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L:\產線-品保部\03_QC\01_IQC.IPQC\"/>
    </mc:Choice>
  </mc:AlternateContent>
  <xr:revisionPtr revIDLastSave="0" documentId="13_ncr:1_{EBB06ABB-F85E-4350-92D3-6B5440F81914}" xr6:coauthVersionLast="47" xr6:coauthVersionMax="47" xr10:uidLastSave="{00000000-0000-0000-0000-000000000000}"/>
  <bookViews>
    <workbookView xWindow="-120" yWindow="-120" windowWidth="29040" windowHeight="15720" firstSheet="5" activeTab="10" xr2:uid="{00000000-000D-0000-FFFF-FFFF00000000}"/>
  </bookViews>
  <sheets>
    <sheet name="0831." sheetId="796" r:id="rId1"/>
    <sheet name="0828." sheetId="795" r:id="rId2"/>
    <sheet name="0827." sheetId="794" r:id="rId3"/>
    <sheet name="0826." sheetId="793" r:id="rId4"/>
    <sheet name="0825." sheetId="792" r:id="rId5"/>
    <sheet name="0824." sheetId="791" r:id="rId6"/>
    <sheet name="0821." sheetId="790" r:id="rId7"/>
    <sheet name="0820." sheetId="789" r:id="rId8"/>
    <sheet name="0819." sheetId="788" r:id="rId9"/>
    <sheet name="0818." sheetId="787" r:id="rId10"/>
    <sheet name="0817." sheetId="786" r:id="rId11"/>
    <sheet name="0814." sheetId="785" r:id="rId12"/>
    <sheet name="0813." sheetId="784" r:id="rId13"/>
    <sheet name="0812." sheetId="783" r:id="rId14"/>
    <sheet name="0811." sheetId="782" r:id="rId15"/>
    <sheet name="0810." sheetId="776" r:id="rId16"/>
    <sheet name="0807." sheetId="775" r:id="rId17"/>
    <sheet name="0806." sheetId="774" r:id="rId18"/>
    <sheet name="0805-2" sheetId="781" r:id="rId19"/>
    <sheet name="0805-1" sheetId="780" r:id="rId20"/>
    <sheet name="0805." sheetId="773" r:id="rId21"/>
    <sheet name="0804." sheetId="772" r:id="rId22"/>
    <sheet name="0803." sheetId="771" r:id="rId23"/>
    <sheet name="0731." sheetId="770" state="hidden" r:id="rId24"/>
    <sheet name="0730." sheetId="769" state="hidden" r:id="rId25"/>
    <sheet name="0729." sheetId="768" state="hidden" r:id="rId26"/>
    <sheet name="0728." sheetId="767" state="hidden" r:id="rId27"/>
    <sheet name="0727." sheetId="766" state="hidden" r:id="rId28"/>
    <sheet name="0724." sheetId="765" state="hidden" r:id="rId29"/>
    <sheet name="0723." sheetId="764" state="hidden" r:id="rId30"/>
    <sheet name="0722." sheetId="763" state="hidden" r:id="rId31"/>
    <sheet name="0721." sheetId="762" state="hidden" r:id="rId32"/>
    <sheet name="0720." sheetId="761" state="hidden" r:id="rId33"/>
    <sheet name="0717" sheetId="779" state="hidden" r:id="rId34"/>
    <sheet name="0716" sheetId="760" state="hidden" r:id="rId35"/>
    <sheet name="0715-2" sheetId="759" state="hidden" r:id="rId36"/>
    <sheet name="0715.-1" sheetId="758" state="hidden" r:id="rId37"/>
    <sheet name="0714." sheetId="757" state="hidden" r:id="rId38"/>
    <sheet name="0713-2" sheetId="778" state="hidden" r:id="rId39"/>
    <sheet name="0713-1" sheetId="777" state="hidden" r:id="rId40"/>
    <sheet name="0713." sheetId="756" state="hidden" r:id="rId41"/>
    <sheet name="0710." sheetId="755" state="hidden" r:id="rId42"/>
    <sheet name="0709." sheetId="754" state="hidden" r:id="rId43"/>
    <sheet name="0708." sheetId="753" state="hidden" r:id="rId44"/>
    <sheet name="0707." sheetId="752" state="hidden" r:id="rId45"/>
    <sheet name="0706." sheetId="751" state="hidden" r:id="rId46"/>
    <sheet name="0703." sheetId="749" state="hidden" r:id="rId47"/>
    <sheet name="0702." sheetId="748" state="hidden" r:id="rId48"/>
    <sheet name="0701." sheetId="747" state="hidden" r:id="rId49"/>
    <sheet name="0630." sheetId="746" state="hidden" r:id="rId50"/>
    <sheet name="0629." sheetId="745" state="hidden" r:id="rId51"/>
    <sheet name="0626." sheetId="744" state="hidden" r:id="rId52"/>
    <sheet name="0625." sheetId="743" state="hidden" r:id="rId53"/>
    <sheet name="0624." sheetId="742" state="hidden" r:id="rId54"/>
    <sheet name="0623." sheetId="741" state="hidden" r:id="rId55"/>
    <sheet name="0622." sheetId="740" state="hidden" r:id="rId56"/>
    <sheet name="0618." sheetId="739" state="hidden" r:id="rId57"/>
    <sheet name="0617." sheetId="738" state="hidden" r:id="rId58"/>
    <sheet name="0616." sheetId="737" state="hidden" r:id="rId59"/>
    <sheet name="0615." sheetId="736" state="hidden" r:id="rId60"/>
    <sheet name="0612." sheetId="735" state="hidden" r:id="rId61"/>
    <sheet name="0611." sheetId="750" state="hidden" r:id="rId62"/>
    <sheet name="0610." sheetId="733" state="hidden" r:id="rId63"/>
    <sheet name="0609" sheetId="732" state="hidden" r:id="rId64"/>
    <sheet name="0609-1" sheetId="734" state="hidden" r:id="rId65"/>
    <sheet name="0608" sheetId="731" state="hidden" r:id="rId66"/>
    <sheet name="0605." sheetId="730" state="hidden" r:id="rId67"/>
    <sheet name="0604." sheetId="729" state="hidden" r:id="rId68"/>
    <sheet name="0603." sheetId="728" state="hidden" r:id="rId69"/>
    <sheet name="0602" sheetId="727" state="hidden" r:id="rId70"/>
    <sheet name="0601" sheetId="726" state="hidden" r:id="rId71"/>
    <sheet name="0529." sheetId="725" state="hidden" r:id="rId72"/>
    <sheet name="0528." sheetId="724" state="hidden" r:id="rId73"/>
    <sheet name="0527." sheetId="723" state="hidden" r:id="rId74"/>
    <sheet name="0526." sheetId="722" state="hidden" r:id="rId75"/>
    <sheet name="0525." sheetId="721" state="hidden" r:id="rId76"/>
    <sheet name="PD-3-581-06B " sheetId="720" r:id="rId77"/>
    <sheet name="0413." sheetId="695" state="hidden" r:id="rId78"/>
    <sheet name="0411." sheetId="716" state="hidden" r:id="rId79"/>
    <sheet name="0410." sheetId="694" state="hidden" r:id="rId80"/>
    <sheet name="0409." sheetId="693" state="hidden" r:id="rId81"/>
    <sheet name="0408." sheetId="692" state="hidden" r:id="rId82"/>
    <sheet name="0407." sheetId="684" state="hidden" r:id="rId83"/>
    <sheet name="0402." sheetId="681" state="hidden" r:id="rId84"/>
    <sheet name="0401." sheetId="680" state="hidden" r:id="rId85"/>
    <sheet name="0331." sheetId="679" state="hidden" r:id="rId86"/>
    <sheet name="0330." sheetId="678" state="hidden" r:id="rId87"/>
    <sheet name="0327." sheetId="677" state="hidden" r:id="rId88"/>
    <sheet name="0326." sheetId="676" state="hidden" r:id="rId89"/>
    <sheet name="0325." sheetId="675" state="hidden" r:id="rId90"/>
    <sheet name="0324." sheetId="674" state="hidden" r:id="rId91"/>
    <sheet name="0323." sheetId="673" state="hidden" r:id="rId92"/>
    <sheet name="0320." sheetId="672" state="hidden" r:id="rId93"/>
    <sheet name="0319." sheetId="671" state="hidden" r:id="rId94"/>
    <sheet name="0318." sheetId="670" state="hidden" r:id="rId95"/>
    <sheet name="0317.  " sheetId="669" state="hidden" r:id="rId96"/>
    <sheet name="0316 " sheetId="668" state="hidden" r:id="rId97"/>
    <sheet name="0313-1" sheetId="687" state="hidden" r:id="rId98"/>
    <sheet name="0313." sheetId="667" state="hidden" r:id="rId99"/>
    <sheet name="0312-1" sheetId="685" state="hidden" r:id="rId100"/>
    <sheet name="0312." sheetId="655" state="hidden" r:id="rId101"/>
    <sheet name="0311." sheetId="654" state="hidden" r:id="rId102"/>
    <sheet name="0310." sheetId="653" state="hidden" r:id="rId103"/>
    <sheet name="0309." sheetId="652" state="hidden" r:id="rId104"/>
    <sheet name="0306." sheetId="651" state="hidden" r:id="rId105"/>
    <sheet name="0305." sheetId="650" state="hidden" r:id="rId106"/>
    <sheet name="0304." sheetId="649" state="hidden" r:id="rId107"/>
    <sheet name="0303." sheetId="648" state="hidden" r:id="rId108"/>
    <sheet name="0302." sheetId="647" state="hidden" r:id="rId109"/>
    <sheet name="0227." sheetId="645" state="hidden" r:id="rId110"/>
    <sheet name="0226." sheetId="644" state="hidden" r:id="rId111"/>
    <sheet name="0225." sheetId="643" state="hidden" r:id="rId112"/>
    <sheet name="0224." sheetId="642" state="hidden" r:id="rId113"/>
    <sheet name="0223." sheetId="641" state="hidden" r:id="rId114"/>
    <sheet name="0213." sheetId="640" state="hidden" r:id="rId115"/>
    <sheet name="0212." sheetId="639" state="hidden" r:id="rId116"/>
    <sheet name="0211." sheetId="638" state="hidden" r:id="rId117"/>
    <sheet name="0210." sheetId="637" state="hidden" r:id="rId118"/>
    <sheet name="0209." sheetId="636" state="hidden" r:id="rId119"/>
    <sheet name="0206." sheetId="635" state="hidden" r:id="rId120"/>
    <sheet name="0205." sheetId="634" state="hidden" r:id="rId121"/>
    <sheet name="0204." sheetId="633" state="hidden" r:id="rId122"/>
    <sheet name="0203." sheetId="632" state="hidden" r:id="rId123"/>
    <sheet name="0202." sheetId="631" state="hidden" r:id="rId124"/>
    <sheet name="0130." sheetId="630" state="hidden" r:id="rId125"/>
    <sheet name="0129." sheetId="629" state="hidden" r:id="rId126"/>
    <sheet name="0128." sheetId="628" state="hidden" r:id="rId127"/>
    <sheet name="0127." sheetId="627" state="hidden" r:id="rId128"/>
    <sheet name="0126." sheetId="626" state="hidden" r:id="rId129"/>
    <sheet name="0123." sheetId="625" state="hidden" r:id="rId130"/>
    <sheet name="0122." sheetId="624" state="hidden" r:id="rId131"/>
    <sheet name="0121." sheetId="623" state="hidden" r:id="rId132"/>
    <sheet name="0120." sheetId="622" state="hidden" r:id="rId133"/>
    <sheet name="0119." sheetId="621" state="hidden" r:id="rId134"/>
    <sheet name="0116." sheetId="618" state="hidden" r:id="rId135"/>
    <sheet name="0115." sheetId="617" state="hidden" r:id="rId136"/>
    <sheet name="0114." sheetId="616" state="hidden" r:id="rId137"/>
    <sheet name="0113." sheetId="615" state="hidden" r:id="rId138"/>
    <sheet name="0112." sheetId="614" state="hidden" r:id="rId139"/>
    <sheet name="0109." sheetId="613" state="hidden" r:id="rId140"/>
    <sheet name="0108." sheetId="612" state="hidden" r:id="rId141"/>
    <sheet name="0107." sheetId="609" state="hidden" r:id="rId142"/>
    <sheet name="0106." sheetId="610" state="hidden" r:id="rId143"/>
    <sheet name="0105." sheetId="611" state="hidden" r:id="rId144"/>
    <sheet name="0102." sheetId="605" state="hidden" r:id="rId145"/>
    <sheet name="2(B)" sheetId="2" state="hidden" r:id="rId146"/>
    <sheet name="工作表3" sheetId="3" state="hidden" r:id="rId147"/>
    <sheet name="Sheet1" sheetId="4" state="hidden" r:id="rId148"/>
    <sheet name="Sheet3" sheetId="80" state="hidden" r:id="rId149"/>
  </sheets>
  <definedNames>
    <definedName name="___xlnm.Print_Area">NA()</definedName>
    <definedName name="__xlnm.Print_Area">NA()</definedName>
    <definedName name="_1150807A1">#REF!</definedName>
    <definedName name="_1150810A1">#REF!</definedName>
    <definedName name="_1150810A2">#REF!</definedName>
    <definedName name="_1150901A1">#REF!</definedName>
    <definedName name="_1150907A2">#REF!</definedName>
    <definedName name="_1150908A2">#REF!</definedName>
    <definedName name="_1150910A1">#REF!</definedName>
    <definedName name="_1150923A1">#REF!</definedName>
    <definedName name="_1151001A1">#REF!</definedName>
    <definedName name="_1151005A1">#REF!</definedName>
    <definedName name="_1151008A1">#REF!</definedName>
    <definedName name="_1151012A1">#REF!</definedName>
    <definedName name="_1151014A2">#REF!</definedName>
    <definedName name="_1151015A1">#REF!</definedName>
    <definedName name="_1151015A2">#REF!</definedName>
    <definedName name="_1151101A1">#REF!</definedName>
    <definedName name="_1151101A2">#REF!</definedName>
    <definedName name="_1151102A1">#REF!</definedName>
    <definedName name="_1151103A1">#REF!</definedName>
    <definedName name="_1151104A2">#REF!</definedName>
    <definedName name="_1151106A1">#REF!</definedName>
    <definedName name="_1151109A1">#REF!</definedName>
    <definedName name="_1151110A2">#REF!</definedName>
    <definedName name="_1151112A1">#REF!</definedName>
    <definedName name="_1151113A1">#REF!</definedName>
    <definedName name="_1151113A2">#REF!</definedName>
    <definedName name="_1151201A1">#REF!</definedName>
    <definedName name="_1151201A2">#REF!</definedName>
    <definedName name="_1151203A1">#REF!</definedName>
    <definedName name="_1160502B1">#REF!</definedName>
    <definedName name="_200X">#REF!</definedName>
    <definedName name="_2151113B2">#REF!</definedName>
    <definedName name="_2151113B3">#REF!</definedName>
    <definedName name="_2151113B4">#REF!</definedName>
    <definedName name="_215111B1">#REF!</definedName>
    <definedName name="_215111B2">#REF!</definedName>
    <definedName name="_215111B3_4">#REF!</definedName>
    <definedName name="_2151201B1_2">#REF!</definedName>
    <definedName name="_2151201B3_4">#REF!</definedName>
    <definedName name="_2151201B5_6">#REF!</definedName>
    <definedName name="_2151201B7_8">#REF!</definedName>
    <definedName name="_2151201B9_10">#REF!</definedName>
    <definedName name="_2151202B4">#REF!</definedName>
    <definedName name="_2151202B5">#REF!</definedName>
    <definedName name="_2151205B1_2">#REF!</definedName>
    <definedName name="_2151205B3">#REF!</definedName>
    <definedName name="_2151205B4">#REF!</definedName>
    <definedName name="_2151205B5">#REF!</definedName>
    <definedName name="_2151209B1">#REF!</definedName>
    <definedName name="_2151209B2">#REF!</definedName>
    <definedName name="_2151209B3">#REF!</definedName>
    <definedName name="_2160105B1">#REF!</definedName>
    <definedName name="_2160105B6">#REF!</definedName>
    <definedName name="_2160105B7">#REF!</definedName>
    <definedName name="_2160105B8">#REF!</definedName>
    <definedName name="_2160106B1">#REF!</definedName>
    <definedName name="_2160106B4">#REF!</definedName>
    <definedName name="_2160106B5">#REF!</definedName>
    <definedName name="_2160106B6">#REF!</definedName>
    <definedName name="_2160106B7">#REF!</definedName>
    <definedName name="_2160302B2">#REF!</definedName>
    <definedName name="_2160303B1">#REF!</definedName>
    <definedName name="_2160303B2">#REF!</definedName>
    <definedName name="_2160303B4">#REF!</definedName>
    <definedName name="_2160401B1">#REF!</definedName>
    <definedName name="_2160401B2">#REF!</definedName>
    <definedName name="_2160401B3">#REF!</definedName>
    <definedName name="_2160401B4">#REF!</definedName>
    <definedName name="_2160401B5">#REF!</definedName>
    <definedName name="_2160401B6">#REF!</definedName>
    <definedName name="_2160401B7">#REF!</definedName>
    <definedName name="_2160402B1">#REF!</definedName>
    <definedName name="_2160402B2">#REF!</definedName>
    <definedName name="_2160402B3">#REF!</definedName>
    <definedName name="_2160402B4">#REF!</definedName>
    <definedName name="_2160402B5">#REF!</definedName>
    <definedName name="_2160403B1">#REF!</definedName>
    <definedName name="_2160403B2">#REF!</definedName>
    <definedName name="_2160403B3">#REF!</definedName>
    <definedName name="_2160403B4">#REF!</definedName>
    <definedName name="_2160403B5">#REF!</definedName>
    <definedName name="_xlnm.Print_Area" localSheetId="75">'0525.'!$A$1:$Q$46</definedName>
    <definedName name="_xlnm.Print_Area" localSheetId="74">'0526.'!$A$1:$Q$46</definedName>
    <definedName name="_xlnm.Print_Area" localSheetId="73">'0527.'!$A$1:$Q$46</definedName>
    <definedName name="_xlnm.Print_Area" localSheetId="72">'0528.'!$A$1:$Q$46</definedName>
    <definedName name="_xlnm.Print_Area" localSheetId="71">'0529.'!$A$1:$Q$46</definedName>
    <definedName name="_xlnm.Print_Area" localSheetId="70">'0601'!$A$1:$Q$46</definedName>
    <definedName name="_xlnm.Print_Area" localSheetId="69">'0602'!$A$1:$Q$46</definedName>
    <definedName name="_xlnm.Print_Area" localSheetId="68">'0603.'!$A$1:$Q$46</definedName>
    <definedName name="_xlnm.Print_Area" localSheetId="67">'0604.'!$A$1:$Q$46</definedName>
    <definedName name="_xlnm.Print_Area" localSheetId="66">'0605.'!$A$1:$Q$46</definedName>
    <definedName name="_xlnm.Print_Area" localSheetId="65">'0608'!$A$1:$Q$46</definedName>
    <definedName name="_xlnm.Print_Area" localSheetId="63">'0609'!$A$1:$Q$46</definedName>
    <definedName name="_xlnm.Print_Area" localSheetId="64">'0609-1'!$A$1:$Q$46</definedName>
    <definedName name="_xlnm.Print_Area" localSheetId="62">'0610.'!$A$1:$Q$46</definedName>
    <definedName name="_xlnm.Print_Area" localSheetId="61">'0611.'!$A$1:$Q$46</definedName>
    <definedName name="_xlnm.Print_Area" localSheetId="60">'0612.'!$A$1:$Q$46</definedName>
    <definedName name="_xlnm.Print_Area" localSheetId="59">'0615.'!$A$1:$Q$46</definedName>
    <definedName name="_xlnm.Print_Area" localSheetId="58">'0616.'!$A$1:$Q$46</definedName>
    <definedName name="_xlnm.Print_Area" localSheetId="57">'0617.'!$A$1:$Q$46</definedName>
    <definedName name="_xlnm.Print_Area" localSheetId="56">'0618.'!$A$1:$Q$46</definedName>
    <definedName name="_xlnm.Print_Area" localSheetId="55">'0622.'!$A$1:$Q$46</definedName>
    <definedName name="_xlnm.Print_Area" localSheetId="54">'0623.'!$A$1:$Q$46</definedName>
    <definedName name="_xlnm.Print_Area" localSheetId="53">'0624.'!$A$1:$Q$46</definedName>
    <definedName name="_xlnm.Print_Area" localSheetId="52">'0625.'!$A$1:$Q$46</definedName>
    <definedName name="_xlnm.Print_Area" localSheetId="51">'0626.'!$A$1:$Q$46</definedName>
    <definedName name="_xlnm.Print_Area" localSheetId="50">'0629.'!$A$1:$Q$46</definedName>
    <definedName name="_xlnm.Print_Area" localSheetId="49">'0630.'!$A$1:$Q$46</definedName>
    <definedName name="_xlnm.Print_Area" localSheetId="48">'0701.'!$A$1:$Q$46</definedName>
    <definedName name="_xlnm.Print_Area" localSheetId="47">'0702.'!$A$1:$Q$46</definedName>
    <definedName name="_xlnm.Print_Area" localSheetId="46">'0703.'!$A$1:$Q$46</definedName>
    <definedName name="_xlnm.Print_Area" localSheetId="45">'0706.'!$A$1:$Q$46</definedName>
    <definedName name="_xlnm.Print_Area" localSheetId="44">'0707.'!$A$1:$Q$46</definedName>
    <definedName name="_xlnm.Print_Area" localSheetId="43">'0708.'!$A$1:$Q$46</definedName>
    <definedName name="_xlnm.Print_Area" localSheetId="42">'0709.'!$A$1:$Q$46</definedName>
    <definedName name="_xlnm.Print_Area" localSheetId="41">'0710.'!$A$1:$Q$46</definedName>
    <definedName name="_xlnm.Print_Area" localSheetId="40">'0713.'!$A$1:$Q$46</definedName>
    <definedName name="_xlnm.Print_Area" localSheetId="39">'0713-1'!$A$1:$Q$46</definedName>
    <definedName name="_xlnm.Print_Area" localSheetId="38">'0713-2'!$A$1:$Q$46</definedName>
    <definedName name="_xlnm.Print_Area" localSheetId="37">'0714.'!$A$1:$Q$46</definedName>
    <definedName name="_xlnm.Print_Area" localSheetId="36">'0715.-1'!$A$1:$Q$46</definedName>
    <definedName name="_xlnm.Print_Area" localSheetId="35">'0715-2'!$A$1:$Q$46</definedName>
    <definedName name="_xlnm.Print_Area" localSheetId="34">'0716'!$A$1:$Q$46</definedName>
    <definedName name="_xlnm.Print_Area" localSheetId="32">'0720.'!$A$1:$Q$46</definedName>
    <definedName name="_xlnm.Print_Area" localSheetId="31">'0721.'!$A$1:$Q$46</definedName>
    <definedName name="_xlnm.Print_Area" localSheetId="30">'0722.'!$A$1:$Q$46</definedName>
    <definedName name="_xlnm.Print_Area" localSheetId="29">'0723.'!$A$1:$Q$46</definedName>
    <definedName name="_xlnm.Print_Area" localSheetId="28">'0724.'!$A$1:$Q$46</definedName>
    <definedName name="_xlnm.Print_Area" localSheetId="27">'0727.'!$A$1:$Q$46</definedName>
    <definedName name="_xlnm.Print_Area" localSheetId="26">'0728.'!$A$1:$Q$46</definedName>
    <definedName name="_xlnm.Print_Area" localSheetId="25">'0729.'!$A$1:$Q$46</definedName>
    <definedName name="_xlnm.Print_Area" localSheetId="24">'0730.'!$A$1:$Q$46</definedName>
    <definedName name="_xlnm.Print_Area" localSheetId="23">'0731.'!$A$1:$Q$46</definedName>
    <definedName name="_xlnm.Print_Area" localSheetId="22">'0803.'!$A$1:$Q$46</definedName>
    <definedName name="_xlnm.Print_Area" localSheetId="21">'0804.'!$A$1:$Q$46</definedName>
    <definedName name="_xlnm.Print_Area" localSheetId="20">'0805.'!$A$1:$Q$46</definedName>
    <definedName name="_xlnm.Print_Area" localSheetId="19">'0805-1'!$A$1:$Q$46</definedName>
    <definedName name="_xlnm.Print_Area" localSheetId="18">'0805-2'!$A$1:$Q$46</definedName>
    <definedName name="_xlnm.Print_Area" localSheetId="17">'0806.'!$A$1:$Q$46</definedName>
    <definedName name="_xlnm.Print_Area" localSheetId="16">'0807.'!$A$1:$Q$46</definedName>
    <definedName name="_xlnm.Print_Area" localSheetId="15">'0810.'!$A$1:$Q$46</definedName>
    <definedName name="_xlnm.Print_Area" localSheetId="14">'0811.'!$A$1:$Q$46</definedName>
    <definedName name="_xlnm.Print_Area" localSheetId="13">'0812.'!$A$1:$Q$46</definedName>
    <definedName name="_xlnm.Print_Area" localSheetId="12">'0813.'!$A$1:$Q$46</definedName>
    <definedName name="_xlnm.Print_Area" localSheetId="11">'0814.'!$A$1:$Q$46</definedName>
    <definedName name="_xlnm.Print_Area" localSheetId="10">'0817.'!$A$1:$Q$46</definedName>
    <definedName name="_xlnm.Print_Area" localSheetId="9">'0818.'!$A$1:$Q$46</definedName>
    <definedName name="_xlnm.Print_Area" localSheetId="8">'0819.'!$A$1:$Q$46</definedName>
    <definedName name="_xlnm.Print_Area" localSheetId="7">'0820.'!$A$1:$Q$46</definedName>
    <definedName name="_xlnm.Print_Area" localSheetId="6">'0821.'!$A$1:$Q$46</definedName>
    <definedName name="_xlnm.Print_Area" localSheetId="5">'0824.'!$A$1:$Q$46</definedName>
    <definedName name="_xlnm.Print_Area" localSheetId="4">'0825.'!$A$1:$Q$46</definedName>
    <definedName name="_xlnm.Print_Area" localSheetId="3">'0826.'!$A$1:$Q$46</definedName>
    <definedName name="_xlnm.Print_Area" localSheetId="2">'0827.'!$A$1:$Q$46</definedName>
    <definedName name="_xlnm.Print_Area" localSheetId="1">'0828.'!$A$1:$Q$46</definedName>
    <definedName name="_xlnm.Print_Area" localSheetId="0">'0831.'!$A$1:$Q$46</definedName>
    <definedName name="_xlnm.Print_Area" localSheetId="76">'PD-3-581-06B '!$A$1:$Q$46</definedName>
    <definedName name="QA">#REF!</definedName>
    <definedName name="QAA">#REF!</definedName>
    <definedName name="T1入6899">#REF!</definedName>
    <definedName name="T1入7077">#REF!</definedName>
    <definedName name="T1出6899">#REF!</definedName>
    <definedName name="T1出分條">#REF!</definedName>
    <definedName name="T1半成品期末">#REF!</definedName>
    <definedName name="T1成品期末">#REF!</definedName>
    <definedName name="T3入6899">#REF!</definedName>
    <definedName name="T3入7077">#REF!</definedName>
    <definedName name="T3出6899">#REF!</definedName>
    <definedName name="T3出分條">#REF!</definedName>
    <definedName name="T3半成品期末">#REF!</definedName>
    <definedName name="T3成品期末">#REF!</definedName>
    <definedName name="加工T1入">#REF!</definedName>
    <definedName name="加工T1出">#REF!</definedName>
    <definedName name="加工T3入">#REF!</definedName>
    <definedName name="加工T3出">#REF!</definedName>
    <definedName name="半成品1">#REF!</definedName>
    <definedName name="半成品2">#REF!</definedName>
    <definedName name="半成品3">#REF!</definedName>
    <definedName name="半成品half">#REF!</definedName>
    <definedName name="白霧異常_1_105.5.4">#REF!</definedName>
    <definedName name="成品1">#REF!</definedName>
    <definedName name="成品2">#REF!</definedName>
    <definedName name="成品3">#REF!</definedName>
    <definedName name="成品half">#REF!</definedName>
    <definedName name="批號">#REF!</definedName>
    <definedName name="查詢區間">#REF!</definedName>
    <definedName name="業務T1">#REF!</definedName>
    <definedName name="業務T3">#REF!</definedName>
    <definedName name="照片50X">#REF!</definedName>
    <definedName name="酸痕異常_1">#REF!</definedName>
    <definedName name="銷退T1">#REF!</definedName>
    <definedName name="銷退T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42" i="785" l="1"/>
  <c r="BD42" i="785"/>
  <c r="BC42" i="785"/>
  <c r="BB42" i="785"/>
  <c r="BA42" i="785"/>
  <c r="AZ42" i="785"/>
  <c r="AY42" i="785"/>
  <c r="AX42" i="785"/>
  <c r="AW42" i="785"/>
  <c r="AV42" i="785"/>
  <c r="BE41" i="785"/>
  <c r="BD41" i="785"/>
  <c r="BC41" i="785"/>
  <c r="BB41" i="785"/>
  <c r="BA41" i="785"/>
  <c r="AZ41" i="785"/>
  <c r="AY41" i="785"/>
  <c r="AX41" i="785"/>
  <c r="AW41" i="785"/>
  <c r="AV41" i="785"/>
  <c r="BE40" i="785"/>
  <c r="BD40" i="785"/>
  <c r="BC40" i="785"/>
  <c r="BB40" i="785"/>
  <c r="BA40" i="785"/>
  <c r="AZ40" i="785"/>
  <c r="AY40" i="785"/>
  <c r="AX40" i="785"/>
  <c r="AW40" i="785"/>
  <c r="AV40" i="785"/>
  <c r="BE39" i="785"/>
  <c r="BD39" i="785"/>
  <c r="BC39" i="785"/>
  <c r="BB39" i="785"/>
  <c r="BA39" i="785"/>
  <c r="AZ39" i="785"/>
  <c r="AY39" i="785"/>
  <c r="AX39" i="785"/>
  <c r="AW39" i="785"/>
  <c r="AV39" i="785"/>
  <c r="BE38" i="785"/>
  <c r="BD38" i="785"/>
  <c r="BC38" i="785"/>
  <c r="BB38" i="785"/>
  <c r="BA38" i="785"/>
  <c r="AZ38" i="785"/>
  <c r="AY38" i="785"/>
  <c r="AX38" i="785"/>
  <c r="AW38" i="785"/>
  <c r="AV38" i="785"/>
  <c r="BE37" i="785"/>
  <c r="BD37" i="785"/>
  <c r="BC37" i="785"/>
  <c r="BB37" i="785"/>
  <c r="BA37" i="785"/>
  <c r="AZ37" i="785"/>
  <c r="AY37" i="785"/>
  <c r="AX37" i="785"/>
  <c r="AW37" i="785"/>
  <c r="AV37" i="785"/>
  <c r="BE36" i="785"/>
  <c r="BD36" i="785"/>
  <c r="BC36" i="785"/>
  <c r="BB36" i="785"/>
  <c r="BA36" i="785"/>
  <c r="AZ36" i="785"/>
  <c r="AY36" i="785"/>
  <c r="AX36" i="785"/>
  <c r="AW36" i="785"/>
  <c r="AV36" i="785"/>
  <c r="BE35" i="785"/>
  <c r="BD35" i="785"/>
  <c r="BC35" i="785"/>
  <c r="BB35" i="785"/>
  <c r="BA35" i="785"/>
  <c r="AZ35" i="785"/>
  <c r="AY35" i="785"/>
  <c r="AX35" i="785"/>
  <c r="AW35" i="785"/>
  <c r="AV35" i="785"/>
  <c r="BE34" i="785"/>
  <c r="BD34" i="785"/>
  <c r="BC34" i="785"/>
  <c r="BB34" i="785"/>
  <c r="BA34" i="785"/>
  <c r="AZ34" i="785"/>
  <c r="AY34" i="785"/>
  <c r="AX34" i="785"/>
  <c r="AW34" i="785"/>
  <c r="AV34" i="785"/>
  <c r="BE33" i="785"/>
  <c r="BD33" i="785"/>
  <c r="BC33" i="785"/>
  <c r="BB33" i="785"/>
  <c r="BA33" i="785"/>
  <c r="AZ33" i="785"/>
  <c r="AY33" i="785"/>
  <c r="AX33" i="785"/>
  <c r="AW33" i="785"/>
  <c r="AV33" i="785"/>
  <c r="AW27" i="785"/>
  <c r="AY26" i="785"/>
  <c r="AY28" i="785" s="1"/>
  <c r="AW29" i="785" s="1"/>
  <c r="AT42" i="785"/>
  <c r="AS42" i="785"/>
  <c r="AR42" i="785"/>
  <c r="AQ42" i="785"/>
  <c r="AP42" i="785"/>
  <c r="AT41" i="785"/>
  <c r="AS41" i="785"/>
  <c r="AR41" i="785"/>
  <c r="AQ41" i="785"/>
  <c r="AP41" i="785"/>
  <c r="AT40" i="785"/>
  <c r="AS40" i="785"/>
  <c r="AR40" i="785"/>
  <c r="AQ40" i="785"/>
  <c r="AP40" i="785"/>
  <c r="AT39" i="785"/>
  <c r="AS39" i="785"/>
  <c r="AR39" i="785"/>
  <c r="AQ39" i="785"/>
  <c r="AP39" i="785"/>
  <c r="AT38" i="785"/>
  <c r="AS38" i="785"/>
  <c r="AR38" i="785"/>
  <c r="AQ38" i="785"/>
  <c r="AP38" i="785"/>
  <c r="AT37" i="785"/>
  <c r="AS37" i="785"/>
  <c r="AR37" i="785"/>
  <c r="AQ37" i="785"/>
  <c r="AP37" i="785"/>
  <c r="AT36" i="785"/>
  <c r="AS36" i="785"/>
  <c r="AR36" i="785"/>
  <c r="AQ36" i="785"/>
  <c r="AP36" i="785"/>
  <c r="AT35" i="785"/>
  <c r="AS35" i="785"/>
  <c r="AR35" i="785"/>
  <c r="AQ35" i="785"/>
  <c r="AP35" i="785"/>
  <c r="AT34" i="785"/>
  <c r="AS34" i="785"/>
  <c r="AR34" i="785"/>
  <c r="AQ34" i="785"/>
  <c r="AP34" i="785"/>
  <c r="AT33" i="785"/>
  <c r="AS33" i="785"/>
  <c r="AR33" i="785"/>
  <c r="AQ33" i="785"/>
  <c r="AP33" i="785"/>
  <c r="AQ30" i="785"/>
  <c r="AQ27" i="785"/>
  <c r="AS26" i="785"/>
  <c r="AS28" i="785" s="1"/>
  <c r="AQ29" i="785" s="1"/>
  <c r="AN42" i="785"/>
  <c r="AM42" i="785"/>
  <c r="AL42" i="785"/>
  <c r="AK42" i="785"/>
  <c r="AJ42" i="785"/>
  <c r="AN41" i="785"/>
  <c r="AM41" i="785"/>
  <c r="AL41" i="785"/>
  <c r="AK41" i="785"/>
  <c r="AJ41" i="785"/>
  <c r="AN40" i="785"/>
  <c r="AM40" i="785"/>
  <c r="AL40" i="785"/>
  <c r="AK40" i="785"/>
  <c r="AJ40" i="785"/>
  <c r="AN39" i="785"/>
  <c r="AM39" i="785"/>
  <c r="AL39" i="785"/>
  <c r="AK39" i="785"/>
  <c r="AJ39" i="785"/>
  <c r="AN38" i="785"/>
  <c r="AM38" i="785"/>
  <c r="AL38" i="785"/>
  <c r="AK38" i="785"/>
  <c r="AJ38" i="785"/>
  <c r="AN37" i="785"/>
  <c r="AM37" i="785"/>
  <c r="AL37" i="785"/>
  <c r="AK37" i="785"/>
  <c r="AJ37" i="785"/>
  <c r="AN36" i="785"/>
  <c r="AM36" i="785"/>
  <c r="AL36" i="785"/>
  <c r="AK36" i="785"/>
  <c r="AJ36" i="785"/>
  <c r="AN35" i="785"/>
  <c r="AM35" i="785"/>
  <c r="AL35" i="785"/>
  <c r="AK35" i="785"/>
  <c r="AJ35" i="785"/>
  <c r="AN34" i="785"/>
  <c r="AM34" i="785"/>
  <c r="AL34" i="785"/>
  <c r="AK34" i="785"/>
  <c r="AJ34" i="785"/>
  <c r="AN33" i="785"/>
  <c r="AM33" i="785"/>
  <c r="AL33" i="785"/>
  <c r="AK33" i="785"/>
  <c r="AJ33" i="785"/>
  <c r="AK30" i="785"/>
  <c r="AK27" i="785"/>
  <c r="AM26" i="785"/>
  <c r="AM28" i="785" s="1"/>
  <c r="AK29" i="785" s="1"/>
  <c r="AK27" i="783"/>
  <c r="AM26" i="783"/>
  <c r="AM28" i="783" s="1"/>
  <c r="AK29" i="783" s="1"/>
  <c r="AS42" i="782"/>
  <c r="AR42" i="782"/>
  <c r="AQ42" i="782"/>
  <c r="AP42" i="782"/>
  <c r="AO42" i="782"/>
  <c r="AN42" i="782"/>
  <c r="AM42" i="782"/>
  <c r="AL42" i="782"/>
  <c r="AK42" i="782"/>
  <c r="AJ42" i="782"/>
  <c r="AS41" i="782"/>
  <c r="AR41" i="782"/>
  <c r="AQ41" i="782"/>
  <c r="AP41" i="782"/>
  <c r="AO41" i="782"/>
  <c r="AN41" i="782"/>
  <c r="AM41" i="782"/>
  <c r="AL41" i="782"/>
  <c r="AK41" i="782"/>
  <c r="AJ41" i="782"/>
  <c r="AS40" i="782"/>
  <c r="AR40" i="782"/>
  <c r="AQ40" i="782"/>
  <c r="AP40" i="782"/>
  <c r="AO40" i="782"/>
  <c r="AN40" i="782"/>
  <c r="AM40" i="782"/>
  <c r="AL40" i="782"/>
  <c r="AK40" i="782"/>
  <c r="AJ40" i="782"/>
  <c r="AS39" i="782"/>
  <c r="AR39" i="782"/>
  <c r="AQ39" i="782"/>
  <c r="AP39" i="782"/>
  <c r="AO39" i="782"/>
  <c r="AN39" i="782"/>
  <c r="AM39" i="782"/>
  <c r="AL39" i="782"/>
  <c r="AK39" i="782"/>
  <c r="AJ39" i="782"/>
  <c r="AJ44" i="782" s="1"/>
  <c r="AN44" i="782" s="1"/>
  <c r="AS38" i="782"/>
  <c r="AR38" i="782"/>
  <c r="AQ38" i="782"/>
  <c r="AP38" i="782"/>
  <c r="AO38" i="782"/>
  <c r="AN38" i="782"/>
  <c r="AM38" i="782"/>
  <c r="AL38" i="782"/>
  <c r="AK38" i="782"/>
  <c r="AJ38" i="782"/>
  <c r="AS37" i="782"/>
  <c r="AR37" i="782"/>
  <c r="AQ37" i="782"/>
  <c r="AP37" i="782"/>
  <c r="AO37" i="782"/>
  <c r="AN37" i="782"/>
  <c r="AM37" i="782"/>
  <c r="AL37" i="782"/>
  <c r="AK37" i="782"/>
  <c r="AJ37" i="782"/>
  <c r="AS36" i="782"/>
  <c r="AR36" i="782"/>
  <c r="AQ36" i="782"/>
  <c r="AP36" i="782"/>
  <c r="AO36" i="782"/>
  <c r="AN36" i="782"/>
  <c r="AM36" i="782"/>
  <c r="AL36" i="782"/>
  <c r="AK36" i="782"/>
  <c r="AJ36" i="782"/>
  <c r="AS35" i="782"/>
  <c r="AR35" i="782"/>
  <c r="AQ35" i="782"/>
  <c r="AP35" i="782"/>
  <c r="AO35" i="782"/>
  <c r="AN35" i="782"/>
  <c r="AM35" i="782"/>
  <c r="AL35" i="782"/>
  <c r="AK35" i="782"/>
  <c r="AJ35" i="782"/>
  <c r="AS34" i="782"/>
  <c r="AR34" i="782"/>
  <c r="AQ34" i="782"/>
  <c r="AP34" i="782"/>
  <c r="AO34" i="782"/>
  <c r="AN34" i="782"/>
  <c r="AM34" i="782"/>
  <c r="AL34" i="782"/>
  <c r="AK34" i="782"/>
  <c r="AJ34" i="782"/>
  <c r="AS33" i="782"/>
  <c r="AR33" i="782"/>
  <c r="AQ33" i="782"/>
  <c r="AP33" i="782"/>
  <c r="AO33" i="782"/>
  <c r="AN33" i="782"/>
  <c r="AM33" i="782"/>
  <c r="AL33" i="782"/>
  <c r="AK33" i="782"/>
  <c r="AJ33" i="782"/>
  <c r="AK27" i="782"/>
  <c r="AM26" i="782"/>
  <c r="AM28" i="782" s="1"/>
  <c r="AK29" i="782" s="1"/>
  <c r="Y47" i="776"/>
  <c r="AJ47" i="776"/>
  <c r="AS42" i="776"/>
  <c r="AR42" i="776"/>
  <c r="AQ42" i="776"/>
  <c r="AP42" i="776"/>
  <c r="AO42" i="776"/>
  <c r="AN42" i="776"/>
  <c r="AM42" i="776"/>
  <c r="AL42" i="776"/>
  <c r="AK42" i="776"/>
  <c r="AJ42" i="776"/>
  <c r="AS41" i="776"/>
  <c r="AR41" i="776"/>
  <c r="AQ41" i="776"/>
  <c r="AP41" i="776"/>
  <c r="AO41" i="776"/>
  <c r="AN41" i="776"/>
  <c r="AM41" i="776"/>
  <c r="AL41" i="776"/>
  <c r="AK41" i="776"/>
  <c r="AJ41" i="776"/>
  <c r="AS40" i="776"/>
  <c r="AR40" i="776"/>
  <c r="AQ40" i="776"/>
  <c r="AP40" i="776"/>
  <c r="AO40" i="776"/>
  <c r="AN40" i="776"/>
  <c r="AM40" i="776"/>
  <c r="AL40" i="776"/>
  <c r="AK40" i="776"/>
  <c r="AJ40" i="776"/>
  <c r="AS39" i="776"/>
  <c r="AR39" i="776"/>
  <c r="AQ39" i="776"/>
  <c r="AP39" i="776"/>
  <c r="AO39" i="776"/>
  <c r="AN39" i="776"/>
  <c r="AM39" i="776"/>
  <c r="AL39" i="776"/>
  <c r="AK39" i="776"/>
  <c r="AJ39" i="776"/>
  <c r="AS38" i="776"/>
  <c r="AR38" i="776"/>
  <c r="AQ38" i="776"/>
  <c r="AP38" i="776"/>
  <c r="AO38" i="776"/>
  <c r="AN38" i="776"/>
  <c r="AM38" i="776"/>
  <c r="AL38" i="776"/>
  <c r="AK38" i="776"/>
  <c r="AJ38" i="776"/>
  <c r="AS37" i="776"/>
  <c r="AR37" i="776"/>
  <c r="AQ37" i="776"/>
  <c r="AP37" i="776"/>
  <c r="AO37" i="776"/>
  <c r="AN37" i="776"/>
  <c r="AM37" i="776"/>
  <c r="AL37" i="776"/>
  <c r="AK37" i="776"/>
  <c r="AJ37" i="776"/>
  <c r="AS36" i="776"/>
  <c r="AR36" i="776"/>
  <c r="AQ36" i="776"/>
  <c r="AP36" i="776"/>
  <c r="AO36" i="776"/>
  <c r="AN36" i="776"/>
  <c r="AM36" i="776"/>
  <c r="AL36" i="776"/>
  <c r="AK36" i="776"/>
  <c r="AJ36" i="776"/>
  <c r="AS35" i="776"/>
  <c r="AR35" i="776"/>
  <c r="AQ35" i="776"/>
  <c r="AP35" i="776"/>
  <c r="AO35" i="776"/>
  <c r="AN35" i="776"/>
  <c r="AM35" i="776"/>
  <c r="AL35" i="776"/>
  <c r="AK35" i="776"/>
  <c r="AJ35" i="776"/>
  <c r="AS34" i="776"/>
  <c r="AR34" i="776"/>
  <c r="AQ34" i="776"/>
  <c r="AP34" i="776"/>
  <c r="AO34" i="776"/>
  <c r="AN34" i="776"/>
  <c r="AM34" i="776"/>
  <c r="AL34" i="776"/>
  <c r="AK34" i="776"/>
  <c r="AJ34" i="776"/>
  <c r="AS33" i="776"/>
  <c r="AR33" i="776"/>
  <c r="AQ33" i="776"/>
  <c r="AP33" i="776"/>
  <c r="AO33" i="776"/>
  <c r="AN33" i="776"/>
  <c r="AM33" i="776"/>
  <c r="AL33" i="776"/>
  <c r="AK33" i="776"/>
  <c r="AJ33" i="776"/>
  <c r="AK27" i="776"/>
  <c r="AM26" i="776"/>
  <c r="AM28" i="776" s="1"/>
  <c r="AK29" i="776" s="1"/>
  <c r="AN42" i="774"/>
  <c r="AM42" i="774"/>
  <c r="AL42" i="774"/>
  <c r="AK42" i="774"/>
  <c r="AJ42" i="774"/>
  <c r="AN41" i="774"/>
  <c r="AM41" i="774"/>
  <c r="AL41" i="774"/>
  <c r="AK41" i="774"/>
  <c r="AJ41" i="774"/>
  <c r="AN40" i="774"/>
  <c r="AM40" i="774"/>
  <c r="AL40" i="774"/>
  <c r="AK40" i="774"/>
  <c r="AJ40" i="774"/>
  <c r="AN39" i="774"/>
  <c r="AM39" i="774"/>
  <c r="AL39" i="774"/>
  <c r="AK39" i="774"/>
  <c r="AJ39" i="774"/>
  <c r="AN38" i="774"/>
  <c r="AM38" i="774"/>
  <c r="AL38" i="774"/>
  <c r="AK38" i="774"/>
  <c r="AJ38" i="774"/>
  <c r="AN37" i="774"/>
  <c r="AM37" i="774"/>
  <c r="AL37" i="774"/>
  <c r="AK37" i="774"/>
  <c r="AJ37" i="774"/>
  <c r="AN36" i="774"/>
  <c r="AM36" i="774"/>
  <c r="AL36" i="774"/>
  <c r="AK36" i="774"/>
  <c r="AJ36" i="774"/>
  <c r="AN35" i="774"/>
  <c r="AM35" i="774"/>
  <c r="AL35" i="774"/>
  <c r="AK35" i="774"/>
  <c r="AJ35" i="774"/>
  <c r="AN34" i="774"/>
  <c r="AM34" i="774"/>
  <c r="AL34" i="774"/>
  <c r="AK34" i="774"/>
  <c r="AJ34" i="774"/>
  <c r="AN33" i="774"/>
  <c r="AM33" i="774"/>
  <c r="AL33" i="774"/>
  <c r="AK33" i="774"/>
  <c r="AJ33" i="774"/>
  <c r="AK30" i="774"/>
  <c r="AK27" i="774"/>
  <c r="AM26" i="774"/>
  <c r="AM28" i="774" s="1"/>
  <c r="AK29" i="774" s="1"/>
  <c r="AA44" i="772"/>
  <c r="AE44" i="772" s="1"/>
  <c r="Y44" i="772"/>
  <c r="AC44" i="772" s="1"/>
  <c r="U44" i="772"/>
  <c r="S44" i="772"/>
  <c r="W44" i="772" s="1"/>
  <c r="AG43" i="772"/>
  <c r="AG44" i="772" s="1"/>
  <c r="AC43" i="772"/>
  <c r="AA43" i="772"/>
  <c r="AE43" i="772" s="1"/>
  <c r="Y43" i="772"/>
  <c r="U43" i="772"/>
  <c r="S43" i="772"/>
  <c r="W43" i="772" s="1"/>
  <c r="AA44" i="796"/>
  <c r="Y44" i="796"/>
  <c r="AE44" i="796" s="1"/>
  <c r="U44" i="796"/>
  <c r="S44" i="796"/>
  <c r="W44" i="796" s="1"/>
  <c r="AG43" i="796"/>
  <c r="AG44" i="796" s="1"/>
  <c r="AC43" i="796"/>
  <c r="AA43" i="796"/>
  <c r="AE43" i="796" s="1"/>
  <c r="Y43" i="796"/>
  <c r="U43" i="796"/>
  <c r="S43" i="796"/>
  <c r="W43" i="796" s="1"/>
  <c r="AA44" i="795"/>
  <c r="AE44" i="795" s="1"/>
  <c r="Y44" i="795"/>
  <c r="AC44" i="795" s="1"/>
  <c r="U44" i="795"/>
  <c r="S44" i="795"/>
  <c r="W44" i="795" s="1"/>
  <c r="AG43" i="795"/>
  <c r="AG44" i="795" s="1"/>
  <c r="AC43" i="795"/>
  <c r="AA43" i="795"/>
  <c r="AE43" i="795" s="1"/>
  <c r="Y43" i="795"/>
  <c r="U43" i="795"/>
  <c r="S43" i="795"/>
  <c r="W43" i="795" s="1"/>
  <c r="AA44" i="794"/>
  <c r="AE44" i="794" s="1"/>
  <c r="Y44" i="794"/>
  <c r="AC44" i="794" s="1"/>
  <c r="W44" i="794"/>
  <c r="U44" i="794"/>
  <c r="S44" i="794"/>
  <c r="AG43" i="794"/>
  <c r="AG44" i="794" s="1"/>
  <c r="AC43" i="794"/>
  <c r="AA43" i="794"/>
  <c r="AE43" i="794" s="1"/>
  <c r="Y43" i="794"/>
  <c r="U43" i="794"/>
  <c r="S43" i="794"/>
  <c r="W43" i="794" s="1"/>
  <c r="AA44" i="793"/>
  <c r="Y44" i="793"/>
  <c r="AE44" i="793" s="1"/>
  <c r="U44" i="793"/>
  <c r="S44" i="793"/>
  <c r="W44" i="793" s="1"/>
  <c r="AG43" i="793"/>
  <c r="AG44" i="793" s="1"/>
  <c r="AC43" i="793"/>
  <c r="AA43" i="793"/>
  <c r="AE43" i="793" s="1"/>
  <c r="Y43" i="793"/>
  <c r="W43" i="793"/>
  <c r="U43" i="793"/>
  <c r="S43" i="793"/>
  <c r="AA44" i="792"/>
  <c r="AE44" i="792" s="1"/>
  <c r="Y44" i="792"/>
  <c r="AC44" i="792" s="1"/>
  <c r="U44" i="792"/>
  <c r="S44" i="792"/>
  <c r="W44" i="792" s="1"/>
  <c r="AG43" i="792"/>
  <c r="AG44" i="792" s="1"/>
  <c r="AC43" i="792"/>
  <c r="AA43" i="792"/>
  <c r="AE43" i="792" s="1"/>
  <c r="Y43" i="792"/>
  <c r="U43" i="792"/>
  <c r="S43" i="792"/>
  <c r="W43" i="792" s="1"/>
  <c r="AC44" i="791"/>
  <c r="AA44" i="791"/>
  <c r="Y44" i="791"/>
  <c r="AE44" i="791" s="1"/>
  <c r="U44" i="791"/>
  <c r="S44" i="791"/>
  <c r="W44" i="791" s="1"/>
  <c r="AG43" i="791"/>
  <c r="AG44" i="791" s="1"/>
  <c r="AC43" i="791"/>
  <c r="AA43" i="791"/>
  <c r="AE43" i="791" s="1"/>
  <c r="Y43" i="791"/>
  <c r="W43" i="791"/>
  <c r="U43" i="791"/>
  <c r="S43" i="791"/>
  <c r="AC44" i="790"/>
  <c r="AA44" i="790"/>
  <c r="AE44" i="790" s="1"/>
  <c r="Y44" i="790"/>
  <c r="U44" i="790"/>
  <c r="S44" i="790"/>
  <c r="W44" i="790" s="1"/>
  <c r="AG43" i="790"/>
  <c r="AG44" i="790" s="1"/>
  <c r="AC43" i="790"/>
  <c r="AA43" i="790"/>
  <c r="AE43" i="790" s="1"/>
  <c r="Y43" i="790"/>
  <c r="U43" i="790"/>
  <c r="S43" i="790"/>
  <c r="W43" i="790" s="1"/>
  <c r="AA44" i="789"/>
  <c r="AE44" i="789" s="1"/>
  <c r="Y44" i="789"/>
  <c r="AC44" i="789" s="1"/>
  <c r="U44" i="789"/>
  <c r="S44" i="789"/>
  <c r="W44" i="789" s="1"/>
  <c r="AG43" i="789"/>
  <c r="AG44" i="789" s="1"/>
  <c r="AC43" i="789"/>
  <c r="AA43" i="789"/>
  <c r="AE43" i="789" s="1"/>
  <c r="Y43" i="789"/>
  <c r="U43" i="789"/>
  <c r="S43" i="789"/>
  <c r="W43" i="789" s="1"/>
  <c r="AC44" i="788"/>
  <c r="AA44" i="788"/>
  <c r="AE44" i="788" s="1"/>
  <c r="Y44" i="788"/>
  <c r="U44" i="788"/>
  <c r="S44" i="788"/>
  <c r="W44" i="788" s="1"/>
  <c r="AG43" i="788"/>
  <c r="AG44" i="788" s="1"/>
  <c r="AC43" i="788"/>
  <c r="AA43" i="788"/>
  <c r="AE43" i="788" s="1"/>
  <c r="Y43" i="788"/>
  <c r="U43" i="788"/>
  <c r="S43" i="788"/>
  <c r="W43" i="788" s="1"/>
  <c r="AA44" i="773"/>
  <c r="AE44" i="773" s="1"/>
  <c r="Y44" i="773"/>
  <c r="AC44" i="773" s="1"/>
  <c r="U44" i="773"/>
  <c r="S44" i="773"/>
  <c r="W44" i="773" s="1"/>
  <c r="AG43" i="773"/>
  <c r="AG44" i="773" s="1"/>
  <c r="AE43" i="773"/>
  <c r="AA43" i="773"/>
  <c r="Y43" i="773"/>
  <c r="AC43" i="773" s="1"/>
  <c r="W43" i="773"/>
  <c r="U43" i="773"/>
  <c r="S43" i="773"/>
  <c r="AC44" i="780"/>
  <c r="AC43" i="780"/>
  <c r="W44" i="780"/>
  <c r="W43" i="780"/>
  <c r="V28" i="780"/>
  <c r="AS42" i="781"/>
  <c r="AR42" i="781"/>
  <c r="AQ42" i="781"/>
  <c r="AP42" i="781"/>
  <c r="AO42" i="781"/>
  <c r="AN42" i="781"/>
  <c r="AM42" i="781"/>
  <c r="AL42" i="781"/>
  <c r="AK42" i="781"/>
  <c r="AJ42" i="781"/>
  <c r="AS41" i="781"/>
  <c r="AR41" i="781"/>
  <c r="AQ41" i="781"/>
  <c r="AP41" i="781"/>
  <c r="AO41" i="781"/>
  <c r="AN41" i="781"/>
  <c r="AM41" i="781"/>
  <c r="AL41" i="781"/>
  <c r="AK41" i="781"/>
  <c r="AJ41" i="781"/>
  <c r="AS40" i="781"/>
  <c r="AR40" i="781"/>
  <c r="AQ40" i="781"/>
  <c r="AP40" i="781"/>
  <c r="AO40" i="781"/>
  <c r="AN40" i="781"/>
  <c r="AM40" i="781"/>
  <c r="AL40" i="781"/>
  <c r="AK40" i="781"/>
  <c r="AJ40" i="781"/>
  <c r="AS39" i="781"/>
  <c r="AR39" i="781"/>
  <c r="AQ39" i="781"/>
  <c r="AP39" i="781"/>
  <c r="AO39" i="781"/>
  <c r="AN39" i="781"/>
  <c r="AM39" i="781"/>
  <c r="AL39" i="781"/>
  <c r="AK39" i="781"/>
  <c r="AJ39" i="781"/>
  <c r="AS38" i="781"/>
  <c r="AR38" i="781"/>
  <c r="AQ38" i="781"/>
  <c r="AP38" i="781"/>
  <c r="AO38" i="781"/>
  <c r="AN38" i="781"/>
  <c r="AM38" i="781"/>
  <c r="AL38" i="781"/>
  <c r="AK38" i="781"/>
  <c r="AJ38" i="781"/>
  <c r="AS37" i="781"/>
  <c r="AR37" i="781"/>
  <c r="AQ37" i="781"/>
  <c r="AP37" i="781"/>
  <c r="AO37" i="781"/>
  <c r="AN37" i="781"/>
  <c r="AM37" i="781"/>
  <c r="AL37" i="781"/>
  <c r="AK37" i="781"/>
  <c r="AJ37" i="781"/>
  <c r="AS36" i="781"/>
  <c r="AR36" i="781"/>
  <c r="AQ36" i="781"/>
  <c r="AP36" i="781"/>
  <c r="AO36" i="781"/>
  <c r="AN36" i="781"/>
  <c r="AM36" i="781"/>
  <c r="AL36" i="781"/>
  <c r="AK36" i="781"/>
  <c r="AJ36" i="781"/>
  <c r="AS35" i="781"/>
  <c r="AR35" i="781"/>
  <c r="AQ35" i="781"/>
  <c r="AP35" i="781"/>
  <c r="AO35" i="781"/>
  <c r="AN35" i="781"/>
  <c r="AM35" i="781"/>
  <c r="AL35" i="781"/>
  <c r="AK35" i="781"/>
  <c r="AJ35" i="781"/>
  <c r="AS34" i="781"/>
  <c r="AR34" i="781"/>
  <c r="AQ34" i="781"/>
  <c r="AP34" i="781"/>
  <c r="AO34" i="781"/>
  <c r="AN34" i="781"/>
  <c r="AM34" i="781"/>
  <c r="AL34" i="781"/>
  <c r="AK34" i="781"/>
  <c r="AJ34" i="781"/>
  <c r="AS33" i="781"/>
  <c r="AR33" i="781"/>
  <c r="AQ33" i="781"/>
  <c r="AP33" i="781"/>
  <c r="AO33" i="781"/>
  <c r="AN33" i="781"/>
  <c r="AM33" i="781"/>
  <c r="AL33" i="781"/>
  <c r="AK33" i="781"/>
  <c r="AJ33" i="781"/>
  <c r="AK27" i="781"/>
  <c r="AM26" i="781"/>
  <c r="AM28" i="781" s="1"/>
  <c r="AK29" i="781" s="1"/>
  <c r="AH42" i="796"/>
  <c r="AG42" i="796"/>
  <c r="AF42" i="796"/>
  <c r="AE42" i="796"/>
  <c r="AD42" i="796"/>
  <c r="AC42" i="796"/>
  <c r="AB42" i="796"/>
  <c r="AA42" i="796"/>
  <c r="Z42" i="796"/>
  <c r="Y42" i="796"/>
  <c r="W42" i="796"/>
  <c r="V42" i="796"/>
  <c r="U42" i="796"/>
  <c r="T42" i="796"/>
  <c r="S42" i="796"/>
  <c r="Q42" i="796"/>
  <c r="P42" i="796"/>
  <c r="O42" i="796"/>
  <c r="N42" i="796"/>
  <c r="M42" i="796"/>
  <c r="L42" i="796"/>
  <c r="K42" i="796"/>
  <c r="J42" i="796"/>
  <c r="I42" i="796"/>
  <c r="H42" i="796"/>
  <c r="F42" i="796"/>
  <c r="E42" i="796"/>
  <c r="D42" i="796"/>
  <c r="C42" i="796"/>
  <c r="B42" i="796"/>
  <c r="AH41" i="796"/>
  <c r="AG41" i="796"/>
  <c r="AF41" i="796"/>
  <c r="AE41" i="796"/>
  <c r="AD41" i="796"/>
  <c r="AC41" i="796"/>
  <c r="AB41" i="796"/>
  <c r="AA41" i="796"/>
  <c r="Z41" i="796"/>
  <c r="Y41" i="796"/>
  <c r="W41" i="796"/>
  <c r="V41" i="796"/>
  <c r="U41" i="796"/>
  <c r="T41" i="796"/>
  <c r="S41" i="796"/>
  <c r="Q41" i="796"/>
  <c r="P41" i="796"/>
  <c r="O41" i="796"/>
  <c r="N41" i="796"/>
  <c r="M41" i="796"/>
  <c r="L41" i="796"/>
  <c r="K41" i="796"/>
  <c r="J41" i="796"/>
  <c r="I41" i="796"/>
  <c r="H41" i="796"/>
  <c r="F41" i="796"/>
  <c r="E41" i="796"/>
  <c r="D41" i="796"/>
  <c r="C41" i="796"/>
  <c r="B41" i="796"/>
  <c r="AH40" i="796"/>
  <c r="AG40" i="796"/>
  <c r="AF40" i="796"/>
  <c r="AE40" i="796"/>
  <c r="AD40" i="796"/>
  <c r="AC40" i="796"/>
  <c r="AB40" i="796"/>
  <c r="AA40" i="796"/>
  <c r="Z40" i="796"/>
  <c r="Y40" i="796"/>
  <c r="W40" i="796"/>
  <c r="V40" i="796"/>
  <c r="U40" i="796"/>
  <c r="T40" i="796"/>
  <c r="S40" i="796"/>
  <c r="Q40" i="796"/>
  <c r="P40" i="796"/>
  <c r="O40" i="796"/>
  <c r="N40" i="796"/>
  <c r="M40" i="796"/>
  <c r="L40" i="796"/>
  <c r="K40" i="796"/>
  <c r="J40" i="796"/>
  <c r="I40" i="796"/>
  <c r="H40" i="796"/>
  <c r="F40" i="796"/>
  <c r="E40" i="796"/>
  <c r="D40" i="796"/>
  <c r="C40" i="796"/>
  <c r="B40" i="796"/>
  <c r="AH39" i="796"/>
  <c r="AG39" i="796"/>
  <c r="AF39" i="796"/>
  <c r="AE39" i="796"/>
  <c r="AD39" i="796"/>
  <c r="AC39" i="796"/>
  <c r="AB39" i="796"/>
  <c r="AA39" i="796"/>
  <c r="Z39" i="796"/>
  <c r="Y39" i="796"/>
  <c r="W39" i="796"/>
  <c r="V39" i="796"/>
  <c r="U39" i="796"/>
  <c r="T39" i="796"/>
  <c r="S39" i="796"/>
  <c r="Q39" i="796"/>
  <c r="P39" i="796"/>
  <c r="O39" i="796"/>
  <c r="N39" i="796"/>
  <c r="M39" i="796"/>
  <c r="L39" i="796"/>
  <c r="K39" i="796"/>
  <c r="J39" i="796"/>
  <c r="I39" i="796"/>
  <c r="H39" i="796"/>
  <c r="H44" i="796" s="1"/>
  <c r="L44" i="796" s="1"/>
  <c r="F39" i="796"/>
  <c r="E39" i="796"/>
  <c r="D39" i="796"/>
  <c r="C39" i="796"/>
  <c r="B39" i="796"/>
  <c r="B44" i="796" s="1"/>
  <c r="F44" i="796" s="1"/>
  <c r="AH38" i="796"/>
  <c r="AG38" i="796"/>
  <c r="AF38" i="796"/>
  <c r="AE38" i="796"/>
  <c r="AD38" i="796"/>
  <c r="AC38" i="796"/>
  <c r="AB38" i="796"/>
  <c r="AA38" i="796"/>
  <c r="Z38" i="796"/>
  <c r="Y38" i="796"/>
  <c r="W38" i="796"/>
  <c r="V38" i="796"/>
  <c r="U38" i="796"/>
  <c r="T38" i="796"/>
  <c r="S38" i="796"/>
  <c r="Q38" i="796"/>
  <c r="P38" i="796"/>
  <c r="O38" i="796"/>
  <c r="N38" i="796"/>
  <c r="M38" i="796"/>
  <c r="L38" i="796"/>
  <c r="K38" i="796"/>
  <c r="J38" i="796"/>
  <c r="I38" i="796"/>
  <c r="H38" i="796"/>
  <c r="J44" i="796" s="1"/>
  <c r="F38" i="796"/>
  <c r="E38" i="796"/>
  <c r="D38" i="796"/>
  <c r="D44" i="796" s="1"/>
  <c r="C38" i="796"/>
  <c r="B38" i="796"/>
  <c r="AH37" i="796"/>
  <c r="AG37" i="796"/>
  <c r="AF37" i="796"/>
  <c r="AE37" i="796"/>
  <c r="AD37" i="796"/>
  <c r="AC37" i="796"/>
  <c r="AB37" i="796"/>
  <c r="AA37" i="796"/>
  <c r="Z37" i="796"/>
  <c r="Y37" i="796"/>
  <c r="W37" i="796"/>
  <c r="V37" i="796"/>
  <c r="U37" i="796"/>
  <c r="T37" i="796"/>
  <c r="S37" i="796"/>
  <c r="Q37" i="796"/>
  <c r="P37" i="796"/>
  <c r="O37" i="796"/>
  <c r="N37" i="796"/>
  <c r="M37" i="796"/>
  <c r="L37" i="796"/>
  <c r="K37" i="796"/>
  <c r="J37" i="796"/>
  <c r="I37" i="796"/>
  <c r="H37" i="796"/>
  <c r="F37" i="796"/>
  <c r="E37" i="796"/>
  <c r="D37" i="796"/>
  <c r="C37" i="796"/>
  <c r="B37" i="796"/>
  <c r="AH36" i="796"/>
  <c r="AG36" i="796"/>
  <c r="AF36" i="796"/>
  <c r="AE36" i="796"/>
  <c r="AD36" i="796"/>
  <c r="AC36" i="796"/>
  <c r="AB36" i="796"/>
  <c r="AA36" i="796"/>
  <c r="Z36" i="796"/>
  <c r="Y36" i="796"/>
  <c r="W36" i="796"/>
  <c r="V36" i="796"/>
  <c r="U36" i="796"/>
  <c r="T36" i="796"/>
  <c r="S36" i="796"/>
  <c r="Q36" i="796"/>
  <c r="P36" i="796"/>
  <c r="O36" i="796"/>
  <c r="N36" i="796"/>
  <c r="M36" i="796"/>
  <c r="L36" i="796"/>
  <c r="K36" i="796"/>
  <c r="J36" i="796"/>
  <c r="I36" i="796"/>
  <c r="H36" i="796"/>
  <c r="F36" i="796"/>
  <c r="E36" i="796"/>
  <c r="D36" i="796"/>
  <c r="C36" i="796"/>
  <c r="B36" i="796"/>
  <c r="AH35" i="796"/>
  <c r="AG35" i="796"/>
  <c r="AF35" i="796"/>
  <c r="AE35" i="796"/>
  <c r="AD35" i="796"/>
  <c r="AC35" i="796"/>
  <c r="AB35" i="796"/>
  <c r="AA35" i="796"/>
  <c r="Z35" i="796"/>
  <c r="Y35" i="796"/>
  <c r="W35" i="796"/>
  <c r="V35" i="796"/>
  <c r="U35" i="796"/>
  <c r="T35" i="796"/>
  <c r="S35" i="796"/>
  <c r="Q35" i="796"/>
  <c r="P35" i="796"/>
  <c r="O35" i="796"/>
  <c r="N35" i="796"/>
  <c r="M35" i="796"/>
  <c r="L35" i="796"/>
  <c r="K35" i="796"/>
  <c r="J35" i="796"/>
  <c r="I35" i="796"/>
  <c r="H35" i="796"/>
  <c r="F35" i="796"/>
  <c r="E35" i="796"/>
  <c r="D35" i="796"/>
  <c r="C35" i="796"/>
  <c r="B35" i="796"/>
  <c r="AH34" i="796"/>
  <c r="AG34" i="796"/>
  <c r="AF34" i="796"/>
  <c r="AE34" i="796"/>
  <c r="AD34" i="796"/>
  <c r="AC34" i="796"/>
  <c r="AB34" i="796"/>
  <c r="AA34" i="796"/>
  <c r="Z34" i="796"/>
  <c r="Y34" i="796"/>
  <c r="W34" i="796"/>
  <c r="V34" i="796"/>
  <c r="U34" i="796"/>
  <c r="T34" i="796"/>
  <c r="S34" i="796"/>
  <c r="Q34" i="796"/>
  <c r="P34" i="796"/>
  <c r="O34" i="796"/>
  <c r="N34" i="796"/>
  <c r="M34" i="796"/>
  <c r="L34" i="796"/>
  <c r="K34" i="796"/>
  <c r="J34" i="796"/>
  <c r="I34" i="796"/>
  <c r="H34" i="796"/>
  <c r="F34" i="796"/>
  <c r="E34" i="796"/>
  <c r="D34" i="796"/>
  <c r="C34" i="796"/>
  <c r="B34" i="796"/>
  <c r="AH33" i="796"/>
  <c r="AG33" i="796"/>
  <c r="AF33" i="796"/>
  <c r="AE33" i="796"/>
  <c r="AD33" i="796"/>
  <c r="AC33" i="796"/>
  <c r="AB33" i="796"/>
  <c r="AA33" i="796"/>
  <c r="Z33" i="796"/>
  <c r="Y33" i="796"/>
  <c r="W33" i="796"/>
  <c r="V33" i="796"/>
  <c r="U33" i="796"/>
  <c r="T33" i="796"/>
  <c r="S33" i="796"/>
  <c r="Q33" i="796"/>
  <c r="P33" i="796"/>
  <c r="O33" i="796"/>
  <c r="N33" i="796"/>
  <c r="M33" i="796"/>
  <c r="L33" i="796"/>
  <c r="K33" i="796"/>
  <c r="J43" i="796" s="1"/>
  <c r="J33" i="796"/>
  <c r="I33" i="796"/>
  <c r="H33" i="796"/>
  <c r="P43" i="796" s="1"/>
  <c r="F33" i="796"/>
  <c r="E33" i="796"/>
  <c r="D33" i="796"/>
  <c r="C33" i="796"/>
  <c r="B33" i="796"/>
  <c r="B43" i="796" s="1"/>
  <c r="F43" i="796" s="1"/>
  <c r="T30" i="796"/>
  <c r="C30" i="796"/>
  <c r="K28" i="796"/>
  <c r="I29" i="796" s="1"/>
  <c r="E28" i="796"/>
  <c r="C29" i="796" s="1"/>
  <c r="Z27" i="796"/>
  <c r="T27" i="796"/>
  <c r="I27" i="796"/>
  <c r="C27" i="796"/>
  <c r="AB26" i="796"/>
  <c r="AB28" i="796" s="1"/>
  <c r="Z29" i="796" s="1"/>
  <c r="V26" i="796"/>
  <c r="V28" i="796" s="1"/>
  <c r="T29" i="796" s="1"/>
  <c r="K26" i="796"/>
  <c r="E26" i="796"/>
  <c r="AH42" i="795"/>
  <c r="AG42" i="795"/>
  <c r="AF42" i="795"/>
  <c r="AE42" i="795"/>
  <c r="AD42" i="795"/>
  <c r="AC42" i="795"/>
  <c r="AB42" i="795"/>
  <c r="AA42" i="795"/>
  <c r="Z42" i="795"/>
  <c r="Y42" i="795"/>
  <c r="W42" i="795"/>
  <c r="V42" i="795"/>
  <c r="U42" i="795"/>
  <c r="T42" i="795"/>
  <c r="S42" i="795"/>
  <c r="Q42" i="795"/>
  <c r="P42" i="795"/>
  <c r="O42" i="795"/>
  <c r="N42" i="795"/>
  <c r="M42" i="795"/>
  <c r="L42" i="795"/>
  <c r="K42" i="795"/>
  <c r="J42" i="795"/>
  <c r="I42" i="795"/>
  <c r="H42" i="795"/>
  <c r="F42" i="795"/>
  <c r="E42" i="795"/>
  <c r="D42" i="795"/>
  <c r="C42" i="795"/>
  <c r="B42" i="795"/>
  <c r="AH41" i="795"/>
  <c r="AG41" i="795"/>
  <c r="AF41" i="795"/>
  <c r="AE41" i="795"/>
  <c r="AD41" i="795"/>
  <c r="AC41" i="795"/>
  <c r="AB41" i="795"/>
  <c r="AA41" i="795"/>
  <c r="Z41" i="795"/>
  <c r="Y41" i="795"/>
  <c r="W41" i="795"/>
  <c r="V41" i="795"/>
  <c r="U41" i="795"/>
  <c r="T41" i="795"/>
  <c r="S41" i="795"/>
  <c r="Q41" i="795"/>
  <c r="P41" i="795"/>
  <c r="O41" i="795"/>
  <c r="N41" i="795"/>
  <c r="M41" i="795"/>
  <c r="L41" i="795"/>
  <c r="K41" i="795"/>
  <c r="J41" i="795"/>
  <c r="I41" i="795"/>
  <c r="H41" i="795"/>
  <c r="F41" i="795"/>
  <c r="E41" i="795"/>
  <c r="D41" i="795"/>
  <c r="C41" i="795"/>
  <c r="B41" i="795"/>
  <c r="AH40" i="795"/>
  <c r="AG40" i="795"/>
  <c r="AF40" i="795"/>
  <c r="AE40" i="795"/>
  <c r="AD40" i="795"/>
  <c r="AC40" i="795"/>
  <c r="AB40" i="795"/>
  <c r="AA40" i="795"/>
  <c r="Z40" i="795"/>
  <c r="Y40" i="795"/>
  <c r="W40" i="795"/>
  <c r="V40" i="795"/>
  <c r="U40" i="795"/>
  <c r="T40" i="795"/>
  <c r="S40" i="795"/>
  <c r="Q40" i="795"/>
  <c r="P40" i="795"/>
  <c r="O40" i="795"/>
  <c r="N40" i="795"/>
  <c r="M40" i="795"/>
  <c r="L40" i="795"/>
  <c r="K40" i="795"/>
  <c r="J40" i="795"/>
  <c r="I40" i="795"/>
  <c r="H40" i="795"/>
  <c r="F40" i="795"/>
  <c r="E40" i="795"/>
  <c r="D40" i="795"/>
  <c r="C40" i="795"/>
  <c r="B40" i="795"/>
  <c r="AH39" i="795"/>
  <c r="AG39" i="795"/>
  <c r="AF39" i="795"/>
  <c r="AE39" i="795"/>
  <c r="AD39" i="795"/>
  <c r="AC39" i="795"/>
  <c r="AB39" i="795"/>
  <c r="AA39" i="795"/>
  <c r="Z39" i="795"/>
  <c r="Y39" i="795"/>
  <c r="W39" i="795"/>
  <c r="V39" i="795"/>
  <c r="U39" i="795"/>
  <c r="T39" i="795"/>
  <c r="S39" i="795"/>
  <c r="Q39" i="795"/>
  <c r="P39" i="795"/>
  <c r="O39" i="795"/>
  <c r="N39" i="795"/>
  <c r="M39" i="795"/>
  <c r="L39" i="795"/>
  <c r="K39" i="795"/>
  <c r="J39" i="795"/>
  <c r="I39" i="795"/>
  <c r="H39" i="795"/>
  <c r="H44" i="795" s="1"/>
  <c r="L44" i="795" s="1"/>
  <c r="F39" i="795"/>
  <c r="E39" i="795"/>
  <c r="D39" i="795"/>
  <c r="C39" i="795"/>
  <c r="B39" i="795"/>
  <c r="B44" i="795" s="1"/>
  <c r="F44" i="795" s="1"/>
  <c r="AH38" i="795"/>
  <c r="AG38" i="795"/>
  <c r="AF38" i="795"/>
  <c r="AE38" i="795"/>
  <c r="AD38" i="795"/>
  <c r="AC38" i="795"/>
  <c r="AB38" i="795"/>
  <c r="AA38" i="795"/>
  <c r="Z38" i="795"/>
  <c r="Y38" i="795"/>
  <c r="W38" i="795"/>
  <c r="V38" i="795"/>
  <c r="U38" i="795"/>
  <c r="T38" i="795"/>
  <c r="S38" i="795"/>
  <c r="Q38" i="795"/>
  <c r="P38" i="795"/>
  <c r="O38" i="795"/>
  <c r="N38" i="795"/>
  <c r="M38" i="795"/>
  <c r="L38" i="795"/>
  <c r="K38" i="795"/>
  <c r="J38" i="795"/>
  <c r="I38" i="795"/>
  <c r="H38" i="795"/>
  <c r="J44" i="795" s="1"/>
  <c r="F38" i="795"/>
  <c r="E38" i="795"/>
  <c r="D38" i="795"/>
  <c r="C38" i="795"/>
  <c r="B38" i="795"/>
  <c r="D44" i="795" s="1"/>
  <c r="AH37" i="795"/>
  <c r="AG37" i="795"/>
  <c r="AF37" i="795"/>
  <c r="AE37" i="795"/>
  <c r="AD37" i="795"/>
  <c r="AC37" i="795"/>
  <c r="AB37" i="795"/>
  <c r="AA37" i="795"/>
  <c r="Z37" i="795"/>
  <c r="Y37" i="795"/>
  <c r="W37" i="795"/>
  <c r="V37" i="795"/>
  <c r="U37" i="795"/>
  <c r="T37" i="795"/>
  <c r="S37" i="795"/>
  <c r="Q37" i="795"/>
  <c r="P37" i="795"/>
  <c r="O37" i="795"/>
  <c r="N37" i="795"/>
  <c r="M37" i="795"/>
  <c r="L37" i="795"/>
  <c r="K37" i="795"/>
  <c r="J37" i="795"/>
  <c r="I37" i="795"/>
  <c r="H37" i="795"/>
  <c r="F37" i="795"/>
  <c r="E37" i="795"/>
  <c r="D37" i="795"/>
  <c r="C37" i="795"/>
  <c r="B37" i="795"/>
  <c r="AH36" i="795"/>
  <c r="AG36" i="795"/>
  <c r="AF36" i="795"/>
  <c r="AE36" i="795"/>
  <c r="AD36" i="795"/>
  <c r="AC36" i="795"/>
  <c r="AB36" i="795"/>
  <c r="AA36" i="795"/>
  <c r="Z36" i="795"/>
  <c r="Y36" i="795"/>
  <c r="W36" i="795"/>
  <c r="V36" i="795"/>
  <c r="U36" i="795"/>
  <c r="T36" i="795"/>
  <c r="S36" i="795"/>
  <c r="Q36" i="795"/>
  <c r="P36" i="795"/>
  <c r="O36" i="795"/>
  <c r="N36" i="795"/>
  <c r="M36" i="795"/>
  <c r="L36" i="795"/>
  <c r="K36" i="795"/>
  <c r="J36" i="795"/>
  <c r="I36" i="795"/>
  <c r="H36" i="795"/>
  <c r="F36" i="795"/>
  <c r="E36" i="795"/>
  <c r="D36" i="795"/>
  <c r="C36" i="795"/>
  <c r="B36" i="795"/>
  <c r="AH35" i="795"/>
  <c r="AG35" i="795"/>
  <c r="AF35" i="795"/>
  <c r="AE35" i="795"/>
  <c r="AD35" i="795"/>
  <c r="AC35" i="795"/>
  <c r="AB35" i="795"/>
  <c r="AA35" i="795"/>
  <c r="Z35" i="795"/>
  <c r="Y35" i="795"/>
  <c r="W35" i="795"/>
  <c r="V35" i="795"/>
  <c r="U35" i="795"/>
  <c r="T35" i="795"/>
  <c r="S35" i="795"/>
  <c r="Q35" i="795"/>
  <c r="P35" i="795"/>
  <c r="O35" i="795"/>
  <c r="N35" i="795"/>
  <c r="M35" i="795"/>
  <c r="L35" i="795"/>
  <c r="K35" i="795"/>
  <c r="J35" i="795"/>
  <c r="I35" i="795"/>
  <c r="H35" i="795"/>
  <c r="F35" i="795"/>
  <c r="E35" i="795"/>
  <c r="D35" i="795"/>
  <c r="C35" i="795"/>
  <c r="B35" i="795"/>
  <c r="AH34" i="795"/>
  <c r="AG34" i="795"/>
  <c r="AF34" i="795"/>
  <c r="AE34" i="795"/>
  <c r="AD34" i="795"/>
  <c r="AC34" i="795"/>
  <c r="AB34" i="795"/>
  <c r="AA34" i="795"/>
  <c r="Z34" i="795"/>
  <c r="Y34" i="795"/>
  <c r="W34" i="795"/>
  <c r="V34" i="795"/>
  <c r="U34" i="795"/>
  <c r="T34" i="795"/>
  <c r="S34" i="795"/>
  <c r="Q34" i="795"/>
  <c r="P34" i="795"/>
  <c r="O34" i="795"/>
  <c r="N34" i="795"/>
  <c r="M34" i="795"/>
  <c r="L34" i="795"/>
  <c r="K34" i="795"/>
  <c r="J34" i="795"/>
  <c r="I34" i="795"/>
  <c r="H34" i="795"/>
  <c r="F34" i="795"/>
  <c r="E34" i="795"/>
  <c r="D34" i="795"/>
  <c r="C34" i="795"/>
  <c r="B34" i="795"/>
  <c r="AH33" i="795"/>
  <c r="AG33" i="795"/>
  <c r="AF33" i="795"/>
  <c r="AE33" i="795"/>
  <c r="AD33" i="795"/>
  <c r="AC33" i="795"/>
  <c r="AB33" i="795"/>
  <c r="AA33" i="795"/>
  <c r="Z33" i="795"/>
  <c r="Y33" i="795"/>
  <c r="W33" i="795"/>
  <c r="V33" i="795"/>
  <c r="U33" i="795"/>
  <c r="T33" i="795"/>
  <c r="S33" i="795"/>
  <c r="Q33" i="795"/>
  <c r="P33" i="795"/>
  <c r="O33" i="795"/>
  <c r="N33" i="795"/>
  <c r="M33" i="795"/>
  <c r="L33" i="795"/>
  <c r="K33" i="795"/>
  <c r="H43" i="795" s="1"/>
  <c r="L43" i="795" s="1"/>
  <c r="J33" i="795"/>
  <c r="I33" i="795"/>
  <c r="H33" i="795"/>
  <c r="P43" i="795" s="1"/>
  <c r="P44" i="795" s="1"/>
  <c r="F33" i="795"/>
  <c r="E33" i="795"/>
  <c r="D33" i="795"/>
  <c r="C33" i="795"/>
  <c r="B33" i="795"/>
  <c r="B43" i="795" s="1"/>
  <c r="F43" i="795" s="1"/>
  <c r="T30" i="795"/>
  <c r="C30" i="795"/>
  <c r="K28" i="795"/>
  <c r="I29" i="795" s="1"/>
  <c r="E28" i="795"/>
  <c r="C29" i="795" s="1"/>
  <c r="Z27" i="795"/>
  <c r="T27" i="795"/>
  <c r="I27" i="795"/>
  <c r="C27" i="795"/>
  <c r="AB26" i="795"/>
  <c r="AB28" i="795" s="1"/>
  <c r="Z29" i="795" s="1"/>
  <c r="V26" i="795"/>
  <c r="V28" i="795" s="1"/>
  <c r="T29" i="795" s="1"/>
  <c r="K26" i="795"/>
  <c r="E26" i="795"/>
  <c r="AH42" i="794"/>
  <c r="AG42" i="794"/>
  <c r="AF42" i="794"/>
  <c r="AE42" i="794"/>
  <c r="AD42" i="794"/>
  <c r="AC42" i="794"/>
  <c r="AB42" i="794"/>
  <c r="AA42" i="794"/>
  <c r="Z42" i="794"/>
  <c r="Y42" i="794"/>
  <c r="W42" i="794"/>
  <c r="V42" i="794"/>
  <c r="U42" i="794"/>
  <c r="T42" i="794"/>
  <c r="S42" i="794"/>
  <c r="Q42" i="794"/>
  <c r="P42" i="794"/>
  <c r="O42" i="794"/>
  <c r="N42" i="794"/>
  <c r="M42" i="794"/>
  <c r="L42" i="794"/>
  <c r="K42" i="794"/>
  <c r="J42" i="794"/>
  <c r="I42" i="794"/>
  <c r="H42" i="794"/>
  <c r="F42" i="794"/>
  <c r="E42" i="794"/>
  <c r="D42" i="794"/>
  <c r="C42" i="794"/>
  <c r="B42" i="794"/>
  <c r="AH41" i="794"/>
  <c r="AG41" i="794"/>
  <c r="AF41" i="794"/>
  <c r="AE41" i="794"/>
  <c r="AD41" i="794"/>
  <c r="AC41" i="794"/>
  <c r="AB41" i="794"/>
  <c r="AA41" i="794"/>
  <c r="Z41" i="794"/>
  <c r="Y41" i="794"/>
  <c r="W41" i="794"/>
  <c r="V41" i="794"/>
  <c r="U41" i="794"/>
  <c r="T41" i="794"/>
  <c r="S41" i="794"/>
  <c r="Q41" i="794"/>
  <c r="P41" i="794"/>
  <c r="O41" i="794"/>
  <c r="N41" i="794"/>
  <c r="M41" i="794"/>
  <c r="L41" i="794"/>
  <c r="K41" i="794"/>
  <c r="J41" i="794"/>
  <c r="I41" i="794"/>
  <c r="H41" i="794"/>
  <c r="F41" i="794"/>
  <c r="E41" i="794"/>
  <c r="D41" i="794"/>
  <c r="C41" i="794"/>
  <c r="B41" i="794"/>
  <c r="AH40" i="794"/>
  <c r="AG40" i="794"/>
  <c r="AF40" i="794"/>
  <c r="AE40" i="794"/>
  <c r="AD40" i="794"/>
  <c r="AC40" i="794"/>
  <c r="AB40" i="794"/>
  <c r="AA40" i="794"/>
  <c r="Z40" i="794"/>
  <c r="Y40" i="794"/>
  <c r="W40" i="794"/>
  <c r="V40" i="794"/>
  <c r="U40" i="794"/>
  <c r="T40" i="794"/>
  <c r="S40" i="794"/>
  <c r="Q40" i="794"/>
  <c r="P40" i="794"/>
  <c r="O40" i="794"/>
  <c r="N40" i="794"/>
  <c r="M40" i="794"/>
  <c r="L40" i="794"/>
  <c r="K40" i="794"/>
  <c r="J40" i="794"/>
  <c r="I40" i="794"/>
  <c r="H40" i="794"/>
  <c r="F40" i="794"/>
  <c r="E40" i="794"/>
  <c r="D40" i="794"/>
  <c r="C40" i="794"/>
  <c r="B40" i="794"/>
  <c r="AH39" i="794"/>
  <c r="AG39" i="794"/>
  <c r="AF39" i="794"/>
  <c r="AE39" i="794"/>
  <c r="AD39" i="794"/>
  <c r="AC39" i="794"/>
  <c r="AB39" i="794"/>
  <c r="AA39" i="794"/>
  <c r="Z39" i="794"/>
  <c r="Y39" i="794"/>
  <c r="W39" i="794"/>
  <c r="V39" i="794"/>
  <c r="U39" i="794"/>
  <c r="T39" i="794"/>
  <c r="S39" i="794"/>
  <c r="Q39" i="794"/>
  <c r="P39" i="794"/>
  <c r="O39" i="794"/>
  <c r="N39" i="794"/>
  <c r="M39" i="794"/>
  <c r="L39" i="794"/>
  <c r="K39" i="794"/>
  <c r="J39" i="794"/>
  <c r="I39" i="794"/>
  <c r="H39" i="794"/>
  <c r="H44" i="794" s="1"/>
  <c r="L44" i="794" s="1"/>
  <c r="F39" i="794"/>
  <c r="E39" i="794"/>
  <c r="D39" i="794"/>
  <c r="C39" i="794"/>
  <c r="B39" i="794"/>
  <c r="B44" i="794" s="1"/>
  <c r="F44" i="794" s="1"/>
  <c r="AH38" i="794"/>
  <c r="AG38" i="794"/>
  <c r="AF38" i="794"/>
  <c r="AE38" i="794"/>
  <c r="AD38" i="794"/>
  <c r="AC38" i="794"/>
  <c r="AB38" i="794"/>
  <c r="AA38" i="794"/>
  <c r="Z38" i="794"/>
  <c r="Y38" i="794"/>
  <c r="W38" i="794"/>
  <c r="V38" i="794"/>
  <c r="U38" i="794"/>
  <c r="T38" i="794"/>
  <c r="S38" i="794"/>
  <c r="Q38" i="794"/>
  <c r="J44" i="794" s="1"/>
  <c r="P38" i="794"/>
  <c r="O38" i="794"/>
  <c r="N38" i="794"/>
  <c r="M38" i="794"/>
  <c r="L38" i="794"/>
  <c r="K38" i="794"/>
  <c r="J38" i="794"/>
  <c r="I38" i="794"/>
  <c r="H38" i="794"/>
  <c r="F38" i="794"/>
  <c r="E38" i="794"/>
  <c r="D38" i="794"/>
  <c r="C38" i="794"/>
  <c r="B38" i="794"/>
  <c r="D44" i="794" s="1"/>
  <c r="AH37" i="794"/>
  <c r="AG37" i="794"/>
  <c r="AF37" i="794"/>
  <c r="AE37" i="794"/>
  <c r="AD37" i="794"/>
  <c r="AC37" i="794"/>
  <c r="AB37" i="794"/>
  <c r="AA37" i="794"/>
  <c r="Z37" i="794"/>
  <c r="Y37" i="794"/>
  <c r="W37" i="794"/>
  <c r="V37" i="794"/>
  <c r="U37" i="794"/>
  <c r="T37" i="794"/>
  <c r="S37" i="794"/>
  <c r="Q37" i="794"/>
  <c r="P37" i="794"/>
  <c r="O37" i="794"/>
  <c r="N37" i="794"/>
  <c r="M37" i="794"/>
  <c r="L37" i="794"/>
  <c r="K37" i="794"/>
  <c r="J37" i="794"/>
  <c r="I37" i="794"/>
  <c r="H37" i="794"/>
  <c r="F37" i="794"/>
  <c r="E37" i="794"/>
  <c r="D37" i="794"/>
  <c r="C37" i="794"/>
  <c r="B37" i="794"/>
  <c r="AH36" i="794"/>
  <c r="AG36" i="794"/>
  <c r="AF36" i="794"/>
  <c r="AE36" i="794"/>
  <c r="AD36" i="794"/>
  <c r="AC36" i="794"/>
  <c r="AB36" i="794"/>
  <c r="AA36" i="794"/>
  <c r="Z36" i="794"/>
  <c r="Y36" i="794"/>
  <c r="W36" i="794"/>
  <c r="V36" i="794"/>
  <c r="U36" i="794"/>
  <c r="T36" i="794"/>
  <c r="S36" i="794"/>
  <c r="Q36" i="794"/>
  <c r="P36" i="794"/>
  <c r="O36" i="794"/>
  <c r="N36" i="794"/>
  <c r="M36" i="794"/>
  <c r="L36" i="794"/>
  <c r="K36" i="794"/>
  <c r="J36" i="794"/>
  <c r="I36" i="794"/>
  <c r="H36" i="794"/>
  <c r="F36" i="794"/>
  <c r="E36" i="794"/>
  <c r="D36" i="794"/>
  <c r="C36" i="794"/>
  <c r="B36" i="794"/>
  <c r="AH35" i="794"/>
  <c r="AG35" i="794"/>
  <c r="AF35" i="794"/>
  <c r="AE35" i="794"/>
  <c r="AD35" i="794"/>
  <c r="AC35" i="794"/>
  <c r="AB35" i="794"/>
  <c r="AA35" i="794"/>
  <c r="Z35" i="794"/>
  <c r="Y35" i="794"/>
  <c r="W35" i="794"/>
  <c r="V35" i="794"/>
  <c r="U35" i="794"/>
  <c r="T35" i="794"/>
  <c r="S35" i="794"/>
  <c r="Q35" i="794"/>
  <c r="P35" i="794"/>
  <c r="O35" i="794"/>
  <c r="N35" i="794"/>
  <c r="M35" i="794"/>
  <c r="L35" i="794"/>
  <c r="K35" i="794"/>
  <c r="J35" i="794"/>
  <c r="I35" i="794"/>
  <c r="H35" i="794"/>
  <c r="F35" i="794"/>
  <c r="E35" i="794"/>
  <c r="D35" i="794"/>
  <c r="C35" i="794"/>
  <c r="B35" i="794"/>
  <c r="AH34" i="794"/>
  <c r="AG34" i="794"/>
  <c r="AF34" i="794"/>
  <c r="AE34" i="794"/>
  <c r="AD34" i="794"/>
  <c r="AC34" i="794"/>
  <c r="AB34" i="794"/>
  <c r="AA34" i="794"/>
  <c r="Z34" i="794"/>
  <c r="Y34" i="794"/>
  <c r="W34" i="794"/>
  <c r="V34" i="794"/>
  <c r="U34" i="794"/>
  <c r="T34" i="794"/>
  <c r="S34" i="794"/>
  <c r="Q34" i="794"/>
  <c r="P34" i="794"/>
  <c r="O34" i="794"/>
  <c r="N34" i="794"/>
  <c r="M34" i="794"/>
  <c r="L34" i="794"/>
  <c r="K34" i="794"/>
  <c r="J34" i="794"/>
  <c r="I34" i="794"/>
  <c r="H34" i="794"/>
  <c r="F34" i="794"/>
  <c r="E34" i="794"/>
  <c r="D34" i="794"/>
  <c r="C34" i="794"/>
  <c r="B34" i="794"/>
  <c r="AH33" i="794"/>
  <c r="AG33" i="794"/>
  <c r="AF33" i="794"/>
  <c r="AE33" i="794"/>
  <c r="AD33" i="794"/>
  <c r="AC33" i="794"/>
  <c r="AB33" i="794"/>
  <c r="AA33" i="794"/>
  <c r="Z33" i="794"/>
  <c r="Y33" i="794"/>
  <c r="W33" i="794"/>
  <c r="V33" i="794"/>
  <c r="U33" i="794"/>
  <c r="T33" i="794"/>
  <c r="S33" i="794"/>
  <c r="Q33" i="794"/>
  <c r="P33" i="794"/>
  <c r="O33" i="794"/>
  <c r="N33" i="794"/>
  <c r="M33" i="794"/>
  <c r="L33" i="794"/>
  <c r="K33" i="794"/>
  <c r="J33" i="794"/>
  <c r="I33" i="794"/>
  <c r="H43" i="794" s="1"/>
  <c r="L43" i="794" s="1"/>
  <c r="H33" i="794"/>
  <c r="P43" i="794" s="1"/>
  <c r="P44" i="794" s="1"/>
  <c r="F33" i="794"/>
  <c r="E33" i="794"/>
  <c r="D33" i="794"/>
  <c r="C33" i="794"/>
  <c r="B33" i="794"/>
  <c r="D43" i="794" s="1"/>
  <c r="T30" i="794"/>
  <c r="C30" i="794"/>
  <c r="K28" i="794"/>
  <c r="I29" i="794" s="1"/>
  <c r="Z27" i="794"/>
  <c r="T27" i="794"/>
  <c r="I27" i="794"/>
  <c r="C27" i="794"/>
  <c r="AB26" i="794"/>
  <c r="AB28" i="794" s="1"/>
  <c r="Z29" i="794" s="1"/>
  <c r="V26" i="794"/>
  <c r="V28" i="794" s="1"/>
  <c r="T29" i="794" s="1"/>
  <c r="K26" i="794"/>
  <c r="E26" i="794"/>
  <c r="E28" i="794" s="1"/>
  <c r="C29" i="794" s="1"/>
  <c r="AH42" i="793"/>
  <c r="AG42" i="793"/>
  <c r="AF42" i="793"/>
  <c r="AE42" i="793"/>
  <c r="AD42" i="793"/>
  <c r="AC42" i="793"/>
  <c r="AB42" i="793"/>
  <c r="AA42" i="793"/>
  <c r="Z42" i="793"/>
  <c r="Y42" i="793"/>
  <c r="W42" i="793"/>
  <c r="V42" i="793"/>
  <c r="U42" i="793"/>
  <c r="T42" i="793"/>
  <c r="S42" i="793"/>
  <c r="Q42" i="793"/>
  <c r="P42" i="793"/>
  <c r="O42" i="793"/>
  <c r="N42" i="793"/>
  <c r="M42" i="793"/>
  <c r="L42" i="793"/>
  <c r="K42" i="793"/>
  <c r="J42" i="793"/>
  <c r="I42" i="793"/>
  <c r="H42" i="793"/>
  <c r="F42" i="793"/>
  <c r="E42" i="793"/>
  <c r="D42" i="793"/>
  <c r="C42" i="793"/>
  <c r="B42" i="793"/>
  <c r="AH41" i="793"/>
  <c r="AG41" i="793"/>
  <c r="AF41" i="793"/>
  <c r="AE41" i="793"/>
  <c r="AD41" i="793"/>
  <c r="AC41" i="793"/>
  <c r="AB41" i="793"/>
  <c r="AA41" i="793"/>
  <c r="Z41" i="793"/>
  <c r="Y41" i="793"/>
  <c r="W41" i="793"/>
  <c r="V41" i="793"/>
  <c r="U41" i="793"/>
  <c r="T41" i="793"/>
  <c r="S41" i="793"/>
  <c r="Q41" i="793"/>
  <c r="P41" i="793"/>
  <c r="O41" i="793"/>
  <c r="N41" i="793"/>
  <c r="M41" i="793"/>
  <c r="L41" i="793"/>
  <c r="K41" i="793"/>
  <c r="J41" i="793"/>
  <c r="I41" i="793"/>
  <c r="H41" i="793"/>
  <c r="F41" i="793"/>
  <c r="E41" i="793"/>
  <c r="D41" i="793"/>
  <c r="C41" i="793"/>
  <c r="B41" i="793"/>
  <c r="AH40" i="793"/>
  <c r="AG40" i="793"/>
  <c r="AF40" i="793"/>
  <c r="AE40" i="793"/>
  <c r="AD40" i="793"/>
  <c r="AC40" i="793"/>
  <c r="AB40" i="793"/>
  <c r="AA40" i="793"/>
  <c r="Z40" i="793"/>
  <c r="Y40" i="793"/>
  <c r="W40" i="793"/>
  <c r="V40" i="793"/>
  <c r="U40" i="793"/>
  <c r="T40" i="793"/>
  <c r="S40" i="793"/>
  <c r="Q40" i="793"/>
  <c r="P40" i="793"/>
  <c r="O40" i="793"/>
  <c r="N40" i="793"/>
  <c r="M40" i="793"/>
  <c r="L40" i="793"/>
  <c r="K40" i="793"/>
  <c r="J40" i="793"/>
  <c r="I40" i="793"/>
  <c r="H40" i="793"/>
  <c r="F40" i="793"/>
  <c r="E40" i="793"/>
  <c r="D40" i="793"/>
  <c r="C40" i="793"/>
  <c r="B40" i="793"/>
  <c r="AH39" i="793"/>
  <c r="AG39" i="793"/>
  <c r="AF39" i="793"/>
  <c r="AE39" i="793"/>
  <c r="AD39" i="793"/>
  <c r="AC39" i="793"/>
  <c r="AB39" i="793"/>
  <c r="AA39" i="793"/>
  <c r="Z39" i="793"/>
  <c r="Y39" i="793"/>
  <c r="W39" i="793"/>
  <c r="V39" i="793"/>
  <c r="U39" i="793"/>
  <c r="T39" i="793"/>
  <c r="S39" i="793"/>
  <c r="Q39" i="793"/>
  <c r="P39" i="793"/>
  <c r="O39" i="793"/>
  <c r="N39" i="793"/>
  <c r="M39" i="793"/>
  <c r="L39" i="793"/>
  <c r="K39" i="793"/>
  <c r="J39" i="793"/>
  <c r="I39" i="793"/>
  <c r="H39" i="793"/>
  <c r="H44" i="793" s="1"/>
  <c r="L44" i="793" s="1"/>
  <c r="F39" i="793"/>
  <c r="E39" i="793"/>
  <c r="D39" i="793"/>
  <c r="C39" i="793"/>
  <c r="B39" i="793"/>
  <c r="B44" i="793" s="1"/>
  <c r="F44" i="793" s="1"/>
  <c r="AH38" i="793"/>
  <c r="AG38" i="793"/>
  <c r="AF38" i="793"/>
  <c r="AE38" i="793"/>
  <c r="AD38" i="793"/>
  <c r="AC38" i="793"/>
  <c r="AB38" i="793"/>
  <c r="AA38" i="793"/>
  <c r="Z38" i="793"/>
  <c r="Y38" i="793"/>
  <c r="W38" i="793"/>
  <c r="V38" i="793"/>
  <c r="U38" i="793"/>
  <c r="T38" i="793"/>
  <c r="S38" i="793"/>
  <c r="Q38" i="793"/>
  <c r="P38" i="793"/>
  <c r="O38" i="793"/>
  <c r="N38" i="793"/>
  <c r="M38" i="793"/>
  <c r="L38" i="793"/>
  <c r="K38" i="793"/>
  <c r="J38" i="793"/>
  <c r="I38" i="793"/>
  <c r="H38" i="793"/>
  <c r="J44" i="793" s="1"/>
  <c r="F38" i="793"/>
  <c r="E38" i="793"/>
  <c r="D38" i="793"/>
  <c r="C38" i="793"/>
  <c r="B38" i="793"/>
  <c r="D44" i="793" s="1"/>
  <c r="AH37" i="793"/>
  <c r="AG37" i="793"/>
  <c r="AF37" i="793"/>
  <c r="AE37" i="793"/>
  <c r="AD37" i="793"/>
  <c r="AC37" i="793"/>
  <c r="AB37" i="793"/>
  <c r="AA37" i="793"/>
  <c r="Z37" i="793"/>
  <c r="Y37" i="793"/>
  <c r="W37" i="793"/>
  <c r="V37" i="793"/>
  <c r="U37" i="793"/>
  <c r="T37" i="793"/>
  <c r="S37" i="793"/>
  <c r="Q37" i="793"/>
  <c r="P37" i="793"/>
  <c r="O37" i="793"/>
  <c r="N37" i="793"/>
  <c r="M37" i="793"/>
  <c r="L37" i="793"/>
  <c r="K37" i="793"/>
  <c r="J37" i="793"/>
  <c r="I37" i="793"/>
  <c r="H37" i="793"/>
  <c r="F37" i="793"/>
  <c r="E37" i="793"/>
  <c r="D37" i="793"/>
  <c r="C37" i="793"/>
  <c r="B37" i="793"/>
  <c r="AH36" i="793"/>
  <c r="AG36" i="793"/>
  <c r="AF36" i="793"/>
  <c r="AE36" i="793"/>
  <c r="AD36" i="793"/>
  <c r="AC36" i="793"/>
  <c r="AB36" i="793"/>
  <c r="AA36" i="793"/>
  <c r="Z36" i="793"/>
  <c r="Y36" i="793"/>
  <c r="W36" i="793"/>
  <c r="V36" i="793"/>
  <c r="U36" i="793"/>
  <c r="T36" i="793"/>
  <c r="S36" i="793"/>
  <c r="Q36" i="793"/>
  <c r="P36" i="793"/>
  <c r="O36" i="793"/>
  <c r="N36" i="793"/>
  <c r="M36" i="793"/>
  <c r="L36" i="793"/>
  <c r="K36" i="793"/>
  <c r="J36" i="793"/>
  <c r="I36" i="793"/>
  <c r="H36" i="793"/>
  <c r="F36" i="793"/>
  <c r="E36" i="793"/>
  <c r="D36" i="793"/>
  <c r="C36" i="793"/>
  <c r="B36" i="793"/>
  <c r="AH35" i="793"/>
  <c r="AG35" i="793"/>
  <c r="AF35" i="793"/>
  <c r="AE35" i="793"/>
  <c r="AD35" i="793"/>
  <c r="AC35" i="793"/>
  <c r="AB35" i="793"/>
  <c r="AA35" i="793"/>
  <c r="Z35" i="793"/>
  <c r="Y35" i="793"/>
  <c r="W35" i="793"/>
  <c r="V35" i="793"/>
  <c r="U35" i="793"/>
  <c r="T35" i="793"/>
  <c r="S35" i="793"/>
  <c r="Q35" i="793"/>
  <c r="P35" i="793"/>
  <c r="O35" i="793"/>
  <c r="N35" i="793"/>
  <c r="M35" i="793"/>
  <c r="L35" i="793"/>
  <c r="K35" i="793"/>
  <c r="J35" i="793"/>
  <c r="I35" i="793"/>
  <c r="H35" i="793"/>
  <c r="F35" i="793"/>
  <c r="E35" i="793"/>
  <c r="D35" i="793"/>
  <c r="C35" i="793"/>
  <c r="B35" i="793"/>
  <c r="AH34" i="793"/>
  <c r="AG34" i="793"/>
  <c r="AF34" i="793"/>
  <c r="AE34" i="793"/>
  <c r="AD34" i="793"/>
  <c r="AC34" i="793"/>
  <c r="AB34" i="793"/>
  <c r="AA34" i="793"/>
  <c r="Z34" i="793"/>
  <c r="Y34" i="793"/>
  <c r="W34" i="793"/>
  <c r="V34" i="793"/>
  <c r="U34" i="793"/>
  <c r="T34" i="793"/>
  <c r="S34" i="793"/>
  <c r="Q34" i="793"/>
  <c r="P34" i="793"/>
  <c r="O34" i="793"/>
  <c r="N34" i="793"/>
  <c r="M34" i="793"/>
  <c r="L34" i="793"/>
  <c r="K34" i="793"/>
  <c r="J34" i="793"/>
  <c r="I34" i="793"/>
  <c r="H34" i="793"/>
  <c r="F34" i="793"/>
  <c r="E34" i="793"/>
  <c r="D34" i="793"/>
  <c r="C34" i="793"/>
  <c r="B34" i="793"/>
  <c r="AH33" i="793"/>
  <c r="AG33" i="793"/>
  <c r="AF33" i="793"/>
  <c r="AE33" i="793"/>
  <c r="AD33" i="793"/>
  <c r="AC33" i="793"/>
  <c r="AB33" i="793"/>
  <c r="AA33" i="793"/>
  <c r="Z33" i="793"/>
  <c r="Y33" i="793"/>
  <c r="W33" i="793"/>
  <c r="V33" i="793"/>
  <c r="U33" i="793"/>
  <c r="T33" i="793"/>
  <c r="S33" i="793"/>
  <c r="Q33" i="793"/>
  <c r="P33" i="793"/>
  <c r="O33" i="793"/>
  <c r="N33" i="793"/>
  <c r="M33" i="793"/>
  <c r="L33" i="793"/>
  <c r="K33" i="793"/>
  <c r="H43" i="793" s="1"/>
  <c r="L43" i="793" s="1"/>
  <c r="J33" i="793"/>
  <c r="I33" i="793"/>
  <c r="H33" i="793"/>
  <c r="P43" i="793" s="1"/>
  <c r="P44" i="793" s="1"/>
  <c r="F33" i="793"/>
  <c r="E33" i="793"/>
  <c r="D33" i="793"/>
  <c r="C33" i="793"/>
  <c r="B33" i="793"/>
  <c r="B43" i="793" s="1"/>
  <c r="F43" i="793" s="1"/>
  <c r="T30" i="793"/>
  <c r="C30" i="793"/>
  <c r="K28" i="793"/>
  <c r="I29" i="793" s="1"/>
  <c r="E28" i="793"/>
  <c r="C29" i="793" s="1"/>
  <c r="Z27" i="793"/>
  <c r="T27" i="793"/>
  <c r="I27" i="793"/>
  <c r="C27" i="793"/>
  <c r="AB26" i="793"/>
  <c r="AB28" i="793" s="1"/>
  <c r="Z29" i="793" s="1"/>
  <c r="V26" i="793"/>
  <c r="V28" i="793" s="1"/>
  <c r="T29" i="793" s="1"/>
  <c r="K26" i="793"/>
  <c r="E26" i="793"/>
  <c r="AH42" i="792"/>
  <c r="AG42" i="792"/>
  <c r="AF42" i="792"/>
  <c r="AE42" i="792"/>
  <c r="AD42" i="792"/>
  <c r="AC42" i="792"/>
  <c r="AB42" i="792"/>
  <c r="AA42" i="792"/>
  <c r="Z42" i="792"/>
  <c r="Y42" i="792"/>
  <c r="W42" i="792"/>
  <c r="V42" i="792"/>
  <c r="U42" i="792"/>
  <c r="T42" i="792"/>
  <c r="S42" i="792"/>
  <c r="Q42" i="792"/>
  <c r="P42" i="792"/>
  <c r="O42" i="792"/>
  <c r="N42" i="792"/>
  <c r="M42" i="792"/>
  <c r="L42" i="792"/>
  <c r="K42" i="792"/>
  <c r="J42" i="792"/>
  <c r="I42" i="792"/>
  <c r="H42" i="792"/>
  <c r="F42" i="792"/>
  <c r="E42" i="792"/>
  <c r="D42" i="792"/>
  <c r="C42" i="792"/>
  <c r="B42" i="792"/>
  <c r="AH41" i="792"/>
  <c r="AG41" i="792"/>
  <c r="AF41" i="792"/>
  <c r="AE41" i="792"/>
  <c r="AD41" i="792"/>
  <c r="AC41" i="792"/>
  <c r="AB41" i="792"/>
  <c r="AA41" i="792"/>
  <c r="Z41" i="792"/>
  <c r="Y41" i="792"/>
  <c r="W41" i="792"/>
  <c r="V41" i="792"/>
  <c r="U41" i="792"/>
  <c r="T41" i="792"/>
  <c r="S41" i="792"/>
  <c r="Q41" i="792"/>
  <c r="P41" i="792"/>
  <c r="O41" i="792"/>
  <c r="N41" i="792"/>
  <c r="M41" i="792"/>
  <c r="L41" i="792"/>
  <c r="K41" i="792"/>
  <c r="J41" i="792"/>
  <c r="I41" i="792"/>
  <c r="H41" i="792"/>
  <c r="F41" i="792"/>
  <c r="E41" i="792"/>
  <c r="D41" i="792"/>
  <c r="C41" i="792"/>
  <c r="B41" i="792"/>
  <c r="AH40" i="792"/>
  <c r="AG40" i="792"/>
  <c r="AF40" i="792"/>
  <c r="AE40" i="792"/>
  <c r="AD40" i="792"/>
  <c r="AC40" i="792"/>
  <c r="AB40" i="792"/>
  <c r="AA40" i="792"/>
  <c r="Z40" i="792"/>
  <c r="Y40" i="792"/>
  <c r="W40" i="792"/>
  <c r="V40" i="792"/>
  <c r="U40" i="792"/>
  <c r="T40" i="792"/>
  <c r="S40" i="792"/>
  <c r="Q40" i="792"/>
  <c r="P40" i="792"/>
  <c r="O40" i="792"/>
  <c r="N40" i="792"/>
  <c r="M40" i="792"/>
  <c r="L40" i="792"/>
  <c r="K40" i="792"/>
  <c r="J40" i="792"/>
  <c r="I40" i="792"/>
  <c r="H40" i="792"/>
  <c r="F40" i="792"/>
  <c r="E40" i="792"/>
  <c r="D40" i="792"/>
  <c r="C40" i="792"/>
  <c r="B40" i="792"/>
  <c r="AH39" i="792"/>
  <c r="AG39" i="792"/>
  <c r="AF39" i="792"/>
  <c r="AE39" i="792"/>
  <c r="AD39" i="792"/>
  <c r="AC39" i="792"/>
  <c r="AB39" i="792"/>
  <c r="AA39" i="792"/>
  <c r="Z39" i="792"/>
  <c r="Y39" i="792"/>
  <c r="W39" i="792"/>
  <c r="V39" i="792"/>
  <c r="U39" i="792"/>
  <c r="T39" i="792"/>
  <c r="S39" i="792"/>
  <c r="Q39" i="792"/>
  <c r="P39" i="792"/>
  <c r="O39" i="792"/>
  <c r="N39" i="792"/>
  <c r="M39" i="792"/>
  <c r="L39" i="792"/>
  <c r="K39" i="792"/>
  <c r="J39" i="792"/>
  <c r="I39" i="792"/>
  <c r="H39" i="792"/>
  <c r="H44" i="792" s="1"/>
  <c r="L44" i="792" s="1"/>
  <c r="F39" i="792"/>
  <c r="E39" i="792"/>
  <c r="D39" i="792"/>
  <c r="C39" i="792"/>
  <c r="B39" i="792"/>
  <c r="B44" i="792" s="1"/>
  <c r="F44" i="792" s="1"/>
  <c r="AH38" i="792"/>
  <c r="AG38" i="792"/>
  <c r="AF38" i="792"/>
  <c r="AE38" i="792"/>
  <c r="AD38" i="792"/>
  <c r="AC38" i="792"/>
  <c r="AB38" i="792"/>
  <c r="AA38" i="792"/>
  <c r="Z38" i="792"/>
  <c r="Y38" i="792"/>
  <c r="W38" i="792"/>
  <c r="V38" i="792"/>
  <c r="U38" i="792"/>
  <c r="T38" i="792"/>
  <c r="S38" i="792"/>
  <c r="Q38" i="792"/>
  <c r="J44" i="792" s="1"/>
  <c r="P38" i="792"/>
  <c r="O38" i="792"/>
  <c r="N38" i="792"/>
  <c r="M38" i="792"/>
  <c r="L38" i="792"/>
  <c r="K38" i="792"/>
  <c r="J38" i="792"/>
  <c r="I38" i="792"/>
  <c r="H38" i="792"/>
  <c r="F38" i="792"/>
  <c r="E38" i="792"/>
  <c r="D38" i="792"/>
  <c r="D44" i="792" s="1"/>
  <c r="C38" i="792"/>
  <c r="B38" i="792"/>
  <c r="AH37" i="792"/>
  <c r="AG37" i="792"/>
  <c r="AF37" i="792"/>
  <c r="AE37" i="792"/>
  <c r="AD37" i="792"/>
  <c r="AC37" i="792"/>
  <c r="AB37" i="792"/>
  <c r="AA37" i="792"/>
  <c r="Z37" i="792"/>
  <c r="Y37" i="792"/>
  <c r="W37" i="792"/>
  <c r="V37" i="792"/>
  <c r="U37" i="792"/>
  <c r="T37" i="792"/>
  <c r="S37" i="792"/>
  <c r="Q37" i="792"/>
  <c r="P37" i="792"/>
  <c r="O37" i="792"/>
  <c r="N37" i="792"/>
  <c r="M37" i="792"/>
  <c r="L37" i="792"/>
  <c r="K37" i="792"/>
  <c r="J37" i="792"/>
  <c r="I37" i="792"/>
  <c r="H37" i="792"/>
  <c r="F37" i="792"/>
  <c r="E37" i="792"/>
  <c r="D37" i="792"/>
  <c r="C37" i="792"/>
  <c r="B37" i="792"/>
  <c r="AH36" i="792"/>
  <c r="AG36" i="792"/>
  <c r="AF36" i="792"/>
  <c r="AE36" i="792"/>
  <c r="AD36" i="792"/>
  <c r="AC36" i="792"/>
  <c r="AB36" i="792"/>
  <c r="AA36" i="792"/>
  <c r="Z36" i="792"/>
  <c r="Y36" i="792"/>
  <c r="W36" i="792"/>
  <c r="V36" i="792"/>
  <c r="U36" i="792"/>
  <c r="T36" i="792"/>
  <c r="S36" i="792"/>
  <c r="Q36" i="792"/>
  <c r="P36" i="792"/>
  <c r="O36" i="792"/>
  <c r="N36" i="792"/>
  <c r="M36" i="792"/>
  <c r="L36" i="792"/>
  <c r="K36" i="792"/>
  <c r="J36" i="792"/>
  <c r="I36" i="792"/>
  <c r="H36" i="792"/>
  <c r="F36" i="792"/>
  <c r="E36" i="792"/>
  <c r="D36" i="792"/>
  <c r="C36" i="792"/>
  <c r="B36" i="792"/>
  <c r="AH35" i="792"/>
  <c r="AG35" i="792"/>
  <c r="AF35" i="792"/>
  <c r="AE35" i="792"/>
  <c r="AD35" i="792"/>
  <c r="AC35" i="792"/>
  <c r="AB35" i="792"/>
  <c r="AA35" i="792"/>
  <c r="Z35" i="792"/>
  <c r="Y35" i="792"/>
  <c r="W35" i="792"/>
  <c r="V35" i="792"/>
  <c r="U35" i="792"/>
  <c r="T35" i="792"/>
  <c r="S35" i="792"/>
  <c r="Q35" i="792"/>
  <c r="P35" i="792"/>
  <c r="O35" i="792"/>
  <c r="N35" i="792"/>
  <c r="M35" i="792"/>
  <c r="L35" i="792"/>
  <c r="K35" i="792"/>
  <c r="J35" i="792"/>
  <c r="I35" i="792"/>
  <c r="H35" i="792"/>
  <c r="F35" i="792"/>
  <c r="E35" i="792"/>
  <c r="D35" i="792"/>
  <c r="C35" i="792"/>
  <c r="B35" i="792"/>
  <c r="AH34" i="792"/>
  <c r="AG34" i="792"/>
  <c r="AF34" i="792"/>
  <c r="AE34" i="792"/>
  <c r="AD34" i="792"/>
  <c r="AC34" i="792"/>
  <c r="AB34" i="792"/>
  <c r="AA34" i="792"/>
  <c r="Z34" i="792"/>
  <c r="Y34" i="792"/>
  <c r="W34" i="792"/>
  <c r="V34" i="792"/>
  <c r="U34" i="792"/>
  <c r="T34" i="792"/>
  <c r="S34" i="792"/>
  <c r="Q34" i="792"/>
  <c r="P34" i="792"/>
  <c r="O34" i="792"/>
  <c r="N34" i="792"/>
  <c r="M34" i="792"/>
  <c r="L34" i="792"/>
  <c r="K34" i="792"/>
  <c r="J34" i="792"/>
  <c r="I34" i="792"/>
  <c r="H34" i="792"/>
  <c r="F34" i="792"/>
  <c r="E34" i="792"/>
  <c r="D34" i="792"/>
  <c r="C34" i="792"/>
  <c r="B34" i="792"/>
  <c r="AH33" i="792"/>
  <c r="AG33" i="792"/>
  <c r="AF33" i="792"/>
  <c r="AE33" i="792"/>
  <c r="AD33" i="792"/>
  <c r="AC33" i="792"/>
  <c r="AB33" i="792"/>
  <c r="AA33" i="792"/>
  <c r="Z33" i="792"/>
  <c r="Y33" i="792"/>
  <c r="W33" i="792"/>
  <c r="V33" i="792"/>
  <c r="U33" i="792"/>
  <c r="T33" i="792"/>
  <c r="S33" i="792"/>
  <c r="Q33" i="792"/>
  <c r="P33" i="792"/>
  <c r="O33" i="792"/>
  <c r="N33" i="792"/>
  <c r="M33" i="792"/>
  <c r="L33" i="792"/>
  <c r="K33" i="792"/>
  <c r="J33" i="792"/>
  <c r="I33" i="792"/>
  <c r="H33" i="792"/>
  <c r="P43" i="792" s="1"/>
  <c r="F33" i="792"/>
  <c r="E33" i="792"/>
  <c r="D33" i="792"/>
  <c r="C33" i="792"/>
  <c r="B33" i="792"/>
  <c r="D43" i="792" s="1"/>
  <c r="T30" i="792"/>
  <c r="C30" i="792"/>
  <c r="K28" i="792"/>
  <c r="I29" i="792" s="1"/>
  <c r="E28" i="792"/>
  <c r="C29" i="792" s="1"/>
  <c r="Z27" i="792"/>
  <c r="T27" i="792"/>
  <c r="I27" i="792"/>
  <c r="C27" i="792"/>
  <c r="AB26" i="792"/>
  <c r="AB28" i="792" s="1"/>
  <c r="Z29" i="792" s="1"/>
  <c r="V26" i="792"/>
  <c r="V28" i="792" s="1"/>
  <c r="T29" i="792" s="1"/>
  <c r="K26" i="792"/>
  <c r="E26" i="792"/>
  <c r="AH42" i="791"/>
  <c r="AG42" i="791"/>
  <c r="AF42" i="791"/>
  <c r="AE42" i="791"/>
  <c r="AD42" i="791"/>
  <c r="AC42" i="791"/>
  <c r="AB42" i="791"/>
  <c r="AA42" i="791"/>
  <c r="Z42" i="791"/>
  <c r="Y42" i="791"/>
  <c r="W42" i="791"/>
  <c r="V42" i="791"/>
  <c r="U42" i="791"/>
  <c r="T42" i="791"/>
  <c r="S42" i="791"/>
  <c r="Q42" i="791"/>
  <c r="P42" i="791"/>
  <c r="O42" i="791"/>
  <c r="N42" i="791"/>
  <c r="M42" i="791"/>
  <c r="L42" i="791"/>
  <c r="K42" i="791"/>
  <c r="J42" i="791"/>
  <c r="I42" i="791"/>
  <c r="H42" i="791"/>
  <c r="F42" i="791"/>
  <c r="E42" i="791"/>
  <c r="D42" i="791"/>
  <c r="C42" i="791"/>
  <c r="B42" i="791"/>
  <c r="AH41" i="791"/>
  <c r="AG41" i="791"/>
  <c r="AF41" i="791"/>
  <c r="AE41" i="791"/>
  <c r="AD41" i="791"/>
  <c r="AC41" i="791"/>
  <c r="AB41" i="791"/>
  <c r="AA41" i="791"/>
  <c r="Z41" i="791"/>
  <c r="Y41" i="791"/>
  <c r="W41" i="791"/>
  <c r="V41" i="791"/>
  <c r="U41" i="791"/>
  <c r="T41" i="791"/>
  <c r="S41" i="791"/>
  <c r="Q41" i="791"/>
  <c r="P41" i="791"/>
  <c r="O41" i="791"/>
  <c r="N41" i="791"/>
  <c r="M41" i="791"/>
  <c r="L41" i="791"/>
  <c r="K41" i="791"/>
  <c r="J41" i="791"/>
  <c r="I41" i="791"/>
  <c r="H41" i="791"/>
  <c r="F41" i="791"/>
  <c r="E41" i="791"/>
  <c r="D41" i="791"/>
  <c r="C41" i="791"/>
  <c r="B41" i="791"/>
  <c r="AH40" i="791"/>
  <c r="AG40" i="791"/>
  <c r="AF40" i="791"/>
  <c r="AE40" i="791"/>
  <c r="AD40" i="791"/>
  <c r="AC40" i="791"/>
  <c r="AB40" i="791"/>
  <c r="AA40" i="791"/>
  <c r="Z40" i="791"/>
  <c r="Y40" i="791"/>
  <c r="W40" i="791"/>
  <c r="V40" i="791"/>
  <c r="U40" i="791"/>
  <c r="T40" i="791"/>
  <c r="S40" i="791"/>
  <c r="Q40" i="791"/>
  <c r="P40" i="791"/>
  <c r="O40" i="791"/>
  <c r="N40" i="791"/>
  <c r="M40" i="791"/>
  <c r="L40" i="791"/>
  <c r="K40" i="791"/>
  <c r="J40" i="791"/>
  <c r="I40" i="791"/>
  <c r="H40" i="791"/>
  <c r="F40" i="791"/>
  <c r="E40" i="791"/>
  <c r="D40" i="791"/>
  <c r="C40" i="791"/>
  <c r="B40" i="791"/>
  <c r="AH39" i="791"/>
  <c r="AG39" i="791"/>
  <c r="AF39" i="791"/>
  <c r="AE39" i="791"/>
  <c r="AD39" i="791"/>
  <c r="AC39" i="791"/>
  <c r="AB39" i="791"/>
  <c r="AA39" i="791"/>
  <c r="Z39" i="791"/>
  <c r="Y39" i="791"/>
  <c r="W39" i="791"/>
  <c r="V39" i="791"/>
  <c r="U39" i="791"/>
  <c r="T39" i="791"/>
  <c r="S39" i="791"/>
  <c r="Q39" i="791"/>
  <c r="P39" i="791"/>
  <c r="O39" i="791"/>
  <c r="N39" i="791"/>
  <c r="M39" i="791"/>
  <c r="L39" i="791"/>
  <c r="K39" i="791"/>
  <c r="J39" i="791"/>
  <c r="I39" i="791"/>
  <c r="H39" i="791"/>
  <c r="H44" i="791" s="1"/>
  <c r="L44" i="791" s="1"/>
  <c r="F39" i="791"/>
  <c r="E39" i="791"/>
  <c r="D39" i="791"/>
  <c r="C39" i="791"/>
  <c r="B39" i="791"/>
  <c r="B44" i="791" s="1"/>
  <c r="F44" i="791" s="1"/>
  <c r="AH38" i="791"/>
  <c r="AG38" i="791"/>
  <c r="AF38" i="791"/>
  <c r="AE38" i="791"/>
  <c r="AD38" i="791"/>
  <c r="AC38" i="791"/>
  <c r="AB38" i="791"/>
  <c r="AA38" i="791"/>
  <c r="Z38" i="791"/>
  <c r="Y38" i="791"/>
  <c r="W38" i="791"/>
  <c r="V38" i="791"/>
  <c r="U38" i="791"/>
  <c r="T38" i="791"/>
  <c r="S38" i="791"/>
  <c r="Q38" i="791"/>
  <c r="J44" i="791" s="1"/>
  <c r="P38" i="791"/>
  <c r="O38" i="791"/>
  <c r="N38" i="791"/>
  <c r="M38" i="791"/>
  <c r="L38" i="791"/>
  <c r="K38" i="791"/>
  <c r="J38" i="791"/>
  <c r="I38" i="791"/>
  <c r="H38" i="791"/>
  <c r="F38" i="791"/>
  <c r="E38" i="791"/>
  <c r="D38" i="791"/>
  <c r="D44" i="791" s="1"/>
  <c r="C38" i="791"/>
  <c r="B38" i="791"/>
  <c r="AH37" i="791"/>
  <c r="AG37" i="791"/>
  <c r="AF37" i="791"/>
  <c r="AE37" i="791"/>
  <c r="AD37" i="791"/>
  <c r="AC37" i="791"/>
  <c r="AB37" i="791"/>
  <c r="AA37" i="791"/>
  <c r="Z37" i="791"/>
  <c r="Y37" i="791"/>
  <c r="W37" i="791"/>
  <c r="V37" i="791"/>
  <c r="U37" i="791"/>
  <c r="T37" i="791"/>
  <c r="S37" i="791"/>
  <c r="Q37" i="791"/>
  <c r="P37" i="791"/>
  <c r="O37" i="791"/>
  <c r="N37" i="791"/>
  <c r="M37" i="791"/>
  <c r="L37" i="791"/>
  <c r="K37" i="791"/>
  <c r="J37" i="791"/>
  <c r="I37" i="791"/>
  <c r="H37" i="791"/>
  <c r="F37" i="791"/>
  <c r="E37" i="791"/>
  <c r="D37" i="791"/>
  <c r="C37" i="791"/>
  <c r="B37" i="791"/>
  <c r="AH36" i="791"/>
  <c r="AG36" i="791"/>
  <c r="AF36" i="791"/>
  <c r="AE36" i="791"/>
  <c r="AD36" i="791"/>
  <c r="AC36" i="791"/>
  <c r="AB36" i="791"/>
  <c r="AA36" i="791"/>
  <c r="Z36" i="791"/>
  <c r="Y36" i="791"/>
  <c r="W36" i="791"/>
  <c r="V36" i="791"/>
  <c r="U36" i="791"/>
  <c r="T36" i="791"/>
  <c r="S36" i="791"/>
  <c r="Q36" i="791"/>
  <c r="P36" i="791"/>
  <c r="O36" i="791"/>
  <c r="N36" i="791"/>
  <c r="M36" i="791"/>
  <c r="L36" i="791"/>
  <c r="K36" i="791"/>
  <c r="J36" i="791"/>
  <c r="I36" i="791"/>
  <c r="H36" i="791"/>
  <c r="F36" i="791"/>
  <c r="E36" i="791"/>
  <c r="D36" i="791"/>
  <c r="C36" i="791"/>
  <c r="B36" i="791"/>
  <c r="AH35" i="791"/>
  <c r="AG35" i="791"/>
  <c r="AF35" i="791"/>
  <c r="AE35" i="791"/>
  <c r="AD35" i="791"/>
  <c r="AC35" i="791"/>
  <c r="AB35" i="791"/>
  <c r="AA35" i="791"/>
  <c r="Z35" i="791"/>
  <c r="Y35" i="791"/>
  <c r="W35" i="791"/>
  <c r="V35" i="791"/>
  <c r="U35" i="791"/>
  <c r="T35" i="791"/>
  <c r="S35" i="791"/>
  <c r="Q35" i="791"/>
  <c r="P35" i="791"/>
  <c r="O35" i="791"/>
  <c r="N35" i="791"/>
  <c r="M35" i="791"/>
  <c r="L35" i="791"/>
  <c r="K35" i="791"/>
  <c r="J35" i="791"/>
  <c r="I35" i="791"/>
  <c r="H35" i="791"/>
  <c r="F35" i="791"/>
  <c r="E35" i="791"/>
  <c r="D35" i="791"/>
  <c r="C35" i="791"/>
  <c r="B35" i="791"/>
  <c r="AH34" i="791"/>
  <c r="AG34" i="791"/>
  <c r="AF34" i="791"/>
  <c r="AE34" i="791"/>
  <c r="AD34" i="791"/>
  <c r="AC34" i="791"/>
  <c r="AB34" i="791"/>
  <c r="AA34" i="791"/>
  <c r="Z34" i="791"/>
  <c r="Y34" i="791"/>
  <c r="W34" i="791"/>
  <c r="V34" i="791"/>
  <c r="U34" i="791"/>
  <c r="T34" i="791"/>
  <c r="S34" i="791"/>
  <c r="Q34" i="791"/>
  <c r="P34" i="791"/>
  <c r="O34" i="791"/>
  <c r="N34" i="791"/>
  <c r="M34" i="791"/>
  <c r="L34" i="791"/>
  <c r="K34" i="791"/>
  <c r="J34" i="791"/>
  <c r="I34" i="791"/>
  <c r="H34" i="791"/>
  <c r="F34" i="791"/>
  <c r="E34" i="791"/>
  <c r="D34" i="791"/>
  <c r="B43" i="791" s="1"/>
  <c r="F43" i="791" s="1"/>
  <c r="C34" i="791"/>
  <c r="B34" i="791"/>
  <c r="AH33" i="791"/>
  <c r="AG33" i="791"/>
  <c r="AF33" i="791"/>
  <c r="AE33" i="791"/>
  <c r="AD33" i="791"/>
  <c r="AC33" i="791"/>
  <c r="AB33" i="791"/>
  <c r="AA33" i="791"/>
  <c r="Z33" i="791"/>
  <c r="Y33" i="791"/>
  <c r="W33" i="791"/>
  <c r="V33" i="791"/>
  <c r="U33" i="791"/>
  <c r="T33" i="791"/>
  <c r="S33" i="791"/>
  <c r="Q33" i="791"/>
  <c r="P33" i="791"/>
  <c r="O33" i="791"/>
  <c r="N33" i="791"/>
  <c r="M33" i="791"/>
  <c r="L33" i="791"/>
  <c r="K33" i="791"/>
  <c r="J43" i="791" s="1"/>
  <c r="J33" i="791"/>
  <c r="I33" i="791"/>
  <c r="H33" i="791"/>
  <c r="P43" i="791" s="1"/>
  <c r="F33" i="791"/>
  <c r="E33" i="791"/>
  <c r="D33" i="791"/>
  <c r="C33" i="791"/>
  <c r="B33" i="791"/>
  <c r="D43" i="791" s="1"/>
  <c r="T30" i="791"/>
  <c r="C30" i="791"/>
  <c r="K28" i="791"/>
  <c r="I29" i="791" s="1"/>
  <c r="E28" i="791"/>
  <c r="C29" i="791" s="1"/>
  <c r="Z27" i="791"/>
  <c r="T27" i="791"/>
  <c r="I27" i="791"/>
  <c r="C27" i="791"/>
  <c r="AB26" i="791"/>
  <c r="AB28" i="791" s="1"/>
  <c r="Z29" i="791" s="1"/>
  <c r="V26" i="791"/>
  <c r="V28" i="791" s="1"/>
  <c r="T29" i="791" s="1"/>
  <c r="K26" i="791"/>
  <c r="E26" i="791"/>
  <c r="AH42" i="790"/>
  <c r="AG42" i="790"/>
  <c r="AF42" i="790"/>
  <c r="AE42" i="790"/>
  <c r="AD42" i="790"/>
  <c r="AC42" i="790"/>
  <c r="AB42" i="790"/>
  <c r="AA42" i="790"/>
  <c r="Z42" i="790"/>
  <c r="Y42" i="790"/>
  <c r="W42" i="790"/>
  <c r="V42" i="790"/>
  <c r="U42" i="790"/>
  <c r="T42" i="790"/>
  <c r="S42" i="790"/>
  <c r="Q42" i="790"/>
  <c r="P42" i="790"/>
  <c r="O42" i="790"/>
  <c r="N42" i="790"/>
  <c r="M42" i="790"/>
  <c r="L42" i="790"/>
  <c r="K42" i="790"/>
  <c r="J42" i="790"/>
  <c r="I42" i="790"/>
  <c r="H42" i="790"/>
  <c r="F42" i="790"/>
  <c r="E42" i="790"/>
  <c r="D42" i="790"/>
  <c r="C42" i="790"/>
  <c r="B42" i="790"/>
  <c r="AH41" i="790"/>
  <c r="AG41" i="790"/>
  <c r="AF41" i="790"/>
  <c r="AE41" i="790"/>
  <c r="AD41" i="790"/>
  <c r="AC41" i="790"/>
  <c r="AB41" i="790"/>
  <c r="AA41" i="790"/>
  <c r="Z41" i="790"/>
  <c r="Y41" i="790"/>
  <c r="W41" i="790"/>
  <c r="V41" i="790"/>
  <c r="U41" i="790"/>
  <c r="T41" i="790"/>
  <c r="S41" i="790"/>
  <c r="Q41" i="790"/>
  <c r="P41" i="790"/>
  <c r="O41" i="790"/>
  <c r="N41" i="790"/>
  <c r="M41" i="790"/>
  <c r="L41" i="790"/>
  <c r="K41" i="790"/>
  <c r="J41" i="790"/>
  <c r="I41" i="790"/>
  <c r="H41" i="790"/>
  <c r="F41" i="790"/>
  <c r="E41" i="790"/>
  <c r="D41" i="790"/>
  <c r="C41" i="790"/>
  <c r="B41" i="790"/>
  <c r="AH40" i="790"/>
  <c r="AG40" i="790"/>
  <c r="AF40" i="790"/>
  <c r="AE40" i="790"/>
  <c r="AD40" i="790"/>
  <c r="AC40" i="790"/>
  <c r="AB40" i="790"/>
  <c r="AA40" i="790"/>
  <c r="Z40" i="790"/>
  <c r="Y40" i="790"/>
  <c r="W40" i="790"/>
  <c r="V40" i="790"/>
  <c r="U40" i="790"/>
  <c r="T40" i="790"/>
  <c r="S40" i="790"/>
  <c r="Q40" i="790"/>
  <c r="P40" i="790"/>
  <c r="O40" i="790"/>
  <c r="N40" i="790"/>
  <c r="M40" i="790"/>
  <c r="L40" i="790"/>
  <c r="K40" i="790"/>
  <c r="J40" i="790"/>
  <c r="I40" i="790"/>
  <c r="H40" i="790"/>
  <c r="F40" i="790"/>
  <c r="E40" i="790"/>
  <c r="D40" i="790"/>
  <c r="C40" i="790"/>
  <c r="B40" i="790"/>
  <c r="AH39" i="790"/>
  <c r="AG39" i="790"/>
  <c r="AF39" i="790"/>
  <c r="AE39" i="790"/>
  <c r="AD39" i="790"/>
  <c r="AC39" i="790"/>
  <c r="AB39" i="790"/>
  <c r="AA39" i="790"/>
  <c r="Z39" i="790"/>
  <c r="Y39" i="790"/>
  <c r="W39" i="790"/>
  <c r="V39" i="790"/>
  <c r="U39" i="790"/>
  <c r="T39" i="790"/>
  <c r="S39" i="790"/>
  <c r="Q39" i="790"/>
  <c r="P39" i="790"/>
  <c r="O39" i="790"/>
  <c r="N39" i="790"/>
  <c r="M39" i="790"/>
  <c r="L39" i="790"/>
  <c r="K39" i="790"/>
  <c r="J39" i="790"/>
  <c r="I39" i="790"/>
  <c r="H39" i="790"/>
  <c r="H44" i="790" s="1"/>
  <c r="L44" i="790" s="1"/>
  <c r="F39" i="790"/>
  <c r="E39" i="790"/>
  <c r="D39" i="790"/>
  <c r="C39" i="790"/>
  <c r="B39" i="790"/>
  <c r="B44" i="790" s="1"/>
  <c r="F44" i="790" s="1"/>
  <c r="AH38" i="790"/>
  <c r="AG38" i="790"/>
  <c r="AF38" i="790"/>
  <c r="AE38" i="790"/>
  <c r="AD38" i="790"/>
  <c r="AC38" i="790"/>
  <c r="AB38" i="790"/>
  <c r="AA38" i="790"/>
  <c r="Z38" i="790"/>
  <c r="Y38" i="790"/>
  <c r="W38" i="790"/>
  <c r="V38" i="790"/>
  <c r="U38" i="790"/>
  <c r="T38" i="790"/>
  <c r="S38" i="790"/>
  <c r="Q38" i="790"/>
  <c r="J44" i="790" s="1"/>
  <c r="P38" i="790"/>
  <c r="O38" i="790"/>
  <c r="N38" i="790"/>
  <c r="M38" i="790"/>
  <c r="L38" i="790"/>
  <c r="K38" i="790"/>
  <c r="J38" i="790"/>
  <c r="I38" i="790"/>
  <c r="H38" i="790"/>
  <c r="F38" i="790"/>
  <c r="E38" i="790"/>
  <c r="D38" i="790"/>
  <c r="D44" i="790" s="1"/>
  <c r="C38" i="790"/>
  <c r="B38" i="790"/>
  <c r="AH37" i="790"/>
  <c r="AG37" i="790"/>
  <c r="AF37" i="790"/>
  <c r="AE37" i="790"/>
  <c r="AD37" i="790"/>
  <c r="AC37" i="790"/>
  <c r="AB37" i="790"/>
  <c r="AA37" i="790"/>
  <c r="Z37" i="790"/>
  <c r="Y37" i="790"/>
  <c r="W37" i="790"/>
  <c r="V37" i="790"/>
  <c r="U37" i="790"/>
  <c r="T37" i="790"/>
  <c r="S37" i="790"/>
  <c r="Q37" i="790"/>
  <c r="P37" i="790"/>
  <c r="O37" i="790"/>
  <c r="N37" i="790"/>
  <c r="M37" i="790"/>
  <c r="L37" i="790"/>
  <c r="K37" i="790"/>
  <c r="J37" i="790"/>
  <c r="I37" i="790"/>
  <c r="H37" i="790"/>
  <c r="F37" i="790"/>
  <c r="E37" i="790"/>
  <c r="D37" i="790"/>
  <c r="C37" i="790"/>
  <c r="B37" i="790"/>
  <c r="AH36" i="790"/>
  <c r="AG36" i="790"/>
  <c r="AF36" i="790"/>
  <c r="AE36" i="790"/>
  <c r="AD36" i="790"/>
  <c r="AC36" i="790"/>
  <c r="AB36" i="790"/>
  <c r="AA36" i="790"/>
  <c r="Z36" i="790"/>
  <c r="Y36" i="790"/>
  <c r="W36" i="790"/>
  <c r="V36" i="790"/>
  <c r="U36" i="790"/>
  <c r="T36" i="790"/>
  <c r="S36" i="790"/>
  <c r="Q36" i="790"/>
  <c r="P36" i="790"/>
  <c r="O36" i="790"/>
  <c r="N36" i="790"/>
  <c r="M36" i="790"/>
  <c r="L36" i="790"/>
  <c r="K36" i="790"/>
  <c r="J36" i="790"/>
  <c r="I36" i="790"/>
  <c r="H36" i="790"/>
  <c r="F36" i="790"/>
  <c r="E36" i="790"/>
  <c r="D36" i="790"/>
  <c r="C36" i="790"/>
  <c r="B36" i="790"/>
  <c r="AH35" i="790"/>
  <c r="AG35" i="790"/>
  <c r="AF35" i="790"/>
  <c r="AE35" i="790"/>
  <c r="AD35" i="790"/>
  <c r="AC35" i="790"/>
  <c r="AB35" i="790"/>
  <c r="AA35" i="790"/>
  <c r="Z35" i="790"/>
  <c r="Y35" i="790"/>
  <c r="W35" i="790"/>
  <c r="V35" i="790"/>
  <c r="U35" i="790"/>
  <c r="T35" i="790"/>
  <c r="S35" i="790"/>
  <c r="Q35" i="790"/>
  <c r="P35" i="790"/>
  <c r="O35" i="790"/>
  <c r="N35" i="790"/>
  <c r="M35" i="790"/>
  <c r="L35" i="790"/>
  <c r="K35" i="790"/>
  <c r="J35" i="790"/>
  <c r="I35" i="790"/>
  <c r="H35" i="790"/>
  <c r="F35" i="790"/>
  <c r="E35" i="790"/>
  <c r="D35" i="790"/>
  <c r="C35" i="790"/>
  <c r="B35" i="790"/>
  <c r="AH34" i="790"/>
  <c r="AG34" i="790"/>
  <c r="AF34" i="790"/>
  <c r="AE34" i="790"/>
  <c r="AD34" i="790"/>
  <c r="AC34" i="790"/>
  <c r="AB34" i="790"/>
  <c r="AA34" i="790"/>
  <c r="Z34" i="790"/>
  <c r="Y34" i="790"/>
  <c r="W34" i="790"/>
  <c r="V34" i="790"/>
  <c r="U34" i="790"/>
  <c r="T34" i="790"/>
  <c r="S34" i="790"/>
  <c r="Q34" i="790"/>
  <c r="P34" i="790"/>
  <c r="O34" i="790"/>
  <c r="N34" i="790"/>
  <c r="M34" i="790"/>
  <c r="L34" i="790"/>
  <c r="K34" i="790"/>
  <c r="J34" i="790"/>
  <c r="I34" i="790"/>
  <c r="H34" i="790"/>
  <c r="F34" i="790"/>
  <c r="E34" i="790"/>
  <c r="D34" i="790"/>
  <c r="B43" i="790" s="1"/>
  <c r="F43" i="790" s="1"/>
  <c r="C34" i="790"/>
  <c r="B34" i="790"/>
  <c r="AH33" i="790"/>
  <c r="AG33" i="790"/>
  <c r="AF33" i="790"/>
  <c r="AE33" i="790"/>
  <c r="AD33" i="790"/>
  <c r="AC33" i="790"/>
  <c r="AB33" i="790"/>
  <c r="AA33" i="790"/>
  <c r="Z33" i="790"/>
  <c r="Y33" i="790"/>
  <c r="W33" i="790"/>
  <c r="V33" i="790"/>
  <c r="U33" i="790"/>
  <c r="T33" i="790"/>
  <c r="S33" i="790"/>
  <c r="Q33" i="790"/>
  <c r="P33" i="790"/>
  <c r="O33" i="790"/>
  <c r="N33" i="790"/>
  <c r="M33" i="790"/>
  <c r="L33" i="790"/>
  <c r="K33" i="790"/>
  <c r="J33" i="790"/>
  <c r="I33" i="790"/>
  <c r="H33" i="790"/>
  <c r="P43" i="790" s="1"/>
  <c r="F33" i="790"/>
  <c r="E33" i="790"/>
  <c r="D33" i="790"/>
  <c r="C33" i="790"/>
  <c r="B33" i="790"/>
  <c r="D43" i="790" s="1"/>
  <c r="T30" i="790"/>
  <c r="C30" i="790"/>
  <c r="E28" i="790"/>
  <c r="C29" i="790" s="1"/>
  <c r="Z27" i="790"/>
  <c r="T27" i="790"/>
  <c r="I27" i="790"/>
  <c r="C27" i="790"/>
  <c r="AB26" i="790"/>
  <c r="AB28" i="790" s="1"/>
  <c r="Z29" i="790" s="1"/>
  <c r="V26" i="790"/>
  <c r="V28" i="790" s="1"/>
  <c r="T29" i="790" s="1"/>
  <c r="K26" i="790"/>
  <c r="K28" i="790" s="1"/>
  <c r="I29" i="790" s="1"/>
  <c r="E26" i="790"/>
  <c r="AH42" i="789"/>
  <c r="AG42" i="789"/>
  <c r="AF42" i="789"/>
  <c r="AE42" i="789"/>
  <c r="AD42" i="789"/>
  <c r="AC42" i="789"/>
  <c r="AB42" i="789"/>
  <c r="AA42" i="789"/>
  <c r="Z42" i="789"/>
  <c r="Y42" i="789"/>
  <c r="W42" i="789"/>
  <c r="V42" i="789"/>
  <c r="U42" i="789"/>
  <c r="T42" i="789"/>
  <c r="S42" i="789"/>
  <c r="Q42" i="789"/>
  <c r="P42" i="789"/>
  <c r="O42" i="789"/>
  <c r="N42" i="789"/>
  <c r="M42" i="789"/>
  <c r="L42" i="789"/>
  <c r="K42" i="789"/>
  <c r="J42" i="789"/>
  <c r="I42" i="789"/>
  <c r="H42" i="789"/>
  <c r="F42" i="789"/>
  <c r="E42" i="789"/>
  <c r="D42" i="789"/>
  <c r="C42" i="789"/>
  <c r="B42" i="789"/>
  <c r="AH41" i="789"/>
  <c r="AG41" i="789"/>
  <c r="AF41" i="789"/>
  <c r="AE41" i="789"/>
  <c r="AD41" i="789"/>
  <c r="AC41" i="789"/>
  <c r="AB41" i="789"/>
  <c r="AA41" i="789"/>
  <c r="Z41" i="789"/>
  <c r="Y41" i="789"/>
  <c r="W41" i="789"/>
  <c r="V41" i="789"/>
  <c r="U41" i="789"/>
  <c r="T41" i="789"/>
  <c r="S41" i="789"/>
  <c r="Q41" i="789"/>
  <c r="P41" i="789"/>
  <c r="O41" i="789"/>
  <c r="N41" i="789"/>
  <c r="M41" i="789"/>
  <c r="L41" i="789"/>
  <c r="K41" i="789"/>
  <c r="J41" i="789"/>
  <c r="I41" i="789"/>
  <c r="H41" i="789"/>
  <c r="F41" i="789"/>
  <c r="E41" i="789"/>
  <c r="D41" i="789"/>
  <c r="C41" i="789"/>
  <c r="B41" i="789"/>
  <c r="AH40" i="789"/>
  <c r="AG40" i="789"/>
  <c r="AF40" i="789"/>
  <c r="AE40" i="789"/>
  <c r="AD40" i="789"/>
  <c r="AC40" i="789"/>
  <c r="AB40" i="789"/>
  <c r="AA40" i="789"/>
  <c r="Z40" i="789"/>
  <c r="Y40" i="789"/>
  <c r="W40" i="789"/>
  <c r="V40" i="789"/>
  <c r="U40" i="789"/>
  <c r="T40" i="789"/>
  <c r="S40" i="789"/>
  <c r="Q40" i="789"/>
  <c r="P40" i="789"/>
  <c r="O40" i="789"/>
  <c r="N40" i="789"/>
  <c r="M40" i="789"/>
  <c r="L40" i="789"/>
  <c r="K40" i="789"/>
  <c r="J40" i="789"/>
  <c r="I40" i="789"/>
  <c r="H40" i="789"/>
  <c r="F40" i="789"/>
  <c r="E40" i="789"/>
  <c r="D40" i="789"/>
  <c r="C40" i="789"/>
  <c r="B40" i="789"/>
  <c r="AH39" i="789"/>
  <c r="AG39" i="789"/>
  <c r="AF39" i="789"/>
  <c r="AE39" i="789"/>
  <c r="AD39" i="789"/>
  <c r="AC39" i="789"/>
  <c r="AB39" i="789"/>
  <c r="AA39" i="789"/>
  <c r="Z39" i="789"/>
  <c r="Y39" i="789"/>
  <c r="W39" i="789"/>
  <c r="V39" i="789"/>
  <c r="U39" i="789"/>
  <c r="T39" i="789"/>
  <c r="S39" i="789"/>
  <c r="Q39" i="789"/>
  <c r="P39" i="789"/>
  <c r="O39" i="789"/>
  <c r="N39" i="789"/>
  <c r="M39" i="789"/>
  <c r="L39" i="789"/>
  <c r="K39" i="789"/>
  <c r="J39" i="789"/>
  <c r="I39" i="789"/>
  <c r="H39" i="789"/>
  <c r="H44" i="789" s="1"/>
  <c r="L44" i="789" s="1"/>
  <c r="F39" i="789"/>
  <c r="E39" i="789"/>
  <c r="D39" i="789"/>
  <c r="C39" i="789"/>
  <c r="B39" i="789"/>
  <c r="B44" i="789" s="1"/>
  <c r="F44" i="789" s="1"/>
  <c r="AH38" i="789"/>
  <c r="AG38" i="789"/>
  <c r="AF38" i="789"/>
  <c r="AE38" i="789"/>
  <c r="AD38" i="789"/>
  <c r="AC38" i="789"/>
  <c r="AB38" i="789"/>
  <c r="AA38" i="789"/>
  <c r="Z38" i="789"/>
  <c r="Y38" i="789"/>
  <c r="W38" i="789"/>
  <c r="V38" i="789"/>
  <c r="U38" i="789"/>
  <c r="T38" i="789"/>
  <c r="S38" i="789"/>
  <c r="Q38" i="789"/>
  <c r="J44" i="789" s="1"/>
  <c r="N44" i="789" s="1"/>
  <c r="P38" i="789"/>
  <c r="O38" i="789"/>
  <c r="N38" i="789"/>
  <c r="M38" i="789"/>
  <c r="L38" i="789"/>
  <c r="K38" i="789"/>
  <c r="J38" i="789"/>
  <c r="I38" i="789"/>
  <c r="H38" i="789"/>
  <c r="F38" i="789"/>
  <c r="E38" i="789"/>
  <c r="D38" i="789"/>
  <c r="D44" i="789" s="1"/>
  <c r="C38" i="789"/>
  <c r="B38" i="789"/>
  <c r="AH37" i="789"/>
  <c r="AG37" i="789"/>
  <c r="AF37" i="789"/>
  <c r="AE37" i="789"/>
  <c r="AD37" i="789"/>
  <c r="AC37" i="789"/>
  <c r="AB37" i="789"/>
  <c r="AA37" i="789"/>
  <c r="Z37" i="789"/>
  <c r="Y37" i="789"/>
  <c r="W37" i="789"/>
  <c r="V37" i="789"/>
  <c r="U37" i="789"/>
  <c r="T37" i="789"/>
  <c r="S37" i="789"/>
  <c r="Q37" i="789"/>
  <c r="P37" i="789"/>
  <c r="O37" i="789"/>
  <c r="N37" i="789"/>
  <c r="M37" i="789"/>
  <c r="L37" i="789"/>
  <c r="K37" i="789"/>
  <c r="J37" i="789"/>
  <c r="I37" i="789"/>
  <c r="H37" i="789"/>
  <c r="F37" i="789"/>
  <c r="E37" i="789"/>
  <c r="D37" i="789"/>
  <c r="C37" i="789"/>
  <c r="B37" i="789"/>
  <c r="AH36" i="789"/>
  <c r="AG36" i="789"/>
  <c r="AF36" i="789"/>
  <c r="AE36" i="789"/>
  <c r="AD36" i="789"/>
  <c r="AC36" i="789"/>
  <c r="AB36" i="789"/>
  <c r="AA36" i="789"/>
  <c r="Z36" i="789"/>
  <c r="Y36" i="789"/>
  <c r="W36" i="789"/>
  <c r="V36" i="789"/>
  <c r="U36" i="789"/>
  <c r="T36" i="789"/>
  <c r="S36" i="789"/>
  <c r="Q36" i="789"/>
  <c r="P36" i="789"/>
  <c r="O36" i="789"/>
  <c r="N36" i="789"/>
  <c r="M36" i="789"/>
  <c r="L36" i="789"/>
  <c r="K36" i="789"/>
  <c r="J36" i="789"/>
  <c r="I36" i="789"/>
  <c r="H36" i="789"/>
  <c r="F36" i="789"/>
  <c r="E36" i="789"/>
  <c r="D36" i="789"/>
  <c r="C36" i="789"/>
  <c r="B36" i="789"/>
  <c r="AH35" i="789"/>
  <c r="AG35" i="789"/>
  <c r="AF35" i="789"/>
  <c r="AE35" i="789"/>
  <c r="AD35" i="789"/>
  <c r="AC35" i="789"/>
  <c r="AB35" i="789"/>
  <c r="AA35" i="789"/>
  <c r="Z35" i="789"/>
  <c r="Y35" i="789"/>
  <c r="W35" i="789"/>
  <c r="V35" i="789"/>
  <c r="U35" i="789"/>
  <c r="T35" i="789"/>
  <c r="S35" i="789"/>
  <c r="Q35" i="789"/>
  <c r="P35" i="789"/>
  <c r="O35" i="789"/>
  <c r="N35" i="789"/>
  <c r="M35" i="789"/>
  <c r="L35" i="789"/>
  <c r="K35" i="789"/>
  <c r="J35" i="789"/>
  <c r="I35" i="789"/>
  <c r="H35" i="789"/>
  <c r="F35" i="789"/>
  <c r="E35" i="789"/>
  <c r="D35" i="789"/>
  <c r="C35" i="789"/>
  <c r="B35" i="789"/>
  <c r="AH34" i="789"/>
  <c r="AG34" i="789"/>
  <c r="AF34" i="789"/>
  <c r="AE34" i="789"/>
  <c r="AD34" i="789"/>
  <c r="AC34" i="789"/>
  <c r="AB34" i="789"/>
  <c r="AA34" i="789"/>
  <c r="Z34" i="789"/>
  <c r="Y34" i="789"/>
  <c r="W34" i="789"/>
  <c r="V34" i="789"/>
  <c r="U34" i="789"/>
  <c r="T34" i="789"/>
  <c r="S34" i="789"/>
  <c r="Q34" i="789"/>
  <c r="P34" i="789"/>
  <c r="O34" i="789"/>
  <c r="N34" i="789"/>
  <c r="M34" i="789"/>
  <c r="L34" i="789"/>
  <c r="K34" i="789"/>
  <c r="J34" i="789"/>
  <c r="I34" i="789"/>
  <c r="H34" i="789"/>
  <c r="F34" i="789"/>
  <c r="E34" i="789"/>
  <c r="D34" i="789"/>
  <c r="C34" i="789"/>
  <c r="B34" i="789"/>
  <c r="AH33" i="789"/>
  <c r="AG33" i="789"/>
  <c r="AF33" i="789"/>
  <c r="AE33" i="789"/>
  <c r="AD33" i="789"/>
  <c r="AC33" i="789"/>
  <c r="AB33" i="789"/>
  <c r="AA33" i="789"/>
  <c r="Z33" i="789"/>
  <c r="Y33" i="789"/>
  <c r="W33" i="789"/>
  <c r="V33" i="789"/>
  <c r="U33" i="789"/>
  <c r="T33" i="789"/>
  <c r="S33" i="789"/>
  <c r="Q33" i="789"/>
  <c r="P33" i="789"/>
  <c r="O33" i="789"/>
  <c r="N33" i="789"/>
  <c r="M33" i="789"/>
  <c r="L33" i="789"/>
  <c r="K33" i="789"/>
  <c r="J43" i="789" s="1"/>
  <c r="J33" i="789"/>
  <c r="I33" i="789"/>
  <c r="H33" i="789"/>
  <c r="P43" i="789" s="1"/>
  <c r="F33" i="789"/>
  <c r="E33" i="789"/>
  <c r="D33" i="789"/>
  <c r="C33" i="789"/>
  <c r="B33" i="789"/>
  <c r="B43" i="789" s="1"/>
  <c r="F43" i="789" s="1"/>
  <c r="T30" i="789"/>
  <c r="C30" i="789"/>
  <c r="K28" i="789"/>
  <c r="I29" i="789" s="1"/>
  <c r="E28" i="789"/>
  <c r="C29" i="789" s="1"/>
  <c r="Z27" i="789"/>
  <c r="T27" i="789"/>
  <c r="I27" i="789"/>
  <c r="C27" i="789"/>
  <c r="AB26" i="789"/>
  <c r="AB28" i="789" s="1"/>
  <c r="Z29" i="789" s="1"/>
  <c r="V26" i="789"/>
  <c r="V28" i="789" s="1"/>
  <c r="T29" i="789" s="1"/>
  <c r="K26" i="789"/>
  <c r="E26" i="789"/>
  <c r="J44" i="788"/>
  <c r="AH42" i="788"/>
  <c r="AG42" i="788"/>
  <c r="AF42" i="788"/>
  <c r="AE42" i="788"/>
  <c r="AD42" i="788"/>
  <c r="AC42" i="788"/>
  <c r="AB42" i="788"/>
  <c r="AA42" i="788"/>
  <c r="Z42" i="788"/>
  <c r="Y42" i="788"/>
  <c r="W42" i="788"/>
  <c r="V42" i="788"/>
  <c r="U42" i="788"/>
  <c r="T42" i="788"/>
  <c r="S42" i="788"/>
  <c r="Q42" i="788"/>
  <c r="P42" i="788"/>
  <c r="O42" i="788"/>
  <c r="N42" i="788"/>
  <c r="M42" i="788"/>
  <c r="L42" i="788"/>
  <c r="K42" i="788"/>
  <c r="J42" i="788"/>
  <c r="I42" i="788"/>
  <c r="H42" i="788"/>
  <c r="F42" i="788"/>
  <c r="E42" i="788"/>
  <c r="D42" i="788"/>
  <c r="C42" i="788"/>
  <c r="B42" i="788"/>
  <c r="AH41" i="788"/>
  <c r="AG41" i="788"/>
  <c r="AF41" i="788"/>
  <c r="AE41" i="788"/>
  <c r="AD41" i="788"/>
  <c r="AC41" i="788"/>
  <c r="AB41" i="788"/>
  <c r="AA41" i="788"/>
  <c r="Z41" i="788"/>
  <c r="Y41" i="788"/>
  <c r="W41" i="788"/>
  <c r="V41" i="788"/>
  <c r="U41" i="788"/>
  <c r="T41" i="788"/>
  <c r="S41" i="788"/>
  <c r="Q41" i="788"/>
  <c r="P41" i="788"/>
  <c r="O41" i="788"/>
  <c r="N41" i="788"/>
  <c r="M41" i="788"/>
  <c r="L41" i="788"/>
  <c r="K41" i="788"/>
  <c r="J41" i="788"/>
  <c r="I41" i="788"/>
  <c r="H41" i="788"/>
  <c r="F41" i="788"/>
  <c r="E41" i="788"/>
  <c r="D41" i="788"/>
  <c r="C41" i="788"/>
  <c r="B41" i="788"/>
  <c r="AH40" i="788"/>
  <c r="AG40" i="788"/>
  <c r="AF40" i="788"/>
  <c r="AE40" i="788"/>
  <c r="AD40" i="788"/>
  <c r="AC40" i="788"/>
  <c r="AB40" i="788"/>
  <c r="AA40" i="788"/>
  <c r="Z40" i="788"/>
  <c r="Y40" i="788"/>
  <c r="W40" i="788"/>
  <c r="V40" i="788"/>
  <c r="U40" i="788"/>
  <c r="T40" i="788"/>
  <c r="S40" i="788"/>
  <c r="Q40" i="788"/>
  <c r="P40" i="788"/>
  <c r="O40" i="788"/>
  <c r="N40" i="788"/>
  <c r="M40" i="788"/>
  <c r="L40" i="788"/>
  <c r="K40" i="788"/>
  <c r="J40" i="788"/>
  <c r="I40" i="788"/>
  <c r="H40" i="788"/>
  <c r="F40" i="788"/>
  <c r="E40" i="788"/>
  <c r="D40" i="788"/>
  <c r="C40" i="788"/>
  <c r="B40" i="788"/>
  <c r="AH39" i="788"/>
  <c r="AG39" i="788"/>
  <c r="AF39" i="788"/>
  <c r="AE39" i="788"/>
  <c r="AD39" i="788"/>
  <c r="AC39" i="788"/>
  <c r="AB39" i="788"/>
  <c r="AA39" i="788"/>
  <c r="Z39" i="788"/>
  <c r="Y39" i="788"/>
  <c r="W39" i="788"/>
  <c r="V39" i="788"/>
  <c r="U39" i="788"/>
  <c r="T39" i="788"/>
  <c r="S39" i="788"/>
  <c r="Q39" i="788"/>
  <c r="P39" i="788"/>
  <c r="O39" i="788"/>
  <c r="N39" i="788"/>
  <c r="M39" i="788"/>
  <c r="L39" i="788"/>
  <c r="K39" i="788"/>
  <c r="J39" i="788"/>
  <c r="I39" i="788"/>
  <c r="H39" i="788"/>
  <c r="H44" i="788" s="1"/>
  <c r="L44" i="788" s="1"/>
  <c r="F39" i="788"/>
  <c r="E39" i="788"/>
  <c r="D39" i="788"/>
  <c r="C39" i="788"/>
  <c r="B39" i="788"/>
  <c r="B44" i="788" s="1"/>
  <c r="F44" i="788" s="1"/>
  <c r="AH38" i="788"/>
  <c r="AG38" i="788"/>
  <c r="AF38" i="788"/>
  <c r="AE38" i="788"/>
  <c r="AD38" i="788"/>
  <c r="AC38" i="788"/>
  <c r="AB38" i="788"/>
  <c r="AA38" i="788"/>
  <c r="Z38" i="788"/>
  <c r="Y38" i="788"/>
  <c r="W38" i="788"/>
  <c r="V38" i="788"/>
  <c r="U38" i="788"/>
  <c r="T38" i="788"/>
  <c r="S38" i="788"/>
  <c r="Q38" i="788"/>
  <c r="P38" i="788"/>
  <c r="O38" i="788"/>
  <c r="N38" i="788"/>
  <c r="M38" i="788"/>
  <c r="L38" i="788"/>
  <c r="K38" i="788"/>
  <c r="J38" i="788"/>
  <c r="I38" i="788"/>
  <c r="H38" i="788"/>
  <c r="F38" i="788"/>
  <c r="E38" i="788"/>
  <c r="D38" i="788"/>
  <c r="D44" i="788" s="1"/>
  <c r="C38" i="788"/>
  <c r="B38" i="788"/>
  <c r="AH37" i="788"/>
  <c r="AG37" i="788"/>
  <c r="AF37" i="788"/>
  <c r="AE37" i="788"/>
  <c r="AD37" i="788"/>
  <c r="AC37" i="788"/>
  <c r="AB37" i="788"/>
  <c r="AA37" i="788"/>
  <c r="Z37" i="788"/>
  <c r="Y37" i="788"/>
  <c r="W37" i="788"/>
  <c r="V37" i="788"/>
  <c r="U37" i="788"/>
  <c r="T37" i="788"/>
  <c r="S37" i="788"/>
  <c r="Q37" i="788"/>
  <c r="P37" i="788"/>
  <c r="O37" i="788"/>
  <c r="N37" i="788"/>
  <c r="M37" i="788"/>
  <c r="L37" i="788"/>
  <c r="K37" i="788"/>
  <c r="J37" i="788"/>
  <c r="I37" i="788"/>
  <c r="H37" i="788"/>
  <c r="F37" i="788"/>
  <c r="E37" i="788"/>
  <c r="D37" i="788"/>
  <c r="C37" i="788"/>
  <c r="B37" i="788"/>
  <c r="AH36" i="788"/>
  <c r="AG36" i="788"/>
  <c r="AF36" i="788"/>
  <c r="AE36" i="788"/>
  <c r="AD36" i="788"/>
  <c r="AC36" i="788"/>
  <c r="AB36" i="788"/>
  <c r="AA36" i="788"/>
  <c r="Z36" i="788"/>
  <c r="Y36" i="788"/>
  <c r="W36" i="788"/>
  <c r="V36" i="788"/>
  <c r="U36" i="788"/>
  <c r="T36" i="788"/>
  <c r="S36" i="788"/>
  <c r="Q36" i="788"/>
  <c r="P36" i="788"/>
  <c r="O36" i="788"/>
  <c r="N36" i="788"/>
  <c r="M36" i="788"/>
  <c r="L36" i="788"/>
  <c r="K36" i="788"/>
  <c r="J36" i="788"/>
  <c r="I36" i="788"/>
  <c r="H36" i="788"/>
  <c r="F36" i="788"/>
  <c r="E36" i="788"/>
  <c r="D36" i="788"/>
  <c r="C36" i="788"/>
  <c r="B36" i="788"/>
  <c r="AH35" i="788"/>
  <c r="AG35" i="788"/>
  <c r="AF35" i="788"/>
  <c r="AE35" i="788"/>
  <c r="AD35" i="788"/>
  <c r="AC35" i="788"/>
  <c r="AB35" i="788"/>
  <c r="AA35" i="788"/>
  <c r="Z35" i="788"/>
  <c r="Y35" i="788"/>
  <c r="W35" i="788"/>
  <c r="V35" i="788"/>
  <c r="U35" i="788"/>
  <c r="T35" i="788"/>
  <c r="S35" i="788"/>
  <c r="Q35" i="788"/>
  <c r="P35" i="788"/>
  <c r="O35" i="788"/>
  <c r="N35" i="788"/>
  <c r="M35" i="788"/>
  <c r="L35" i="788"/>
  <c r="K35" i="788"/>
  <c r="J35" i="788"/>
  <c r="I35" i="788"/>
  <c r="H35" i="788"/>
  <c r="F35" i="788"/>
  <c r="E35" i="788"/>
  <c r="D35" i="788"/>
  <c r="C35" i="788"/>
  <c r="B35" i="788"/>
  <c r="AH34" i="788"/>
  <c r="AG34" i="788"/>
  <c r="AF34" i="788"/>
  <c r="AE34" i="788"/>
  <c r="AD34" i="788"/>
  <c r="AC34" i="788"/>
  <c r="AB34" i="788"/>
  <c r="AA34" i="788"/>
  <c r="Z34" i="788"/>
  <c r="Y34" i="788"/>
  <c r="W34" i="788"/>
  <c r="V34" i="788"/>
  <c r="U34" i="788"/>
  <c r="T34" i="788"/>
  <c r="S34" i="788"/>
  <c r="Q34" i="788"/>
  <c r="P34" i="788"/>
  <c r="O34" i="788"/>
  <c r="N34" i="788"/>
  <c r="M34" i="788"/>
  <c r="L34" i="788"/>
  <c r="K34" i="788"/>
  <c r="J34" i="788"/>
  <c r="I34" i="788"/>
  <c r="H34" i="788"/>
  <c r="F34" i="788"/>
  <c r="E34" i="788"/>
  <c r="D34" i="788"/>
  <c r="C34" i="788"/>
  <c r="B34" i="788"/>
  <c r="AH33" i="788"/>
  <c r="AG33" i="788"/>
  <c r="AF33" i="788"/>
  <c r="AE33" i="788"/>
  <c r="AD33" i="788"/>
  <c r="AC33" i="788"/>
  <c r="AB33" i="788"/>
  <c r="AA33" i="788"/>
  <c r="Z33" i="788"/>
  <c r="Y33" i="788"/>
  <c r="W33" i="788"/>
  <c r="V33" i="788"/>
  <c r="U33" i="788"/>
  <c r="T33" i="788"/>
  <c r="S33" i="788"/>
  <c r="Q33" i="788"/>
  <c r="P33" i="788"/>
  <c r="O33" i="788"/>
  <c r="N33" i="788"/>
  <c r="M33" i="788"/>
  <c r="L33" i="788"/>
  <c r="K33" i="788"/>
  <c r="J33" i="788"/>
  <c r="I33" i="788"/>
  <c r="H33" i="788"/>
  <c r="P43" i="788" s="1"/>
  <c r="F33" i="788"/>
  <c r="E33" i="788"/>
  <c r="D33" i="788"/>
  <c r="C33" i="788"/>
  <c r="B33" i="788"/>
  <c r="B43" i="788" s="1"/>
  <c r="F43" i="788" s="1"/>
  <c r="T30" i="788"/>
  <c r="C30" i="788"/>
  <c r="K28" i="788"/>
  <c r="I29" i="788" s="1"/>
  <c r="Z27" i="788"/>
  <c r="T27" i="788"/>
  <c r="I27" i="788"/>
  <c r="C27" i="788"/>
  <c r="AB26" i="788"/>
  <c r="AB28" i="788" s="1"/>
  <c r="Z29" i="788" s="1"/>
  <c r="V26" i="788"/>
  <c r="V28" i="788" s="1"/>
  <c r="T29" i="788" s="1"/>
  <c r="K26" i="788"/>
  <c r="E26" i="788"/>
  <c r="E28" i="788" s="1"/>
  <c r="C29" i="788" s="1"/>
  <c r="AH42" i="787"/>
  <c r="AG42" i="787"/>
  <c r="AF42" i="787"/>
  <c r="AE42" i="787"/>
  <c r="AD42" i="787"/>
  <c r="AC42" i="787"/>
  <c r="AB42" i="787"/>
  <c r="AA42" i="787"/>
  <c r="Z42" i="787"/>
  <c r="Y42" i="787"/>
  <c r="W42" i="787"/>
  <c r="V42" i="787"/>
  <c r="U42" i="787"/>
  <c r="T42" i="787"/>
  <c r="S42" i="787"/>
  <c r="Q42" i="787"/>
  <c r="P42" i="787"/>
  <c r="O42" i="787"/>
  <c r="N42" i="787"/>
  <c r="M42" i="787"/>
  <c r="L42" i="787"/>
  <c r="K42" i="787"/>
  <c r="J42" i="787"/>
  <c r="I42" i="787"/>
  <c r="H42" i="787"/>
  <c r="F42" i="787"/>
  <c r="E42" i="787"/>
  <c r="D42" i="787"/>
  <c r="C42" i="787"/>
  <c r="B42" i="787"/>
  <c r="AH41" i="787"/>
  <c r="AG41" i="787"/>
  <c r="AF41" i="787"/>
  <c r="AE41" i="787"/>
  <c r="AD41" i="787"/>
  <c r="AC41" i="787"/>
  <c r="AB41" i="787"/>
  <c r="AA41" i="787"/>
  <c r="Z41" i="787"/>
  <c r="Y41" i="787"/>
  <c r="W41" i="787"/>
  <c r="V41" i="787"/>
  <c r="U41" i="787"/>
  <c r="T41" i="787"/>
  <c r="S41" i="787"/>
  <c r="Q41" i="787"/>
  <c r="P41" i="787"/>
  <c r="O41" i="787"/>
  <c r="N41" i="787"/>
  <c r="M41" i="787"/>
  <c r="L41" i="787"/>
  <c r="K41" i="787"/>
  <c r="J41" i="787"/>
  <c r="I41" i="787"/>
  <c r="H41" i="787"/>
  <c r="F41" i="787"/>
  <c r="E41" i="787"/>
  <c r="D41" i="787"/>
  <c r="C41" i="787"/>
  <c r="B41" i="787"/>
  <c r="AH40" i="787"/>
  <c r="AG40" i="787"/>
  <c r="AF40" i="787"/>
  <c r="AE40" i="787"/>
  <c r="AD40" i="787"/>
  <c r="AC40" i="787"/>
  <c r="AB40" i="787"/>
  <c r="AA40" i="787"/>
  <c r="Z40" i="787"/>
  <c r="Y40" i="787"/>
  <c r="W40" i="787"/>
  <c r="V40" i="787"/>
  <c r="U40" i="787"/>
  <c r="T40" i="787"/>
  <c r="S40" i="787"/>
  <c r="Q40" i="787"/>
  <c r="P40" i="787"/>
  <c r="O40" i="787"/>
  <c r="N40" i="787"/>
  <c r="M40" i="787"/>
  <c r="L40" i="787"/>
  <c r="K40" i="787"/>
  <c r="J40" i="787"/>
  <c r="I40" i="787"/>
  <c r="H40" i="787"/>
  <c r="F40" i="787"/>
  <c r="E40" i="787"/>
  <c r="D40" i="787"/>
  <c r="C40" i="787"/>
  <c r="B40" i="787"/>
  <c r="AH39" i="787"/>
  <c r="AG39" i="787"/>
  <c r="AF39" i="787"/>
  <c r="AE39" i="787"/>
  <c r="AD39" i="787"/>
  <c r="AC39" i="787"/>
  <c r="AB39" i="787"/>
  <c r="AA39" i="787"/>
  <c r="Z39" i="787"/>
  <c r="Y39" i="787"/>
  <c r="W39" i="787"/>
  <c r="V39" i="787"/>
  <c r="U39" i="787"/>
  <c r="T39" i="787"/>
  <c r="S39" i="787"/>
  <c r="Q39" i="787"/>
  <c r="P39" i="787"/>
  <c r="O39" i="787"/>
  <c r="N39" i="787"/>
  <c r="M39" i="787"/>
  <c r="L39" i="787"/>
  <c r="K39" i="787"/>
  <c r="J39" i="787"/>
  <c r="I39" i="787"/>
  <c r="H39" i="787"/>
  <c r="F39" i="787"/>
  <c r="E39" i="787"/>
  <c r="D39" i="787"/>
  <c r="C39" i="787"/>
  <c r="B39" i="787"/>
  <c r="AH38" i="787"/>
  <c r="AG38" i="787"/>
  <c r="AF38" i="787"/>
  <c r="AE38" i="787"/>
  <c r="AD38" i="787"/>
  <c r="AC38" i="787"/>
  <c r="AB38" i="787"/>
  <c r="AA38" i="787"/>
  <c r="Z38" i="787"/>
  <c r="Y38" i="787"/>
  <c r="W38" i="787"/>
  <c r="V38" i="787"/>
  <c r="U38" i="787"/>
  <c r="T38" i="787"/>
  <c r="S38" i="787"/>
  <c r="Q38" i="787"/>
  <c r="P38" i="787"/>
  <c r="O38" i="787"/>
  <c r="N38" i="787"/>
  <c r="M38" i="787"/>
  <c r="L38" i="787"/>
  <c r="K38" i="787"/>
  <c r="J38" i="787"/>
  <c r="I38" i="787"/>
  <c r="H38" i="787"/>
  <c r="F38" i="787"/>
  <c r="E38" i="787"/>
  <c r="D38" i="787"/>
  <c r="C38" i="787"/>
  <c r="B38" i="787"/>
  <c r="AH37" i="787"/>
  <c r="AG37" i="787"/>
  <c r="AF37" i="787"/>
  <c r="AE37" i="787"/>
  <c r="AD37" i="787"/>
  <c r="AC37" i="787"/>
  <c r="AB37" i="787"/>
  <c r="AA37" i="787"/>
  <c r="Z37" i="787"/>
  <c r="Y37" i="787"/>
  <c r="W37" i="787"/>
  <c r="V37" i="787"/>
  <c r="U37" i="787"/>
  <c r="T37" i="787"/>
  <c r="S37" i="787"/>
  <c r="Q37" i="787"/>
  <c r="P37" i="787"/>
  <c r="O37" i="787"/>
  <c r="N37" i="787"/>
  <c r="M37" i="787"/>
  <c r="L37" i="787"/>
  <c r="K37" i="787"/>
  <c r="J37" i="787"/>
  <c r="I37" i="787"/>
  <c r="H37" i="787"/>
  <c r="F37" i="787"/>
  <c r="E37" i="787"/>
  <c r="D37" i="787"/>
  <c r="C37" i="787"/>
  <c r="B37" i="787"/>
  <c r="AH36" i="787"/>
  <c r="AG36" i="787"/>
  <c r="AF36" i="787"/>
  <c r="AE36" i="787"/>
  <c r="AD36" i="787"/>
  <c r="AC36" i="787"/>
  <c r="AB36" i="787"/>
  <c r="AA36" i="787"/>
  <c r="Z36" i="787"/>
  <c r="Y36" i="787"/>
  <c r="W36" i="787"/>
  <c r="V36" i="787"/>
  <c r="U36" i="787"/>
  <c r="T36" i="787"/>
  <c r="S36" i="787"/>
  <c r="Q36" i="787"/>
  <c r="P36" i="787"/>
  <c r="O36" i="787"/>
  <c r="N36" i="787"/>
  <c r="M36" i="787"/>
  <c r="L36" i="787"/>
  <c r="K36" i="787"/>
  <c r="J36" i="787"/>
  <c r="I36" i="787"/>
  <c r="H36" i="787"/>
  <c r="F36" i="787"/>
  <c r="E36" i="787"/>
  <c r="D36" i="787"/>
  <c r="C36" i="787"/>
  <c r="B36" i="787"/>
  <c r="AH35" i="787"/>
  <c r="AG35" i="787"/>
  <c r="AF35" i="787"/>
  <c r="AE35" i="787"/>
  <c r="AD35" i="787"/>
  <c r="AC35" i="787"/>
  <c r="AB35" i="787"/>
  <c r="AA35" i="787"/>
  <c r="Z35" i="787"/>
  <c r="Y35" i="787"/>
  <c r="W35" i="787"/>
  <c r="V35" i="787"/>
  <c r="U35" i="787"/>
  <c r="T35" i="787"/>
  <c r="S35" i="787"/>
  <c r="Q35" i="787"/>
  <c r="P35" i="787"/>
  <c r="O35" i="787"/>
  <c r="N35" i="787"/>
  <c r="M35" i="787"/>
  <c r="L35" i="787"/>
  <c r="K35" i="787"/>
  <c r="J35" i="787"/>
  <c r="I35" i="787"/>
  <c r="H35" i="787"/>
  <c r="F35" i="787"/>
  <c r="E35" i="787"/>
  <c r="D35" i="787"/>
  <c r="C35" i="787"/>
  <c r="B35" i="787"/>
  <c r="AH34" i="787"/>
  <c r="AG34" i="787"/>
  <c r="AF34" i="787"/>
  <c r="AE34" i="787"/>
  <c r="AD34" i="787"/>
  <c r="AC34" i="787"/>
  <c r="AB34" i="787"/>
  <c r="AA34" i="787"/>
  <c r="Z34" i="787"/>
  <c r="Y34" i="787"/>
  <c r="W34" i="787"/>
  <c r="V34" i="787"/>
  <c r="U34" i="787"/>
  <c r="T34" i="787"/>
  <c r="S34" i="787"/>
  <c r="Q34" i="787"/>
  <c r="P34" i="787"/>
  <c r="O34" i="787"/>
  <c r="N34" i="787"/>
  <c r="M34" i="787"/>
  <c r="L34" i="787"/>
  <c r="K34" i="787"/>
  <c r="J34" i="787"/>
  <c r="I34" i="787"/>
  <c r="H34" i="787"/>
  <c r="F34" i="787"/>
  <c r="E34" i="787"/>
  <c r="D34" i="787"/>
  <c r="C34" i="787"/>
  <c r="B34" i="787"/>
  <c r="AH33" i="787"/>
  <c r="AG33" i="787"/>
  <c r="AF33" i="787"/>
  <c r="AE33" i="787"/>
  <c r="AD33" i="787"/>
  <c r="AC33" i="787"/>
  <c r="AB33" i="787"/>
  <c r="AA33" i="787"/>
  <c r="Z33" i="787"/>
  <c r="Y33" i="787"/>
  <c r="W33" i="787"/>
  <c r="V33" i="787"/>
  <c r="U33" i="787"/>
  <c r="T33" i="787"/>
  <c r="S33" i="787"/>
  <c r="Q33" i="787"/>
  <c r="P33" i="787"/>
  <c r="O33" i="787"/>
  <c r="N33" i="787"/>
  <c r="M33" i="787"/>
  <c r="L33" i="787"/>
  <c r="K33" i="787"/>
  <c r="J33" i="787"/>
  <c r="I33" i="787"/>
  <c r="H33" i="787"/>
  <c r="F33" i="787"/>
  <c r="E33" i="787"/>
  <c r="D33" i="787"/>
  <c r="C33" i="787"/>
  <c r="B33" i="787"/>
  <c r="T30" i="787"/>
  <c r="C30" i="787"/>
  <c r="Z27" i="787"/>
  <c r="T27" i="787"/>
  <c r="I27" i="787"/>
  <c r="C27" i="787"/>
  <c r="AB26" i="787"/>
  <c r="AB28" i="787" s="1"/>
  <c r="Z29" i="787" s="1"/>
  <c r="V26" i="787"/>
  <c r="V28" i="787" s="1"/>
  <c r="T29" i="787" s="1"/>
  <c r="K26" i="787"/>
  <c r="K28" i="787" s="1"/>
  <c r="I29" i="787" s="1"/>
  <c r="E26" i="787"/>
  <c r="E28" i="787" s="1"/>
  <c r="C29" i="787" s="1"/>
  <c r="AH42" i="786"/>
  <c r="AG42" i="786"/>
  <c r="AF42" i="786"/>
  <c r="AE42" i="786"/>
  <c r="AD42" i="786"/>
  <c r="AC42" i="786"/>
  <c r="AB42" i="786"/>
  <c r="AA42" i="786"/>
  <c r="Z42" i="786"/>
  <c r="Y42" i="786"/>
  <c r="W42" i="786"/>
  <c r="V42" i="786"/>
  <c r="U42" i="786"/>
  <c r="T42" i="786"/>
  <c r="S42" i="786"/>
  <c r="Q42" i="786"/>
  <c r="P42" i="786"/>
  <c r="O42" i="786"/>
  <c r="N42" i="786"/>
  <c r="M42" i="786"/>
  <c r="L42" i="786"/>
  <c r="K42" i="786"/>
  <c r="J42" i="786"/>
  <c r="I42" i="786"/>
  <c r="H42" i="786"/>
  <c r="F42" i="786"/>
  <c r="E42" i="786"/>
  <c r="D42" i="786"/>
  <c r="C42" i="786"/>
  <c r="B42" i="786"/>
  <c r="AH41" i="786"/>
  <c r="AG41" i="786"/>
  <c r="AF41" i="786"/>
  <c r="AE41" i="786"/>
  <c r="AD41" i="786"/>
  <c r="AC41" i="786"/>
  <c r="AB41" i="786"/>
  <c r="AA41" i="786"/>
  <c r="Z41" i="786"/>
  <c r="Y41" i="786"/>
  <c r="W41" i="786"/>
  <c r="V41" i="786"/>
  <c r="U41" i="786"/>
  <c r="T41" i="786"/>
  <c r="S41" i="786"/>
  <c r="Q41" i="786"/>
  <c r="P41" i="786"/>
  <c r="O41" i="786"/>
  <c r="N41" i="786"/>
  <c r="M41" i="786"/>
  <c r="L41" i="786"/>
  <c r="K41" i="786"/>
  <c r="J41" i="786"/>
  <c r="I41" i="786"/>
  <c r="H41" i="786"/>
  <c r="F41" i="786"/>
  <c r="E41" i="786"/>
  <c r="D41" i="786"/>
  <c r="C41" i="786"/>
  <c r="B41" i="786"/>
  <c r="AH40" i="786"/>
  <c r="AG40" i="786"/>
  <c r="AF40" i="786"/>
  <c r="AE40" i="786"/>
  <c r="AD40" i="786"/>
  <c r="AC40" i="786"/>
  <c r="AB40" i="786"/>
  <c r="AA40" i="786"/>
  <c r="Z40" i="786"/>
  <c r="Y40" i="786"/>
  <c r="W40" i="786"/>
  <c r="V40" i="786"/>
  <c r="U40" i="786"/>
  <c r="T40" i="786"/>
  <c r="S40" i="786"/>
  <c r="Q40" i="786"/>
  <c r="P40" i="786"/>
  <c r="O40" i="786"/>
  <c r="N40" i="786"/>
  <c r="M40" i="786"/>
  <c r="L40" i="786"/>
  <c r="K40" i="786"/>
  <c r="J40" i="786"/>
  <c r="I40" i="786"/>
  <c r="H40" i="786"/>
  <c r="F40" i="786"/>
  <c r="E40" i="786"/>
  <c r="D40" i="786"/>
  <c r="C40" i="786"/>
  <c r="B40" i="786"/>
  <c r="AH39" i="786"/>
  <c r="AG39" i="786"/>
  <c r="AF39" i="786"/>
  <c r="AE39" i="786"/>
  <c r="AD39" i="786"/>
  <c r="AC39" i="786"/>
  <c r="AB39" i="786"/>
  <c r="AA39" i="786"/>
  <c r="Z39" i="786"/>
  <c r="Y39" i="786"/>
  <c r="W39" i="786"/>
  <c r="V39" i="786"/>
  <c r="U39" i="786"/>
  <c r="T39" i="786"/>
  <c r="S39" i="786"/>
  <c r="Q39" i="786"/>
  <c r="P39" i="786"/>
  <c r="O39" i="786"/>
  <c r="N39" i="786"/>
  <c r="M39" i="786"/>
  <c r="L39" i="786"/>
  <c r="K39" i="786"/>
  <c r="J39" i="786"/>
  <c r="I39" i="786"/>
  <c r="H39" i="786"/>
  <c r="F39" i="786"/>
  <c r="E39" i="786"/>
  <c r="D39" i="786"/>
  <c r="C39" i="786"/>
  <c r="B39" i="786"/>
  <c r="AH38" i="786"/>
  <c r="AG38" i="786"/>
  <c r="AF38" i="786"/>
  <c r="AE38" i="786"/>
  <c r="AD38" i="786"/>
  <c r="AC38" i="786"/>
  <c r="AB38" i="786"/>
  <c r="AA38" i="786"/>
  <c r="Z38" i="786"/>
  <c r="Y38" i="786"/>
  <c r="W38" i="786"/>
  <c r="V38" i="786"/>
  <c r="U38" i="786"/>
  <c r="T38" i="786"/>
  <c r="S38" i="786"/>
  <c r="Q38" i="786"/>
  <c r="P38" i="786"/>
  <c r="O38" i="786"/>
  <c r="N38" i="786"/>
  <c r="M38" i="786"/>
  <c r="L38" i="786"/>
  <c r="K38" i="786"/>
  <c r="J38" i="786"/>
  <c r="I38" i="786"/>
  <c r="H38" i="786"/>
  <c r="F38" i="786"/>
  <c r="E38" i="786"/>
  <c r="D38" i="786"/>
  <c r="C38" i="786"/>
  <c r="B38" i="786"/>
  <c r="AH37" i="786"/>
  <c r="AG37" i="786"/>
  <c r="AF37" i="786"/>
  <c r="AE37" i="786"/>
  <c r="AD37" i="786"/>
  <c r="AC37" i="786"/>
  <c r="AB37" i="786"/>
  <c r="AA37" i="786"/>
  <c r="Z37" i="786"/>
  <c r="Y37" i="786"/>
  <c r="W37" i="786"/>
  <c r="V37" i="786"/>
  <c r="U37" i="786"/>
  <c r="T37" i="786"/>
  <c r="S37" i="786"/>
  <c r="Q37" i="786"/>
  <c r="P37" i="786"/>
  <c r="O37" i="786"/>
  <c r="N37" i="786"/>
  <c r="M37" i="786"/>
  <c r="L37" i="786"/>
  <c r="K37" i="786"/>
  <c r="J37" i="786"/>
  <c r="I37" i="786"/>
  <c r="H37" i="786"/>
  <c r="F37" i="786"/>
  <c r="E37" i="786"/>
  <c r="D37" i="786"/>
  <c r="C37" i="786"/>
  <c r="B37" i="786"/>
  <c r="AH36" i="786"/>
  <c r="AG36" i="786"/>
  <c r="AF36" i="786"/>
  <c r="AE36" i="786"/>
  <c r="AD36" i="786"/>
  <c r="AC36" i="786"/>
  <c r="AB36" i="786"/>
  <c r="AA36" i="786"/>
  <c r="Z36" i="786"/>
  <c r="Y36" i="786"/>
  <c r="W36" i="786"/>
  <c r="V36" i="786"/>
  <c r="U36" i="786"/>
  <c r="T36" i="786"/>
  <c r="S36" i="786"/>
  <c r="Q36" i="786"/>
  <c r="P36" i="786"/>
  <c r="O36" i="786"/>
  <c r="N36" i="786"/>
  <c r="M36" i="786"/>
  <c r="L36" i="786"/>
  <c r="K36" i="786"/>
  <c r="J36" i="786"/>
  <c r="I36" i="786"/>
  <c r="H36" i="786"/>
  <c r="F36" i="786"/>
  <c r="E36" i="786"/>
  <c r="D36" i="786"/>
  <c r="C36" i="786"/>
  <c r="B36" i="786"/>
  <c r="AH35" i="786"/>
  <c r="AG35" i="786"/>
  <c r="AF35" i="786"/>
  <c r="AE35" i="786"/>
  <c r="AD35" i="786"/>
  <c r="AC35" i="786"/>
  <c r="AB35" i="786"/>
  <c r="AA35" i="786"/>
  <c r="Z35" i="786"/>
  <c r="Y35" i="786"/>
  <c r="W35" i="786"/>
  <c r="V35" i="786"/>
  <c r="U35" i="786"/>
  <c r="T35" i="786"/>
  <c r="S35" i="786"/>
  <c r="Q35" i="786"/>
  <c r="P35" i="786"/>
  <c r="O35" i="786"/>
  <c r="N35" i="786"/>
  <c r="M35" i="786"/>
  <c r="L35" i="786"/>
  <c r="K35" i="786"/>
  <c r="J35" i="786"/>
  <c r="I35" i="786"/>
  <c r="H35" i="786"/>
  <c r="F35" i="786"/>
  <c r="E35" i="786"/>
  <c r="D35" i="786"/>
  <c r="C35" i="786"/>
  <c r="B35" i="786"/>
  <c r="AH34" i="786"/>
  <c r="AG34" i="786"/>
  <c r="AF34" i="786"/>
  <c r="AE34" i="786"/>
  <c r="AD34" i="786"/>
  <c r="AC34" i="786"/>
  <c r="AB34" i="786"/>
  <c r="AA34" i="786"/>
  <c r="Z34" i="786"/>
  <c r="Y34" i="786"/>
  <c r="W34" i="786"/>
  <c r="V34" i="786"/>
  <c r="U34" i="786"/>
  <c r="T34" i="786"/>
  <c r="S34" i="786"/>
  <c r="Q34" i="786"/>
  <c r="P34" i="786"/>
  <c r="O34" i="786"/>
  <c r="N34" i="786"/>
  <c r="M34" i="786"/>
  <c r="L34" i="786"/>
  <c r="K34" i="786"/>
  <c r="J34" i="786"/>
  <c r="I34" i="786"/>
  <c r="H34" i="786"/>
  <c r="F34" i="786"/>
  <c r="E34" i="786"/>
  <c r="D34" i="786"/>
  <c r="C34" i="786"/>
  <c r="B34" i="786"/>
  <c r="AH33" i="786"/>
  <c r="AG33" i="786"/>
  <c r="AF33" i="786"/>
  <c r="AE33" i="786"/>
  <c r="AD33" i="786"/>
  <c r="AC33" i="786"/>
  <c r="AB33" i="786"/>
  <c r="AA33" i="786"/>
  <c r="Z33" i="786"/>
  <c r="Y33" i="786"/>
  <c r="W33" i="786"/>
  <c r="V33" i="786"/>
  <c r="U33" i="786"/>
  <c r="T33" i="786"/>
  <c r="S33" i="786"/>
  <c r="Q33" i="786"/>
  <c r="P33" i="786"/>
  <c r="O33" i="786"/>
  <c r="N33" i="786"/>
  <c r="M33" i="786"/>
  <c r="L33" i="786"/>
  <c r="K33" i="786"/>
  <c r="J33" i="786"/>
  <c r="I33" i="786"/>
  <c r="H33" i="786"/>
  <c r="F33" i="786"/>
  <c r="E33" i="786"/>
  <c r="D33" i="786"/>
  <c r="C33" i="786"/>
  <c r="B33" i="786"/>
  <c r="T30" i="786"/>
  <c r="C30" i="786"/>
  <c r="Z27" i="786"/>
  <c r="T27" i="786"/>
  <c r="I27" i="786"/>
  <c r="C27" i="786"/>
  <c r="AB26" i="786"/>
  <c r="AB28" i="786" s="1"/>
  <c r="Z29" i="786" s="1"/>
  <c r="V26" i="786"/>
  <c r="V28" i="786" s="1"/>
  <c r="T29" i="786" s="1"/>
  <c r="K26" i="786"/>
  <c r="K28" i="786" s="1"/>
  <c r="I29" i="786" s="1"/>
  <c r="E26" i="786"/>
  <c r="E28" i="786" s="1"/>
  <c r="C29" i="786" s="1"/>
  <c r="AH42" i="785"/>
  <c r="AG42" i="785"/>
  <c r="AF42" i="785"/>
  <c r="AE42" i="785"/>
  <c r="AD42" i="785"/>
  <c r="AC42" i="785"/>
  <c r="AB42" i="785"/>
  <c r="AA42" i="785"/>
  <c r="Z42" i="785"/>
  <c r="Y42" i="785"/>
  <c r="W42" i="785"/>
  <c r="V42" i="785"/>
  <c r="U42" i="785"/>
  <c r="T42" i="785"/>
  <c r="S42" i="785"/>
  <c r="Q42" i="785"/>
  <c r="P42" i="785"/>
  <c r="O42" i="785"/>
  <c r="N42" i="785"/>
  <c r="M42" i="785"/>
  <c r="L42" i="785"/>
  <c r="K42" i="785"/>
  <c r="J42" i="785"/>
  <c r="I42" i="785"/>
  <c r="H42" i="785"/>
  <c r="F42" i="785"/>
  <c r="E42" i="785"/>
  <c r="D42" i="785"/>
  <c r="C42" i="785"/>
  <c r="B42" i="785"/>
  <c r="AH41" i="785"/>
  <c r="AG41" i="785"/>
  <c r="AF41" i="785"/>
  <c r="AE41" i="785"/>
  <c r="AD41" i="785"/>
  <c r="AC41" i="785"/>
  <c r="AB41" i="785"/>
  <c r="AA41" i="785"/>
  <c r="Z41" i="785"/>
  <c r="Y41" i="785"/>
  <c r="W41" i="785"/>
  <c r="V41" i="785"/>
  <c r="U41" i="785"/>
  <c r="T41" i="785"/>
  <c r="S41" i="785"/>
  <c r="Q41" i="785"/>
  <c r="P41" i="785"/>
  <c r="O41" i="785"/>
  <c r="N41" i="785"/>
  <c r="M41" i="785"/>
  <c r="L41" i="785"/>
  <c r="K41" i="785"/>
  <c r="J41" i="785"/>
  <c r="I41" i="785"/>
  <c r="H41" i="785"/>
  <c r="F41" i="785"/>
  <c r="E41" i="785"/>
  <c r="D41" i="785"/>
  <c r="C41" i="785"/>
  <c r="B41" i="785"/>
  <c r="AH40" i="785"/>
  <c r="AG40" i="785"/>
  <c r="AF40" i="785"/>
  <c r="AE40" i="785"/>
  <c r="AD40" i="785"/>
  <c r="AC40" i="785"/>
  <c r="AB40" i="785"/>
  <c r="AA40" i="785"/>
  <c r="Z40" i="785"/>
  <c r="Y40" i="785"/>
  <c r="W40" i="785"/>
  <c r="V40" i="785"/>
  <c r="U40" i="785"/>
  <c r="T40" i="785"/>
  <c r="S40" i="785"/>
  <c r="Q40" i="785"/>
  <c r="P40" i="785"/>
  <c r="O40" i="785"/>
  <c r="N40" i="785"/>
  <c r="M40" i="785"/>
  <c r="L40" i="785"/>
  <c r="K40" i="785"/>
  <c r="J40" i="785"/>
  <c r="I40" i="785"/>
  <c r="H40" i="785"/>
  <c r="F40" i="785"/>
  <c r="E40" i="785"/>
  <c r="D40" i="785"/>
  <c r="C40" i="785"/>
  <c r="B40" i="785"/>
  <c r="AH39" i="785"/>
  <c r="AG39" i="785"/>
  <c r="AF39" i="785"/>
  <c r="AE39" i="785"/>
  <c r="AD39" i="785"/>
  <c r="AC39" i="785"/>
  <c r="AB39" i="785"/>
  <c r="AA39" i="785"/>
  <c r="Z39" i="785"/>
  <c r="Y39" i="785"/>
  <c r="W39" i="785"/>
  <c r="V39" i="785"/>
  <c r="U39" i="785"/>
  <c r="T39" i="785"/>
  <c r="S39" i="785"/>
  <c r="Q39" i="785"/>
  <c r="P39" i="785"/>
  <c r="O39" i="785"/>
  <c r="N39" i="785"/>
  <c r="M39" i="785"/>
  <c r="L39" i="785"/>
  <c r="K39" i="785"/>
  <c r="J39" i="785"/>
  <c r="I39" i="785"/>
  <c r="H39" i="785"/>
  <c r="F39" i="785"/>
  <c r="E39" i="785"/>
  <c r="D39" i="785"/>
  <c r="C39" i="785"/>
  <c r="B39" i="785"/>
  <c r="AH38" i="785"/>
  <c r="AG38" i="785"/>
  <c r="AF38" i="785"/>
  <c r="AE38" i="785"/>
  <c r="AD38" i="785"/>
  <c r="AC38" i="785"/>
  <c r="AB38" i="785"/>
  <c r="AA38" i="785"/>
  <c r="Z38" i="785"/>
  <c r="Y38" i="785"/>
  <c r="W38" i="785"/>
  <c r="V38" i="785"/>
  <c r="U38" i="785"/>
  <c r="T38" i="785"/>
  <c r="S38" i="785"/>
  <c r="Q38" i="785"/>
  <c r="P38" i="785"/>
  <c r="O38" i="785"/>
  <c r="N38" i="785"/>
  <c r="M38" i="785"/>
  <c r="L38" i="785"/>
  <c r="K38" i="785"/>
  <c r="J38" i="785"/>
  <c r="I38" i="785"/>
  <c r="H38" i="785"/>
  <c r="F38" i="785"/>
  <c r="E38" i="785"/>
  <c r="D38" i="785"/>
  <c r="C38" i="785"/>
  <c r="B38" i="785"/>
  <c r="AH37" i="785"/>
  <c r="AG37" i="785"/>
  <c r="AF37" i="785"/>
  <c r="AE37" i="785"/>
  <c r="AD37" i="785"/>
  <c r="AC37" i="785"/>
  <c r="AB37" i="785"/>
  <c r="AA37" i="785"/>
  <c r="Z37" i="785"/>
  <c r="Y37" i="785"/>
  <c r="W37" i="785"/>
  <c r="V37" i="785"/>
  <c r="U37" i="785"/>
  <c r="T37" i="785"/>
  <c r="S37" i="785"/>
  <c r="Q37" i="785"/>
  <c r="P37" i="785"/>
  <c r="O37" i="785"/>
  <c r="N37" i="785"/>
  <c r="M37" i="785"/>
  <c r="L37" i="785"/>
  <c r="K37" i="785"/>
  <c r="J37" i="785"/>
  <c r="I37" i="785"/>
  <c r="H37" i="785"/>
  <c r="F37" i="785"/>
  <c r="E37" i="785"/>
  <c r="D37" i="785"/>
  <c r="C37" i="785"/>
  <c r="B37" i="785"/>
  <c r="AH36" i="785"/>
  <c r="AG36" i="785"/>
  <c r="AF36" i="785"/>
  <c r="AE36" i="785"/>
  <c r="AD36" i="785"/>
  <c r="AC36" i="785"/>
  <c r="AB36" i="785"/>
  <c r="AA36" i="785"/>
  <c r="Z36" i="785"/>
  <c r="Y36" i="785"/>
  <c r="W36" i="785"/>
  <c r="V36" i="785"/>
  <c r="U36" i="785"/>
  <c r="T36" i="785"/>
  <c r="S36" i="785"/>
  <c r="Q36" i="785"/>
  <c r="P36" i="785"/>
  <c r="O36" i="785"/>
  <c r="N36" i="785"/>
  <c r="M36" i="785"/>
  <c r="L36" i="785"/>
  <c r="K36" i="785"/>
  <c r="J36" i="785"/>
  <c r="I36" i="785"/>
  <c r="H36" i="785"/>
  <c r="F36" i="785"/>
  <c r="E36" i="785"/>
  <c r="D36" i="785"/>
  <c r="C36" i="785"/>
  <c r="B36" i="785"/>
  <c r="AH35" i="785"/>
  <c r="AG35" i="785"/>
  <c r="AF35" i="785"/>
  <c r="AE35" i="785"/>
  <c r="AD35" i="785"/>
  <c r="AC35" i="785"/>
  <c r="AB35" i="785"/>
  <c r="AA35" i="785"/>
  <c r="Z35" i="785"/>
  <c r="Y35" i="785"/>
  <c r="W35" i="785"/>
  <c r="V35" i="785"/>
  <c r="U35" i="785"/>
  <c r="T35" i="785"/>
  <c r="S35" i="785"/>
  <c r="Q35" i="785"/>
  <c r="P35" i="785"/>
  <c r="O35" i="785"/>
  <c r="N35" i="785"/>
  <c r="M35" i="785"/>
  <c r="L35" i="785"/>
  <c r="K35" i="785"/>
  <c r="J35" i="785"/>
  <c r="I35" i="785"/>
  <c r="H35" i="785"/>
  <c r="F35" i="785"/>
  <c r="E35" i="785"/>
  <c r="D35" i="785"/>
  <c r="C35" i="785"/>
  <c r="B35" i="785"/>
  <c r="AH34" i="785"/>
  <c r="AG34" i="785"/>
  <c r="AF34" i="785"/>
  <c r="AE34" i="785"/>
  <c r="AD34" i="785"/>
  <c r="AC34" i="785"/>
  <c r="AB34" i="785"/>
  <c r="AA34" i="785"/>
  <c r="Z34" i="785"/>
  <c r="Y34" i="785"/>
  <c r="W34" i="785"/>
  <c r="V34" i="785"/>
  <c r="U34" i="785"/>
  <c r="T34" i="785"/>
  <c r="S34" i="785"/>
  <c r="Q34" i="785"/>
  <c r="P34" i="785"/>
  <c r="O34" i="785"/>
  <c r="N34" i="785"/>
  <c r="M34" i="785"/>
  <c r="L34" i="785"/>
  <c r="K34" i="785"/>
  <c r="J34" i="785"/>
  <c r="I34" i="785"/>
  <c r="H34" i="785"/>
  <c r="F34" i="785"/>
  <c r="E34" i="785"/>
  <c r="D34" i="785"/>
  <c r="C34" i="785"/>
  <c r="B34" i="785"/>
  <c r="AH33" i="785"/>
  <c r="AG33" i="785"/>
  <c r="AF33" i="785"/>
  <c r="AE33" i="785"/>
  <c r="AD33" i="785"/>
  <c r="AC33" i="785"/>
  <c r="AB33" i="785"/>
  <c r="AA33" i="785"/>
  <c r="Z33" i="785"/>
  <c r="Y33" i="785"/>
  <c r="W33" i="785"/>
  <c r="V33" i="785"/>
  <c r="U33" i="785"/>
  <c r="T33" i="785"/>
  <c r="S33" i="785"/>
  <c r="Q33" i="785"/>
  <c r="P33" i="785"/>
  <c r="O33" i="785"/>
  <c r="N33" i="785"/>
  <c r="M33" i="785"/>
  <c r="L33" i="785"/>
  <c r="K33" i="785"/>
  <c r="J33" i="785"/>
  <c r="I33" i="785"/>
  <c r="H33" i="785"/>
  <c r="F33" i="785"/>
  <c r="E33" i="785"/>
  <c r="D33" i="785"/>
  <c r="C33" i="785"/>
  <c r="B33" i="785"/>
  <c r="T30" i="785"/>
  <c r="C30" i="785"/>
  <c r="Z27" i="785"/>
  <c r="T27" i="785"/>
  <c r="I27" i="785"/>
  <c r="C27" i="785"/>
  <c r="AB26" i="785"/>
  <c r="AB28" i="785" s="1"/>
  <c r="Z29" i="785" s="1"/>
  <c r="V26" i="785"/>
  <c r="V28" i="785" s="1"/>
  <c r="T29" i="785" s="1"/>
  <c r="K26" i="785"/>
  <c r="K28" i="785" s="1"/>
  <c r="I29" i="785" s="1"/>
  <c r="E26" i="785"/>
  <c r="E28" i="785" s="1"/>
  <c r="C29" i="785" s="1"/>
  <c r="AH42" i="784"/>
  <c r="AG42" i="784"/>
  <c r="AF42" i="784"/>
  <c r="AE42" i="784"/>
  <c r="AD42" i="784"/>
  <c r="AC42" i="784"/>
  <c r="AB42" i="784"/>
  <c r="AA42" i="784"/>
  <c r="Z42" i="784"/>
  <c r="Y42" i="784"/>
  <c r="W42" i="784"/>
  <c r="V42" i="784"/>
  <c r="U42" i="784"/>
  <c r="T42" i="784"/>
  <c r="S42" i="784"/>
  <c r="Q42" i="784"/>
  <c r="P42" i="784"/>
  <c r="O42" i="784"/>
  <c r="N42" i="784"/>
  <c r="M42" i="784"/>
  <c r="L42" i="784"/>
  <c r="K42" i="784"/>
  <c r="J42" i="784"/>
  <c r="I42" i="784"/>
  <c r="H42" i="784"/>
  <c r="F42" i="784"/>
  <c r="E42" i="784"/>
  <c r="D42" i="784"/>
  <c r="C42" i="784"/>
  <c r="B42" i="784"/>
  <c r="AH41" i="784"/>
  <c r="AG41" i="784"/>
  <c r="AF41" i="784"/>
  <c r="AE41" i="784"/>
  <c r="AD41" i="784"/>
  <c r="AC41" i="784"/>
  <c r="AB41" i="784"/>
  <c r="AA41" i="784"/>
  <c r="Z41" i="784"/>
  <c r="Y41" i="784"/>
  <c r="W41" i="784"/>
  <c r="V41" i="784"/>
  <c r="U41" i="784"/>
  <c r="T41" i="784"/>
  <c r="S41" i="784"/>
  <c r="Q41" i="784"/>
  <c r="P41" i="784"/>
  <c r="O41" i="784"/>
  <c r="N41" i="784"/>
  <c r="M41" i="784"/>
  <c r="L41" i="784"/>
  <c r="K41" i="784"/>
  <c r="J41" i="784"/>
  <c r="I41" i="784"/>
  <c r="H41" i="784"/>
  <c r="F41" i="784"/>
  <c r="E41" i="784"/>
  <c r="D41" i="784"/>
  <c r="C41" i="784"/>
  <c r="B41" i="784"/>
  <c r="AH40" i="784"/>
  <c r="AG40" i="784"/>
  <c r="AF40" i="784"/>
  <c r="AE40" i="784"/>
  <c r="AD40" i="784"/>
  <c r="AC40" i="784"/>
  <c r="AB40" i="784"/>
  <c r="AA40" i="784"/>
  <c r="Z40" i="784"/>
  <c r="Y40" i="784"/>
  <c r="W40" i="784"/>
  <c r="V40" i="784"/>
  <c r="U40" i="784"/>
  <c r="T40" i="784"/>
  <c r="S40" i="784"/>
  <c r="Q40" i="784"/>
  <c r="P40" i="784"/>
  <c r="O40" i="784"/>
  <c r="N40" i="784"/>
  <c r="M40" i="784"/>
  <c r="L40" i="784"/>
  <c r="K40" i="784"/>
  <c r="J40" i="784"/>
  <c r="I40" i="784"/>
  <c r="H40" i="784"/>
  <c r="F40" i="784"/>
  <c r="E40" i="784"/>
  <c r="D40" i="784"/>
  <c r="C40" i="784"/>
  <c r="B40" i="784"/>
  <c r="AH39" i="784"/>
  <c r="AG39" i="784"/>
  <c r="AF39" i="784"/>
  <c r="AE39" i="784"/>
  <c r="AD39" i="784"/>
  <c r="AC39" i="784"/>
  <c r="AB39" i="784"/>
  <c r="AA39" i="784"/>
  <c r="Z39" i="784"/>
  <c r="Y39" i="784"/>
  <c r="W39" i="784"/>
  <c r="V39" i="784"/>
  <c r="U39" i="784"/>
  <c r="T39" i="784"/>
  <c r="S39" i="784"/>
  <c r="Q39" i="784"/>
  <c r="P39" i="784"/>
  <c r="O39" i="784"/>
  <c r="N39" i="784"/>
  <c r="M39" i="784"/>
  <c r="L39" i="784"/>
  <c r="K39" i="784"/>
  <c r="J39" i="784"/>
  <c r="I39" i="784"/>
  <c r="H39" i="784"/>
  <c r="F39" i="784"/>
  <c r="E39" i="784"/>
  <c r="D39" i="784"/>
  <c r="C39" i="784"/>
  <c r="B39" i="784"/>
  <c r="AH38" i="784"/>
  <c r="AG38" i="784"/>
  <c r="AF38" i="784"/>
  <c r="AE38" i="784"/>
  <c r="AD38" i="784"/>
  <c r="AC38" i="784"/>
  <c r="AB38" i="784"/>
  <c r="AA38" i="784"/>
  <c r="Z38" i="784"/>
  <c r="Y38" i="784"/>
  <c r="W38" i="784"/>
  <c r="V38" i="784"/>
  <c r="U38" i="784"/>
  <c r="T38" i="784"/>
  <c r="S38" i="784"/>
  <c r="Q38" i="784"/>
  <c r="P38" i="784"/>
  <c r="O38" i="784"/>
  <c r="N38" i="784"/>
  <c r="M38" i="784"/>
  <c r="L38" i="784"/>
  <c r="K38" i="784"/>
  <c r="J38" i="784"/>
  <c r="I38" i="784"/>
  <c r="H38" i="784"/>
  <c r="F38" i="784"/>
  <c r="E38" i="784"/>
  <c r="D38" i="784"/>
  <c r="C38" i="784"/>
  <c r="B38" i="784"/>
  <c r="AH37" i="784"/>
  <c r="AG37" i="784"/>
  <c r="AF37" i="784"/>
  <c r="AE37" i="784"/>
  <c r="AD37" i="784"/>
  <c r="AC37" i="784"/>
  <c r="AB37" i="784"/>
  <c r="AA37" i="784"/>
  <c r="Z37" i="784"/>
  <c r="Y37" i="784"/>
  <c r="W37" i="784"/>
  <c r="V37" i="784"/>
  <c r="U37" i="784"/>
  <c r="T37" i="784"/>
  <c r="S37" i="784"/>
  <c r="Q37" i="784"/>
  <c r="P37" i="784"/>
  <c r="O37" i="784"/>
  <c r="N37" i="784"/>
  <c r="M37" i="784"/>
  <c r="L37" i="784"/>
  <c r="K37" i="784"/>
  <c r="J37" i="784"/>
  <c r="I37" i="784"/>
  <c r="H37" i="784"/>
  <c r="F37" i="784"/>
  <c r="E37" i="784"/>
  <c r="D37" i="784"/>
  <c r="C37" i="784"/>
  <c r="B37" i="784"/>
  <c r="AH36" i="784"/>
  <c r="AG36" i="784"/>
  <c r="AF36" i="784"/>
  <c r="AE36" i="784"/>
  <c r="AD36" i="784"/>
  <c r="AC36" i="784"/>
  <c r="AB36" i="784"/>
  <c r="AA36" i="784"/>
  <c r="Z36" i="784"/>
  <c r="Y36" i="784"/>
  <c r="W36" i="784"/>
  <c r="V36" i="784"/>
  <c r="U36" i="784"/>
  <c r="T36" i="784"/>
  <c r="S36" i="784"/>
  <c r="Q36" i="784"/>
  <c r="P36" i="784"/>
  <c r="O36" i="784"/>
  <c r="N36" i="784"/>
  <c r="M36" i="784"/>
  <c r="L36" i="784"/>
  <c r="K36" i="784"/>
  <c r="J36" i="784"/>
  <c r="I36" i="784"/>
  <c r="H36" i="784"/>
  <c r="F36" i="784"/>
  <c r="E36" i="784"/>
  <c r="D36" i="784"/>
  <c r="C36" i="784"/>
  <c r="B36" i="784"/>
  <c r="AH35" i="784"/>
  <c r="AG35" i="784"/>
  <c r="AF35" i="784"/>
  <c r="AE35" i="784"/>
  <c r="AD35" i="784"/>
  <c r="AC35" i="784"/>
  <c r="AB35" i="784"/>
  <c r="AA35" i="784"/>
  <c r="Z35" i="784"/>
  <c r="Y35" i="784"/>
  <c r="W35" i="784"/>
  <c r="V35" i="784"/>
  <c r="U35" i="784"/>
  <c r="T35" i="784"/>
  <c r="S35" i="784"/>
  <c r="Q35" i="784"/>
  <c r="P35" i="784"/>
  <c r="O35" i="784"/>
  <c r="N35" i="784"/>
  <c r="M35" i="784"/>
  <c r="L35" i="784"/>
  <c r="K35" i="784"/>
  <c r="J35" i="784"/>
  <c r="I35" i="784"/>
  <c r="H35" i="784"/>
  <c r="F35" i="784"/>
  <c r="E35" i="784"/>
  <c r="D35" i="784"/>
  <c r="C35" i="784"/>
  <c r="B35" i="784"/>
  <c r="AH34" i="784"/>
  <c r="AG34" i="784"/>
  <c r="AF34" i="784"/>
  <c r="AE34" i="784"/>
  <c r="AD34" i="784"/>
  <c r="AC34" i="784"/>
  <c r="AB34" i="784"/>
  <c r="AA34" i="784"/>
  <c r="Z34" i="784"/>
  <c r="Y34" i="784"/>
  <c r="W34" i="784"/>
  <c r="V34" i="784"/>
  <c r="U34" i="784"/>
  <c r="T34" i="784"/>
  <c r="S34" i="784"/>
  <c r="Q34" i="784"/>
  <c r="P34" i="784"/>
  <c r="O34" i="784"/>
  <c r="N34" i="784"/>
  <c r="M34" i="784"/>
  <c r="L34" i="784"/>
  <c r="K34" i="784"/>
  <c r="J34" i="784"/>
  <c r="I34" i="784"/>
  <c r="H34" i="784"/>
  <c r="F34" i="784"/>
  <c r="E34" i="784"/>
  <c r="D34" i="784"/>
  <c r="C34" i="784"/>
  <c r="B34" i="784"/>
  <c r="AH33" i="784"/>
  <c r="AG33" i="784"/>
  <c r="AF33" i="784"/>
  <c r="AE33" i="784"/>
  <c r="AD33" i="784"/>
  <c r="AC33" i="784"/>
  <c r="AB33" i="784"/>
  <c r="AA33" i="784"/>
  <c r="Z33" i="784"/>
  <c r="Y33" i="784"/>
  <c r="W33" i="784"/>
  <c r="V33" i="784"/>
  <c r="U33" i="784"/>
  <c r="T33" i="784"/>
  <c r="S33" i="784"/>
  <c r="Q33" i="784"/>
  <c r="P33" i="784"/>
  <c r="O33" i="784"/>
  <c r="N33" i="784"/>
  <c r="M33" i="784"/>
  <c r="L33" i="784"/>
  <c r="K33" i="784"/>
  <c r="J33" i="784"/>
  <c r="I33" i="784"/>
  <c r="H33" i="784"/>
  <c r="F33" i="784"/>
  <c r="E33" i="784"/>
  <c r="D33" i="784"/>
  <c r="C33" i="784"/>
  <c r="B33" i="784"/>
  <c r="T30" i="784"/>
  <c r="C30" i="784"/>
  <c r="Z27" i="784"/>
  <c r="T27" i="784"/>
  <c r="I27" i="784"/>
  <c r="C27" i="784"/>
  <c r="AB26" i="784"/>
  <c r="AB28" i="784" s="1"/>
  <c r="Z29" i="784" s="1"/>
  <c r="V26" i="784"/>
  <c r="V28" i="784" s="1"/>
  <c r="T29" i="784" s="1"/>
  <c r="K26" i="784"/>
  <c r="K28" i="784" s="1"/>
  <c r="I29" i="784" s="1"/>
  <c r="E26" i="784"/>
  <c r="E28" i="784" s="1"/>
  <c r="C29" i="784" s="1"/>
  <c r="AH42" i="783"/>
  <c r="AG42" i="783"/>
  <c r="AF42" i="783"/>
  <c r="AE42" i="783"/>
  <c r="AD42" i="783"/>
  <c r="AC42" i="783"/>
  <c r="AB42" i="783"/>
  <c r="AA42" i="783"/>
  <c r="Z42" i="783"/>
  <c r="Y42" i="783"/>
  <c r="W42" i="783"/>
  <c r="V42" i="783"/>
  <c r="U42" i="783"/>
  <c r="T42" i="783"/>
  <c r="S42" i="783"/>
  <c r="Q42" i="783"/>
  <c r="P42" i="783"/>
  <c r="O42" i="783"/>
  <c r="N42" i="783"/>
  <c r="M42" i="783"/>
  <c r="L42" i="783"/>
  <c r="K42" i="783"/>
  <c r="J42" i="783"/>
  <c r="I42" i="783"/>
  <c r="H42" i="783"/>
  <c r="F42" i="783"/>
  <c r="E42" i="783"/>
  <c r="D42" i="783"/>
  <c r="C42" i="783"/>
  <c r="B42" i="783"/>
  <c r="AH41" i="783"/>
  <c r="AG41" i="783"/>
  <c r="AF41" i="783"/>
  <c r="AE41" i="783"/>
  <c r="AD41" i="783"/>
  <c r="AC41" i="783"/>
  <c r="AB41" i="783"/>
  <c r="AA41" i="783"/>
  <c r="Z41" i="783"/>
  <c r="Y41" i="783"/>
  <c r="W41" i="783"/>
  <c r="V41" i="783"/>
  <c r="U41" i="783"/>
  <c r="T41" i="783"/>
  <c r="S41" i="783"/>
  <c r="Q41" i="783"/>
  <c r="P41" i="783"/>
  <c r="O41" i="783"/>
  <c r="N41" i="783"/>
  <c r="M41" i="783"/>
  <c r="L41" i="783"/>
  <c r="K41" i="783"/>
  <c r="J41" i="783"/>
  <c r="I41" i="783"/>
  <c r="H41" i="783"/>
  <c r="F41" i="783"/>
  <c r="E41" i="783"/>
  <c r="D41" i="783"/>
  <c r="C41" i="783"/>
  <c r="B41" i="783"/>
  <c r="AH40" i="783"/>
  <c r="AG40" i="783"/>
  <c r="AF40" i="783"/>
  <c r="AE40" i="783"/>
  <c r="AD40" i="783"/>
  <c r="AC40" i="783"/>
  <c r="AB40" i="783"/>
  <c r="AA40" i="783"/>
  <c r="Z40" i="783"/>
  <c r="Y40" i="783"/>
  <c r="W40" i="783"/>
  <c r="V40" i="783"/>
  <c r="U40" i="783"/>
  <c r="T40" i="783"/>
  <c r="S40" i="783"/>
  <c r="Q40" i="783"/>
  <c r="P40" i="783"/>
  <c r="O40" i="783"/>
  <c r="N40" i="783"/>
  <c r="M40" i="783"/>
  <c r="L40" i="783"/>
  <c r="K40" i="783"/>
  <c r="J40" i="783"/>
  <c r="I40" i="783"/>
  <c r="H40" i="783"/>
  <c r="F40" i="783"/>
  <c r="E40" i="783"/>
  <c r="D40" i="783"/>
  <c r="C40" i="783"/>
  <c r="B40" i="783"/>
  <c r="AH39" i="783"/>
  <c r="AG39" i="783"/>
  <c r="AF39" i="783"/>
  <c r="AE39" i="783"/>
  <c r="AD39" i="783"/>
  <c r="AC39" i="783"/>
  <c r="AB39" i="783"/>
  <c r="AA39" i="783"/>
  <c r="Z39" i="783"/>
  <c r="Y39" i="783"/>
  <c r="W39" i="783"/>
  <c r="V39" i="783"/>
  <c r="U39" i="783"/>
  <c r="T39" i="783"/>
  <c r="S39" i="783"/>
  <c r="Q39" i="783"/>
  <c r="P39" i="783"/>
  <c r="O39" i="783"/>
  <c r="N39" i="783"/>
  <c r="M39" i="783"/>
  <c r="L39" i="783"/>
  <c r="K39" i="783"/>
  <c r="J39" i="783"/>
  <c r="I39" i="783"/>
  <c r="H39" i="783"/>
  <c r="F39" i="783"/>
  <c r="E39" i="783"/>
  <c r="D39" i="783"/>
  <c r="C39" i="783"/>
  <c r="B39" i="783"/>
  <c r="AH38" i="783"/>
  <c r="AG38" i="783"/>
  <c r="AF38" i="783"/>
  <c r="AE38" i="783"/>
  <c r="AD38" i="783"/>
  <c r="AC38" i="783"/>
  <c r="AB38" i="783"/>
  <c r="AA38" i="783"/>
  <c r="Z38" i="783"/>
  <c r="Y38" i="783"/>
  <c r="W38" i="783"/>
  <c r="V38" i="783"/>
  <c r="U38" i="783"/>
  <c r="T38" i="783"/>
  <c r="S38" i="783"/>
  <c r="Q38" i="783"/>
  <c r="P38" i="783"/>
  <c r="O38" i="783"/>
  <c r="N38" i="783"/>
  <c r="M38" i="783"/>
  <c r="L38" i="783"/>
  <c r="K38" i="783"/>
  <c r="J38" i="783"/>
  <c r="I38" i="783"/>
  <c r="H38" i="783"/>
  <c r="F38" i="783"/>
  <c r="E38" i="783"/>
  <c r="D38" i="783"/>
  <c r="C38" i="783"/>
  <c r="B38" i="783"/>
  <c r="AH37" i="783"/>
  <c r="AG37" i="783"/>
  <c r="AF37" i="783"/>
  <c r="AE37" i="783"/>
  <c r="AD37" i="783"/>
  <c r="AC37" i="783"/>
  <c r="AB37" i="783"/>
  <c r="AA37" i="783"/>
  <c r="Z37" i="783"/>
  <c r="Y37" i="783"/>
  <c r="W37" i="783"/>
  <c r="V37" i="783"/>
  <c r="U37" i="783"/>
  <c r="T37" i="783"/>
  <c r="S37" i="783"/>
  <c r="Q37" i="783"/>
  <c r="P37" i="783"/>
  <c r="O37" i="783"/>
  <c r="N37" i="783"/>
  <c r="M37" i="783"/>
  <c r="L37" i="783"/>
  <c r="K37" i="783"/>
  <c r="J37" i="783"/>
  <c r="I37" i="783"/>
  <c r="H37" i="783"/>
  <c r="F37" i="783"/>
  <c r="E37" i="783"/>
  <c r="D37" i="783"/>
  <c r="C37" i="783"/>
  <c r="B37" i="783"/>
  <c r="AH36" i="783"/>
  <c r="AG36" i="783"/>
  <c r="AF36" i="783"/>
  <c r="AE36" i="783"/>
  <c r="AD36" i="783"/>
  <c r="AC36" i="783"/>
  <c r="AB36" i="783"/>
  <c r="AA36" i="783"/>
  <c r="Z36" i="783"/>
  <c r="Y36" i="783"/>
  <c r="W36" i="783"/>
  <c r="V36" i="783"/>
  <c r="U36" i="783"/>
  <c r="T36" i="783"/>
  <c r="S36" i="783"/>
  <c r="Q36" i="783"/>
  <c r="P36" i="783"/>
  <c r="O36" i="783"/>
  <c r="N36" i="783"/>
  <c r="M36" i="783"/>
  <c r="L36" i="783"/>
  <c r="K36" i="783"/>
  <c r="J36" i="783"/>
  <c r="I36" i="783"/>
  <c r="H36" i="783"/>
  <c r="F36" i="783"/>
  <c r="E36" i="783"/>
  <c r="D36" i="783"/>
  <c r="C36" i="783"/>
  <c r="B36" i="783"/>
  <c r="AH35" i="783"/>
  <c r="AG35" i="783"/>
  <c r="AF35" i="783"/>
  <c r="AE35" i="783"/>
  <c r="AD35" i="783"/>
  <c r="AC35" i="783"/>
  <c r="AB35" i="783"/>
  <c r="AA35" i="783"/>
  <c r="Z35" i="783"/>
  <c r="Y35" i="783"/>
  <c r="W35" i="783"/>
  <c r="V35" i="783"/>
  <c r="U35" i="783"/>
  <c r="T35" i="783"/>
  <c r="S35" i="783"/>
  <c r="Q35" i="783"/>
  <c r="P35" i="783"/>
  <c r="O35" i="783"/>
  <c r="N35" i="783"/>
  <c r="M35" i="783"/>
  <c r="L35" i="783"/>
  <c r="K35" i="783"/>
  <c r="J35" i="783"/>
  <c r="I35" i="783"/>
  <c r="H35" i="783"/>
  <c r="F35" i="783"/>
  <c r="E35" i="783"/>
  <c r="D35" i="783"/>
  <c r="C35" i="783"/>
  <c r="B35" i="783"/>
  <c r="AH34" i="783"/>
  <c r="AG34" i="783"/>
  <c r="AF34" i="783"/>
  <c r="AE34" i="783"/>
  <c r="AD34" i="783"/>
  <c r="AC34" i="783"/>
  <c r="AB34" i="783"/>
  <c r="AA34" i="783"/>
  <c r="Z34" i="783"/>
  <c r="Y34" i="783"/>
  <c r="W34" i="783"/>
  <c r="V34" i="783"/>
  <c r="U34" i="783"/>
  <c r="T34" i="783"/>
  <c r="S34" i="783"/>
  <c r="Q34" i="783"/>
  <c r="P34" i="783"/>
  <c r="O34" i="783"/>
  <c r="N34" i="783"/>
  <c r="M34" i="783"/>
  <c r="L34" i="783"/>
  <c r="K34" i="783"/>
  <c r="J34" i="783"/>
  <c r="I34" i="783"/>
  <c r="H34" i="783"/>
  <c r="F34" i="783"/>
  <c r="E34" i="783"/>
  <c r="D34" i="783"/>
  <c r="C34" i="783"/>
  <c r="B34" i="783"/>
  <c r="AH33" i="783"/>
  <c r="AG33" i="783"/>
  <c r="AF33" i="783"/>
  <c r="AE33" i="783"/>
  <c r="AD33" i="783"/>
  <c r="AC33" i="783"/>
  <c r="AB33" i="783"/>
  <c r="AA33" i="783"/>
  <c r="Z33" i="783"/>
  <c r="Y33" i="783"/>
  <c r="W33" i="783"/>
  <c r="V33" i="783"/>
  <c r="U33" i="783"/>
  <c r="T33" i="783"/>
  <c r="S33" i="783"/>
  <c r="Q33" i="783"/>
  <c r="P33" i="783"/>
  <c r="O33" i="783"/>
  <c r="N33" i="783"/>
  <c r="M33" i="783"/>
  <c r="L33" i="783"/>
  <c r="K33" i="783"/>
  <c r="J33" i="783"/>
  <c r="I33" i="783"/>
  <c r="H33" i="783"/>
  <c r="F33" i="783"/>
  <c r="E33" i="783"/>
  <c r="D33" i="783"/>
  <c r="C33" i="783"/>
  <c r="B33" i="783"/>
  <c r="T30" i="783"/>
  <c r="C30" i="783"/>
  <c r="Z27" i="783"/>
  <c r="T27" i="783"/>
  <c r="I27" i="783"/>
  <c r="C27" i="783"/>
  <c r="AB26" i="783"/>
  <c r="AB28" i="783" s="1"/>
  <c r="Z29" i="783" s="1"/>
  <c r="V26" i="783"/>
  <c r="V28" i="783" s="1"/>
  <c r="T29" i="783" s="1"/>
  <c r="K26" i="783"/>
  <c r="K28" i="783" s="1"/>
  <c r="I29" i="783" s="1"/>
  <c r="E26" i="783"/>
  <c r="E28" i="783" s="1"/>
  <c r="C29" i="783" s="1"/>
  <c r="AH42" i="782"/>
  <c r="AG42" i="782"/>
  <c r="AF42" i="782"/>
  <c r="AE42" i="782"/>
  <c r="AD42" i="782"/>
  <c r="AC42" i="782"/>
  <c r="AB42" i="782"/>
  <c r="AA42" i="782"/>
  <c r="Z42" i="782"/>
  <c r="Y42" i="782"/>
  <c r="W42" i="782"/>
  <c r="V42" i="782"/>
  <c r="U42" i="782"/>
  <c r="T42" i="782"/>
  <c r="S42" i="782"/>
  <c r="Q42" i="782"/>
  <c r="P42" i="782"/>
  <c r="O42" i="782"/>
  <c r="N42" i="782"/>
  <c r="M42" i="782"/>
  <c r="L42" i="782"/>
  <c r="K42" i="782"/>
  <c r="J42" i="782"/>
  <c r="I42" i="782"/>
  <c r="H42" i="782"/>
  <c r="F42" i="782"/>
  <c r="E42" i="782"/>
  <c r="D42" i="782"/>
  <c r="C42" i="782"/>
  <c r="B42" i="782"/>
  <c r="AH41" i="782"/>
  <c r="AG41" i="782"/>
  <c r="AF41" i="782"/>
  <c r="AE41" i="782"/>
  <c r="AD41" i="782"/>
  <c r="AC41" i="782"/>
  <c r="AB41" i="782"/>
  <c r="AA41" i="782"/>
  <c r="Z41" i="782"/>
  <c r="Y41" i="782"/>
  <c r="W41" i="782"/>
  <c r="V41" i="782"/>
  <c r="U41" i="782"/>
  <c r="T41" i="782"/>
  <c r="S41" i="782"/>
  <c r="Q41" i="782"/>
  <c r="P41" i="782"/>
  <c r="O41" i="782"/>
  <c r="N41" i="782"/>
  <c r="M41" i="782"/>
  <c r="L41" i="782"/>
  <c r="K41" i="782"/>
  <c r="J41" i="782"/>
  <c r="I41" i="782"/>
  <c r="H41" i="782"/>
  <c r="F41" i="782"/>
  <c r="E41" i="782"/>
  <c r="D41" i="782"/>
  <c r="C41" i="782"/>
  <c r="B41" i="782"/>
  <c r="AH40" i="782"/>
  <c r="AG40" i="782"/>
  <c r="AF40" i="782"/>
  <c r="AE40" i="782"/>
  <c r="AD40" i="782"/>
  <c r="AC40" i="782"/>
  <c r="AB40" i="782"/>
  <c r="AA40" i="782"/>
  <c r="Z40" i="782"/>
  <c r="Y40" i="782"/>
  <c r="W40" i="782"/>
  <c r="V40" i="782"/>
  <c r="U40" i="782"/>
  <c r="T40" i="782"/>
  <c r="S40" i="782"/>
  <c r="Q40" i="782"/>
  <c r="P40" i="782"/>
  <c r="O40" i="782"/>
  <c r="N40" i="782"/>
  <c r="M40" i="782"/>
  <c r="L40" i="782"/>
  <c r="K40" i="782"/>
  <c r="J40" i="782"/>
  <c r="I40" i="782"/>
  <c r="H40" i="782"/>
  <c r="F40" i="782"/>
  <c r="E40" i="782"/>
  <c r="D40" i="782"/>
  <c r="C40" i="782"/>
  <c r="B40" i="782"/>
  <c r="AH39" i="782"/>
  <c r="AG39" i="782"/>
  <c r="AF39" i="782"/>
  <c r="AE39" i="782"/>
  <c r="AD39" i="782"/>
  <c r="AC39" i="782"/>
  <c r="AB39" i="782"/>
  <c r="AA39" i="782"/>
  <c r="Z39" i="782"/>
  <c r="Y39" i="782"/>
  <c r="W39" i="782"/>
  <c r="V39" i="782"/>
  <c r="U39" i="782"/>
  <c r="T39" i="782"/>
  <c r="S39" i="782"/>
  <c r="Q39" i="782"/>
  <c r="P39" i="782"/>
  <c r="O39" i="782"/>
  <c r="N39" i="782"/>
  <c r="M39" i="782"/>
  <c r="L39" i="782"/>
  <c r="K39" i="782"/>
  <c r="J39" i="782"/>
  <c r="I39" i="782"/>
  <c r="H39" i="782"/>
  <c r="F39" i="782"/>
  <c r="E39" i="782"/>
  <c r="D39" i="782"/>
  <c r="C39" i="782"/>
  <c r="B39" i="782"/>
  <c r="AH38" i="782"/>
  <c r="AG38" i="782"/>
  <c r="AF38" i="782"/>
  <c r="AE38" i="782"/>
  <c r="AD38" i="782"/>
  <c r="AC38" i="782"/>
  <c r="AB38" i="782"/>
  <c r="AA38" i="782"/>
  <c r="Z38" i="782"/>
  <c r="Y38" i="782"/>
  <c r="W38" i="782"/>
  <c r="V38" i="782"/>
  <c r="U38" i="782"/>
  <c r="T38" i="782"/>
  <c r="S38" i="782"/>
  <c r="Q38" i="782"/>
  <c r="P38" i="782"/>
  <c r="O38" i="782"/>
  <c r="N38" i="782"/>
  <c r="M38" i="782"/>
  <c r="L38" i="782"/>
  <c r="K38" i="782"/>
  <c r="J38" i="782"/>
  <c r="I38" i="782"/>
  <c r="H38" i="782"/>
  <c r="F38" i="782"/>
  <c r="E38" i="782"/>
  <c r="D38" i="782"/>
  <c r="C38" i="782"/>
  <c r="B38" i="782"/>
  <c r="AH37" i="782"/>
  <c r="AG37" i="782"/>
  <c r="AF37" i="782"/>
  <c r="AE37" i="782"/>
  <c r="AD37" i="782"/>
  <c r="AC37" i="782"/>
  <c r="AB37" i="782"/>
  <c r="AA37" i="782"/>
  <c r="Z37" i="782"/>
  <c r="Y37" i="782"/>
  <c r="W37" i="782"/>
  <c r="V37" i="782"/>
  <c r="U37" i="782"/>
  <c r="T37" i="782"/>
  <c r="S37" i="782"/>
  <c r="Q37" i="782"/>
  <c r="P37" i="782"/>
  <c r="O37" i="782"/>
  <c r="N37" i="782"/>
  <c r="M37" i="782"/>
  <c r="L37" i="782"/>
  <c r="K37" i="782"/>
  <c r="J37" i="782"/>
  <c r="I37" i="782"/>
  <c r="H37" i="782"/>
  <c r="F37" i="782"/>
  <c r="E37" i="782"/>
  <c r="D37" i="782"/>
  <c r="C37" i="782"/>
  <c r="B37" i="782"/>
  <c r="AH36" i="782"/>
  <c r="AG36" i="782"/>
  <c r="AF36" i="782"/>
  <c r="AE36" i="782"/>
  <c r="AD36" i="782"/>
  <c r="AC36" i="782"/>
  <c r="AB36" i="782"/>
  <c r="AA36" i="782"/>
  <c r="Z36" i="782"/>
  <c r="Y36" i="782"/>
  <c r="W36" i="782"/>
  <c r="V36" i="782"/>
  <c r="U36" i="782"/>
  <c r="T36" i="782"/>
  <c r="S36" i="782"/>
  <c r="Q36" i="782"/>
  <c r="P36" i="782"/>
  <c r="O36" i="782"/>
  <c r="N36" i="782"/>
  <c r="M36" i="782"/>
  <c r="L36" i="782"/>
  <c r="K36" i="782"/>
  <c r="J36" i="782"/>
  <c r="I36" i="782"/>
  <c r="H36" i="782"/>
  <c r="F36" i="782"/>
  <c r="E36" i="782"/>
  <c r="D36" i="782"/>
  <c r="C36" i="782"/>
  <c r="B36" i="782"/>
  <c r="AH35" i="782"/>
  <c r="AG35" i="782"/>
  <c r="AF35" i="782"/>
  <c r="AE35" i="782"/>
  <c r="AD35" i="782"/>
  <c r="AC35" i="782"/>
  <c r="AB35" i="782"/>
  <c r="AA35" i="782"/>
  <c r="Z35" i="782"/>
  <c r="Y35" i="782"/>
  <c r="W35" i="782"/>
  <c r="V35" i="782"/>
  <c r="U35" i="782"/>
  <c r="T35" i="782"/>
  <c r="S35" i="782"/>
  <c r="Q35" i="782"/>
  <c r="P35" i="782"/>
  <c r="O35" i="782"/>
  <c r="N35" i="782"/>
  <c r="M35" i="782"/>
  <c r="L35" i="782"/>
  <c r="K35" i="782"/>
  <c r="J35" i="782"/>
  <c r="I35" i="782"/>
  <c r="H35" i="782"/>
  <c r="F35" i="782"/>
  <c r="E35" i="782"/>
  <c r="D35" i="782"/>
  <c r="C35" i="782"/>
  <c r="B35" i="782"/>
  <c r="AH34" i="782"/>
  <c r="AG34" i="782"/>
  <c r="AF34" i="782"/>
  <c r="AE34" i="782"/>
  <c r="AD34" i="782"/>
  <c r="AC34" i="782"/>
  <c r="AB34" i="782"/>
  <c r="AA34" i="782"/>
  <c r="Z34" i="782"/>
  <c r="Y34" i="782"/>
  <c r="W34" i="782"/>
  <c r="V34" i="782"/>
  <c r="U34" i="782"/>
  <c r="T34" i="782"/>
  <c r="S34" i="782"/>
  <c r="Q34" i="782"/>
  <c r="P34" i="782"/>
  <c r="O34" i="782"/>
  <c r="N34" i="782"/>
  <c r="M34" i="782"/>
  <c r="L34" i="782"/>
  <c r="K34" i="782"/>
  <c r="J34" i="782"/>
  <c r="I34" i="782"/>
  <c r="H34" i="782"/>
  <c r="F34" i="782"/>
  <c r="E34" i="782"/>
  <c r="D34" i="782"/>
  <c r="C34" i="782"/>
  <c r="B34" i="782"/>
  <c r="AH33" i="782"/>
  <c r="AG33" i="782"/>
  <c r="AF33" i="782"/>
  <c r="AE33" i="782"/>
  <c r="AD33" i="782"/>
  <c r="AC33" i="782"/>
  <c r="AB33" i="782"/>
  <c r="AA33" i="782"/>
  <c r="Z33" i="782"/>
  <c r="Y33" i="782"/>
  <c r="W33" i="782"/>
  <c r="V33" i="782"/>
  <c r="U33" i="782"/>
  <c r="T33" i="782"/>
  <c r="S33" i="782"/>
  <c r="Q33" i="782"/>
  <c r="P33" i="782"/>
  <c r="O33" i="782"/>
  <c r="N33" i="782"/>
  <c r="M33" i="782"/>
  <c r="L33" i="782"/>
  <c r="K33" i="782"/>
  <c r="J33" i="782"/>
  <c r="I33" i="782"/>
  <c r="H33" i="782"/>
  <c r="F33" i="782"/>
  <c r="E33" i="782"/>
  <c r="D33" i="782"/>
  <c r="C33" i="782"/>
  <c r="B33" i="782"/>
  <c r="T30" i="782"/>
  <c r="C30" i="782"/>
  <c r="Z27" i="782"/>
  <c r="T27" i="782"/>
  <c r="I27" i="782"/>
  <c r="C27" i="782"/>
  <c r="AB26" i="782"/>
  <c r="AB28" i="782" s="1"/>
  <c r="Z29" i="782" s="1"/>
  <c r="V26" i="782"/>
  <c r="V28" i="782" s="1"/>
  <c r="T29" i="782" s="1"/>
  <c r="K26" i="782"/>
  <c r="K28" i="782" s="1"/>
  <c r="I29" i="782" s="1"/>
  <c r="E26" i="782"/>
  <c r="E28" i="782" s="1"/>
  <c r="C29" i="782" s="1"/>
  <c r="AH42" i="781"/>
  <c r="AG42" i="781"/>
  <c r="AF42" i="781"/>
  <c r="AE42" i="781"/>
  <c r="AD42" i="781"/>
  <c r="AC42" i="781"/>
  <c r="AB42" i="781"/>
  <c r="AA42" i="781"/>
  <c r="Z42" i="781"/>
  <c r="Y42" i="781"/>
  <c r="W42" i="781"/>
  <c r="V42" i="781"/>
  <c r="U42" i="781"/>
  <c r="T42" i="781"/>
  <c r="S42" i="781"/>
  <c r="Q42" i="781"/>
  <c r="P42" i="781"/>
  <c r="O42" i="781"/>
  <c r="N42" i="781"/>
  <c r="M42" i="781"/>
  <c r="L42" i="781"/>
  <c r="K42" i="781"/>
  <c r="J42" i="781"/>
  <c r="I42" i="781"/>
  <c r="H42" i="781"/>
  <c r="F42" i="781"/>
  <c r="E42" i="781"/>
  <c r="D42" i="781"/>
  <c r="C42" i="781"/>
  <c r="B42" i="781"/>
  <c r="AH41" i="781"/>
  <c r="AG41" i="781"/>
  <c r="AF41" i="781"/>
  <c r="AE41" i="781"/>
  <c r="AD41" i="781"/>
  <c r="AC41" i="781"/>
  <c r="AB41" i="781"/>
  <c r="AA41" i="781"/>
  <c r="Z41" i="781"/>
  <c r="Y41" i="781"/>
  <c r="W41" i="781"/>
  <c r="V41" i="781"/>
  <c r="U41" i="781"/>
  <c r="T41" i="781"/>
  <c r="S41" i="781"/>
  <c r="Q41" i="781"/>
  <c r="P41" i="781"/>
  <c r="O41" i="781"/>
  <c r="N41" i="781"/>
  <c r="M41" i="781"/>
  <c r="L41" i="781"/>
  <c r="K41" i="781"/>
  <c r="J41" i="781"/>
  <c r="I41" i="781"/>
  <c r="H41" i="781"/>
  <c r="F41" i="781"/>
  <c r="E41" i="781"/>
  <c r="D41" i="781"/>
  <c r="C41" i="781"/>
  <c r="B41" i="781"/>
  <c r="AH40" i="781"/>
  <c r="AG40" i="781"/>
  <c r="AF40" i="781"/>
  <c r="AE40" i="781"/>
  <c r="AD40" i="781"/>
  <c r="AC40" i="781"/>
  <c r="AB40" i="781"/>
  <c r="AA40" i="781"/>
  <c r="Z40" i="781"/>
  <c r="Y40" i="781"/>
  <c r="W40" i="781"/>
  <c r="V40" i="781"/>
  <c r="U40" i="781"/>
  <c r="T40" i="781"/>
  <c r="S40" i="781"/>
  <c r="Q40" i="781"/>
  <c r="P40" i="781"/>
  <c r="O40" i="781"/>
  <c r="N40" i="781"/>
  <c r="M40" i="781"/>
  <c r="L40" i="781"/>
  <c r="K40" i="781"/>
  <c r="J40" i="781"/>
  <c r="I40" i="781"/>
  <c r="H40" i="781"/>
  <c r="F40" i="781"/>
  <c r="E40" i="781"/>
  <c r="D40" i="781"/>
  <c r="C40" i="781"/>
  <c r="B40" i="781"/>
  <c r="AH39" i="781"/>
  <c r="AG39" i="781"/>
  <c r="AF39" i="781"/>
  <c r="AE39" i="781"/>
  <c r="AD39" i="781"/>
  <c r="AC39" i="781"/>
  <c r="AB39" i="781"/>
  <c r="AA39" i="781"/>
  <c r="Z39" i="781"/>
  <c r="Y39" i="781"/>
  <c r="W39" i="781"/>
  <c r="V39" i="781"/>
  <c r="U39" i="781"/>
  <c r="T39" i="781"/>
  <c r="S39" i="781"/>
  <c r="Q39" i="781"/>
  <c r="P39" i="781"/>
  <c r="O39" i="781"/>
  <c r="N39" i="781"/>
  <c r="M39" i="781"/>
  <c r="L39" i="781"/>
  <c r="K39" i="781"/>
  <c r="J39" i="781"/>
  <c r="I39" i="781"/>
  <c r="H39" i="781"/>
  <c r="F39" i="781"/>
  <c r="E39" i="781"/>
  <c r="D39" i="781"/>
  <c r="C39" i="781"/>
  <c r="B39" i="781"/>
  <c r="B44" i="781" s="1"/>
  <c r="F44" i="781" s="1"/>
  <c r="AH38" i="781"/>
  <c r="AG38" i="781"/>
  <c r="AF38" i="781"/>
  <c r="AE38" i="781"/>
  <c r="AD38" i="781"/>
  <c r="AC38" i="781"/>
  <c r="AB38" i="781"/>
  <c r="AA38" i="781"/>
  <c r="Z38" i="781"/>
  <c r="Y38" i="781"/>
  <c r="W38" i="781"/>
  <c r="V38" i="781"/>
  <c r="U38" i="781"/>
  <c r="T38" i="781"/>
  <c r="S38" i="781"/>
  <c r="Q38" i="781"/>
  <c r="P38" i="781"/>
  <c r="O38" i="781"/>
  <c r="N38" i="781"/>
  <c r="M38" i="781"/>
  <c r="L38" i="781"/>
  <c r="K38" i="781"/>
  <c r="J38" i="781"/>
  <c r="I38" i="781"/>
  <c r="H38" i="781"/>
  <c r="F38" i="781"/>
  <c r="E38" i="781"/>
  <c r="D38" i="781"/>
  <c r="C38" i="781"/>
  <c r="B38" i="781"/>
  <c r="AH37" i="781"/>
  <c r="AG37" i="781"/>
  <c r="AF37" i="781"/>
  <c r="AE37" i="781"/>
  <c r="AD37" i="781"/>
  <c r="AC37" i="781"/>
  <c r="AB37" i="781"/>
  <c r="AA37" i="781"/>
  <c r="Z37" i="781"/>
  <c r="Y37" i="781"/>
  <c r="W37" i="781"/>
  <c r="V37" i="781"/>
  <c r="U37" i="781"/>
  <c r="T37" i="781"/>
  <c r="S37" i="781"/>
  <c r="Q37" i="781"/>
  <c r="P37" i="781"/>
  <c r="O37" i="781"/>
  <c r="N37" i="781"/>
  <c r="M37" i="781"/>
  <c r="L37" i="781"/>
  <c r="K37" i="781"/>
  <c r="J37" i="781"/>
  <c r="I37" i="781"/>
  <c r="H37" i="781"/>
  <c r="F37" i="781"/>
  <c r="E37" i="781"/>
  <c r="D37" i="781"/>
  <c r="C37" i="781"/>
  <c r="B37" i="781"/>
  <c r="AH36" i="781"/>
  <c r="AG36" i="781"/>
  <c r="AF36" i="781"/>
  <c r="AE36" i="781"/>
  <c r="AD36" i="781"/>
  <c r="AC36" i="781"/>
  <c r="AB36" i="781"/>
  <c r="AA36" i="781"/>
  <c r="Z36" i="781"/>
  <c r="Y36" i="781"/>
  <c r="W36" i="781"/>
  <c r="V36" i="781"/>
  <c r="U36" i="781"/>
  <c r="T36" i="781"/>
  <c r="S36" i="781"/>
  <c r="Q36" i="781"/>
  <c r="P36" i="781"/>
  <c r="O36" i="781"/>
  <c r="N36" i="781"/>
  <c r="M36" i="781"/>
  <c r="L36" i="781"/>
  <c r="K36" i="781"/>
  <c r="J36" i="781"/>
  <c r="I36" i="781"/>
  <c r="H36" i="781"/>
  <c r="F36" i="781"/>
  <c r="E36" i="781"/>
  <c r="D36" i="781"/>
  <c r="C36" i="781"/>
  <c r="B36" i="781"/>
  <c r="AH35" i="781"/>
  <c r="AG35" i="781"/>
  <c r="AF35" i="781"/>
  <c r="AE35" i="781"/>
  <c r="AD35" i="781"/>
  <c r="AC35" i="781"/>
  <c r="AB35" i="781"/>
  <c r="AA35" i="781"/>
  <c r="Z35" i="781"/>
  <c r="Y35" i="781"/>
  <c r="W35" i="781"/>
  <c r="V35" i="781"/>
  <c r="U35" i="781"/>
  <c r="T35" i="781"/>
  <c r="S35" i="781"/>
  <c r="Q35" i="781"/>
  <c r="P35" i="781"/>
  <c r="O35" i="781"/>
  <c r="N35" i="781"/>
  <c r="M35" i="781"/>
  <c r="L35" i="781"/>
  <c r="K35" i="781"/>
  <c r="J35" i="781"/>
  <c r="I35" i="781"/>
  <c r="H35" i="781"/>
  <c r="F35" i="781"/>
  <c r="E35" i="781"/>
  <c r="D35" i="781"/>
  <c r="C35" i="781"/>
  <c r="B35" i="781"/>
  <c r="AH34" i="781"/>
  <c r="AG34" i="781"/>
  <c r="AF34" i="781"/>
  <c r="AE34" i="781"/>
  <c r="AD34" i="781"/>
  <c r="AC34" i="781"/>
  <c r="AB34" i="781"/>
  <c r="AA34" i="781"/>
  <c r="Z34" i="781"/>
  <c r="Y34" i="781"/>
  <c r="W34" i="781"/>
  <c r="V34" i="781"/>
  <c r="U34" i="781"/>
  <c r="T34" i="781"/>
  <c r="S34" i="781"/>
  <c r="Q34" i="781"/>
  <c r="P34" i="781"/>
  <c r="O34" i="781"/>
  <c r="N34" i="781"/>
  <c r="M34" i="781"/>
  <c r="L34" i="781"/>
  <c r="K34" i="781"/>
  <c r="J34" i="781"/>
  <c r="I34" i="781"/>
  <c r="H34" i="781"/>
  <c r="F34" i="781"/>
  <c r="E34" i="781"/>
  <c r="D34" i="781"/>
  <c r="C34" i="781"/>
  <c r="B34" i="781"/>
  <c r="AH33" i="781"/>
  <c r="AG33" i="781"/>
  <c r="AF33" i="781"/>
  <c r="AE33" i="781"/>
  <c r="AD33" i="781"/>
  <c r="AC33" i="781"/>
  <c r="AB33" i="781"/>
  <c r="AA33" i="781"/>
  <c r="Z33" i="781"/>
  <c r="Y33" i="781"/>
  <c r="W33" i="781"/>
  <c r="V33" i="781"/>
  <c r="U33" i="781"/>
  <c r="T33" i="781"/>
  <c r="S33" i="781"/>
  <c r="Q33" i="781"/>
  <c r="P33" i="781"/>
  <c r="O33" i="781"/>
  <c r="N33" i="781"/>
  <c r="M33" i="781"/>
  <c r="L33" i="781"/>
  <c r="K33" i="781"/>
  <c r="J33" i="781"/>
  <c r="I33" i="781"/>
  <c r="H33" i="781"/>
  <c r="F33" i="781"/>
  <c r="E33" i="781"/>
  <c r="D33" i="781"/>
  <c r="C33" i="781"/>
  <c r="B33" i="781"/>
  <c r="D43" i="781" s="1"/>
  <c r="T30" i="781"/>
  <c r="C30" i="781"/>
  <c r="Z27" i="781"/>
  <c r="T27" i="781"/>
  <c r="I27" i="781"/>
  <c r="C27" i="781"/>
  <c r="AB26" i="781"/>
  <c r="AB28" i="781" s="1"/>
  <c r="Z29" i="781" s="1"/>
  <c r="V26" i="781"/>
  <c r="V28" i="781" s="1"/>
  <c r="T29" i="781" s="1"/>
  <c r="K26" i="781"/>
  <c r="K28" i="781" s="1"/>
  <c r="I29" i="781" s="1"/>
  <c r="E26" i="781"/>
  <c r="E28" i="781" s="1"/>
  <c r="C29" i="781" s="1"/>
  <c r="AH42" i="780"/>
  <c r="AG42" i="780"/>
  <c r="AF42" i="780"/>
  <c r="AE42" i="780"/>
  <c r="AD42" i="780"/>
  <c r="AC42" i="780"/>
  <c r="AB42" i="780"/>
  <c r="AA42" i="780"/>
  <c r="Z42" i="780"/>
  <c r="Y42" i="780"/>
  <c r="W42" i="780"/>
  <c r="V42" i="780"/>
  <c r="U42" i="780"/>
  <c r="T42" i="780"/>
  <c r="S42" i="780"/>
  <c r="Q42" i="780"/>
  <c r="P42" i="780"/>
  <c r="O42" i="780"/>
  <c r="N42" i="780"/>
  <c r="M42" i="780"/>
  <c r="L42" i="780"/>
  <c r="K42" i="780"/>
  <c r="J42" i="780"/>
  <c r="I42" i="780"/>
  <c r="H42" i="780"/>
  <c r="F42" i="780"/>
  <c r="E42" i="780"/>
  <c r="D42" i="780"/>
  <c r="C42" i="780"/>
  <c r="B42" i="780"/>
  <c r="AH41" i="780"/>
  <c r="AG41" i="780"/>
  <c r="AF41" i="780"/>
  <c r="AE41" i="780"/>
  <c r="AD41" i="780"/>
  <c r="AC41" i="780"/>
  <c r="AB41" i="780"/>
  <c r="AA41" i="780"/>
  <c r="Z41" i="780"/>
  <c r="Y41" i="780"/>
  <c r="W41" i="780"/>
  <c r="V41" i="780"/>
  <c r="U41" i="780"/>
  <c r="T41" i="780"/>
  <c r="S41" i="780"/>
  <c r="Q41" i="780"/>
  <c r="P41" i="780"/>
  <c r="O41" i="780"/>
  <c r="N41" i="780"/>
  <c r="M41" i="780"/>
  <c r="L41" i="780"/>
  <c r="K41" i="780"/>
  <c r="J41" i="780"/>
  <c r="I41" i="780"/>
  <c r="H41" i="780"/>
  <c r="F41" i="780"/>
  <c r="E41" i="780"/>
  <c r="D41" i="780"/>
  <c r="C41" i="780"/>
  <c r="B41" i="780"/>
  <c r="AH40" i="780"/>
  <c r="AG40" i="780"/>
  <c r="AF40" i="780"/>
  <c r="AE40" i="780"/>
  <c r="AD40" i="780"/>
  <c r="AC40" i="780"/>
  <c r="AB40" i="780"/>
  <c r="AA40" i="780"/>
  <c r="Z40" i="780"/>
  <c r="Y40" i="780"/>
  <c r="W40" i="780"/>
  <c r="V40" i="780"/>
  <c r="U40" i="780"/>
  <c r="T40" i="780"/>
  <c r="S40" i="780"/>
  <c r="Q40" i="780"/>
  <c r="P40" i="780"/>
  <c r="O40" i="780"/>
  <c r="N40" i="780"/>
  <c r="M40" i="780"/>
  <c r="L40" i="780"/>
  <c r="K40" i="780"/>
  <c r="J40" i="780"/>
  <c r="I40" i="780"/>
  <c r="H40" i="780"/>
  <c r="F40" i="780"/>
  <c r="E40" i="780"/>
  <c r="D40" i="780"/>
  <c r="C40" i="780"/>
  <c r="B40" i="780"/>
  <c r="AH39" i="780"/>
  <c r="AG39" i="780"/>
  <c r="AF39" i="780"/>
  <c r="AE39" i="780"/>
  <c r="AD39" i="780"/>
  <c r="AC39" i="780"/>
  <c r="AB39" i="780"/>
  <c r="AA39" i="780"/>
  <c r="Z39" i="780"/>
  <c r="Y39" i="780"/>
  <c r="W39" i="780"/>
  <c r="V39" i="780"/>
  <c r="U39" i="780"/>
  <c r="T39" i="780"/>
  <c r="S39" i="780"/>
  <c r="Q39" i="780"/>
  <c r="P39" i="780"/>
  <c r="O39" i="780"/>
  <c r="N39" i="780"/>
  <c r="M39" i="780"/>
  <c r="L39" i="780"/>
  <c r="K39" i="780"/>
  <c r="J39" i="780"/>
  <c r="I39" i="780"/>
  <c r="H39" i="780"/>
  <c r="F39" i="780"/>
  <c r="E39" i="780"/>
  <c r="D39" i="780"/>
  <c r="C39" i="780"/>
  <c r="B39" i="780"/>
  <c r="B44" i="780" s="1"/>
  <c r="F44" i="780" s="1"/>
  <c r="AH38" i="780"/>
  <c r="AG38" i="780"/>
  <c r="AF38" i="780"/>
  <c r="AE38" i="780"/>
  <c r="AD38" i="780"/>
  <c r="AC38" i="780"/>
  <c r="AB38" i="780"/>
  <c r="AA38" i="780"/>
  <c r="Z38" i="780"/>
  <c r="Y38" i="780"/>
  <c r="W38" i="780"/>
  <c r="V38" i="780"/>
  <c r="U38" i="780"/>
  <c r="T38" i="780"/>
  <c r="S38" i="780"/>
  <c r="Q38" i="780"/>
  <c r="P38" i="780"/>
  <c r="O38" i="780"/>
  <c r="N38" i="780"/>
  <c r="M38" i="780"/>
  <c r="L38" i="780"/>
  <c r="K38" i="780"/>
  <c r="J38" i="780"/>
  <c r="I38" i="780"/>
  <c r="H38" i="780"/>
  <c r="F38" i="780"/>
  <c r="E38" i="780"/>
  <c r="D38" i="780"/>
  <c r="C38" i="780"/>
  <c r="B38" i="780"/>
  <c r="AH37" i="780"/>
  <c r="AG37" i="780"/>
  <c r="AF37" i="780"/>
  <c r="AE37" i="780"/>
  <c r="AD37" i="780"/>
  <c r="AC37" i="780"/>
  <c r="AB37" i="780"/>
  <c r="AA37" i="780"/>
  <c r="Z37" i="780"/>
  <c r="Y37" i="780"/>
  <c r="W37" i="780"/>
  <c r="V37" i="780"/>
  <c r="U37" i="780"/>
  <c r="T37" i="780"/>
  <c r="S37" i="780"/>
  <c r="Q37" i="780"/>
  <c r="P37" i="780"/>
  <c r="O37" i="780"/>
  <c r="N37" i="780"/>
  <c r="M37" i="780"/>
  <c r="L37" i="780"/>
  <c r="K37" i="780"/>
  <c r="J37" i="780"/>
  <c r="I37" i="780"/>
  <c r="H37" i="780"/>
  <c r="F37" i="780"/>
  <c r="E37" i="780"/>
  <c r="D37" i="780"/>
  <c r="C37" i="780"/>
  <c r="B37" i="780"/>
  <c r="AH36" i="780"/>
  <c r="AG36" i="780"/>
  <c r="AF36" i="780"/>
  <c r="AE36" i="780"/>
  <c r="AD36" i="780"/>
  <c r="AC36" i="780"/>
  <c r="AB36" i="780"/>
  <c r="AA36" i="780"/>
  <c r="Z36" i="780"/>
  <c r="Y36" i="780"/>
  <c r="W36" i="780"/>
  <c r="V36" i="780"/>
  <c r="U36" i="780"/>
  <c r="T36" i="780"/>
  <c r="S36" i="780"/>
  <c r="Q36" i="780"/>
  <c r="P36" i="780"/>
  <c r="O36" i="780"/>
  <c r="N36" i="780"/>
  <c r="M36" i="780"/>
  <c r="L36" i="780"/>
  <c r="K36" i="780"/>
  <c r="J36" i="780"/>
  <c r="I36" i="780"/>
  <c r="H36" i="780"/>
  <c r="F36" i="780"/>
  <c r="E36" i="780"/>
  <c r="D36" i="780"/>
  <c r="C36" i="780"/>
  <c r="B36" i="780"/>
  <c r="AH35" i="780"/>
  <c r="AG35" i="780"/>
  <c r="AF35" i="780"/>
  <c r="AE35" i="780"/>
  <c r="AD35" i="780"/>
  <c r="AC35" i="780"/>
  <c r="AB35" i="780"/>
  <c r="AA35" i="780"/>
  <c r="Z35" i="780"/>
  <c r="Y35" i="780"/>
  <c r="W35" i="780"/>
  <c r="V35" i="780"/>
  <c r="U35" i="780"/>
  <c r="T35" i="780"/>
  <c r="S35" i="780"/>
  <c r="Q35" i="780"/>
  <c r="P35" i="780"/>
  <c r="O35" i="780"/>
  <c r="N35" i="780"/>
  <c r="M35" i="780"/>
  <c r="L35" i="780"/>
  <c r="K35" i="780"/>
  <c r="J35" i="780"/>
  <c r="I35" i="780"/>
  <c r="H35" i="780"/>
  <c r="F35" i="780"/>
  <c r="E35" i="780"/>
  <c r="D35" i="780"/>
  <c r="C35" i="780"/>
  <c r="B35" i="780"/>
  <c r="AH34" i="780"/>
  <c r="AG34" i="780"/>
  <c r="AF34" i="780"/>
  <c r="AE34" i="780"/>
  <c r="AD34" i="780"/>
  <c r="AC34" i="780"/>
  <c r="AB34" i="780"/>
  <c r="AA34" i="780"/>
  <c r="Z34" i="780"/>
  <c r="Y34" i="780"/>
  <c r="W34" i="780"/>
  <c r="V34" i="780"/>
  <c r="U34" i="780"/>
  <c r="T34" i="780"/>
  <c r="S34" i="780"/>
  <c r="Q34" i="780"/>
  <c r="P34" i="780"/>
  <c r="O34" i="780"/>
  <c r="N34" i="780"/>
  <c r="M34" i="780"/>
  <c r="L34" i="780"/>
  <c r="K34" i="780"/>
  <c r="J34" i="780"/>
  <c r="I34" i="780"/>
  <c r="H34" i="780"/>
  <c r="F34" i="780"/>
  <c r="E34" i="780"/>
  <c r="D34" i="780"/>
  <c r="C34" i="780"/>
  <c r="B34" i="780"/>
  <c r="AH33" i="780"/>
  <c r="AG33" i="780"/>
  <c r="AF33" i="780"/>
  <c r="AE33" i="780"/>
  <c r="AD33" i="780"/>
  <c r="AC33" i="780"/>
  <c r="AB33" i="780"/>
  <c r="AA33" i="780"/>
  <c r="Z33" i="780"/>
  <c r="Y33" i="780"/>
  <c r="W33" i="780"/>
  <c r="V33" i="780"/>
  <c r="U33" i="780"/>
  <c r="T33" i="780"/>
  <c r="S33" i="780"/>
  <c r="Q33" i="780"/>
  <c r="P33" i="780"/>
  <c r="O33" i="780"/>
  <c r="N33" i="780"/>
  <c r="M33" i="780"/>
  <c r="L33" i="780"/>
  <c r="K33" i="780"/>
  <c r="J33" i="780"/>
  <c r="I33" i="780"/>
  <c r="H33" i="780"/>
  <c r="F33" i="780"/>
  <c r="E33" i="780"/>
  <c r="D33" i="780"/>
  <c r="C33" i="780"/>
  <c r="B33" i="780"/>
  <c r="T30" i="780"/>
  <c r="C30" i="780"/>
  <c r="Z27" i="780"/>
  <c r="T27" i="780"/>
  <c r="I27" i="780"/>
  <c r="C27" i="780"/>
  <c r="AB26" i="780"/>
  <c r="AB28" i="780" s="1"/>
  <c r="Z29" i="780" s="1"/>
  <c r="V26" i="780"/>
  <c r="T29" i="780" s="1"/>
  <c r="K26" i="780"/>
  <c r="K28" i="780" s="1"/>
  <c r="I29" i="780" s="1"/>
  <c r="E26" i="780"/>
  <c r="E28" i="780" s="1"/>
  <c r="C29" i="780" s="1"/>
  <c r="AS42" i="771"/>
  <c r="AR42" i="771"/>
  <c r="AQ42" i="771"/>
  <c r="AP42" i="771"/>
  <c r="AO42" i="771"/>
  <c r="AN42" i="771"/>
  <c r="AM42" i="771"/>
  <c r="AL42" i="771"/>
  <c r="AK42" i="771"/>
  <c r="AJ42" i="771"/>
  <c r="AS41" i="771"/>
  <c r="AR41" i="771"/>
  <c r="AQ41" i="771"/>
  <c r="AP41" i="771"/>
  <c r="AO41" i="771"/>
  <c r="AN41" i="771"/>
  <c r="AM41" i="771"/>
  <c r="AL41" i="771"/>
  <c r="AK41" i="771"/>
  <c r="AJ41" i="771"/>
  <c r="AS40" i="771"/>
  <c r="AR40" i="771"/>
  <c r="AQ40" i="771"/>
  <c r="AP40" i="771"/>
  <c r="AO40" i="771"/>
  <c r="AN40" i="771"/>
  <c r="AM40" i="771"/>
  <c r="AL40" i="771"/>
  <c r="AK40" i="771"/>
  <c r="AJ40" i="771"/>
  <c r="AS39" i="771"/>
  <c r="AR39" i="771"/>
  <c r="AQ39" i="771"/>
  <c r="AP39" i="771"/>
  <c r="AO39" i="771"/>
  <c r="AN39" i="771"/>
  <c r="AM39" i="771"/>
  <c r="AL39" i="771"/>
  <c r="AK39" i="771"/>
  <c r="AJ39" i="771"/>
  <c r="AS38" i="771"/>
  <c r="AR38" i="771"/>
  <c r="AQ38" i="771"/>
  <c r="AP38" i="771"/>
  <c r="AO38" i="771"/>
  <c r="AN38" i="771"/>
  <c r="AM38" i="771"/>
  <c r="AL38" i="771"/>
  <c r="AK38" i="771"/>
  <c r="AJ38" i="771"/>
  <c r="AS37" i="771"/>
  <c r="AR37" i="771"/>
  <c r="AQ37" i="771"/>
  <c r="AP37" i="771"/>
  <c r="AO37" i="771"/>
  <c r="AN37" i="771"/>
  <c r="AM37" i="771"/>
  <c r="AL37" i="771"/>
  <c r="AK37" i="771"/>
  <c r="AJ37" i="771"/>
  <c r="AS36" i="771"/>
  <c r="AR36" i="771"/>
  <c r="AQ36" i="771"/>
  <c r="AP36" i="771"/>
  <c r="AO36" i="771"/>
  <c r="AN36" i="771"/>
  <c r="AM36" i="771"/>
  <c r="AL36" i="771"/>
  <c r="AK36" i="771"/>
  <c r="AJ36" i="771"/>
  <c r="AS35" i="771"/>
  <c r="AR35" i="771"/>
  <c r="AQ35" i="771"/>
  <c r="AP35" i="771"/>
  <c r="AO35" i="771"/>
  <c r="AN35" i="771"/>
  <c r="AM35" i="771"/>
  <c r="AL35" i="771"/>
  <c r="AK35" i="771"/>
  <c r="AJ35" i="771"/>
  <c r="AS34" i="771"/>
  <c r="AR34" i="771"/>
  <c r="AQ34" i="771"/>
  <c r="AP34" i="771"/>
  <c r="AO34" i="771"/>
  <c r="AN34" i="771"/>
  <c r="AM34" i="771"/>
  <c r="AL34" i="771"/>
  <c r="AK34" i="771"/>
  <c r="AJ34" i="771"/>
  <c r="AS33" i="771"/>
  <c r="AR33" i="771"/>
  <c r="AQ33" i="771"/>
  <c r="AP33" i="771"/>
  <c r="AO33" i="771"/>
  <c r="AN33" i="771"/>
  <c r="AM33" i="771"/>
  <c r="AL33" i="771"/>
  <c r="AK33" i="771"/>
  <c r="AJ33" i="771"/>
  <c r="AK27" i="771"/>
  <c r="AM26" i="771"/>
  <c r="AM28" i="771" s="1"/>
  <c r="AK29" i="771" s="1"/>
  <c r="CK42" i="767"/>
  <c r="CJ42" i="767"/>
  <c r="CI42" i="767"/>
  <c r="CH42" i="767"/>
  <c r="CG42" i="767"/>
  <c r="CF42" i="767"/>
  <c r="CE42" i="767"/>
  <c r="CD42" i="767"/>
  <c r="CC42" i="767"/>
  <c r="CB42" i="767"/>
  <c r="CK41" i="767"/>
  <c r="CJ41" i="767"/>
  <c r="CI41" i="767"/>
  <c r="CH41" i="767"/>
  <c r="CG41" i="767"/>
  <c r="CF41" i="767"/>
  <c r="CE41" i="767"/>
  <c r="CD41" i="767"/>
  <c r="CC41" i="767"/>
  <c r="CB41" i="767"/>
  <c r="CK40" i="767"/>
  <c r="CJ40" i="767"/>
  <c r="CI40" i="767"/>
  <c r="CH40" i="767"/>
  <c r="CG40" i="767"/>
  <c r="CF40" i="767"/>
  <c r="CE40" i="767"/>
  <c r="CD40" i="767"/>
  <c r="CC40" i="767"/>
  <c r="CB40" i="767"/>
  <c r="CK39" i="767"/>
  <c r="CJ39" i="767"/>
  <c r="CI39" i="767"/>
  <c r="CH39" i="767"/>
  <c r="CG39" i="767"/>
  <c r="CF39" i="767"/>
  <c r="CE39" i="767"/>
  <c r="CD39" i="767"/>
  <c r="CC39" i="767"/>
  <c r="CB39" i="767"/>
  <c r="CB44" i="767" s="1"/>
  <c r="CF44" i="767" s="1"/>
  <c r="CK38" i="767"/>
  <c r="CJ38" i="767"/>
  <c r="CI38" i="767"/>
  <c r="CH38" i="767"/>
  <c r="CG38" i="767"/>
  <c r="CF38" i="767"/>
  <c r="CE38" i="767"/>
  <c r="CD38" i="767"/>
  <c r="CC38" i="767"/>
  <c r="CB38" i="767"/>
  <c r="CK37" i="767"/>
  <c r="CJ37" i="767"/>
  <c r="CI37" i="767"/>
  <c r="CH37" i="767"/>
  <c r="CG37" i="767"/>
  <c r="CF37" i="767"/>
  <c r="CE37" i="767"/>
  <c r="CD37" i="767"/>
  <c r="CC37" i="767"/>
  <c r="CB37" i="767"/>
  <c r="CK36" i="767"/>
  <c r="CJ36" i="767"/>
  <c r="CI36" i="767"/>
  <c r="CH36" i="767"/>
  <c r="CG36" i="767"/>
  <c r="CF36" i="767"/>
  <c r="CE36" i="767"/>
  <c r="CD36" i="767"/>
  <c r="CC36" i="767"/>
  <c r="CB36" i="767"/>
  <c r="CK35" i="767"/>
  <c r="CJ35" i="767"/>
  <c r="CI35" i="767"/>
  <c r="CH35" i="767"/>
  <c r="CG35" i="767"/>
  <c r="CF35" i="767"/>
  <c r="CE35" i="767"/>
  <c r="CD35" i="767"/>
  <c r="CC35" i="767"/>
  <c r="CB35" i="767"/>
  <c r="CK34" i="767"/>
  <c r="CJ34" i="767"/>
  <c r="CI34" i="767"/>
  <c r="CH34" i="767"/>
  <c r="CG34" i="767"/>
  <c r="CF34" i="767"/>
  <c r="CE34" i="767"/>
  <c r="CD34" i="767"/>
  <c r="CC34" i="767"/>
  <c r="CB34" i="767"/>
  <c r="CK33" i="767"/>
  <c r="CJ33" i="767"/>
  <c r="CI33" i="767"/>
  <c r="CH33" i="767"/>
  <c r="CG33" i="767"/>
  <c r="CF33" i="767"/>
  <c r="CE33" i="767"/>
  <c r="CD33" i="767"/>
  <c r="CC33" i="767"/>
  <c r="CB33" i="767"/>
  <c r="CC27" i="767"/>
  <c r="CE26" i="767"/>
  <c r="CE28" i="767" s="1"/>
  <c r="CC29" i="767" s="1"/>
  <c r="BZ42" i="767"/>
  <c r="BY42" i="767"/>
  <c r="BX42" i="767"/>
  <c r="BW42" i="767"/>
  <c r="BV42" i="767"/>
  <c r="BU42" i="767"/>
  <c r="BT42" i="767"/>
  <c r="BS42" i="767"/>
  <c r="BR42" i="767"/>
  <c r="BQ42" i="767"/>
  <c r="BZ41" i="767"/>
  <c r="BY41" i="767"/>
  <c r="BX41" i="767"/>
  <c r="BW41" i="767"/>
  <c r="BV41" i="767"/>
  <c r="BU41" i="767"/>
  <c r="BT41" i="767"/>
  <c r="BS41" i="767"/>
  <c r="BR41" i="767"/>
  <c r="BQ41" i="767"/>
  <c r="BZ40" i="767"/>
  <c r="BY40" i="767"/>
  <c r="BX40" i="767"/>
  <c r="BW40" i="767"/>
  <c r="BV40" i="767"/>
  <c r="BU40" i="767"/>
  <c r="BT40" i="767"/>
  <c r="BS40" i="767"/>
  <c r="BR40" i="767"/>
  <c r="BQ40" i="767"/>
  <c r="BZ39" i="767"/>
  <c r="BY39" i="767"/>
  <c r="BX39" i="767"/>
  <c r="BW39" i="767"/>
  <c r="BV39" i="767"/>
  <c r="BU39" i="767"/>
  <c r="BT39" i="767"/>
  <c r="BS39" i="767"/>
  <c r="BR39" i="767"/>
  <c r="BQ39" i="767"/>
  <c r="BZ38" i="767"/>
  <c r="BY38" i="767"/>
  <c r="BX38" i="767"/>
  <c r="BW38" i="767"/>
  <c r="BV38" i="767"/>
  <c r="BU38" i="767"/>
  <c r="BT38" i="767"/>
  <c r="BS38" i="767"/>
  <c r="BR38" i="767"/>
  <c r="BQ38" i="767"/>
  <c r="BZ37" i="767"/>
  <c r="BY37" i="767"/>
  <c r="BX37" i="767"/>
  <c r="BW37" i="767"/>
  <c r="BV37" i="767"/>
  <c r="BU37" i="767"/>
  <c r="BT37" i="767"/>
  <c r="BS37" i="767"/>
  <c r="BR37" i="767"/>
  <c r="BQ37" i="767"/>
  <c r="BZ36" i="767"/>
  <c r="BY36" i="767"/>
  <c r="BX36" i="767"/>
  <c r="BW36" i="767"/>
  <c r="BV36" i="767"/>
  <c r="BU36" i="767"/>
  <c r="BT36" i="767"/>
  <c r="BS36" i="767"/>
  <c r="BR36" i="767"/>
  <c r="BQ36" i="767"/>
  <c r="BZ35" i="767"/>
  <c r="BY35" i="767"/>
  <c r="BX35" i="767"/>
  <c r="BW35" i="767"/>
  <c r="BV35" i="767"/>
  <c r="BU35" i="767"/>
  <c r="BT35" i="767"/>
  <c r="BS35" i="767"/>
  <c r="BR35" i="767"/>
  <c r="BQ35" i="767"/>
  <c r="BZ34" i="767"/>
  <c r="BY34" i="767"/>
  <c r="BX34" i="767"/>
  <c r="BW34" i="767"/>
  <c r="BV34" i="767"/>
  <c r="BU34" i="767"/>
  <c r="BT34" i="767"/>
  <c r="BS34" i="767"/>
  <c r="BR34" i="767"/>
  <c r="BQ34" i="767"/>
  <c r="BZ33" i="767"/>
  <c r="BY33" i="767"/>
  <c r="BX33" i="767"/>
  <c r="BW33" i="767"/>
  <c r="BV33" i="767"/>
  <c r="BU33" i="767"/>
  <c r="BT33" i="767"/>
  <c r="BS33" i="767"/>
  <c r="BR33" i="767"/>
  <c r="BQ33" i="767"/>
  <c r="BR27" i="767"/>
  <c r="BT26" i="767"/>
  <c r="BT28" i="767" s="1"/>
  <c r="BR29" i="767" s="1"/>
  <c r="BO42" i="767"/>
  <c r="BN42" i="767"/>
  <c r="BM42" i="767"/>
  <c r="BL42" i="767"/>
  <c r="BK42" i="767"/>
  <c r="BJ42" i="767"/>
  <c r="BI42" i="767"/>
  <c r="BH42" i="767"/>
  <c r="BG42" i="767"/>
  <c r="BF42" i="767"/>
  <c r="BO41" i="767"/>
  <c r="BN41" i="767"/>
  <c r="BM41" i="767"/>
  <c r="BL41" i="767"/>
  <c r="BK41" i="767"/>
  <c r="BJ41" i="767"/>
  <c r="BI41" i="767"/>
  <c r="BH41" i="767"/>
  <c r="BG41" i="767"/>
  <c r="BF41" i="767"/>
  <c r="BO40" i="767"/>
  <c r="BN40" i="767"/>
  <c r="BM40" i="767"/>
  <c r="BL40" i="767"/>
  <c r="BK40" i="767"/>
  <c r="BJ40" i="767"/>
  <c r="BI40" i="767"/>
  <c r="BH40" i="767"/>
  <c r="BG40" i="767"/>
  <c r="BF40" i="767"/>
  <c r="BO39" i="767"/>
  <c r="BN39" i="767"/>
  <c r="BM39" i="767"/>
  <c r="BL39" i="767"/>
  <c r="BK39" i="767"/>
  <c r="BJ39" i="767"/>
  <c r="BI39" i="767"/>
  <c r="BH39" i="767"/>
  <c r="BG39" i="767"/>
  <c r="BF39" i="767"/>
  <c r="BO38" i="767"/>
  <c r="BN38" i="767"/>
  <c r="BM38" i="767"/>
  <c r="BL38" i="767"/>
  <c r="BK38" i="767"/>
  <c r="BJ38" i="767"/>
  <c r="BI38" i="767"/>
  <c r="BH38" i="767"/>
  <c r="BG38" i="767"/>
  <c r="BF38" i="767"/>
  <c r="BO37" i="767"/>
  <c r="BN37" i="767"/>
  <c r="BM37" i="767"/>
  <c r="BL37" i="767"/>
  <c r="BK37" i="767"/>
  <c r="BJ37" i="767"/>
  <c r="BI37" i="767"/>
  <c r="BH37" i="767"/>
  <c r="BG37" i="767"/>
  <c r="BF37" i="767"/>
  <c r="BO36" i="767"/>
  <c r="BN36" i="767"/>
  <c r="BM36" i="767"/>
  <c r="BL36" i="767"/>
  <c r="BK36" i="767"/>
  <c r="BJ36" i="767"/>
  <c r="BI36" i="767"/>
  <c r="BH36" i="767"/>
  <c r="BG36" i="767"/>
  <c r="BF36" i="767"/>
  <c r="BO35" i="767"/>
  <c r="BN35" i="767"/>
  <c r="BM35" i="767"/>
  <c r="BL35" i="767"/>
  <c r="BK35" i="767"/>
  <c r="BJ35" i="767"/>
  <c r="BI35" i="767"/>
  <c r="BH35" i="767"/>
  <c r="BG35" i="767"/>
  <c r="BF35" i="767"/>
  <c r="BO34" i="767"/>
  <c r="BN34" i="767"/>
  <c r="BM34" i="767"/>
  <c r="BL34" i="767"/>
  <c r="BK34" i="767"/>
  <c r="BJ34" i="767"/>
  <c r="BI34" i="767"/>
  <c r="BH34" i="767"/>
  <c r="BG34" i="767"/>
  <c r="BF34" i="767"/>
  <c r="BO33" i="767"/>
  <c r="BN33" i="767"/>
  <c r="BM33" i="767"/>
  <c r="BL33" i="767"/>
  <c r="BK33" i="767"/>
  <c r="BJ33" i="767"/>
  <c r="BI33" i="767"/>
  <c r="BH33" i="767"/>
  <c r="BG33" i="767"/>
  <c r="BF33" i="767"/>
  <c r="BG27" i="767"/>
  <c r="BI26" i="767"/>
  <c r="BI28" i="767" s="1"/>
  <c r="BG29" i="767" s="1"/>
  <c r="BD42" i="767"/>
  <c r="BC42" i="767"/>
  <c r="BB42" i="767"/>
  <c r="BA42" i="767"/>
  <c r="AZ42" i="767"/>
  <c r="AY42" i="767"/>
  <c r="AX42" i="767"/>
  <c r="AW42" i="767"/>
  <c r="AV42" i="767"/>
  <c r="AU42" i="767"/>
  <c r="BD41" i="767"/>
  <c r="BC41" i="767"/>
  <c r="BB41" i="767"/>
  <c r="BA41" i="767"/>
  <c r="AZ41" i="767"/>
  <c r="AY41" i="767"/>
  <c r="AX41" i="767"/>
  <c r="AW41" i="767"/>
  <c r="AV41" i="767"/>
  <c r="AU41" i="767"/>
  <c r="BD40" i="767"/>
  <c r="BC40" i="767"/>
  <c r="BB40" i="767"/>
  <c r="BA40" i="767"/>
  <c r="AZ40" i="767"/>
  <c r="AY40" i="767"/>
  <c r="AX40" i="767"/>
  <c r="AW40" i="767"/>
  <c r="AV40" i="767"/>
  <c r="AU40" i="767"/>
  <c r="BD39" i="767"/>
  <c r="BC39" i="767"/>
  <c r="BB39" i="767"/>
  <c r="BA39" i="767"/>
  <c r="AZ39" i="767"/>
  <c r="AY39" i="767"/>
  <c r="AX39" i="767"/>
  <c r="AW39" i="767"/>
  <c r="AV39" i="767"/>
  <c r="AU39" i="767"/>
  <c r="BD38" i="767"/>
  <c r="BC38" i="767"/>
  <c r="BB38" i="767"/>
  <c r="BA38" i="767"/>
  <c r="AZ38" i="767"/>
  <c r="AY38" i="767"/>
  <c r="AX38" i="767"/>
  <c r="AW38" i="767"/>
  <c r="AV38" i="767"/>
  <c r="AU38" i="767"/>
  <c r="BD37" i="767"/>
  <c r="BC37" i="767"/>
  <c r="BB37" i="767"/>
  <c r="BA37" i="767"/>
  <c r="AZ37" i="767"/>
  <c r="AY37" i="767"/>
  <c r="AX37" i="767"/>
  <c r="AW37" i="767"/>
  <c r="AV37" i="767"/>
  <c r="AU37" i="767"/>
  <c r="BD36" i="767"/>
  <c r="BC36" i="767"/>
  <c r="BB36" i="767"/>
  <c r="BA36" i="767"/>
  <c r="AZ36" i="767"/>
  <c r="AY36" i="767"/>
  <c r="AX36" i="767"/>
  <c r="AW36" i="767"/>
  <c r="AV36" i="767"/>
  <c r="AU36" i="767"/>
  <c r="BD35" i="767"/>
  <c r="BC35" i="767"/>
  <c r="BB35" i="767"/>
  <c r="BA35" i="767"/>
  <c r="AZ35" i="767"/>
  <c r="AY35" i="767"/>
  <c r="AX35" i="767"/>
  <c r="AW35" i="767"/>
  <c r="AV35" i="767"/>
  <c r="AU35" i="767"/>
  <c r="BD34" i="767"/>
  <c r="BC34" i="767"/>
  <c r="BB34" i="767"/>
  <c r="BA34" i="767"/>
  <c r="AZ34" i="767"/>
  <c r="AY34" i="767"/>
  <c r="AX34" i="767"/>
  <c r="AW34" i="767"/>
  <c r="AV34" i="767"/>
  <c r="AU34" i="767"/>
  <c r="BD33" i="767"/>
  <c r="BC33" i="767"/>
  <c r="BB33" i="767"/>
  <c r="BA33" i="767"/>
  <c r="AZ33" i="767"/>
  <c r="AY33" i="767"/>
  <c r="AX33" i="767"/>
  <c r="AW33" i="767"/>
  <c r="AV33" i="767"/>
  <c r="AU33" i="767"/>
  <c r="AV27" i="767"/>
  <c r="AX26" i="767"/>
  <c r="AX28" i="767" s="1"/>
  <c r="AV29" i="767" s="1"/>
  <c r="AS42" i="767"/>
  <c r="AR42" i="767"/>
  <c r="AQ42" i="767"/>
  <c r="AP42" i="767"/>
  <c r="AO42" i="767"/>
  <c r="AN42" i="767"/>
  <c r="AM42" i="767"/>
  <c r="AL42" i="767"/>
  <c r="AK42" i="767"/>
  <c r="AJ42" i="767"/>
  <c r="AS41" i="767"/>
  <c r="AR41" i="767"/>
  <c r="AQ41" i="767"/>
  <c r="AP41" i="767"/>
  <c r="AO41" i="767"/>
  <c r="AN41" i="767"/>
  <c r="AM41" i="767"/>
  <c r="AL41" i="767"/>
  <c r="AK41" i="767"/>
  <c r="AJ41" i="767"/>
  <c r="AS40" i="767"/>
  <c r="AR40" i="767"/>
  <c r="AQ40" i="767"/>
  <c r="AP40" i="767"/>
  <c r="AO40" i="767"/>
  <c r="AN40" i="767"/>
  <c r="AM40" i="767"/>
  <c r="AL40" i="767"/>
  <c r="AK40" i="767"/>
  <c r="AJ40" i="767"/>
  <c r="AS39" i="767"/>
  <c r="AR39" i="767"/>
  <c r="AQ39" i="767"/>
  <c r="AP39" i="767"/>
  <c r="AO39" i="767"/>
  <c r="AN39" i="767"/>
  <c r="AM39" i="767"/>
  <c r="AL39" i="767"/>
  <c r="AK39" i="767"/>
  <c r="AJ39" i="767"/>
  <c r="AS38" i="767"/>
  <c r="AR38" i="767"/>
  <c r="AQ38" i="767"/>
  <c r="AP38" i="767"/>
  <c r="AO38" i="767"/>
  <c r="AN38" i="767"/>
  <c r="AM38" i="767"/>
  <c r="AL38" i="767"/>
  <c r="AK38" i="767"/>
  <c r="AJ38" i="767"/>
  <c r="AS37" i="767"/>
  <c r="AR37" i="767"/>
  <c r="AQ37" i="767"/>
  <c r="AP37" i="767"/>
  <c r="AO37" i="767"/>
  <c r="AN37" i="767"/>
  <c r="AM37" i="767"/>
  <c r="AL37" i="767"/>
  <c r="AK37" i="767"/>
  <c r="AJ37" i="767"/>
  <c r="AS36" i="767"/>
  <c r="AR36" i="767"/>
  <c r="AQ36" i="767"/>
  <c r="AP36" i="767"/>
  <c r="AO36" i="767"/>
  <c r="AN36" i="767"/>
  <c r="AM36" i="767"/>
  <c r="AL36" i="767"/>
  <c r="AK36" i="767"/>
  <c r="AJ36" i="767"/>
  <c r="AS35" i="767"/>
  <c r="AR35" i="767"/>
  <c r="AQ35" i="767"/>
  <c r="AP35" i="767"/>
  <c r="AO35" i="767"/>
  <c r="AN35" i="767"/>
  <c r="AM35" i="767"/>
  <c r="AL35" i="767"/>
  <c r="AK35" i="767"/>
  <c r="AJ35" i="767"/>
  <c r="AS34" i="767"/>
  <c r="AR34" i="767"/>
  <c r="AQ34" i="767"/>
  <c r="AP34" i="767"/>
  <c r="AO34" i="767"/>
  <c r="AN34" i="767"/>
  <c r="AM34" i="767"/>
  <c r="AL34" i="767"/>
  <c r="AK34" i="767"/>
  <c r="AJ34" i="767"/>
  <c r="AS33" i="767"/>
  <c r="AR33" i="767"/>
  <c r="AQ33" i="767"/>
  <c r="AP33" i="767"/>
  <c r="AO33" i="767"/>
  <c r="AN33" i="767"/>
  <c r="AM33" i="767"/>
  <c r="AL33" i="767"/>
  <c r="AK33" i="767"/>
  <c r="AJ33" i="767"/>
  <c r="AK27" i="767"/>
  <c r="AM26" i="767"/>
  <c r="AM28" i="767" s="1"/>
  <c r="AK29" i="767" s="1"/>
  <c r="BJ42" i="764"/>
  <c r="BI42" i="764"/>
  <c r="BH42" i="764"/>
  <c r="BG42" i="764"/>
  <c r="BF42" i="764"/>
  <c r="BJ41" i="764"/>
  <c r="BI41" i="764"/>
  <c r="BH41" i="764"/>
  <c r="BG41" i="764"/>
  <c r="BF41" i="764"/>
  <c r="BJ40" i="764"/>
  <c r="BI40" i="764"/>
  <c r="BH40" i="764"/>
  <c r="BG40" i="764"/>
  <c r="BF40" i="764"/>
  <c r="BJ39" i="764"/>
  <c r="BI39" i="764"/>
  <c r="BH39" i="764"/>
  <c r="BG39" i="764"/>
  <c r="BF39" i="764"/>
  <c r="BJ38" i="764"/>
  <c r="BI38" i="764"/>
  <c r="BH38" i="764"/>
  <c r="BG38" i="764"/>
  <c r="BF38" i="764"/>
  <c r="BJ37" i="764"/>
  <c r="BI37" i="764"/>
  <c r="BH37" i="764"/>
  <c r="BG37" i="764"/>
  <c r="BF37" i="764"/>
  <c r="BJ36" i="764"/>
  <c r="BI36" i="764"/>
  <c r="BH36" i="764"/>
  <c r="BG36" i="764"/>
  <c r="BF36" i="764"/>
  <c r="BJ35" i="764"/>
  <c r="BI35" i="764"/>
  <c r="BH35" i="764"/>
  <c r="BG35" i="764"/>
  <c r="BF35" i="764"/>
  <c r="BJ34" i="764"/>
  <c r="BI34" i="764"/>
  <c r="BH34" i="764"/>
  <c r="BG34" i="764"/>
  <c r="BF34" i="764"/>
  <c r="BJ33" i="764"/>
  <c r="BI33" i="764"/>
  <c r="BH33" i="764"/>
  <c r="BG33" i="764"/>
  <c r="BF33" i="764"/>
  <c r="Y44" i="787" l="1"/>
  <c r="AC44" i="787" s="1"/>
  <c r="AA44" i="787"/>
  <c r="AA43" i="787"/>
  <c r="AG43" i="787"/>
  <c r="Y43" i="787"/>
  <c r="AC43" i="787" s="1"/>
  <c r="H44" i="787"/>
  <c r="L44" i="787" s="1"/>
  <c r="P43" i="787"/>
  <c r="J44" i="787"/>
  <c r="H43" i="787"/>
  <c r="L43" i="787" s="1"/>
  <c r="S44" i="787"/>
  <c r="W44" i="787" s="1"/>
  <c r="U44" i="787"/>
  <c r="U43" i="787"/>
  <c r="S43" i="787"/>
  <c r="W43" i="787" s="1"/>
  <c r="B44" i="787"/>
  <c r="F44" i="787" s="1"/>
  <c r="D44" i="787"/>
  <c r="D43" i="787"/>
  <c r="B43" i="787"/>
  <c r="F43" i="787" s="1"/>
  <c r="AV44" i="785"/>
  <c r="AZ44" i="785" s="1"/>
  <c r="AX44" i="785"/>
  <c r="AX43" i="785"/>
  <c r="BD43" i="785"/>
  <c r="AV43" i="785"/>
  <c r="AZ43" i="785" s="1"/>
  <c r="AP44" i="785"/>
  <c r="AT44" i="785" s="1"/>
  <c r="AR44" i="785"/>
  <c r="AR43" i="785"/>
  <c r="Y44" i="786"/>
  <c r="AC44" i="786" s="1"/>
  <c r="AA44" i="786"/>
  <c r="AA43" i="786"/>
  <c r="AG43" i="786"/>
  <c r="Y43" i="786"/>
  <c r="AC43" i="786" s="1"/>
  <c r="AP43" i="785"/>
  <c r="AT43" i="785" s="1"/>
  <c r="AJ44" i="785"/>
  <c r="AN44" i="785" s="1"/>
  <c r="AL43" i="785"/>
  <c r="AL44" i="785"/>
  <c r="AJ43" i="785"/>
  <c r="AN43" i="785" s="1"/>
  <c r="D44" i="786"/>
  <c r="H44" i="786"/>
  <c r="L44" i="786" s="1"/>
  <c r="J44" i="786"/>
  <c r="P43" i="786"/>
  <c r="J43" i="786"/>
  <c r="H43" i="786"/>
  <c r="L43" i="786" s="1"/>
  <c r="S44" i="786"/>
  <c r="W44" i="786" s="1"/>
  <c r="U44" i="786"/>
  <c r="U43" i="786"/>
  <c r="S43" i="786"/>
  <c r="W43" i="786" s="1"/>
  <c r="B44" i="786"/>
  <c r="F44" i="786" s="1"/>
  <c r="D43" i="786"/>
  <c r="S44" i="785"/>
  <c r="W44" i="785" s="1"/>
  <c r="U44" i="785"/>
  <c r="S43" i="785"/>
  <c r="W43" i="785" s="1"/>
  <c r="U43" i="785"/>
  <c r="Y44" i="785"/>
  <c r="AC44" i="785" s="1"/>
  <c r="AA44" i="785"/>
  <c r="AG43" i="785"/>
  <c r="Y43" i="785"/>
  <c r="AC43" i="785" s="1"/>
  <c r="AA43" i="785"/>
  <c r="H44" i="785"/>
  <c r="L44" i="785" s="1"/>
  <c r="J44" i="785"/>
  <c r="P43" i="785"/>
  <c r="H43" i="785"/>
  <c r="L43" i="785" s="1"/>
  <c r="B44" i="785"/>
  <c r="F44" i="785" s="1"/>
  <c r="D44" i="785"/>
  <c r="B43" i="785"/>
  <c r="F43" i="785" s="1"/>
  <c r="Y44" i="784"/>
  <c r="AC44" i="784" s="1"/>
  <c r="AA44" i="784"/>
  <c r="AG43" i="784"/>
  <c r="Y43" i="784"/>
  <c r="AC43" i="784" s="1"/>
  <c r="AA43" i="784"/>
  <c r="S44" i="784"/>
  <c r="W44" i="784" s="1"/>
  <c r="U44" i="784"/>
  <c r="U43" i="784"/>
  <c r="S43" i="784"/>
  <c r="W43" i="784" s="1"/>
  <c r="B44" i="784"/>
  <c r="F44" i="784" s="1"/>
  <c r="D44" i="784"/>
  <c r="B43" i="784"/>
  <c r="F43" i="784" s="1"/>
  <c r="H44" i="784"/>
  <c r="L44" i="784" s="1"/>
  <c r="J44" i="784"/>
  <c r="P43" i="784"/>
  <c r="AL44" i="782"/>
  <c r="AP44" i="782" s="1"/>
  <c r="AL43" i="782"/>
  <c r="AR43" i="782"/>
  <c r="AJ43" i="782"/>
  <c r="AN43" i="782" s="1"/>
  <c r="Y44" i="783"/>
  <c r="AC44" i="783" s="1"/>
  <c r="AA44" i="783"/>
  <c r="AG43" i="783"/>
  <c r="AA43" i="783"/>
  <c r="Y43" i="783"/>
  <c r="AC43" i="783" s="1"/>
  <c r="S44" i="783"/>
  <c r="W44" i="783" s="1"/>
  <c r="U44" i="783"/>
  <c r="S43" i="783"/>
  <c r="W43" i="783" s="1"/>
  <c r="U43" i="783"/>
  <c r="B44" i="783"/>
  <c r="F44" i="783" s="1"/>
  <c r="D44" i="783"/>
  <c r="B43" i="783"/>
  <c r="F43" i="783" s="1"/>
  <c r="H44" i="783"/>
  <c r="L44" i="783" s="1"/>
  <c r="J44" i="783"/>
  <c r="P43" i="783"/>
  <c r="J43" i="783"/>
  <c r="AJ44" i="776"/>
  <c r="AN44" i="776" s="1"/>
  <c r="AL44" i="776"/>
  <c r="AL43" i="776"/>
  <c r="AR43" i="776"/>
  <c r="AJ43" i="776"/>
  <c r="AN43" i="776" s="1"/>
  <c r="Y44" i="782"/>
  <c r="AC44" i="782" s="1"/>
  <c r="AA44" i="782"/>
  <c r="AG43" i="782"/>
  <c r="AA43" i="782"/>
  <c r="Y43" i="782"/>
  <c r="AC43" i="782" s="1"/>
  <c r="S44" i="782"/>
  <c r="W44" i="782" s="1"/>
  <c r="U44" i="782"/>
  <c r="U43" i="782"/>
  <c r="S43" i="782"/>
  <c r="W43" i="782" s="1"/>
  <c r="B44" i="782"/>
  <c r="F44" i="782" s="1"/>
  <c r="D44" i="782"/>
  <c r="D43" i="782"/>
  <c r="B43" i="782"/>
  <c r="F43" i="782" s="1"/>
  <c r="H44" i="782"/>
  <c r="L44" i="782" s="1"/>
  <c r="J44" i="782"/>
  <c r="P43" i="782"/>
  <c r="J43" i="782"/>
  <c r="AJ44" i="774"/>
  <c r="AN44" i="774" s="1"/>
  <c r="AL44" i="774"/>
  <c r="AL43" i="774"/>
  <c r="AJ43" i="774"/>
  <c r="AN43" i="774" s="1"/>
  <c r="AC44" i="796"/>
  <c r="AC44" i="793"/>
  <c r="AL43" i="781"/>
  <c r="AJ44" i="781"/>
  <c r="AN44" i="781" s="1"/>
  <c r="AL44" i="781"/>
  <c r="AP44" i="781" s="1"/>
  <c r="AR43" i="781"/>
  <c r="AJ43" i="781"/>
  <c r="AN43" i="781" s="1"/>
  <c r="Y44" i="781"/>
  <c r="AC44" i="781" s="1"/>
  <c r="AA44" i="781"/>
  <c r="AG43" i="781"/>
  <c r="S43" i="781"/>
  <c r="W43" i="781" s="1"/>
  <c r="N44" i="796"/>
  <c r="D43" i="796"/>
  <c r="H43" i="796"/>
  <c r="L43" i="796" s="1"/>
  <c r="N44" i="795"/>
  <c r="J43" i="795"/>
  <c r="N43" i="795" s="1"/>
  <c r="D43" i="795"/>
  <c r="N44" i="794"/>
  <c r="B43" i="794"/>
  <c r="F43" i="794" s="1"/>
  <c r="J43" i="794"/>
  <c r="N43" i="794" s="1"/>
  <c r="N44" i="793"/>
  <c r="D43" i="793"/>
  <c r="J43" i="793"/>
  <c r="N43" i="793" s="1"/>
  <c r="N44" i="792"/>
  <c r="H43" i="792"/>
  <c r="L43" i="792" s="1"/>
  <c r="J43" i="792"/>
  <c r="N43" i="792" s="1"/>
  <c r="B43" i="792"/>
  <c r="F43" i="792" s="1"/>
  <c r="N44" i="791"/>
  <c r="H43" i="791"/>
  <c r="L43" i="791" s="1"/>
  <c r="N44" i="790"/>
  <c r="H43" i="790"/>
  <c r="L43" i="790" s="1"/>
  <c r="J43" i="790"/>
  <c r="N43" i="790" s="1"/>
  <c r="D43" i="789"/>
  <c r="H43" i="789"/>
  <c r="L43" i="789" s="1"/>
  <c r="N44" i="788"/>
  <c r="H43" i="788"/>
  <c r="L43" i="788" s="1"/>
  <c r="D43" i="788"/>
  <c r="J43" i="788"/>
  <c r="N43" i="788" s="1"/>
  <c r="J43" i="787"/>
  <c r="B43" i="786"/>
  <c r="F43" i="786" s="1"/>
  <c r="J43" i="785"/>
  <c r="D43" i="785"/>
  <c r="D43" i="784"/>
  <c r="H43" i="784"/>
  <c r="L43" i="784" s="1"/>
  <c r="J43" i="784"/>
  <c r="D43" i="783"/>
  <c r="H43" i="783"/>
  <c r="L43" i="783" s="1"/>
  <c r="H43" i="782"/>
  <c r="L43" i="782" s="1"/>
  <c r="P43" i="781"/>
  <c r="H44" i="781"/>
  <c r="L44" i="781" s="1"/>
  <c r="J43" i="781"/>
  <c r="H43" i="781"/>
  <c r="L43" i="781" s="1"/>
  <c r="J44" i="781"/>
  <c r="N44" i="781" s="1"/>
  <c r="D44" i="781"/>
  <c r="U44" i="781"/>
  <c r="S44" i="781"/>
  <c r="W44" i="781" s="1"/>
  <c r="U43" i="781"/>
  <c r="B43" i="781"/>
  <c r="F43" i="781" s="1"/>
  <c r="Y43" i="781"/>
  <c r="AC43" i="781" s="1"/>
  <c r="AA43" i="781"/>
  <c r="Y44" i="780"/>
  <c r="AA44" i="780"/>
  <c r="AG43" i="780"/>
  <c r="S44" i="780"/>
  <c r="U44" i="780"/>
  <c r="U43" i="780"/>
  <c r="P43" i="780"/>
  <c r="H44" i="780"/>
  <c r="L44" i="780" s="1"/>
  <c r="J44" i="780"/>
  <c r="D44" i="780"/>
  <c r="D43" i="780"/>
  <c r="B43" i="780"/>
  <c r="F43" i="780" s="1"/>
  <c r="S43" i="780"/>
  <c r="H43" i="780"/>
  <c r="L43" i="780" s="1"/>
  <c r="Y43" i="780"/>
  <c r="J43" i="780"/>
  <c r="AA43" i="780"/>
  <c r="AJ44" i="771"/>
  <c r="AN44" i="771" s="1"/>
  <c r="AL44" i="771"/>
  <c r="AL43" i="771"/>
  <c r="AR43" i="771"/>
  <c r="AJ43" i="771"/>
  <c r="AN43" i="771" s="1"/>
  <c r="CD44" i="767"/>
  <c r="CH44" i="767" s="1"/>
  <c r="CD43" i="767"/>
  <c r="CJ43" i="767"/>
  <c r="CB43" i="767"/>
  <c r="CF43" i="767" s="1"/>
  <c r="BQ44" i="767"/>
  <c r="BU44" i="767" s="1"/>
  <c r="BS44" i="767"/>
  <c r="BS43" i="767"/>
  <c r="BY43" i="767"/>
  <c r="BQ43" i="767"/>
  <c r="BU43" i="767" s="1"/>
  <c r="BF44" i="767"/>
  <c r="BJ44" i="767" s="1"/>
  <c r="BH44" i="767"/>
  <c r="BH43" i="767"/>
  <c r="AU44" i="767"/>
  <c r="AY44" i="767" s="1"/>
  <c r="AW44" i="767"/>
  <c r="AU43" i="767"/>
  <c r="AY43" i="767" s="1"/>
  <c r="AW43" i="767"/>
  <c r="BC43" i="767"/>
  <c r="BN43" i="767"/>
  <c r="BF43" i="767"/>
  <c r="BJ43" i="767" s="1"/>
  <c r="AR43" i="767"/>
  <c r="AJ43" i="767"/>
  <c r="AN43" i="767" s="1"/>
  <c r="AL44" i="767"/>
  <c r="AJ44" i="767"/>
  <c r="AN44" i="767" s="1"/>
  <c r="AL43" i="767"/>
  <c r="BF44" i="764"/>
  <c r="BJ44" i="764" s="1"/>
  <c r="BH44" i="764"/>
  <c r="BF43" i="764"/>
  <c r="BJ43" i="764" s="1"/>
  <c r="BH43" i="764"/>
  <c r="BG27" i="764"/>
  <c r="BI26" i="764"/>
  <c r="BI28" i="764" s="1"/>
  <c r="BG29" i="764" s="1"/>
  <c r="BD42" i="764"/>
  <c r="BC42" i="764"/>
  <c r="BB42" i="764"/>
  <c r="BA42" i="764"/>
  <c r="AZ42" i="764"/>
  <c r="AY42" i="764"/>
  <c r="AX42" i="764"/>
  <c r="AW42" i="764"/>
  <c r="AV42" i="764"/>
  <c r="AU42" i="764"/>
  <c r="BD41" i="764"/>
  <c r="BC41" i="764"/>
  <c r="BB41" i="764"/>
  <c r="BA41" i="764"/>
  <c r="AZ41" i="764"/>
  <c r="AY41" i="764"/>
  <c r="AX41" i="764"/>
  <c r="AW41" i="764"/>
  <c r="AV41" i="764"/>
  <c r="AU41" i="764"/>
  <c r="BD40" i="764"/>
  <c r="BC40" i="764"/>
  <c r="BB40" i="764"/>
  <c r="BA40" i="764"/>
  <c r="AZ40" i="764"/>
  <c r="AY40" i="764"/>
  <c r="AX40" i="764"/>
  <c r="AW40" i="764"/>
  <c r="AV40" i="764"/>
  <c r="AU40" i="764"/>
  <c r="BD39" i="764"/>
  <c r="BC39" i="764"/>
  <c r="BB39" i="764"/>
  <c r="BA39" i="764"/>
  <c r="AZ39" i="764"/>
  <c r="AY39" i="764"/>
  <c r="AX39" i="764"/>
  <c r="AW39" i="764"/>
  <c r="AV39" i="764"/>
  <c r="AU39" i="764"/>
  <c r="BD38" i="764"/>
  <c r="BC38" i="764"/>
  <c r="BB38" i="764"/>
  <c r="BA38" i="764"/>
  <c r="AZ38" i="764"/>
  <c r="AY38" i="764"/>
  <c r="AX38" i="764"/>
  <c r="AW38" i="764"/>
  <c r="AV38" i="764"/>
  <c r="AU38" i="764"/>
  <c r="BD37" i="764"/>
  <c r="BC37" i="764"/>
  <c r="BB37" i="764"/>
  <c r="BA37" i="764"/>
  <c r="AZ37" i="764"/>
  <c r="AY37" i="764"/>
  <c r="AX37" i="764"/>
  <c r="AW37" i="764"/>
  <c r="AV37" i="764"/>
  <c r="AU37" i="764"/>
  <c r="BD36" i="764"/>
  <c r="BC36" i="764"/>
  <c r="BB36" i="764"/>
  <c r="BA36" i="764"/>
  <c r="AZ36" i="764"/>
  <c r="AY36" i="764"/>
  <c r="AX36" i="764"/>
  <c r="AW36" i="764"/>
  <c r="AV36" i="764"/>
  <c r="AU36" i="764"/>
  <c r="BD35" i="764"/>
  <c r="BC35" i="764"/>
  <c r="BB35" i="764"/>
  <c r="BA35" i="764"/>
  <c r="AZ35" i="764"/>
  <c r="AY35" i="764"/>
  <c r="AX35" i="764"/>
  <c r="AW35" i="764"/>
  <c r="AV35" i="764"/>
  <c r="AU35" i="764"/>
  <c r="BD34" i="764"/>
  <c r="BC34" i="764"/>
  <c r="BB34" i="764"/>
  <c r="BA34" i="764"/>
  <c r="AZ34" i="764"/>
  <c r="AY34" i="764"/>
  <c r="AX34" i="764"/>
  <c r="AW34" i="764"/>
  <c r="AV34" i="764"/>
  <c r="AU34" i="764"/>
  <c r="BD33" i="764"/>
  <c r="BC33" i="764"/>
  <c r="BB33" i="764"/>
  <c r="BA33" i="764"/>
  <c r="AZ33" i="764"/>
  <c r="AY33" i="764"/>
  <c r="AX33" i="764"/>
  <c r="AW33" i="764"/>
  <c r="AV33" i="764"/>
  <c r="AU33" i="764"/>
  <c r="AV27" i="764"/>
  <c r="AX26" i="764"/>
  <c r="AX28" i="764" s="1"/>
  <c r="AV29" i="764" s="1"/>
  <c r="AS42" i="764"/>
  <c r="AR42" i="764"/>
  <c r="AQ42" i="764"/>
  <c r="AP42" i="764"/>
  <c r="AO42" i="764"/>
  <c r="AN42" i="764"/>
  <c r="AM42" i="764"/>
  <c r="AL42" i="764"/>
  <c r="AK42" i="764"/>
  <c r="AJ42" i="764"/>
  <c r="AS41" i="764"/>
  <c r="AR41" i="764"/>
  <c r="AQ41" i="764"/>
  <c r="AP41" i="764"/>
  <c r="AO41" i="764"/>
  <c r="AN41" i="764"/>
  <c r="AM41" i="764"/>
  <c r="AL41" i="764"/>
  <c r="AK41" i="764"/>
  <c r="AJ41" i="764"/>
  <c r="AS40" i="764"/>
  <c r="AR40" i="764"/>
  <c r="AQ40" i="764"/>
  <c r="AP40" i="764"/>
  <c r="AO40" i="764"/>
  <c r="AN40" i="764"/>
  <c r="AM40" i="764"/>
  <c r="AL40" i="764"/>
  <c r="AK40" i="764"/>
  <c r="AJ40" i="764"/>
  <c r="AS39" i="764"/>
  <c r="AR39" i="764"/>
  <c r="AQ39" i="764"/>
  <c r="AP39" i="764"/>
  <c r="AO39" i="764"/>
  <c r="AN39" i="764"/>
  <c r="AM39" i="764"/>
  <c r="AL39" i="764"/>
  <c r="AK39" i="764"/>
  <c r="AJ39" i="764"/>
  <c r="AS38" i="764"/>
  <c r="AR38" i="764"/>
  <c r="AQ38" i="764"/>
  <c r="AP38" i="764"/>
  <c r="AO38" i="764"/>
  <c r="AN38" i="764"/>
  <c r="AM38" i="764"/>
  <c r="AL38" i="764"/>
  <c r="AK38" i="764"/>
  <c r="AJ38" i="764"/>
  <c r="AS37" i="764"/>
  <c r="AR37" i="764"/>
  <c r="AQ37" i="764"/>
  <c r="AP37" i="764"/>
  <c r="AO37" i="764"/>
  <c r="AN37" i="764"/>
  <c r="AM37" i="764"/>
  <c r="AL37" i="764"/>
  <c r="AK37" i="764"/>
  <c r="AJ37" i="764"/>
  <c r="AS36" i="764"/>
  <c r="AR36" i="764"/>
  <c r="AQ36" i="764"/>
  <c r="AP36" i="764"/>
  <c r="AO36" i="764"/>
  <c r="AN36" i="764"/>
  <c r="AM36" i="764"/>
  <c r="AL36" i="764"/>
  <c r="AK36" i="764"/>
  <c r="AJ36" i="764"/>
  <c r="AS35" i="764"/>
  <c r="AR35" i="764"/>
  <c r="AQ35" i="764"/>
  <c r="AP35" i="764"/>
  <c r="AO35" i="764"/>
  <c r="AN35" i="764"/>
  <c r="AM35" i="764"/>
  <c r="AL35" i="764"/>
  <c r="AK35" i="764"/>
  <c r="AJ35" i="764"/>
  <c r="AS34" i="764"/>
  <c r="AR34" i="764"/>
  <c r="AQ34" i="764"/>
  <c r="AP34" i="764"/>
  <c r="AO34" i="764"/>
  <c r="AN34" i="764"/>
  <c r="AM34" i="764"/>
  <c r="AL34" i="764"/>
  <c r="AK34" i="764"/>
  <c r="AJ34" i="764"/>
  <c r="AS33" i="764"/>
  <c r="AR33" i="764"/>
  <c r="AQ33" i="764"/>
  <c r="AP33" i="764"/>
  <c r="AO33" i="764"/>
  <c r="AN33" i="764"/>
  <c r="AM33" i="764"/>
  <c r="AL33" i="764"/>
  <c r="AK33" i="764"/>
  <c r="AJ33" i="764"/>
  <c r="AK27" i="764"/>
  <c r="AM26" i="764"/>
  <c r="AM28" i="764" s="1"/>
  <c r="AK29" i="764" s="1"/>
  <c r="AS42" i="762"/>
  <c r="AR42" i="762"/>
  <c r="AQ42" i="762"/>
  <c r="AP42" i="762"/>
  <c r="AO42" i="762"/>
  <c r="AN42" i="762"/>
  <c r="AM42" i="762"/>
  <c r="AL42" i="762"/>
  <c r="AK42" i="762"/>
  <c r="AJ42" i="762"/>
  <c r="AS41" i="762"/>
  <c r="AR41" i="762"/>
  <c r="AQ41" i="762"/>
  <c r="AP41" i="762"/>
  <c r="AO41" i="762"/>
  <c r="AN41" i="762"/>
  <c r="AM41" i="762"/>
  <c r="AL41" i="762"/>
  <c r="AK41" i="762"/>
  <c r="AJ41" i="762"/>
  <c r="AS40" i="762"/>
  <c r="AR40" i="762"/>
  <c r="AQ40" i="762"/>
  <c r="AP40" i="762"/>
  <c r="AO40" i="762"/>
  <c r="AN40" i="762"/>
  <c r="AM40" i="762"/>
  <c r="AL40" i="762"/>
  <c r="AK40" i="762"/>
  <c r="AJ40" i="762"/>
  <c r="AS39" i="762"/>
  <c r="AR39" i="762"/>
  <c r="AQ39" i="762"/>
  <c r="AP39" i="762"/>
  <c r="AO39" i="762"/>
  <c r="AN39" i="762"/>
  <c r="AM39" i="762"/>
  <c r="AL39" i="762"/>
  <c r="AK39" i="762"/>
  <c r="AJ39" i="762"/>
  <c r="AS38" i="762"/>
  <c r="AR38" i="762"/>
  <c r="AQ38" i="762"/>
  <c r="AP38" i="762"/>
  <c r="AO38" i="762"/>
  <c r="AN38" i="762"/>
  <c r="AM38" i="762"/>
  <c r="AL38" i="762"/>
  <c r="AK38" i="762"/>
  <c r="AJ38" i="762"/>
  <c r="AS37" i="762"/>
  <c r="AR37" i="762"/>
  <c r="AQ37" i="762"/>
  <c r="AP37" i="762"/>
  <c r="AO37" i="762"/>
  <c r="AN37" i="762"/>
  <c r="AM37" i="762"/>
  <c r="AL37" i="762"/>
  <c r="AK37" i="762"/>
  <c r="AJ37" i="762"/>
  <c r="AS36" i="762"/>
  <c r="AR36" i="762"/>
  <c r="AQ36" i="762"/>
  <c r="AP36" i="762"/>
  <c r="AO36" i="762"/>
  <c r="AN36" i="762"/>
  <c r="AM36" i="762"/>
  <c r="AL36" i="762"/>
  <c r="AK36" i="762"/>
  <c r="AJ36" i="762"/>
  <c r="AS35" i="762"/>
  <c r="AR35" i="762"/>
  <c r="AQ35" i="762"/>
  <c r="AP35" i="762"/>
  <c r="AO35" i="762"/>
  <c r="AN35" i="762"/>
  <c r="AM35" i="762"/>
  <c r="AL35" i="762"/>
  <c r="AK35" i="762"/>
  <c r="AJ35" i="762"/>
  <c r="AS34" i="762"/>
  <c r="AR34" i="762"/>
  <c r="AQ34" i="762"/>
  <c r="AP34" i="762"/>
  <c r="AO34" i="762"/>
  <c r="AN34" i="762"/>
  <c r="AM34" i="762"/>
  <c r="AL34" i="762"/>
  <c r="AK34" i="762"/>
  <c r="AJ34" i="762"/>
  <c r="AS33" i="762"/>
  <c r="AR33" i="762"/>
  <c r="AQ33" i="762"/>
  <c r="AP33" i="762"/>
  <c r="AO33" i="762"/>
  <c r="AN33" i="762"/>
  <c r="AM33" i="762"/>
  <c r="AL33" i="762"/>
  <c r="AK33" i="762"/>
  <c r="AJ33" i="762"/>
  <c r="AK27" i="762"/>
  <c r="AM26" i="762"/>
  <c r="AM28" i="762" s="1"/>
  <c r="AK29" i="762" s="1"/>
  <c r="BJ42" i="761"/>
  <c r="BI42" i="761"/>
  <c r="BH42" i="761"/>
  <c r="BG42" i="761"/>
  <c r="BF42" i="761"/>
  <c r="BE42" i="761"/>
  <c r="BD42" i="761"/>
  <c r="BC42" i="761"/>
  <c r="BB42" i="761"/>
  <c r="BA42" i="761"/>
  <c r="BJ41" i="761"/>
  <c r="BI41" i="761"/>
  <c r="BH41" i="761"/>
  <c r="BG41" i="761"/>
  <c r="BF41" i="761"/>
  <c r="BE41" i="761"/>
  <c r="BD41" i="761"/>
  <c r="BC41" i="761"/>
  <c r="BB41" i="761"/>
  <c r="BA41" i="761"/>
  <c r="BJ40" i="761"/>
  <c r="BI40" i="761"/>
  <c r="BH40" i="761"/>
  <c r="BG40" i="761"/>
  <c r="BF40" i="761"/>
  <c r="BE40" i="761"/>
  <c r="BD40" i="761"/>
  <c r="BC40" i="761"/>
  <c r="BB40" i="761"/>
  <c r="BA40" i="761"/>
  <c r="BJ39" i="761"/>
  <c r="BI39" i="761"/>
  <c r="BH39" i="761"/>
  <c r="BG39" i="761"/>
  <c r="BF39" i="761"/>
  <c r="BE39" i="761"/>
  <c r="BD39" i="761"/>
  <c r="BC39" i="761"/>
  <c r="BB39" i="761"/>
  <c r="BA39" i="761"/>
  <c r="BJ38" i="761"/>
  <c r="BI38" i="761"/>
  <c r="BH38" i="761"/>
  <c r="BG38" i="761"/>
  <c r="BF38" i="761"/>
  <c r="BE38" i="761"/>
  <c r="BD38" i="761"/>
  <c r="BC38" i="761"/>
  <c r="BB38" i="761"/>
  <c r="BA38" i="761"/>
  <c r="BJ37" i="761"/>
  <c r="BI37" i="761"/>
  <c r="BH37" i="761"/>
  <c r="BG37" i="761"/>
  <c r="BF37" i="761"/>
  <c r="BE37" i="761"/>
  <c r="BD37" i="761"/>
  <c r="BC37" i="761"/>
  <c r="BB37" i="761"/>
  <c r="BA37" i="761"/>
  <c r="BJ36" i="761"/>
  <c r="BI36" i="761"/>
  <c r="BH36" i="761"/>
  <c r="BG36" i="761"/>
  <c r="BF36" i="761"/>
  <c r="BE36" i="761"/>
  <c r="BD36" i="761"/>
  <c r="BC36" i="761"/>
  <c r="BB36" i="761"/>
  <c r="BA36" i="761"/>
  <c r="BJ35" i="761"/>
  <c r="BI35" i="761"/>
  <c r="BH35" i="761"/>
  <c r="BG35" i="761"/>
  <c r="BF35" i="761"/>
  <c r="BE35" i="761"/>
  <c r="BD35" i="761"/>
  <c r="BC35" i="761"/>
  <c r="BB35" i="761"/>
  <c r="BA35" i="761"/>
  <c r="BJ34" i="761"/>
  <c r="BI34" i="761"/>
  <c r="BH34" i="761"/>
  <c r="BG34" i="761"/>
  <c r="BF34" i="761"/>
  <c r="BE34" i="761"/>
  <c r="BD34" i="761"/>
  <c r="BC34" i="761"/>
  <c r="BB34" i="761"/>
  <c r="BA34" i="761"/>
  <c r="BJ33" i="761"/>
  <c r="BI33" i="761"/>
  <c r="BH33" i="761"/>
  <c r="BG33" i="761"/>
  <c r="BF33" i="761"/>
  <c r="BE33" i="761"/>
  <c r="BD33" i="761"/>
  <c r="BC33" i="761"/>
  <c r="BB33" i="761"/>
  <c r="BA33" i="761"/>
  <c r="BB27" i="761"/>
  <c r="BD26" i="761"/>
  <c r="BD28" i="761" s="1"/>
  <c r="BB29" i="761" s="1"/>
  <c r="AV27" i="761"/>
  <c r="AX26" i="761"/>
  <c r="AX28" i="761" s="1"/>
  <c r="AV29" i="761" s="1"/>
  <c r="AS42" i="761"/>
  <c r="AR42" i="761"/>
  <c r="AQ42" i="761"/>
  <c r="AP42" i="761"/>
  <c r="AO42" i="761"/>
  <c r="AN42" i="761"/>
  <c r="AM42" i="761"/>
  <c r="AL42" i="761"/>
  <c r="AK42" i="761"/>
  <c r="AJ42" i="761"/>
  <c r="AS41" i="761"/>
  <c r="AR41" i="761"/>
  <c r="AQ41" i="761"/>
  <c r="AP41" i="761"/>
  <c r="AO41" i="761"/>
  <c r="AN41" i="761"/>
  <c r="AM41" i="761"/>
  <c r="AL41" i="761"/>
  <c r="AK41" i="761"/>
  <c r="AJ41" i="761"/>
  <c r="AS40" i="761"/>
  <c r="AR40" i="761"/>
  <c r="AQ40" i="761"/>
  <c r="AP40" i="761"/>
  <c r="AO40" i="761"/>
  <c r="AN40" i="761"/>
  <c r="AM40" i="761"/>
  <c r="AL40" i="761"/>
  <c r="AK40" i="761"/>
  <c r="AJ40" i="761"/>
  <c r="AS39" i="761"/>
  <c r="AR39" i="761"/>
  <c r="AQ39" i="761"/>
  <c r="AP39" i="761"/>
  <c r="AO39" i="761"/>
  <c r="AN39" i="761"/>
  <c r="AM39" i="761"/>
  <c r="AL39" i="761"/>
  <c r="AK39" i="761"/>
  <c r="AJ39" i="761"/>
  <c r="AS38" i="761"/>
  <c r="AR38" i="761"/>
  <c r="AQ38" i="761"/>
  <c r="AP38" i="761"/>
  <c r="AO38" i="761"/>
  <c r="AN38" i="761"/>
  <c r="AM38" i="761"/>
  <c r="AL38" i="761"/>
  <c r="AK38" i="761"/>
  <c r="AJ38" i="761"/>
  <c r="AS37" i="761"/>
  <c r="AR37" i="761"/>
  <c r="AQ37" i="761"/>
  <c r="AP37" i="761"/>
  <c r="AO37" i="761"/>
  <c r="AN37" i="761"/>
  <c r="AM37" i="761"/>
  <c r="AL37" i="761"/>
  <c r="AK37" i="761"/>
  <c r="AJ37" i="761"/>
  <c r="AS36" i="761"/>
  <c r="AR36" i="761"/>
  <c r="AQ36" i="761"/>
  <c r="AP36" i="761"/>
  <c r="AO36" i="761"/>
  <c r="AN36" i="761"/>
  <c r="AM36" i="761"/>
  <c r="AL36" i="761"/>
  <c r="AK36" i="761"/>
  <c r="AJ36" i="761"/>
  <c r="AS35" i="761"/>
  <c r="AR35" i="761"/>
  <c r="AQ35" i="761"/>
  <c r="AP35" i="761"/>
  <c r="AO35" i="761"/>
  <c r="AN35" i="761"/>
  <c r="AM35" i="761"/>
  <c r="AL35" i="761"/>
  <c r="AK35" i="761"/>
  <c r="AJ35" i="761"/>
  <c r="AS34" i="761"/>
  <c r="AR34" i="761"/>
  <c r="AQ34" i="761"/>
  <c r="AP34" i="761"/>
  <c r="AO34" i="761"/>
  <c r="AN34" i="761"/>
  <c r="AM34" i="761"/>
  <c r="AL34" i="761"/>
  <c r="AK34" i="761"/>
  <c r="AJ34" i="761"/>
  <c r="AS33" i="761"/>
  <c r="AR33" i="761"/>
  <c r="AQ33" i="761"/>
  <c r="AP33" i="761"/>
  <c r="AO33" i="761"/>
  <c r="AN33" i="761"/>
  <c r="AM33" i="761"/>
  <c r="AL33" i="761"/>
  <c r="AK33" i="761"/>
  <c r="AJ33" i="761"/>
  <c r="AK27" i="761"/>
  <c r="AM26" i="761"/>
  <c r="AM28" i="761" s="1"/>
  <c r="AK29" i="761" s="1"/>
  <c r="AH42" i="779"/>
  <c r="AG42" i="779"/>
  <c r="AF42" i="779"/>
  <c r="AE42" i="779"/>
  <c r="AD42" i="779"/>
  <c r="AC42" i="779"/>
  <c r="AB42" i="779"/>
  <c r="AA42" i="779"/>
  <c r="Z42" i="779"/>
  <c r="Y42" i="779"/>
  <c r="W42" i="779"/>
  <c r="V42" i="779"/>
  <c r="U42" i="779"/>
  <c r="T42" i="779"/>
  <c r="S42" i="779"/>
  <c r="Q42" i="779"/>
  <c r="P42" i="779"/>
  <c r="O42" i="779"/>
  <c r="N42" i="779"/>
  <c r="M42" i="779"/>
  <c r="L42" i="779"/>
  <c r="K42" i="779"/>
  <c r="J42" i="779"/>
  <c r="I42" i="779"/>
  <c r="H42" i="779"/>
  <c r="F42" i="779"/>
  <c r="E42" i="779"/>
  <c r="D42" i="779"/>
  <c r="C42" i="779"/>
  <c r="B42" i="779"/>
  <c r="AH41" i="779"/>
  <c r="AG41" i="779"/>
  <c r="AF41" i="779"/>
  <c r="AE41" i="779"/>
  <c r="AD41" i="779"/>
  <c r="AC41" i="779"/>
  <c r="AB41" i="779"/>
  <c r="AA41" i="779"/>
  <c r="Z41" i="779"/>
  <c r="Y41" i="779"/>
  <c r="W41" i="779"/>
  <c r="V41" i="779"/>
  <c r="U41" i="779"/>
  <c r="T41" i="779"/>
  <c r="S41" i="779"/>
  <c r="Q41" i="779"/>
  <c r="P41" i="779"/>
  <c r="O41" i="779"/>
  <c r="N41" i="779"/>
  <c r="M41" i="779"/>
  <c r="L41" i="779"/>
  <c r="K41" i="779"/>
  <c r="J41" i="779"/>
  <c r="I41" i="779"/>
  <c r="H41" i="779"/>
  <c r="F41" i="779"/>
  <c r="E41" i="779"/>
  <c r="D41" i="779"/>
  <c r="C41" i="779"/>
  <c r="B41" i="779"/>
  <c r="AH40" i="779"/>
  <c r="AG40" i="779"/>
  <c r="AF40" i="779"/>
  <c r="AE40" i="779"/>
  <c r="AD40" i="779"/>
  <c r="AC40" i="779"/>
  <c r="AB40" i="779"/>
  <c r="AA40" i="779"/>
  <c r="Z40" i="779"/>
  <c r="Y40" i="779"/>
  <c r="W40" i="779"/>
  <c r="V40" i="779"/>
  <c r="U40" i="779"/>
  <c r="T40" i="779"/>
  <c r="S40" i="779"/>
  <c r="Q40" i="779"/>
  <c r="P40" i="779"/>
  <c r="O40" i="779"/>
  <c r="N40" i="779"/>
  <c r="M40" i="779"/>
  <c r="L40" i="779"/>
  <c r="K40" i="779"/>
  <c r="J40" i="779"/>
  <c r="I40" i="779"/>
  <c r="H40" i="779"/>
  <c r="F40" i="779"/>
  <c r="E40" i="779"/>
  <c r="D40" i="779"/>
  <c r="C40" i="779"/>
  <c r="B40" i="779"/>
  <c r="AH39" i="779"/>
  <c r="AG39" i="779"/>
  <c r="AF39" i="779"/>
  <c r="AE39" i="779"/>
  <c r="AD39" i="779"/>
  <c r="AC39" i="779"/>
  <c r="AB39" i="779"/>
  <c r="AA39" i="779"/>
  <c r="Z39" i="779"/>
  <c r="Y39" i="779"/>
  <c r="W39" i="779"/>
  <c r="V39" i="779"/>
  <c r="U39" i="779"/>
  <c r="T39" i="779"/>
  <c r="S39" i="779"/>
  <c r="Q39" i="779"/>
  <c r="P39" i="779"/>
  <c r="O39" i="779"/>
  <c r="N39" i="779"/>
  <c r="M39" i="779"/>
  <c r="L39" i="779"/>
  <c r="K39" i="779"/>
  <c r="J39" i="779"/>
  <c r="I39" i="779"/>
  <c r="H39" i="779"/>
  <c r="F39" i="779"/>
  <c r="E39" i="779"/>
  <c r="D39" i="779"/>
  <c r="C39" i="779"/>
  <c r="B39" i="779"/>
  <c r="AH38" i="779"/>
  <c r="AG38" i="779"/>
  <c r="AF38" i="779"/>
  <c r="AE38" i="779"/>
  <c r="AD38" i="779"/>
  <c r="AC38" i="779"/>
  <c r="AB38" i="779"/>
  <c r="AA38" i="779"/>
  <c r="Z38" i="779"/>
  <c r="Y38" i="779"/>
  <c r="W38" i="779"/>
  <c r="V38" i="779"/>
  <c r="U38" i="779"/>
  <c r="T38" i="779"/>
  <c r="S38" i="779"/>
  <c r="Q38" i="779"/>
  <c r="P38" i="779"/>
  <c r="O38" i="779"/>
  <c r="N38" i="779"/>
  <c r="M38" i="779"/>
  <c r="L38" i="779"/>
  <c r="K38" i="779"/>
  <c r="J38" i="779"/>
  <c r="I38" i="779"/>
  <c r="H38" i="779"/>
  <c r="F38" i="779"/>
  <c r="E38" i="779"/>
  <c r="D38" i="779"/>
  <c r="C38" i="779"/>
  <c r="B38" i="779"/>
  <c r="AH37" i="779"/>
  <c r="AG37" i="779"/>
  <c r="AF37" i="779"/>
  <c r="AE37" i="779"/>
  <c r="AD37" i="779"/>
  <c r="AC37" i="779"/>
  <c r="AB37" i="779"/>
  <c r="AA37" i="779"/>
  <c r="Z37" i="779"/>
  <c r="Y37" i="779"/>
  <c r="W37" i="779"/>
  <c r="V37" i="779"/>
  <c r="U37" i="779"/>
  <c r="T37" i="779"/>
  <c r="S37" i="779"/>
  <c r="Q37" i="779"/>
  <c r="P37" i="779"/>
  <c r="O37" i="779"/>
  <c r="N37" i="779"/>
  <c r="M37" i="779"/>
  <c r="L37" i="779"/>
  <c r="K37" i="779"/>
  <c r="J37" i="779"/>
  <c r="I37" i="779"/>
  <c r="H37" i="779"/>
  <c r="F37" i="779"/>
  <c r="E37" i="779"/>
  <c r="D37" i="779"/>
  <c r="C37" i="779"/>
  <c r="B37" i="779"/>
  <c r="AH36" i="779"/>
  <c r="AG36" i="779"/>
  <c r="AF36" i="779"/>
  <c r="AE36" i="779"/>
  <c r="AD36" i="779"/>
  <c r="AC36" i="779"/>
  <c r="AB36" i="779"/>
  <c r="AA36" i="779"/>
  <c r="Z36" i="779"/>
  <c r="Y36" i="779"/>
  <c r="W36" i="779"/>
  <c r="V36" i="779"/>
  <c r="U36" i="779"/>
  <c r="T36" i="779"/>
  <c r="S36" i="779"/>
  <c r="Q36" i="779"/>
  <c r="P36" i="779"/>
  <c r="O36" i="779"/>
  <c r="N36" i="779"/>
  <c r="M36" i="779"/>
  <c r="L36" i="779"/>
  <c r="K36" i="779"/>
  <c r="J36" i="779"/>
  <c r="I36" i="779"/>
  <c r="H36" i="779"/>
  <c r="F36" i="779"/>
  <c r="E36" i="779"/>
  <c r="D36" i="779"/>
  <c r="C36" i="779"/>
  <c r="B36" i="779"/>
  <c r="AH35" i="779"/>
  <c r="AG35" i="779"/>
  <c r="AF35" i="779"/>
  <c r="AE35" i="779"/>
  <c r="AD35" i="779"/>
  <c r="AC35" i="779"/>
  <c r="AB35" i="779"/>
  <c r="AA35" i="779"/>
  <c r="Z35" i="779"/>
  <c r="Y35" i="779"/>
  <c r="W35" i="779"/>
  <c r="V35" i="779"/>
  <c r="U35" i="779"/>
  <c r="T35" i="779"/>
  <c r="S35" i="779"/>
  <c r="Q35" i="779"/>
  <c r="P35" i="779"/>
  <c r="O35" i="779"/>
  <c r="N35" i="779"/>
  <c r="M35" i="779"/>
  <c r="L35" i="779"/>
  <c r="K35" i="779"/>
  <c r="J35" i="779"/>
  <c r="I35" i="779"/>
  <c r="H35" i="779"/>
  <c r="F35" i="779"/>
  <c r="E35" i="779"/>
  <c r="D35" i="779"/>
  <c r="C35" i="779"/>
  <c r="B35" i="779"/>
  <c r="AH34" i="779"/>
  <c r="AG34" i="779"/>
  <c r="AF34" i="779"/>
  <c r="AE34" i="779"/>
  <c r="AD34" i="779"/>
  <c r="AC34" i="779"/>
  <c r="AB34" i="779"/>
  <c r="AA34" i="779"/>
  <c r="Z34" i="779"/>
  <c r="Y34" i="779"/>
  <c r="W34" i="779"/>
  <c r="V34" i="779"/>
  <c r="U34" i="779"/>
  <c r="T34" i="779"/>
  <c r="S34" i="779"/>
  <c r="Q34" i="779"/>
  <c r="P34" i="779"/>
  <c r="O34" i="779"/>
  <c r="N34" i="779"/>
  <c r="M34" i="779"/>
  <c r="L34" i="779"/>
  <c r="K34" i="779"/>
  <c r="J34" i="779"/>
  <c r="I34" i="779"/>
  <c r="H34" i="779"/>
  <c r="F34" i="779"/>
  <c r="E34" i="779"/>
  <c r="D34" i="779"/>
  <c r="C34" i="779"/>
  <c r="B34" i="779"/>
  <c r="AH33" i="779"/>
  <c r="AG33" i="779"/>
  <c r="AF33" i="779"/>
  <c r="AE33" i="779"/>
  <c r="AD33" i="779"/>
  <c r="AC33" i="779"/>
  <c r="AB33" i="779"/>
  <c r="AA33" i="779"/>
  <c r="Z33" i="779"/>
  <c r="Y33" i="779"/>
  <c r="W33" i="779"/>
  <c r="V33" i="779"/>
  <c r="U33" i="779"/>
  <c r="T33" i="779"/>
  <c r="S33" i="779"/>
  <c r="Q33" i="779"/>
  <c r="P33" i="779"/>
  <c r="O33" i="779"/>
  <c r="N33" i="779"/>
  <c r="M33" i="779"/>
  <c r="L33" i="779"/>
  <c r="K33" i="779"/>
  <c r="J33" i="779"/>
  <c r="I33" i="779"/>
  <c r="H33" i="779"/>
  <c r="F33" i="779"/>
  <c r="E33" i="779"/>
  <c r="D33" i="779"/>
  <c r="C33" i="779"/>
  <c r="B33" i="779"/>
  <c r="T30" i="779"/>
  <c r="C30" i="779"/>
  <c r="Z27" i="779"/>
  <c r="T27" i="779"/>
  <c r="I27" i="779"/>
  <c r="C27" i="779"/>
  <c r="AB26" i="779"/>
  <c r="AB28" i="779" s="1"/>
  <c r="Z29" i="779" s="1"/>
  <c r="V26" i="779"/>
  <c r="V28" i="779" s="1"/>
  <c r="T29" i="779" s="1"/>
  <c r="K26" i="779"/>
  <c r="K28" i="779" s="1"/>
  <c r="I29" i="779" s="1"/>
  <c r="E26" i="779"/>
  <c r="E28" i="779" s="1"/>
  <c r="C29" i="779" s="1"/>
  <c r="AH42" i="778"/>
  <c r="AG42" i="778"/>
  <c r="AF42" i="778"/>
  <c r="AE42" i="778"/>
  <c r="AD42" i="778"/>
  <c r="AC42" i="778"/>
  <c r="AB42" i="778"/>
  <c r="AA42" i="778"/>
  <c r="Z42" i="778"/>
  <c r="Y42" i="778"/>
  <c r="W42" i="778"/>
  <c r="V42" i="778"/>
  <c r="U42" i="778"/>
  <c r="T42" i="778"/>
  <c r="S42" i="778"/>
  <c r="Q42" i="778"/>
  <c r="P42" i="778"/>
  <c r="O42" i="778"/>
  <c r="N42" i="778"/>
  <c r="M42" i="778"/>
  <c r="L42" i="778"/>
  <c r="K42" i="778"/>
  <c r="J42" i="778"/>
  <c r="I42" i="778"/>
  <c r="H42" i="778"/>
  <c r="F42" i="778"/>
  <c r="E42" i="778"/>
  <c r="D42" i="778"/>
  <c r="C42" i="778"/>
  <c r="B42" i="778"/>
  <c r="AH41" i="778"/>
  <c r="AG41" i="778"/>
  <c r="AF41" i="778"/>
  <c r="AE41" i="778"/>
  <c r="AD41" i="778"/>
  <c r="AC41" i="778"/>
  <c r="AB41" i="778"/>
  <c r="AA41" i="778"/>
  <c r="Z41" i="778"/>
  <c r="Y41" i="778"/>
  <c r="W41" i="778"/>
  <c r="V41" i="778"/>
  <c r="U41" i="778"/>
  <c r="T41" i="778"/>
  <c r="S41" i="778"/>
  <c r="Q41" i="778"/>
  <c r="P41" i="778"/>
  <c r="O41" i="778"/>
  <c r="N41" i="778"/>
  <c r="M41" i="778"/>
  <c r="L41" i="778"/>
  <c r="K41" i="778"/>
  <c r="J41" i="778"/>
  <c r="I41" i="778"/>
  <c r="H41" i="778"/>
  <c r="F41" i="778"/>
  <c r="E41" i="778"/>
  <c r="D41" i="778"/>
  <c r="C41" i="778"/>
  <c r="B41" i="778"/>
  <c r="AH40" i="778"/>
  <c r="AG40" i="778"/>
  <c r="AF40" i="778"/>
  <c r="AE40" i="778"/>
  <c r="AD40" i="778"/>
  <c r="AC40" i="778"/>
  <c r="AB40" i="778"/>
  <c r="AA40" i="778"/>
  <c r="Z40" i="778"/>
  <c r="Y40" i="778"/>
  <c r="W40" i="778"/>
  <c r="V40" i="778"/>
  <c r="U40" i="778"/>
  <c r="T40" i="778"/>
  <c r="S40" i="778"/>
  <c r="Q40" i="778"/>
  <c r="P40" i="778"/>
  <c r="O40" i="778"/>
  <c r="N40" i="778"/>
  <c r="M40" i="778"/>
  <c r="L40" i="778"/>
  <c r="K40" i="778"/>
  <c r="J40" i="778"/>
  <c r="I40" i="778"/>
  <c r="H40" i="778"/>
  <c r="F40" i="778"/>
  <c r="E40" i="778"/>
  <c r="D40" i="778"/>
  <c r="C40" i="778"/>
  <c r="B40" i="778"/>
  <c r="AH39" i="778"/>
  <c r="AG39" i="778"/>
  <c r="AF39" i="778"/>
  <c r="AE39" i="778"/>
  <c r="AD39" i="778"/>
  <c r="AC39" i="778"/>
  <c r="AB39" i="778"/>
  <c r="AA39" i="778"/>
  <c r="Z39" i="778"/>
  <c r="Y39" i="778"/>
  <c r="W39" i="778"/>
  <c r="V39" i="778"/>
  <c r="U39" i="778"/>
  <c r="T39" i="778"/>
  <c r="S39" i="778"/>
  <c r="Q39" i="778"/>
  <c r="P39" i="778"/>
  <c r="O39" i="778"/>
  <c r="N39" i="778"/>
  <c r="M39" i="778"/>
  <c r="L39" i="778"/>
  <c r="K39" i="778"/>
  <c r="J39" i="778"/>
  <c r="I39" i="778"/>
  <c r="H39" i="778"/>
  <c r="F39" i="778"/>
  <c r="E39" i="778"/>
  <c r="D39" i="778"/>
  <c r="C39" i="778"/>
  <c r="B39" i="778"/>
  <c r="AH38" i="778"/>
  <c r="AG38" i="778"/>
  <c r="AF38" i="778"/>
  <c r="AE38" i="778"/>
  <c r="AD38" i="778"/>
  <c r="AC38" i="778"/>
  <c r="AB38" i="778"/>
  <c r="AA38" i="778"/>
  <c r="Z38" i="778"/>
  <c r="Y38" i="778"/>
  <c r="W38" i="778"/>
  <c r="V38" i="778"/>
  <c r="U38" i="778"/>
  <c r="T38" i="778"/>
  <c r="S38" i="778"/>
  <c r="Q38" i="778"/>
  <c r="P38" i="778"/>
  <c r="O38" i="778"/>
  <c r="N38" i="778"/>
  <c r="M38" i="778"/>
  <c r="L38" i="778"/>
  <c r="K38" i="778"/>
  <c r="J38" i="778"/>
  <c r="I38" i="778"/>
  <c r="H38" i="778"/>
  <c r="F38" i="778"/>
  <c r="E38" i="778"/>
  <c r="D38" i="778"/>
  <c r="C38" i="778"/>
  <c r="B38" i="778"/>
  <c r="AH37" i="778"/>
  <c r="AG37" i="778"/>
  <c r="AF37" i="778"/>
  <c r="AE37" i="778"/>
  <c r="AD37" i="778"/>
  <c r="AC37" i="778"/>
  <c r="AB37" i="778"/>
  <c r="AA37" i="778"/>
  <c r="Z37" i="778"/>
  <c r="Y37" i="778"/>
  <c r="W37" i="778"/>
  <c r="V37" i="778"/>
  <c r="U37" i="778"/>
  <c r="T37" i="778"/>
  <c r="S37" i="778"/>
  <c r="Q37" i="778"/>
  <c r="P37" i="778"/>
  <c r="O37" i="778"/>
  <c r="N37" i="778"/>
  <c r="M37" i="778"/>
  <c r="L37" i="778"/>
  <c r="K37" i="778"/>
  <c r="J37" i="778"/>
  <c r="I37" i="778"/>
  <c r="H37" i="778"/>
  <c r="F37" i="778"/>
  <c r="E37" i="778"/>
  <c r="D37" i="778"/>
  <c r="C37" i="778"/>
  <c r="B37" i="778"/>
  <c r="AH36" i="778"/>
  <c r="AG36" i="778"/>
  <c r="AF36" i="778"/>
  <c r="AE36" i="778"/>
  <c r="AD36" i="778"/>
  <c r="AC36" i="778"/>
  <c r="AB36" i="778"/>
  <c r="AA36" i="778"/>
  <c r="Z36" i="778"/>
  <c r="Y36" i="778"/>
  <c r="W36" i="778"/>
  <c r="V36" i="778"/>
  <c r="U36" i="778"/>
  <c r="T36" i="778"/>
  <c r="S36" i="778"/>
  <c r="Q36" i="778"/>
  <c r="P36" i="778"/>
  <c r="O36" i="778"/>
  <c r="N36" i="778"/>
  <c r="M36" i="778"/>
  <c r="L36" i="778"/>
  <c r="K36" i="778"/>
  <c r="J36" i="778"/>
  <c r="I36" i="778"/>
  <c r="H36" i="778"/>
  <c r="F36" i="778"/>
  <c r="E36" i="778"/>
  <c r="D36" i="778"/>
  <c r="C36" i="778"/>
  <c r="B36" i="778"/>
  <c r="AH35" i="778"/>
  <c r="AG35" i="778"/>
  <c r="AF35" i="778"/>
  <c r="AE35" i="778"/>
  <c r="AD35" i="778"/>
  <c r="AC35" i="778"/>
  <c r="AB35" i="778"/>
  <c r="AA35" i="778"/>
  <c r="Z35" i="778"/>
  <c r="Y35" i="778"/>
  <c r="W35" i="778"/>
  <c r="V35" i="778"/>
  <c r="U35" i="778"/>
  <c r="T35" i="778"/>
  <c r="S35" i="778"/>
  <c r="Q35" i="778"/>
  <c r="P35" i="778"/>
  <c r="O35" i="778"/>
  <c r="N35" i="778"/>
  <c r="M35" i="778"/>
  <c r="L35" i="778"/>
  <c r="K35" i="778"/>
  <c r="J35" i="778"/>
  <c r="I35" i="778"/>
  <c r="H35" i="778"/>
  <c r="F35" i="778"/>
  <c r="E35" i="778"/>
  <c r="D35" i="778"/>
  <c r="C35" i="778"/>
  <c r="B35" i="778"/>
  <c r="AH34" i="778"/>
  <c r="AG34" i="778"/>
  <c r="AF34" i="778"/>
  <c r="AE34" i="778"/>
  <c r="AD34" i="778"/>
  <c r="AC34" i="778"/>
  <c r="AB34" i="778"/>
  <c r="AA34" i="778"/>
  <c r="Z34" i="778"/>
  <c r="Y34" i="778"/>
  <c r="W34" i="778"/>
  <c r="V34" i="778"/>
  <c r="U34" i="778"/>
  <c r="T34" i="778"/>
  <c r="S34" i="778"/>
  <c r="Q34" i="778"/>
  <c r="P34" i="778"/>
  <c r="O34" i="778"/>
  <c r="N34" i="778"/>
  <c r="M34" i="778"/>
  <c r="L34" i="778"/>
  <c r="K34" i="778"/>
  <c r="J34" i="778"/>
  <c r="I34" i="778"/>
  <c r="H34" i="778"/>
  <c r="F34" i="778"/>
  <c r="E34" i="778"/>
  <c r="D34" i="778"/>
  <c r="C34" i="778"/>
  <c r="B34" i="778"/>
  <c r="AH33" i="778"/>
  <c r="AG33" i="778"/>
  <c r="AF33" i="778"/>
  <c r="AE33" i="778"/>
  <c r="AD33" i="778"/>
  <c r="AC33" i="778"/>
  <c r="AB33" i="778"/>
  <c r="AA33" i="778"/>
  <c r="Z33" i="778"/>
  <c r="Y33" i="778"/>
  <c r="W33" i="778"/>
  <c r="V33" i="778"/>
  <c r="U33" i="778"/>
  <c r="T33" i="778"/>
  <c r="S33" i="778"/>
  <c r="Q33" i="778"/>
  <c r="P33" i="778"/>
  <c r="O33" i="778"/>
  <c r="N33" i="778"/>
  <c r="M33" i="778"/>
  <c r="L33" i="778"/>
  <c r="K33" i="778"/>
  <c r="J33" i="778"/>
  <c r="I33" i="778"/>
  <c r="H33" i="778"/>
  <c r="F33" i="778"/>
  <c r="E33" i="778"/>
  <c r="D33" i="778"/>
  <c r="C33" i="778"/>
  <c r="B33" i="778"/>
  <c r="T30" i="778"/>
  <c r="C30" i="778"/>
  <c r="Z27" i="778"/>
  <c r="T27" i="778"/>
  <c r="I27" i="778"/>
  <c r="C27" i="778"/>
  <c r="AB26" i="778"/>
  <c r="AB28" i="778" s="1"/>
  <c r="Z29" i="778" s="1"/>
  <c r="V26" i="778"/>
  <c r="V28" i="778" s="1"/>
  <c r="T29" i="778" s="1"/>
  <c r="K26" i="778"/>
  <c r="K28" i="778" s="1"/>
  <c r="I29" i="778" s="1"/>
  <c r="E26" i="778"/>
  <c r="E28" i="778" s="1"/>
  <c r="C29" i="778" s="1"/>
  <c r="AH42" i="777"/>
  <c r="AG42" i="777"/>
  <c r="AF42" i="777"/>
  <c r="AE42" i="777"/>
  <c r="AD42" i="777"/>
  <c r="AC42" i="777"/>
  <c r="AB42" i="777"/>
  <c r="AA42" i="777"/>
  <c r="Z42" i="777"/>
  <c r="Y42" i="777"/>
  <c r="W42" i="777"/>
  <c r="V42" i="777"/>
  <c r="U42" i="777"/>
  <c r="T42" i="777"/>
  <c r="S42" i="777"/>
  <c r="Q42" i="777"/>
  <c r="P42" i="777"/>
  <c r="O42" i="777"/>
  <c r="N42" i="777"/>
  <c r="M42" i="777"/>
  <c r="L42" i="777"/>
  <c r="K42" i="777"/>
  <c r="J42" i="777"/>
  <c r="I42" i="777"/>
  <c r="H42" i="777"/>
  <c r="F42" i="777"/>
  <c r="E42" i="777"/>
  <c r="D42" i="777"/>
  <c r="C42" i="777"/>
  <c r="B42" i="777"/>
  <c r="AH41" i="777"/>
  <c r="AG41" i="777"/>
  <c r="AF41" i="777"/>
  <c r="AE41" i="777"/>
  <c r="AD41" i="777"/>
  <c r="AC41" i="777"/>
  <c r="AB41" i="777"/>
  <c r="AA41" i="777"/>
  <c r="Z41" i="777"/>
  <c r="Y41" i="777"/>
  <c r="W41" i="777"/>
  <c r="V41" i="777"/>
  <c r="U41" i="777"/>
  <c r="T41" i="777"/>
  <c r="S41" i="777"/>
  <c r="Q41" i="777"/>
  <c r="P41" i="777"/>
  <c r="O41" i="777"/>
  <c r="N41" i="777"/>
  <c r="M41" i="777"/>
  <c r="L41" i="777"/>
  <c r="K41" i="777"/>
  <c r="J41" i="777"/>
  <c r="I41" i="777"/>
  <c r="H41" i="777"/>
  <c r="F41" i="777"/>
  <c r="E41" i="777"/>
  <c r="D41" i="777"/>
  <c r="C41" i="777"/>
  <c r="B41" i="777"/>
  <c r="AH40" i="777"/>
  <c r="AG40" i="777"/>
  <c r="AF40" i="777"/>
  <c r="AE40" i="777"/>
  <c r="AD40" i="777"/>
  <c r="AC40" i="777"/>
  <c r="AB40" i="777"/>
  <c r="AA40" i="777"/>
  <c r="Z40" i="777"/>
  <c r="Y40" i="777"/>
  <c r="W40" i="777"/>
  <c r="V40" i="777"/>
  <c r="U40" i="777"/>
  <c r="T40" i="777"/>
  <c r="S40" i="777"/>
  <c r="Q40" i="777"/>
  <c r="P40" i="777"/>
  <c r="O40" i="777"/>
  <c r="N40" i="777"/>
  <c r="M40" i="777"/>
  <c r="L40" i="777"/>
  <c r="K40" i="777"/>
  <c r="J40" i="777"/>
  <c r="I40" i="777"/>
  <c r="H40" i="777"/>
  <c r="F40" i="777"/>
  <c r="E40" i="777"/>
  <c r="D40" i="777"/>
  <c r="C40" i="777"/>
  <c r="B40" i="777"/>
  <c r="AH39" i="777"/>
  <c r="AG39" i="777"/>
  <c r="AF39" i="777"/>
  <c r="AE39" i="777"/>
  <c r="AD39" i="777"/>
  <c r="AC39" i="777"/>
  <c r="AB39" i="777"/>
  <c r="AA39" i="777"/>
  <c r="Z39" i="777"/>
  <c r="Y39" i="777"/>
  <c r="W39" i="777"/>
  <c r="V39" i="777"/>
  <c r="U39" i="777"/>
  <c r="T39" i="777"/>
  <c r="S39" i="777"/>
  <c r="Q39" i="777"/>
  <c r="P39" i="777"/>
  <c r="O39" i="777"/>
  <c r="N39" i="777"/>
  <c r="M39" i="777"/>
  <c r="L39" i="777"/>
  <c r="K39" i="777"/>
  <c r="J39" i="777"/>
  <c r="I39" i="777"/>
  <c r="H39" i="777"/>
  <c r="F39" i="777"/>
  <c r="E39" i="777"/>
  <c r="D39" i="777"/>
  <c r="C39" i="777"/>
  <c r="B39" i="777"/>
  <c r="AH38" i="777"/>
  <c r="AG38" i="777"/>
  <c r="AF38" i="777"/>
  <c r="AE38" i="777"/>
  <c r="AD38" i="777"/>
  <c r="AC38" i="777"/>
  <c r="AB38" i="777"/>
  <c r="AA38" i="777"/>
  <c r="Z38" i="777"/>
  <c r="Y38" i="777"/>
  <c r="W38" i="777"/>
  <c r="V38" i="777"/>
  <c r="U38" i="777"/>
  <c r="T38" i="777"/>
  <c r="S38" i="777"/>
  <c r="Q38" i="777"/>
  <c r="P38" i="777"/>
  <c r="O38" i="777"/>
  <c r="N38" i="777"/>
  <c r="M38" i="777"/>
  <c r="L38" i="777"/>
  <c r="K38" i="777"/>
  <c r="J38" i="777"/>
  <c r="I38" i="777"/>
  <c r="H38" i="777"/>
  <c r="F38" i="777"/>
  <c r="E38" i="777"/>
  <c r="D38" i="777"/>
  <c r="C38" i="777"/>
  <c r="B38" i="777"/>
  <c r="AH37" i="777"/>
  <c r="AG37" i="777"/>
  <c r="AF37" i="777"/>
  <c r="AE37" i="777"/>
  <c r="AD37" i="777"/>
  <c r="AC37" i="777"/>
  <c r="AB37" i="777"/>
  <c r="AA37" i="777"/>
  <c r="Z37" i="777"/>
  <c r="Y37" i="777"/>
  <c r="W37" i="777"/>
  <c r="V37" i="777"/>
  <c r="U37" i="777"/>
  <c r="T37" i="777"/>
  <c r="S37" i="777"/>
  <c r="Q37" i="777"/>
  <c r="P37" i="777"/>
  <c r="O37" i="777"/>
  <c r="N37" i="777"/>
  <c r="M37" i="777"/>
  <c r="L37" i="777"/>
  <c r="K37" i="777"/>
  <c r="J37" i="777"/>
  <c r="I37" i="777"/>
  <c r="H37" i="777"/>
  <c r="F37" i="777"/>
  <c r="E37" i="777"/>
  <c r="D37" i="777"/>
  <c r="C37" i="777"/>
  <c r="B37" i="777"/>
  <c r="AH36" i="777"/>
  <c r="AG36" i="777"/>
  <c r="AF36" i="777"/>
  <c r="AE36" i="777"/>
  <c r="AD36" i="777"/>
  <c r="AC36" i="777"/>
  <c r="AB36" i="777"/>
  <c r="AA36" i="777"/>
  <c r="Z36" i="777"/>
  <c r="Y36" i="777"/>
  <c r="W36" i="777"/>
  <c r="V36" i="777"/>
  <c r="U36" i="777"/>
  <c r="T36" i="777"/>
  <c r="S36" i="777"/>
  <c r="Q36" i="777"/>
  <c r="P36" i="777"/>
  <c r="O36" i="777"/>
  <c r="N36" i="777"/>
  <c r="M36" i="777"/>
  <c r="L36" i="777"/>
  <c r="K36" i="777"/>
  <c r="J36" i="777"/>
  <c r="I36" i="777"/>
  <c r="H36" i="777"/>
  <c r="F36" i="777"/>
  <c r="E36" i="777"/>
  <c r="D36" i="777"/>
  <c r="C36" i="777"/>
  <c r="B36" i="777"/>
  <c r="AH35" i="777"/>
  <c r="AG35" i="777"/>
  <c r="AF35" i="777"/>
  <c r="AE35" i="777"/>
  <c r="AD35" i="777"/>
  <c r="AC35" i="777"/>
  <c r="AB35" i="777"/>
  <c r="AA35" i="777"/>
  <c r="Z35" i="777"/>
  <c r="Y35" i="777"/>
  <c r="W35" i="777"/>
  <c r="V35" i="777"/>
  <c r="U35" i="777"/>
  <c r="T35" i="777"/>
  <c r="S35" i="777"/>
  <c r="Q35" i="777"/>
  <c r="P35" i="777"/>
  <c r="O35" i="777"/>
  <c r="N35" i="777"/>
  <c r="M35" i="777"/>
  <c r="L35" i="777"/>
  <c r="K35" i="777"/>
  <c r="J35" i="777"/>
  <c r="I35" i="777"/>
  <c r="H35" i="777"/>
  <c r="F35" i="777"/>
  <c r="E35" i="777"/>
  <c r="D35" i="777"/>
  <c r="C35" i="777"/>
  <c r="B35" i="777"/>
  <c r="AH34" i="777"/>
  <c r="AG34" i="777"/>
  <c r="AF34" i="777"/>
  <c r="AE34" i="777"/>
  <c r="AD34" i="777"/>
  <c r="AC34" i="777"/>
  <c r="AB34" i="777"/>
  <c r="AA34" i="777"/>
  <c r="Z34" i="777"/>
  <c r="Y34" i="777"/>
  <c r="W34" i="777"/>
  <c r="V34" i="777"/>
  <c r="U34" i="777"/>
  <c r="T34" i="777"/>
  <c r="S34" i="777"/>
  <c r="Q34" i="777"/>
  <c r="P34" i="777"/>
  <c r="O34" i="777"/>
  <c r="N34" i="777"/>
  <c r="M34" i="777"/>
  <c r="L34" i="777"/>
  <c r="K34" i="777"/>
  <c r="J34" i="777"/>
  <c r="I34" i="777"/>
  <c r="H34" i="777"/>
  <c r="F34" i="777"/>
  <c r="E34" i="777"/>
  <c r="D34" i="777"/>
  <c r="C34" i="777"/>
  <c r="B34" i="777"/>
  <c r="AH33" i="777"/>
  <c r="AG33" i="777"/>
  <c r="AF33" i="777"/>
  <c r="AE33" i="777"/>
  <c r="AD33" i="777"/>
  <c r="AC33" i="777"/>
  <c r="AB33" i="777"/>
  <c r="AA33" i="777"/>
  <c r="Z33" i="777"/>
  <c r="Y33" i="777"/>
  <c r="W33" i="777"/>
  <c r="V33" i="777"/>
  <c r="U33" i="777"/>
  <c r="T33" i="777"/>
  <c r="S33" i="777"/>
  <c r="Q33" i="777"/>
  <c r="P33" i="777"/>
  <c r="O33" i="777"/>
  <c r="N33" i="777"/>
  <c r="M33" i="777"/>
  <c r="L33" i="777"/>
  <c r="K33" i="777"/>
  <c r="J33" i="777"/>
  <c r="I33" i="777"/>
  <c r="H33" i="777"/>
  <c r="F33" i="777"/>
  <c r="E33" i="777"/>
  <c r="D33" i="777"/>
  <c r="C33" i="777"/>
  <c r="B33" i="777"/>
  <c r="T30" i="777"/>
  <c r="C30" i="777"/>
  <c r="Z27" i="777"/>
  <c r="T27" i="777"/>
  <c r="I27" i="777"/>
  <c r="C27" i="777"/>
  <c r="AB26" i="777"/>
  <c r="AB28" i="777" s="1"/>
  <c r="Z29" i="777" s="1"/>
  <c r="V26" i="777"/>
  <c r="V28" i="777" s="1"/>
  <c r="T29" i="777" s="1"/>
  <c r="K26" i="777"/>
  <c r="K28" i="777" s="1"/>
  <c r="I29" i="777" s="1"/>
  <c r="E26" i="777"/>
  <c r="E28" i="777" s="1"/>
  <c r="C29" i="777" s="1"/>
  <c r="Z27" i="776"/>
  <c r="T27" i="776"/>
  <c r="AB26" i="776"/>
  <c r="AB28" i="776" s="1"/>
  <c r="Z29" i="776" s="1"/>
  <c r="V26" i="776"/>
  <c r="V28" i="776" s="1"/>
  <c r="T29" i="776" s="1"/>
  <c r="Z27" i="775"/>
  <c r="T27" i="775"/>
  <c r="AB26" i="775"/>
  <c r="AB28" i="775" s="1"/>
  <c r="Z29" i="775" s="1"/>
  <c r="V26" i="775"/>
  <c r="V28" i="775" s="1"/>
  <c r="T29" i="775" s="1"/>
  <c r="Z27" i="774"/>
  <c r="T27" i="774"/>
  <c r="AB26" i="774"/>
  <c r="AB28" i="774" s="1"/>
  <c r="Z29" i="774" s="1"/>
  <c r="V26" i="774"/>
  <c r="V28" i="774" s="1"/>
  <c r="T29" i="774" s="1"/>
  <c r="Z27" i="773"/>
  <c r="T27" i="773"/>
  <c r="AB26" i="773"/>
  <c r="AB28" i="773" s="1"/>
  <c r="Z29" i="773" s="1"/>
  <c r="V26" i="773"/>
  <c r="V28" i="773" s="1"/>
  <c r="T29" i="773" s="1"/>
  <c r="Z27" i="772"/>
  <c r="T27" i="772"/>
  <c r="AB26" i="772"/>
  <c r="AB28" i="772" s="1"/>
  <c r="Z29" i="772" s="1"/>
  <c r="V26" i="772"/>
  <c r="V28" i="772" s="1"/>
  <c r="T29" i="772" s="1"/>
  <c r="Z27" i="771"/>
  <c r="T27" i="771"/>
  <c r="AB26" i="771"/>
  <c r="AB28" i="771" s="1"/>
  <c r="Z29" i="771" s="1"/>
  <c r="V26" i="771"/>
  <c r="V28" i="771" s="1"/>
  <c r="T29" i="771" s="1"/>
  <c r="Z27" i="770"/>
  <c r="T27" i="770"/>
  <c r="AB26" i="770"/>
  <c r="AB28" i="770" s="1"/>
  <c r="Z29" i="770" s="1"/>
  <c r="V26" i="770"/>
  <c r="V28" i="770" s="1"/>
  <c r="T29" i="770" s="1"/>
  <c r="Z27" i="769"/>
  <c r="T27" i="769"/>
  <c r="AB26" i="769"/>
  <c r="AB28" i="769" s="1"/>
  <c r="Z29" i="769" s="1"/>
  <c r="V26" i="769"/>
  <c r="V28" i="769" s="1"/>
  <c r="T29" i="769" s="1"/>
  <c r="Z27" i="768"/>
  <c r="T27" i="768"/>
  <c r="AB26" i="768"/>
  <c r="AB28" i="768" s="1"/>
  <c r="Z29" i="768" s="1"/>
  <c r="V26" i="768"/>
  <c r="V28" i="768" s="1"/>
  <c r="T29" i="768" s="1"/>
  <c r="Z27" i="767"/>
  <c r="T27" i="767"/>
  <c r="AB26" i="767"/>
  <c r="AB28" i="767" s="1"/>
  <c r="Z29" i="767" s="1"/>
  <c r="V26" i="767"/>
  <c r="V28" i="767" s="1"/>
  <c r="T29" i="767" s="1"/>
  <c r="Z27" i="766"/>
  <c r="T27" i="766"/>
  <c r="AB26" i="766"/>
  <c r="AB28" i="766" s="1"/>
  <c r="Z29" i="766" s="1"/>
  <c r="V26" i="766"/>
  <c r="V28" i="766" s="1"/>
  <c r="T29" i="766" s="1"/>
  <c r="Z27" i="765"/>
  <c r="T27" i="765"/>
  <c r="AB26" i="765"/>
  <c r="AB28" i="765" s="1"/>
  <c r="Z29" i="765" s="1"/>
  <c r="V26" i="765"/>
  <c r="V28" i="765" s="1"/>
  <c r="T29" i="765" s="1"/>
  <c r="Z27" i="764"/>
  <c r="T27" i="764"/>
  <c r="AB26" i="764"/>
  <c r="AB28" i="764" s="1"/>
  <c r="Z29" i="764" s="1"/>
  <c r="V26" i="764"/>
  <c r="V28" i="764" s="1"/>
  <c r="T29" i="764" s="1"/>
  <c r="Z27" i="763"/>
  <c r="T27" i="763"/>
  <c r="AB26" i="763"/>
  <c r="AB28" i="763" s="1"/>
  <c r="Z29" i="763" s="1"/>
  <c r="V26" i="763"/>
  <c r="V28" i="763" s="1"/>
  <c r="T29" i="763" s="1"/>
  <c r="Z27" i="762"/>
  <c r="T27" i="762"/>
  <c r="AB26" i="762"/>
  <c r="AB28" i="762" s="1"/>
  <c r="Z29" i="762" s="1"/>
  <c r="V26" i="762"/>
  <c r="V28" i="762" s="1"/>
  <c r="T29" i="762" s="1"/>
  <c r="Z27" i="761"/>
  <c r="T27" i="761"/>
  <c r="AB26" i="761"/>
  <c r="AB28" i="761" s="1"/>
  <c r="Z29" i="761" s="1"/>
  <c r="V26" i="761"/>
  <c r="V28" i="761" s="1"/>
  <c r="T29" i="761" s="1"/>
  <c r="Z27" i="760"/>
  <c r="T27" i="760"/>
  <c r="AB26" i="760"/>
  <c r="AB28" i="760" s="1"/>
  <c r="Z29" i="760" s="1"/>
  <c r="V26" i="760"/>
  <c r="V28" i="760" s="1"/>
  <c r="T29" i="760" s="1"/>
  <c r="Z27" i="759"/>
  <c r="T27" i="759"/>
  <c r="AB26" i="759"/>
  <c r="AB28" i="759" s="1"/>
  <c r="Z29" i="759" s="1"/>
  <c r="V26" i="759"/>
  <c r="V28" i="759" s="1"/>
  <c r="T29" i="759" s="1"/>
  <c r="Z27" i="758"/>
  <c r="T27" i="758"/>
  <c r="AB26" i="758"/>
  <c r="AB28" i="758" s="1"/>
  <c r="Z29" i="758" s="1"/>
  <c r="V26" i="758"/>
  <c r="V28" i="758" s="1"/>
  <c r="T29" i="758" s="1"/>
  <c r="Z27" i="757"/>
  <c r="T27" i="757"/>
  <c r="AB26" i="757"/>
  <c r="AB28" i="757" s="1"/>
  <c r="Z29" i="757" s="1"/>
  <c r="V26" i="757"/>
  <c r="V28" i="757" s="1"/>
  <c r="T29" i="757" s="1"/>
  <c r="Z27" i="756"/>
  <c r="T27" i="756"/>
  <c r="AB26" i="756"/>
  <c r="AB28" i="756" s="1"/>
  <c r="Z29" i="756" s="1"/>
  <c r="V26" i="756"/>
  <c r="V28" i="756" s="1"/>
  <c r="T29" i="756" s="1"/>
  <c r="AB26" i="754"/>
  <c r="V26" i="754"/>
  <c r="V28" i="754" s="1"/>
  <c r="T29" i="754" s="1"/>
  <c r="AH42" i="776"/>
  <c r="AG42" i="776"/>
  <c r="AF42" i="776"/>
  <c r="AE42" i="776"/>
  <c r="AD42" i="776"/>
  <c r="AC42" i="776"/>
  <c r="AB42" i="776"/>
  <c r="AA42" i="776"/>
  <c r="Z42" i="776"/>
  <c r="Y42" i="776"/>
  <c r="W42" i="776"/>
  <c r="V42" i="776"/>
  <c r="U42" i="776"/>
  <c r="T42" i="776"/>
  <c r="S42" i="776"/>
  <c r="Q42" i="776"/>
  <c r="P42" i="776"/>
  <c r="O42" i="776"/>
  <c r="N42" i="776"/>
  <c r="M42" i="776"/>
  <c r="L42" i="776"/>
  <c r="K42" i="776"/>
  <c r="J42" i="776"/>
  <c r="I42" i="776"/>
  <c r="H42" i="776"/>
  <c r="F42" i="776"/>
  <c r="E42" i="776"/>
  <c r="D42" i="776"/>
  <c r="C42" i="776"/>
  <c r="B42" i="776"/>
  <c r="AH41" i="776"/>
  <c r="AG41" i="776"/>
  <c r="AF41" i="776"/>
  <c r="AE41" i="776"/>
  <c r="AD41" i="776"/>
  <c r="AC41" i="776"/>
  <c r="AB41" i="776"/>
  <c r="AA41" i="776"/>
  <c r="Z41" i="776"/>
  <c r="Y41" i="776"/>
  <c r="W41" i="776"/>
  <c r="V41" i="776"/>
  <c r="U41" i="776"/>
  <c r="T41" i="776"/>
  <c r="S41" i="776"/>
  <c r="Q41" i="776"/>
  <c r="P41" i="776"/>
  <c r="O41" i="776"/>
  <c r="N41" i="776"/>
  <c r="M41" i="776"/>
  <c r="L41" i="776"/>
  <c r="K41" i="776"/>
  <c r="J41" i="776"/>
  <c r="I41" i="776"/>
  <c r="H41" i="776"/>
  <c r="F41" i="776"/>
  <c r="E41" i="776"/>
  <c r="D41" i="776"/>
  <c r="C41" i="776"/>
  <c r="B41" i="776"/>
  <c r="AH40" i="776"/>
  <c r="AG40" i="776"/>
  <c r="AF40" i="776"/>
  <c r="AE40" i="776"/>
  <c r="AD40" i="776"/>
  <c r="AC40" i="776"/>
  <c r="AB40" i="776"/>
  <c r="AA40" i="776"/>
  <c r="Z40" i="776"/>
  <c r="Y40" i="776"/>
  <c r="W40" i="776"/>
  <c r="V40" i="776"/>
  <c r="U40" i="776"/>
  <c r="T40" i="776"/>
  <c r="S40" i="776"/>
  <c r="Q40" i="776"/>
  <c r="P40" i="776"/>
  <c r="O40" i="776"/>
  <c r="N40" i="776"/>
  <c r="M40" i="776"/>
  <c r="L40" i="776"/>
  <c r="K40" i="776"/>
  <c r="J40" i="776"/>
  <c r="I40" i="776"/>
  <c r="H40" i="776"/>
  <c r="F40" i="776"/>
  <c r="E40" i="776"/>
  <c r="D40" i="776"/>
  <c r="C40" i="776"/>
  <c r="B40" i="776"/>
  <c r="AH39" i="776"/>
  <c r="AG39" i="776"/>
  <c r="AF39" i="776"/>
  <c r="AE39" i="776"/>
  <c r="AD39" i="776"/>
  <c r="AC39" i="776"/>
  <c r="AB39" i="776"/>
  <c r="AA39" i="776"/>
  <c r="Z39" i="776"/>
  <c r="Y39" i="776"/>
  <c r="W39" i="776"/>
  <c r="V39" i="776"/>
  <c r="U39" i="776"/>
  <c r="T39" i="776"/>
  <c r="S39" i="776"/>
  <c r="Q39" i="776"/>
  <c r="P39" i="776"/>
  <c r="O39" i="776"/>
  <c r="N39" i="776"/>
  <c r="M39" i="776"/>
  <c r="L39" i="776"/>
  <c r="K39" i="776"/>
  <c r="J39" i="776"/>
  <c r="I39" i="776"/>
  <c r="H39" i="776"/>
  <c r="F39" i="776"/>
  <c r="E39" i="776"/>
  <c r="D39" i="776"/>
  <c r="C39" i="776"/>
  <c r="B39" i="776"/>
  <c r="AH38" i="776"/>
  <c r="AG38" i="776"/>
  <c r="AF38" i="776"/>
  <c r="AE38" i="776"/>
  <c r="AD38" i="776"/>
  <c r="AC38" i="776"/>
  <c r="AB38" i="776"/>
  <c r="AA38" i="776"/>
  <c r="Z38" i="776"/>
  <c r="Y38" i="776"/>
  <c r="W38" i="776"/>
  <c r="V38" i="776"/>
  <c r="U38" i="776"/>
  <c r="T38" i="776"/>
  <c r="S38" i="776"/>
  <c r="Q38" i="776"/>
  <c r="P38" i="776"/>
  <c r="O38" i="776"/>
  <c r="N38" i="776"/>
  <c r="M38" i="776"/>
  <c r="L38" i="776"/>
  <c r="K38" i="776"/>
  <c r="J38" i="776"/>
  <c r="I38" i="776"/>
  <c r="H38" i="776"/>
  <c r="F38" i="776"/>
  <c r="E38" i="776"/>
  <c r="D38" i="776"/>
  <c r="C38" i="776"/>
  <c r="B38" i="776"/>
  <c r="AH37" i="776"/>
  <c r="AG37" i="776"/>
  <c r="AF37" i="776"/>
  <c r="AE37" i="776"/>
  <c r="AD37" i="776"/>
  <c r="AC37" i="776"/>
  <c r="AB37" i="776"/>
  <c r="AA37" i="776"/>
  <c r="Z37" i="776"/>
  <c r="Y37" i="776"/>
  <c r="W37" i="776"/>
  <c r="V37" i="776"/>
  <c r="U37" i="776"/>
  <c r="T37" i="776"/>
  <c r="S37" i="776"/>
  <c r="Q37" i="776"/>
  <c r="P37" i="776"/>
  <c r="O37" i="776"/>
  <c r="N37" i="776"/>
  <c r="M37" i="776"/>
  <c r="L37" i="776"/>
  <c r="K37" i="776"/>
  <c r="J37" i="776"/>
  <c r="I37" i="776"/>
  <c r="H37" i="776"/>
  <c r="F37" i="776"/>
  <c r="E37" i="776"/>
  <c r="D37" i="776"/>
  <c r="C37" i="776"/>
  <c r="B37" i="776"/>
  <c r="AH36" i="776"/>
  <c r="AG36" i="776"/>
  <c r="AF36" i="776"/>
  <c r="AE36" i="776"/>
  <c r="AD36" i="776"/>
  <c r="AC36" i="776"/>
  <c r="AB36" i="776"/>
  <c r="AA36" i="776"/>
  <c r="Z36" i="776"/>
  <c r="Y36" i="776"/>
  <c r="W36" i="776"/>
  <c r="V36" i="776"/>
  <c r="U36" i="776"/>
  <c r="T36" i="776"/>
  <c r="S36" i="776"/>
  <c r="Q36" i="776"/>
  <c r="P36" i="776"/>
  <c r="O36" i="776"/>
  <c r="N36" i="776"/>
  <c r="M36" i="776"/>
  <c r="L36" i="776"/>
  <c r="K36" i="776"/>
  <c r="J36" i="776"/>
  <c r="I36" i="776"/>
  <c r="H36" i="776"/>
  <c r="F36" i="776"/>
  <c r="E36" i="776"/>
  <c r="D36" i="776"/>
  <c r="C36" i="776"/>
  <c r="B36" i="776"/>
  <c r="AH35" i="776"/>
  <c r="AG35" i="776"/>
  <c r="AF35" i="776"/>
  <c r="AE35" i="776"/>
  <c r="AD35" i="776"/>
  <c r="AC35" i="776"/>
  <c r="AB35" i="776"/>
  <c r="AA35" i="776"/>
  <c r="Z35" i="776"/>
  <c r="Y35" i="776"/>
  <c r="W35" i="776"/>
  <c r="V35" i="776"/>
  <c r="U35" i="776"/>
  <c r="T35" i="776"/>
  <c r="S35" i="776"/>
  <c r="Q35" i="776"/>
  <c r="P35" i="776"/>
  <c r="O35" i="776"/>
  <c r="N35" i="776"/>
  <c r="M35" i="776"/>
  <c r="L35" i="776"/>
  <c r="K35" i="776"/>
  <c r="J35" i="776"/>
  <c r="I35" i="776"/>
  <c r="H35" i="776"/>
  <c r="F35" i="776"/>
  <c r="E35" i="776"/>
  <c r="D35" i="776"/>
  <c r="C35" i="776"/>
  <c r="B35" i="776"/>
  <c r="AH34" i="776"/>
  <c r="AG34" i="776"/>
  <c r="AF34" i="776"/>
  <c r="AE34" i="776"/>
  <c r="AD34" i="776"/>
  <c r="AC34" i="776"/>
  <c r="AB34" i="776"/>
  <c r="AA34" i="776"/>
  <c r="Z34" i="776"/>
  <c r="Y34" i="776"/>
  <c r="W34" i="776"/>
  <c r="V34" i="776"/>
  <c r="U34" i="776"/>
  <c r="T34" i="776"/>
  <c r="S34" i="776"/>
  <c r="Q34" i="776"/>
  <c r="P34" i="776"/>
  <c r="O34" i="776"/>
  <c r="N34" i="776"/>
  <c r="M34" i="776"/>
  <c r="L34" i="776"/>
  <c r="K34" i="776"/>
  <c r="J34" i="776"/>
  <c r="I34" i="776"/>
  <c r="H34" i="776"/>
  <c r="F34" i="776"/>
  <c r="E34" i="776"/>
  <c r="D34" i="776"/>
  <c r="C34" i="776"/>
  <c r="B34" i="776"/>
  <c r="AH33" i="776"/>
  <c r="AG33" i="776"/>
  <c r="AF33" i="776"/>
  <c r="AE33" i="776"/>
  <c r="AD33" i="776"/>
  <c r="AC33" i="776"/>
  <c r="AB33" i="776"/>
  <c r="AA33" i="776"/>
  <c r="Z33" i="776"/>
  <c r="Y33" i="776"/>
  <c r="W33" i="776"/>
  <c r="V33" i="776"/>
  <c r="U33" i="776"/>
  <c r="T33" i="776"/>
  <c r="S33" i="776"/>
  <c r="Q33" i="776"/>
  <c r="P33" i="776"/>
  <c r="O33" i="776"/>
  <c r="N33" i="776"/>
  <c r="M33" i="776"/>
  <c r="L33" i="776"/>
  <c r="K33" i="776"/>
  <c r="J33" i="776"/>
  <c r="I33" i="776"/>
  <c r="H33" i="776"/>
  <c r="F33" i="776"/>
  <c r="E33" i="776"/>
  <c r="D33" i="776"/>
  <c r="C33" i="776"/>
  <c r="B33" i="776"/>
  <c r="T30" i="776"/>
  <c r="C30" i="776"/>
  <c r="I27" i="776"/>
  <c r="C27" i="776"/>
  <c r="K26" i="776"/>
  <c r="K28" i="776" s="1"/>
  <c r="I29" i="776" s="1"/>
  <c r="E26" i="776"/>
  <c r="E28" i="776" s="1"/>
  <c r="C29" i="776" s="1"/>
  <c r="AH42" i="775"/>
  <c r="AG42" i="775"/>
  <c r="AF42" i="775"/>
  <c r="AE42" i="775"/>
  <c r="AD42" i="775"/>
  <c r="AC42" i="775"/>
  <c r="AB42" i="775"/>
  <c r="AA42" i="775"/>
  <c r="Z42" i="775"/>
  <c r="Y42" i="775"/>
  <c r="W42" i="775"/>
  <c r="V42" i="775"/>
  <c r="U42" i="775"/>
  <c r="T42" i="775"/>
  <c r="S42" i="775"/>
  <c r="Q42" i="775"/>
  <c r="P42" i="775"/>
  <c r="O42" i="775"/>
  <c r="N42" i="775"/>
  <c r="M42" i="775"/>
  <c r="L42" i="775"/>
  <c r="K42" i="775"/>
  <c r="J42" i="775"/>
  <c r="I42" i="775"/>
  <c r="H42" i="775"/>
  <c r="F42" i="775"/>
  <c r="E42" i="775"/>
  <c r="D42" i="775"/>
  <c r="C42" i="775"/>
  <c r="B42" i="775"/>
  <c r="AH41" i="775"/>
  <c r="AG41" i="775"/>
  <c r="AF41" i="775"/>
  <c r="AE41" i="775"/>
  <c r="AD41" i="775"/>
  <c r="AC41" i="775"/>
  <c r="AB41" i="775"/>
  <c r="AA41" i="775"/>
  <c r="Z41" i="775"/>
  <c r="Y41" i="775"/>
  <c r="W41" i="775"/>
  <c r="V41" i="775"/>
  <c r="U41" i="775"/>
  <c r="T41" i="775"/>
  <c r="S41" i="775"/>
  <c r="Q41" i="775"/>
  <c r="P41" i="775"/>
  <c r="O41" i="775"/>
  <c r="N41" i="775"/>
  <c r="M41" i="775"/>
  <c r="L41" i="775"/>
  <c r="K41" i="775"/>
  <c r="J41" i="775"/>
  <c r="I41" i="775"/>
  <c r="H41" i="775"/>
  <c r="F41" i="775"/>
  <c r="E41" i="775"/>
  <c r="D41" i="775"/>
  <c r="C41" i="775"/>
  <c r="B41" i="775"/>
  <c r="AH40" i="775"/>
  <c r="AG40" i="775"/>
  <c r="AF40" i="775"/>
  <c r="AE40" i="775"/>
  <c r="AD40" i="775"/>
  <c r="AC40" i="775"/>
  <c r="AB40" i="775"/>
  <c r="AA40" i="775"/>
  <c r="Z40" i="775"/>
  <c r="Y40" i="775"/>
  <c r="W40" i="775"/>
  <c r="V40" i="775"/>
  <c r="U40" i="775"/>
  <c r="T40" i="775"/>
  <c r="S40" i="775"/>
  <c r="Q40" i="775"/>
  <c r="P40" i="775"/>
  <c r="O40" i="775"/>
  <c r="N40" i="775"/>
  <c r="M40" i="775"/>
  <c r="L40" i="775"/>
  <c r="K40" i="775"/>
  <c r="J40" i="775"/>
  <c r="I40" i="775"/>
  <c r="H40" i="775"/>
  <c r="F40" i="775"/>
  <c r="E40" i="775"/>
  <c r="D40" i="775"/>
  <c r="C40" i="775"/>
  <c r="B40" i="775"/>
  <c r="AH39" i="775"/>
  <c r="AG39" i="775"/>
  <c r="AF39" i="775"/>
  <c r="AE39" i="775"/>
  <c r="AD39" i="775"/>
  <c r="AC39" i="775"/>
  <c r="AB39" i="775"/>
  <c r="AA39" i="775"/>
  <c r="Z39" i="775"/>
  <c r="Y39" i="775"/>
  <c r="W39" i="775"/>
  <c r="V39" i="775"/>
  <c r="U39" i="775"/>
  <c r="T39" i="775"/>
  <c r="S39" i="775"/>
  <c r="Q39" i="775"/>
  <c r="P39" i="775"/>
  <c r="O39" i="775"/>
  <c r="N39" i="775"/>
  <c r="M39" i="775"/>
  <c r="L39" i="775"/>
  <c r="K39" i="775"/>
  <c r="J39" i="775"/>
  <c r="I39" i="775"/>
  <c r="H39" i="775"/>
  <c r="F39" i="775"/>
  <c r="E39" i="775"/>
  <c r="D39" i="775"/>
  <c r="C39" i="775"/>
  <c r="B39" i="775"/>
  <c r="AH38" i="775"/>
  <c r="AG38" i="775"/>
  <c r="AF38" i="775"/>
  <c r="AE38" i="775"/>
  <c r="AD38" i="775"/>
  <c r="AC38" i="775"/>
  <c r="AB38" i="775"/>
  <c r="AA38" i="775"/>
  <c r="Z38" i="775"/>
  <c r="Y38" i="775"/>
  <c r="W38" i="775"/>
  <c r="V38" i="775"/>
  <c r="U38" i="775"/>
  <c r="T38" i="775"/>
  <c r="S38" i="775"/>
  <c r="Q38" i="775"/>
  <c r="P38" i="775"/>
  <c r="O38" i="775"/>
  <c r="N38" i="775"/>
  <c r="M38" i="775"/>
  <c r="L38" i="775"/>
  <c r="K38" i="775"/>
  <c r="J38" i="775"/>
  <c r="I38" i="775"/>
  <c r="H38" i="775"/>
  <c r="F38" i="775"/>
  <c r="E38" i="775"/>
  <c r="D38" i="775"/>
  <c r="C38" i="775"/>
  <c r="B38" i="775"/>
  <c r="AH37" i="775"/>
  <c r="AG37" i="775"/>
  <c r="AF37" i="775"/>
  <c r="AE37" i="775"/>
  <c r="AD37" i="775"/>
  <c r="AC37" i="775"/>
  <c r="AB37" i="775"/>
  <c r="AA37" i="775"/>
  <c r="Z37" i="775"/>
  <c r="Y37" i="775"/>
  <c r="W37" i="775"/>
  <c r="V37" i="775"/>
  <c r="U37" i="775"/>
  <c r="T37" i="775"/>
  <c r="S37" i="775"/>
  <c r="Q37" i="775"/>
  <c r="P37" i="775"/>
  <c r="O37" i="775"/>
  <c r="N37" i="775"/>
  <c r="M37" i="775"/>
  <c r="L37" i="775"/>
  <c r="K37" i="775"/>
  <c r="J37" i="775"/>
  <c r="I37" i="775"/>
  <c r="H37" i="775"/>
  <c r="F37" i="775"/>
  <c r="E37" i="775"/>
  <c r="D37" i="775"/>
  <c r="C37" i="775"/>
  <c r="B37" i="775"/>
  <c r="AH36" i="775"/>
  <c r="AG36" i="775"/>
  <c r="AF36" i="775"/>
  <c r="AE36" i="775"/>
  <c r="AD36" i="775"/>
  <c r="AC36" i="775"/>
  <c r="AB36" i="775"/>
  <c r="AA36" i="775"/>
  <c r="Z36" i="775"/>
  <c r="Y36" i="775"/>
  <c r="W36" i="775"/>
  <c r="V36" i="775"/>
  <c r="U36" i="775"/>
  <c r="T36" i="775"/>
  <c r="S36" i="775"/>
  <c r="Q36" i="775"/>
  <c r="P36" i="775"/>
  <c r="O36" i="775"/>
  <c r="N36" i="775"/>
  <c r="M36" i="775"/>
  <c r="L36" i="775"/>
  <c r="K36" i="775"/>
  <c r="J36" i="775"/>
  <c r="I36" i="775"/>
  <c r="H36" i="775"/>
  <c r="F36" i="775"/>
  <c r="E36" i="775"/>
  <c r="D36" i="775"/>
  <c r="C36" i="775"/>
  <c r="B36" i="775"/>
  <c r="AH35" i="775"/>
  <c r="AG35" i="775"/>
  <c r="AF35" i="775"/>
  <c r="AE35" i="775"/>
  <c r="AD35" i="775"/>
  <c r="AC35" i="775"/>
  <c r="AB35" i="775"/>
  <c r="AA35" i="775"/>
  <c r="Z35" i="775"/>
  <c r="Y35" i="775"/>
  <c r="W35" i="775"/>
  <c r="V35" i="775"/>
  <c r="U35" i="775"/>
  <c r="T35" i="775"/>
  <c r="S35" i="775"/>
  <c r="Q35" i="775"/>
  <c r="P35" i="775"/>
  <c r="O35" i="775"/>
  <c r="N35" i="775"/>
  <c r="M35" i="775"/>
  <c r="L35" i="775"/>
  <c r="K35" i="775"/>
  <c r="J35" i="775"/>
  <c r="I35" i="775"/>
  <c r="H35" i="775"/>
  <c r="F35" i="775"/>
  <c r="E35" i="775"/>
  <c r="D35" i="775"/>
  <c r="C35" i="775"/>
  <c r="B35" i="775"/>
  <c r="AH34" i="775"/>
  <c r="AG34" i="775"/>
  <c r="AF34" i="775"/>
  <c r="AE34" i="775"/>
  <c r="AD34" i="775"/>
  <c r="AC34" i="775"/>
  <c r="AB34" i="775"/>
  <c r="AA34" i="775"/>
  <c r="Z34" i="775"/>
  <c r="Y34" i="775"/>
  <c r="W34" i="775"/>
  <c r="V34" i="775"/>
  <c r="U34" i="775"/>
  <c r="T34" i="775"/>
  <c r="S34" i="775"/>
  <c r="Q34" i="775"/>
  <c r="P34" i="775"/>
  <c r="O34" i="775"/>
  <c r="N34" i="775"/>
  <c r="M34" i="775"/>
  <c r="L34" i="775"/>
  <c r="K34" i="775"/>
  <c r="J34" i="775"/>
  <c r="I34" i="775"/>
  <c r="H34" i="775"/>
  <c r="F34" i="775"/>
  <c r="E34" i="775"/>
  <c r="D34" i="775"/>
  <c r="C34" i="775"/>
  <c r="B34" i="775"/>
  <c r="AH33" i="775"/>
  <c r="AG33" i="775"/>
  <c r="AF33" i="775"/>
  <c r="AE33" i="775"/>
  <c r="AD33" i="775"/>
  <c r="AC33" i="775"/>
  <c r="AB33" i="775"/>
  <c r="AA33" i="775"/>
  <c r="Z33" i="775"/>
  <c r="Y33" i="775"/>
  <c r="W33" i="775"/>
  <c r="V33" i="775"/>
  <c r="U33" i="775"/>
  <c r="T33" i="775"/>
  <c r="S33" i="775"/>
  <c r="Q33" i="775"/>
  <c r="P33" i="775"/>
  <c r="O33" i="775"/>
  <c r="N33" i="775"/>
  <c r="M33" i="775"/>
  <c r="L33" i="775"/>
  <c r="K33" i="775"/>
  <c r="J33" i="775"/>
  <c r="I33" i="775"/>
  <c r="H33" i="775"/>
  <c r="F33" i="775"/>
  <c r="E33" i="775"/>
  <c r="D33" i="775"/>
  <c r="C33" i="775"/>
  <c r="B33" i="775"/>
  <c r="T30" i="775"/>
  <c r="C30" i="775"/>
  <c r="I27" i="775"/>
  <c r="C27" i="775"/>
  <c r="K26" i="775"/>
  <c r="K28" i="775" s="1"/>
  <c r="I29" i="775" s="1"/>
  <c r="E26" i="775"/>
  <c r="E28" i="775" s="1"/>
  <c r="C29" i="775" s="1"/>
  <c r="AH42" i="774"/>
  <c r="AG42" i="774"/>
  <c r="AF42" i="774"/>
  <c r="AE42" i="774"/>
  <c r="AD42" i="774"/>
  <c r="AC42" i="774"/>
  <c r="AB42" i="774"/>
  <c r="AA42" i="774"/>
  <c r="Z42" i="774"/>
  <c r="Y42" i="774"/>
  <c r="W42" i="774"/>
  <c r="V42" i="774"/>
  <c r="U42" i="774"/>
  <c r="T42" i="774"/>
  <c r="S42" i="774"/>
  <c r="Q42" i="774"/>
  <c r="P42" i="774"/>
  <c r="O42" i="774"/>
  <c r="N42" i="774"/>
  <c r="M42" i="774"/>
  <c r="L42" i="774"/>
  <c r="K42" i="774"/>
  <c r="J42" i="774"/>
  <c r="I42" i="774"/>
  <c r="H42" i="774"/>
  <c r="F42" i="774"/>
  <c r="E42" i="774"/>
  <c r="D42" i="774"/>
  <c r="C42" i="774"/>
  <c r="B42" i="774"/>
  <c r="AH41" i="774"/>
  <c r="AG41" i="774"/>
  <c r="AF41" i="774"/>
  <c r="AE41" i="774"/>
  <c r="AD41" i="774"/>
  <c r="AC41" i="774"/>
  <c r="AB41" i="774"/>
  <c r="AA41" i="774"/>
  <c r="Z41" i="774"/>
  <c r="Y41" i="774"/>
  <c r="W41" i="774"/>
  <c r="V41" i="774"/>
  <c r="U41" i="774"/>
  <c r="T41" i="774"/>
  <c r="S41" i="774"/>
  <c r="Q41" i="774"/>
  <c r="P41" i="774"/>
  <c r="O41" i="774"/>
  <c r="N41" i="774"/>
  <c r="M41" i="774"/>
  <c r="L41" i="774"/>
  <c r="K41" i="774"/>
  <c r="J41" i="774"/>
  <c r="I41" i="774"/>
  <c r="H41" i="774"/>
  <c r="F41" i="774"/>
  <c r="E41" i="774"/>
  <c r="D41" i="774"/>
  <c r="C41" i="774"/>
  <c r="B41" i="774"/>
  <c r="AH40" i="774"/>
  <c r="AG40" i="774"/>
  <c r="AF40" i="774"/>
  <c r="AE40" i="774"/>
  <c r="AD40" i="774"/>
  <c r="AC40" i="774"/>
  <c r="AB40" i="774"/>
  <c r="AA40" i="774"/>
  <c r="Z40" i="774"/>
  <c r="Y40" i="774"/>
  <c r="W40" i="774"/>
  <c r="V40" i="774"/>
  <c r="U40" i="774"/>
  <c r="T40" i="774"/>
  <c r="S40" i="774"/>
  <c r="Q40" i="774"/>
  <c r="P40" i="774"/>
  <c r="O40" i="774"/>
  <c r="N40" i="774"/>
  <c r="M40" i="774"/>
  <c r="L40" i="774"/>
  <c r="K40" i="774"/>
  <c r="J40" i="774"/>
  <c r="I40" i="774"/>
  <c r="H40" i="774"/>
  <c r="F40" i="774"/>
  <c r="E40" i="774"/>
  <c r="D40" i="774"/>
  <c r="C40" i="774"/>
  <c r="B40" i="774"/>
  <c r="AH39" i="774"/>
  <c r="AG39" i="774"/>
  <c r="AF39" i="774"/>
  <c r="AE39" i="774"/>
  <c r="AD39" i="774"/>
  <c r="AC39" i="774"/>
  <c r="AB39" i="774"/>
  <c r="AA39" i="774"/>
  <c r="Z39" i="774"/>
  <c r="Y39" i="774"/>
  <c r="W39" i="774"/>
  <c r="V39" i="774"/>
  <c r="U39" i="774"/>
  <c r="T39" i="774"/>
  <c r="S39" i="774"/>
  <c r="Q39" i="774"/>
  <c r="P39" i="774"/>
  <c r="O39" i="774"/>
  <c r="N39" i="774"/>
  <c r="M39" i="774"/>
  <c r="L39" i="774"/>
  <c r="K39" i="774"/>
  <c r="J39" i="774"/>
  <c r="I39" i="774"/>
  <c r="H39" i="774"/>
  <c r="F39" i="774"/>
  <c r="E39" i="774"/>
  <c r="D39" i="774"/>
  <c r="C39" i="774"/>
  <c r="B39" i="774"/>
  <c r="AH38" i="774"/>
  <c r="AG38" i="774"/>
  <c r="AF38" i="774"/>
  <c r="AE38" i="774"/>
  <c r="AD38" i="774"/>
  <c r="AC38" i="774"/>
  <c r="AB38" i="774"/>
  <c r="AA38" i="774"/>
  <c r="Z38" i="774"/>
  <c r="Y38" i="774"/>
  <c r="W38" i="774"/>
  <c r="V38" i="774"/>
  <c r="U38" i="774"/>
  <c r="T38" i="774"/>
  <c r="S38" i="774"/>
  <c r="Q38" i="774"/>
  <c r="P38" i="774"/>
  <c r="O38" i="774"/>
  <c r="N38" i="774"/>
  <c r="M38" i="774"/>
  <c r="L38" i="774"/>
  <c r="K38" i="774"/>
  <c r="J38" i="774"/>
  <c r="I38" i="774"/>
  <c r="H38" i="774"/>
  <c r="F38" i="774"/>
  <c r="E38" i="774"/>
  <c r="D38" i="774"/>
  <c r="C38" i="774"/>
  <c r="B38" i="774"/>
  <c r="AH37" i="774"/>
  <c r="AG37" i="774"/>
  <c r="AF37" i="774"/>
  <c r="AE37" i="774"/>
  <c r="AD37" i="774"/>
  <c r="AC37" i="774"/>
  <c r="AB37" i="774"/>
  <c r="AA37" i="774"/>
  <c r="Z37" i="774"/>
  <c r="Y37" i="774"/>
  <c r="W37" i="774"/>
  <c r="V37" i="774"/>
  <c r="U37" i="774"/>
  <c r="T37" i="774"/>
  <c r="S37" i="774"/>
  <c r="Q37" i="774"/>
  <c r="P37" i="774"/>
  <c r="O37" i="774"/>
  <c r="N37" i="774"/>
  <c r="M37" i="774"/>
  <c r="L37" i="774"/>
  <c r="K37" i="774"/>
  <c r="J37" i="774"/>
  <c r="I37" i="774"/>
  <c r="H37" i="774"/>
  <c r="F37" i="774"/>
  <c r="E37" i="774"/>
  <c r="D37" i="774"/>
  <c r="C37" i="774"/>
  <c r="B37" i="774"/>
  <c r="AH36" i="774"/>
  <c r="AG36" i="774"/>
  <c r="AF36" i="774"/>
  <c r="AE36" i="774"/>
  <c r="AD36" i="774"/>
  <c r="AC36" i="774"/>
  <c r="AB36" i="774"/>
  <c r="AA36" i="774"/>
  <c r="Z36" i="774"/>
  <c r="Y36" i="774"/>
  <c r="W36" i="774"/>
  <c r="V36" i="774"/>
  <c r="U36" i="774"/>
  <c r="T36" i="774"/>
  <c r="S36" i="774"/>
  <c r="Q36" i="774"/>
  <c r="P36" i="774"/>
  <c r="O36" i="774"/>
  <c r="N36" i="774"/>
  <c r="M36" i="774"/>
  <c r="L36" i="774"/>
  <c r="K36" i="774"/>
  <c r="J36" i="774"/>
  <c r="I36" i="774"/>
  <c r="H36" i="774"/>
  <c r="F36" i="774"/>
  <c r="E36" i="774"/>
  <c r="D36" i="774"/>
  <c r="C36" i="774"/>
  <c r="B36" i="774"/>
  <c r="AH35" i="774"/>
  <c r="AG35" i="774"/>
  <c r="AF35" i="774"/>
  <c r="AE35" i="774"/>
  <c r="AD35" i="774"/>
  <c r="AC35" i="774"/>
  <c r="AB35" i="774"/>
  <c r="AA35" i="774"/>
  <c r="Z35" i="774"/>
  <c r="Y35" i="774"/>
  <c r="W35" i="774"/>
  <c r="V35" i="774"/>
  <c r="U35" i="774"/>
  <c r="T35" i="774"/>
  <c r="S35" i="774"/>
  <c r="Q35" i="774"/>
  <c r="P35" i="774"/>
  <c r="O35" i="774"/>
  <c r="N35" i="774"/>
  <c r="M35" i="774"/>
  <c r="L35" i="774"/>
  <c r="K35" i="774"/>
  <c r="J35" i="774"/>
  <c r="I35" i="774"/>
  <c r="H35" i="774"/>
  <c r="F35" i="774"/>
  <c r="E35" i="774"/>
  <c r="D35" i="774"/>
  <c r="C35" i="774"/>
  <c r="B35" i="774"/>
  <c r="AH34" i="774"/>
  <c r="AG34" i="774"/>
  <c r="AF34" i="774"/>
  <c r="AE34" i="774"/>
  <c r="AD34" i="774"/>
  <c r="AC34" i="774"/>
  <c r="AB34" i="774"/>
  <c r="AA34" i="774"/>
  <c r="Z34" i="774"/>
  <c r="Y34" i="774"/>
  <c r="W34" i="774"/>
  <c r="V34" i="774"/>
  <c r="U34" i="774"/>
  <c r="T34" i="774"/>
  <c r="S34" i="774"/>
  <c r="Q34" i="774"/>
  <c r="P34" i="774"/>
  <c r="O34" i="774"/>
  <c r="N34" i="774"/>
  <c r="M34" i="774"/>
  <c r="L34" i="774"/>
  <c r="K34" i="774"/>
  <c r="J34" i="774"/>
  <c r="I34" i="774"/>
  <c r="H34" i="774"/>
  <c r="F34" i="774"/>
  <c r="E34" i="774"/>
  <c r="D34" i="774"/>
  <c r="C34" i="774"/>
  <c r="B34" i="774"/>
  <c r="AH33" i="774"/>
  <c r="AG33" i="774"/>
  <c r="AF33" i="774"/>
  <c r="AE33" i="774"/>
  <c r="AD33" i="774"/>
  <c r="AC33" i="774"/>
  <c r="AB33" i="774"/>
  <c r="AA33" i="774"/>
  <c r="Z33" i="774"/>
  <c r="Y33" i="774"/>
  <c r="W33" i="774"/>
  <c r="V33" i="774"/>
  <c r="U33" i="774"/>
  <c r="T33" i="774"/>
  <c r="S33" i="774"/>
  <c r="Q33" i="774"/>
  <c r="P33" i="774"/>
  <c r="O33" i="774"/>
  <c r="N33" i="774"/>
  <c r="M33" i="774"/>
  <c r="L33" i="774"/>
  <c r="K33" i="774"/>
  <c r="J33" i="774"/>
  <c r="I33" i="774"/>
  <c r="H33" i="774"/>
  <c r="F33" i="774"/>
  <c r="E33" i="774"/>
  <c r="D33" i="774"/>
  <c r="C33" i="774"/>
  <c r="B33" i="774"/>
  <c r="T30" i="774"/>
  <c r="C30" i="774"/>
  <c r="I27" i="774"/>
  <c r="C27" i="774"/>
  <c r="K26" i="774"/>
  <c r="K28" i="774" s="1"/>
  <c r="I29" i="774" s="1"/>
  <c r="E26" i="774"/>
  <c r="E28" i="774" s="1"/>
  <c r="C29" i="774" s="1"/>
  <c r="AH42" i="773"/>
  <c r="AG42" i="773"/>
  <c r="AF42" i="773"/>
  <c r="AE42" i="773"/>
  <c r="AD42" i="773"/>
  <c r="AC42" i="773"/>
  <c r="AB42" i="773"/>
  <c r="AA42" i="773"/>
  <c r="Z42" i="773"/>
  <c r="Y42" i="773"/>
  <c r="W42" i="773"/>
  <c r="V42" i="773"/>
  <c r="U42" i="773"/>
  <c r="T42" i="773"/>
  <c r="S42" i="773"/>
  <c r="Q42" i="773"/>
  <c r="P42" i="773"/>
  <c r="O42" i="773"/>
  <c r="N42" i="773"/>
  <c r="M42" i="773"/>
  <c r="L42" i="773"/>
  <c r="K42" i="773"/>
  <c r="J42" i="773"/>
  <c r="I42" i="773"/>
  <c r="H42" i="773"/>
  <c r="F42" i="773"/>
  <c r="E42" i="773"/>
  <c r="D42" i="773"/>
  <c r="C42" i="773"/>
  <c r="B42" i="773"/>
  <c r="AH41" i="773"/>
  <c r="AG41" i="773"/>
  <c r="AF41" i="773"/>
  <c r="AE41" i="773"/>
  <c r="AD41" i="773"/>
  <c r="AC41" i="773"/>
  <c r="AB41" i="773"/>
  <c r="AA41" i="773"/>
  <c r="Z41" i="773"/>
  <c r="Y41" i="773"/>
  <c r="W41" i="773"/>
  <c r="V41" i="773"/>
  <c r="U41" i="773"/>
  <c r="T41" i="773"/>
  <c r="S41" i="773"/>
  <c r="Q41" i="773"/>
  <c r="P41" i="773"/>
  <c r="O41" i="773"/>
  <c r="N41" i="773"/>
  <c r="M41" i="773"/>
  <c r="L41" i="773"/>
  <c r="K41" i="773"/>
  <c r="J41" i="773"/>
  <c r="I41" i="773"/>
  <c r="H41" i="773"/>
  <c r="F41" i="773"/>
  <c r="E41" i="773"/>
  <c r="D41" i="773"/>
  <c r="C41" i="773"/>
  <c r="B41" i="773"/>
  <c r="AH40" i="773"/>
  <c r="AG40" i="773"/>
  <c r="AF40" i="773"/>
  <c r="AE40" i="773"/>
  <c r="AD40" i="773"/>
  <c r="AC40" i="773"/>
  <c r="AB40" i="773"/>
  <c r="AA40" i="773"/>
  <c r="Z40" i="773"/>
  <c r="Y40" i="773"/>
  <c r="W40" i="773"/>
  <c r="V40" i="773"/>
  <c r="U40" i="773"/>
  <c r="T40" i="773"/>
  <c r="S40" i="773"/>
  <c r="Q40" i="773"/>
  <c r="P40" i="773"/>
  <c r="O40" i="773"/>
  <c r="N40" i="773"/>
  <c r="M40" i="773"/>
  <c r="L40" i="773"/>
  <c r="K40" i="773"/>
  <c r="J40" i="773"/>
  <c r="I40" i="773"/>
  <c r="H40" i="773"/>
  <c r="F40" i="773"/>
  <c r="E40" i="773"/>
  <c r="D40" i="773"/>
  <c r="C40" i="773"/>
  <c r="B40" i="773"/>
  <c r="AH39" i="773"/>
  <c r="AG39" i="773"/>
  <c r="AF39" i="773"/>
  <c r="AE39" i="773"/>
  <c r="AD39" i="773"/>
  <c r="AC39" i="773"/>
  <c r="AB39" i="773"/>
  <c r="AA39" i="773"/>
  <c r="Z39" i="773"/>
  <c r="Y39" i="773"/>
  <c r="W39" i="773"/>
  <c r="V39" i="773"/>
  <c r="U39" i="773"/>
  <c r="T39" i="773"/>
  <c r="S39" i="773"/>
  <c r="Q39" i="773"/>
  <c r="P39" i="773"/>
  <c r="O39" i="773"/>
  <c r="N39" i="773"/>
  <c r="M39" i="773"/>
  <c r="L39" i="773"/>
  <c r="K39" i="773"/>
  <c r="J39" i="773"/>
  <c r="I39" i="773"/>
  <c r="H39" i="773"/>
  <c r="F39" i="773"/>
  <c r="E39" i="773"/>
  <c r="D39" i="773"/>
  <c r="C39" i="773"/>
  <c r="B39" i="773"/>
  <c r="AH38" i="773"/>
  <c r="AG38" i="773"/>
  <c r="AF38" i="773"/>
  <c r="AE38" i="773"/>
  <c r="AD38" i="773"/>
  <c r="AC38" i="773"/>
  <c r="AB38" i="773"/>
  <c r="AA38" i="773"/>
  <c r="Z38" i="773"/>
  <c r="Y38" i="773"/>
  <c r="W38" i="773"/>
  <c r="V38" i="773"/>
  <c r="U38" i="773"/>
  <c r="T38" i="773"/>
  <c r="S38" i="773"/>
  <c r="Q38" i="773"/>
  <c r="P38" i="773"/>
  <c r="O38" i="773"/>
  <c r="N38" i="773"/>
  <c r="M38" i="773"/>
  <c r="L38" i="773"/>
  <c r="K38" i="773"/>
  <c r="J38" i="773"/>
  <c r="I38" i="773"/>
  <c r="H38" i="773"/>
  <c r="F38" i="773"/>
  <c r="E38" i="773"/>
  <c r="D38" i="773"/>
  <c r="C38" i="773"/>
  <c r="B38" i="773"/>
  <c r="AH37" i="773"/>
  <c r="AG37" i="773"/>
  <c r="AF37" i="773"/>
  <c r="AE37" i="773"/>
  <c r="AD37" i="773"/>
  <c r="AC37" i="773"/>
  <c r="AB37" i="773"/>
  <c r="AA37" i="773"/>
  <c r="Z37" i="773"/>
  <c r="Y37" i="773"/>
  <c r="W37" i="773"/>
  <c r="V37" i="773"/>
  <c r="U37" i="773"/>
  <c r="T37" i="773"/>
  <c r="S37" i="773"/>
  <c r="Q37" i="773"/>
  <c r="P37" i="773"/>
  <c r="O37" i="773"/>
  <c r="N37" i="773"/>
  <c r="M37" i="773"/>
  <c r="L37" i="773"/>
  <c r="K37" i="773"/>
  <c r="J37" i="773"/>
  <c r="I37" i="773"/>
  <c r="H37" i="773"/>
  <c r="F37" i="773"/>
  <c r="E37" i="773"/>
  <c r="D37" i="773"/>
  <c r="C37" i="773"/>
  <c r="B37" i="773"/>
  <c r="AH36" i="773"/>
  <c r="AG36" i="773"/>
  <c r="AF36" i="773"/>
  <c r="AE36" i="773"/>
  <c r="AD36" i="773"/>
  <c r="AC36" i="773"/>
  <c r="AB36" i="773"/>
  <c r="AA36" i="773"/>
  <c r="Z36" i="773"/>
  <c r="Y36" i="773"/>
  <c r="W36" i="773"/>
  <c r="V36" i="773"/>
  <c r="U36" i="773"/>
  <c r="T36" i="773"/>
  <c r="S36" i="773"/>
  <c r="Q36" i="773"/>
  <c r="P36" i="773"/>
  <c r="O36" i="773"/>
  <c r="N36" i="773"/>
  <c r="M36" i="773"/>
  <c r="L36" i="773"/>
  <c r="K36" i="773"/>
  <c r="J36" i="773"/>
  <c r="I36" i="773"/>
  <c r="H36" i="773"/>
  <c r="F36" i="773"/>
  <c r="E36" i="773"/>
  <c r="D36" i="773"/>
  <c r="C36" i="773"/>
  <c r="B36" i="773"/>
  <c r="AH35" i="773"/>
  <c r="AG35" i="773"/>
  <c r="AF35" i="773"/>
  <c r="AE35" i="773"/>
  <c r="AD35" i="773"/>
  <c r="AC35" i="773"/>
  <c r="AB35" i="773"/>
  <c r="AA35" i="773"/>
  <c r="Z35" i="773"/>
  <c r="Y35" i="773"/>
  <c r="W35" i="773"/>
  <c r="V35" i="773"/>
  <c r="U35" i="773"/>
  <c r="T35" i="773"/>
  <c r="S35" i="773"/>
  <c r="Q35" i="773"/>
  <c r="P35" i="773"/>
  <c r="O35" i="773"/>
  <c r="N35" i="773"/>
  <c r="M35" i="773"/>
  <c r="L35" i="773"/>
  <c r="K35" i="773"/>
  <c r="J35" i="773"/>
  <c r="I35" i="773"/>
  <c r="H35" i="773"/>
  <c r="F35" i="773"/>
  <c r="E35" i="773"/>
  <c r="D35" i="773"/>
  <c r="C35" i="773"/>
  <c r="B35" i="773"/>
  <c r="AH34" i="773"/>
  <c r="AG34" i="773"/>
  <c r="AF34" i="773"/>
  <c r="AE34" i="773"/>
  <c r="AD34" i="773"/>
  <c r="AC34" i="773"/>
  <c r="AB34" i="773"/>
  <c r="AA34" i="773"/>
  <c r="Z34" i="773"/>
  <c r="Y34" i="773"/>
  <c r="W34" i="773"/>
  <c r="V34" i="773"/>
  <c r="U34" i="773"/>
  <c r="T34" i="773"/>
  <c r="S34" i="773"/>
  <c r="Q34" i="773"/>
  <c r="P34" i="773"/>
  <c r="O34" i="773"/>
  <c r="N34" i="773"/>
  <c r="M34" i="773"/>
  <c r="L34" i="773"/>
  <c r="K34" i="773"/>
  <c r="J34" i="773"/>
  <c r="I34" i="773"/>
  <c r="H34" i="773"/>
  <c r="F34" i="773"/>
  <c r="E34" i="773"/>
  <c r="D34" i="773"/>
  <c r="C34" i="773"/>
  <c r="B34" i="773"/>
  <c r="AH33" i="773"/>
  <c r="AG33" i="773"/>
  <c r="AF33" i="773"/>
  <c r="AE33" i="773"/>
  <c r="AD33" i="773"/>
  <c r="AC33" i="773"/>
  <c r="AB33" i="773"/>
  <c r="AA33" i="773"/>
  <c r="Z33" i="773"/>
  <c r="Y33" i="773"/>
  <c r="W33" i="773"/>
  <c r="V33" i="773"/>
  <c r="U33" i="773"/>
  <c r="T33" i="773"/>
  <c r="S33" i="773"/>
  <c r="Q33" i="773"/>
  <c r="P33" i="773"/>
  <c r="O33" i="773"/>
  <c r="N33" i="773"/>
  <c r="M33" i="773"/>
  <c r="L33" i="773"/>
  <c r="K33" i="773"/>
  <c r="J33" i="773"/>
  <c r="I33" i="773"/>
  <c r="H33" i="773"/>
  <c r="F33" i="773"/>
  <c r="E33" i="773"/>
  <c r="D33" i="773"/>
  <c r="C33" i="773"/>
  <c r="B33" i="773"/>
  <c r="T30" i="773"/>
  <c r="C30" i="773"/>
  <c r="I27" i="773"/>
  <c r="C27" i="773"/>
  <c r="K26" i="773"/>
  <c r="K28" i="773" s="1"/>
  <c r="I29" i="773" s="1"/>
  <c r="E26" i="773"/>
  <c r="E28" i="773" s="1"/>
  <c r="C29" i="773" s="1"/>
  <c r="AH42" i="772"/>
  <c r="AG42" i="772"/>
  <c r="AF42" i="772"/>
  <c r="AE42" i="772"/>
  <c r="AD42" i="772"/>
  <c r="AC42" i="772"/>
  <c r="AB42" i="772"/>
  <c r="AA42" i="772"/>
  <c r="Z42" i="772"/>
  <c r="Y42" i="772"/>
  <c r="W42" i="772"/>
  <c r="V42" i="772"/>
  <c r="U42" i="772"/>
  <c r="T42" i="772"/>
  <c r="S42" i="772"/>
  <c r="Q42" i="772"/>
  <c r="P42" i="772"/>
  <c r="O42" i="772"/>
  <c r="N42" i="772"/>
  <c r="M42" i="772"/>
  <c r="L42" i="772"/>
  <c r="K42" i="772"/>
  <c r="J42" i="772"/>
  <c r="I42" i="772"/>
  <c r="H42" i="772"/>
  <c r="F42" i="772"/>
  <c r="E42" i="772"/>
  <c r="D42" i="772"/>
  <c r="C42" i="772"/>
  <c r="B42" i="772"/>
  <c r="AH41" i="772"/>
  <c r="AG41" i="772"/>
  <c r="AF41" i="772"/>
  <c r="AE41" i="772"/>
  <c r="AD41" i="772"/>
  <c r="AC41" i="772"/>
  <c r="AB41" i="772"/>
  <c r="AA41" i="772"/>
  <c r="Z41" i="772"/>
  <c r="Y41" i="772"/>
  <c r="W41" i="772"/>
  <c r="V41" i="772"/>
  <c r="U41" i="772"/>
  <c r="T41" i="772"/>
  <c r="S41" i="772"/>
  <c r="Q41" i="772"/>
  <c r="P41" i="772"/>
  <c r="O41" i="772"/>
  <c r="N41" i="772"/>
  <c r="M41" i="772"/>
  <c r="L41" i="772"/>
  <c r="K41" i="772"/>
  <c r="J41" i="772"/>
  <c r="I41" i="772"/>
  <c r="H41" i="772"/>
  <c r="F41" i="772"/>
  <c r="E41" i="772"/>
  <c r="D41" i="772"/>
  <c r="C41" i="772"/>
  <c r="B41" i="772"/>
  <c r="AH40" i="772"/>
  <c r="AG40" i="772"/>
  <c r="AF40" i="772"/>
  <c r="AE40" i="772"/>
  <c r="AD40" i="772"/>
  <c r="AC40" i="772"/>
  <c r="AB40" i="772"/>
  <c r="AA40" i="772"/>
  <c r="Z40" i="772"/>
  <c r="Y40" i="772"/>
  <c r="W40" i="772"/>
  <c r="V40" i="772"/>
  <c r="U40" i="772"/>
  <c r="T40" i="772"/>
  <c r="S40" i="772"/>
  <c r="Q40" i="772"/>
  <c r="P40" i="772"/>
  <c r="O40" i="772"/>
  <c r="N40" i="772"/>
  <c r="M40" i="772"/>
  <c r="L40" i="772"/>
  <c r="K40" i="772"/>
  <c r="J40" i="772"/>
  <c r="I40" i="772"/>
  <c r="H40" i="772"/>
  <c r="F40" i="772"/>
  <c r="E40" i="772"/>
  <c r="D40" i="772"/>
  <c r="C40" i="772"/>
  <c r="B40" i="772"/>
  <c r="AH39" i="772"/>
  <c r="AG39" i="772"/>
  <c r="AF39" i="772"/>
  <c r="AE39" i="772"/>
  <c r="AD39" i="772"/>
  <c r="AC39" i="772"/>
  <c r="AB39" i="772"/>
  <c r="AA39" i="772"/>
  <c r="Z39" i="772"/>
  <c r="Y39" i="772"/>
  <c r="W39" i="772"/>
  <c r="V39" i="772"/>
  <c r="U39" i="772"/>
  <c r="T39" i="772"/>
  <c r="S39" i="772"/>
  <c r="Q39" i="772"/>
  <c r="P39" i="772"/>
  <c r="O39" i="772"/>
  <c r="N39" i="772"/>
  <c r="M39" i="772"/>
  <c r="L39" i="772"/>
  <c r="K39" i="772"/>
  <c r="J39" i="772"/>
  <c r="I39" i="772"/>
  <c r="H39" i="772"/>
  <c r="F39" i="772"/>
  <c r="E39" i="772"/>
  <c r="D39" i="772"/>
  <c r="C39" i="772"/>
  <c r="B39" i="772"/>
  <c r="AH38" i="772"/>
  <c r="AG38" i="772"/>
  <c r="AF38" i="772"/>
  <c r="AE38" i="772"/>
  <c r="AD38" i="772"/>
  <c r="AC38" i="772"/>
  <c r="AB38" i="772"/>
  <c r="AA38" i="772"/>
  <c r="Z38" i="772"/>
  <c r="Y38" i="772"/>
  <c r="W38" i="772"/>
  <c r="V38" i="772"/>
  <c r="U38" i="772"/>
  <c r="T38" i="772"/>
  <c r="S38" i="772"/>
  <c r="Q38" i="772"/>
  <c r="P38" i="772"/>
  <c r="O38" i="772"/>
  <c r="N38" i="772"/>
  <c r="M38" i="772"/>
  <c r="L38" i="772"/>
  <c r="K38" i="772"/>
  <c r="J38" i="772"/>
  <c r="I38" i="772"/>
  <c r="H38" i="772"/>
  <c r="F38" i="772"/>
  <c r="E38" i="772"/>
  <c r="D38" i="772"/>
  <c r="C38" i="772"/>
  <c r="B38" i="772"/>
  <c r="AH37" i="772"/>
  <c r="AG37" i="772"/>
  <c r="AF37" i="772"/>
  <c r="AE37" i="772"/>
  <c r="AD37" i="772"/>
  <c r="AC37" i="772"/>
  <c r="AB37" i="772"/>
  <c r="AA37" i="772"/>
  <c r="Z37" i="772"/>
  <c r="Y37" i="772"/>
  <c r="W37" i="772"/>
  <c r="V37" i="772"/>
  <c r="U37" i="772"/>
  <c r="T37" i="772"/>
  <c r="S37" i="772"/>
  <c r="Q37" i="772"/>
  <c r="P37" i="772"/>
  <c r="O37" i="772"/>
  <c r="N37" i="772"/>
  <c r="M37" i="772"/>
  <c r="L37" i="772"/>
  <c r="K37" i="772"/>
  <c r="J37" i="772"/>
  <c r="I37" i="772"/>
  <c r="H37" i="772"/>
  <c r="F37" i="772"/>
  <c r="E37" i="772"/>
  <c r="D37" i="772"/>
  <c r="C37" i="772"/>
  <c r="B37" i="772"/>
  <c r="AH36" i="772"/>
  <c r="AG36" i="772"/>
  <c r="AF36" i="772"/>
  <c r="AE36" i="772"/>
  <c r="AD36" i="772"/>
  <c r="AC36" i="772"/>
  <c r="AB36" i="772"/>
  <c r="AA36" i="772"/>
  <c r="Z36" i="772"/>
  <c r="Y36" i="772"/>
  <c r="W36" i="772"/>
  <c r="V36" i="772"/>
  <c r="U36" i="772"/>
  <c r="T36" i="772"/>
  <c r="S36" i="772"/>
  <c r="Q36" i="772"/>
  <c r="P36" i="772"/>
  <c r="O36" i="772"/>
  <c r="N36" i="772"/>
  <c r="M36" i="772"/>
  <c r="L36" i="772"/>
  <c r="K36" i="772"/>
  <c r="J36" i="772"/>
  <c r="I36" i="772"/>
  <c r="H36" i="772"/>
  <c r="F36" i="772"/>
  <c r="E36" i="772"/>
  <c r="D36" i="772"/>
  <c r="C36" i="772"/>
  <c r="B36" i="772"/>
  <c r="AH35" i="772"/>
  <c r="AG35" i="772"/>
  <c r="AF35" i="772"/>
  <c r="AE35" i="772"/>
  <c r="AD35" i="772"/>
  <c r="AC35" i="772"/>
  <c r="AB35" i="772"/>
  <c r="AA35" i="772"/>
  <c r="Z35" i="772"/>
  <c r="Y35" i="772"/>
  <c r="W35" i="772"/>
  <c r="V35" i="772"/>
  <c r="U35" i="772"/>
  <c r="T35" i="772"/>
  <c r="S35" i="772"/>
  <c r="Q35" i="772"/>
  <c r="P35" i="772"/>
  <c r="O35" i="772"/>
  <c r="N35" i="772"/>
  <c r="M35" i="772"/>
  <c r="L35" i="772"/>
  <c r="K35" i="772"/>
  <c r="J35" i="772"/>
  <c r="I35" i="772"/>
  <c r="H35" i="772"/>
  <c r="F35" i="772"/>
  <c r="E35" i="772"/>
  <c r="D35" i="772"/>
  <c r="C35" i="772"/>
  <c r="B35" i="772"/>
  <c r="AH34" i="772"/>
  <c r="AG34" i="772"/>
  <c r="AF34" i="772"/>
  <c r="AE34" i="772"/>
  <c r="AD34" i="772"/>
  <c r="AC34" i="772"/>
  <c r="AB34" i="772"/>
  <c r="AA34" i="772"/>
  <c r="Z34" i="772"/>
  <c r="Y34" i="772"/>
  <c r="W34" i="772"/>
  <c r="V34" i="772"/>
  <c r="U34" i="772"/>
  <c r="T34" i="772"/>
  <c r="S34" i="772"/>
  <c r="Q34" i="772"/>
  <c r="P34" i="772"/>
  <c r="O34" i="772"/>
  <c r="N34" i="772"/>
  <c r="M34" i="772"/>
  <c r="L34" i="772"/>
  <c r="K34" i="772"/>
  <c r="J34" i="772"/>
  <c r="I34" i="772"/>
  <c r="H34" i="772"/>
  <c r="F34" i="772"/>
  <c r="E34" i="772"/>
  <c r="D34" i="772"/>
  <c r="C34" i="772"/>
  <c r="B34" i="772"/>
  <c r="AH33" i="772"/>
  <c r="AG33" i="772"/>
  <c r="AF33" i="772"/>
  <c r="AE33" i="772"/>
  <c r="AD33" i="772"/>
  <c r="AC33" i="772"/>
  <c r="AB33" i="772"/>
  <c r="AA33" i="772"/>
  <c r="Z33" i="772"/>
  <c r="Y33" i="772"/>
  <c r="W33" i="772"/>
  <c r="V33" i="772"/>
  <c r="U33" i="772"/>
  <c r="T33" i="772"/>
  <c r="S33" i="772"/>
  <c r="Q33" i="772"/>
  <c r="P33" i="772"/>
  <c r="O33" i="772"/>
  <c r="N33" i="772"/>
  <c r="M33" i="772"/>
  <c r="L33" i="772"/>
  <c r="K33" i="772"/>
  <c r="J33" i="772"/>
  <c r="I33" i="772"/>
  <c r="H33" i="772"/>
  <c r="F33" i="772"/>
  <c r="E33" i="772"/>
  <c r="D33" i="772"/>
  <c r="C33" i="772"/>
  <c r="B33" i="772"/>
  <c r="T30" i="772"/>
  <c r="C30" i="772"/>
  <c r="I27" i="772"/>
  <c r="C27" i="772"/>
  <c r="K26" i="772"/>
  <c r="K28" i="772" s="1"/>
  <c r="I29" i="772" s="1"/>
  <c r="E26" i="772"/>
  <c r="E28" i="772" s="1"/>
  <c r="C29" i="772" s="1"/>
  <c r="AH42" i="771"/>
  <c r="AG42" i="771"/>
  <c r="AF42" i="771"/>
  <c r="AE42" i="771"/>
  <c r="AD42" i="771"/>
  <c r="AC42" i="771"/>
  <c r="AB42" i="771"/>
  <c r="AA42" i="771"/>
  <c r="Z42" i="771"/>
  <c r="Y42" i="771"/>
  <c r="W42" i="771"/>
  <c r="V42" i="771"/>
  <c r="U42" i="771"/>
  <c r="T42" i="771"/>
  <c r="S42" i="771"/>
  <c r="Q42" i="771"/>
  <c r="P42" i="771"/>
  <c r="O42" i="771"/>
  <c r="N42" i="771"/>
  <c r="M42" i="771"/>
  <c r="L42" i="771"/>
  <c r="K42" i="771"/>
  <c r="J42" i="771"/>
  <c r="I42" i="771"/>
  <c r="H42" i="771"/>
  <c r="F42" i="771"/>
  <c r="E42" i="771"/>
  <c r="D42" i="771"/>
  <c r="C42" i="771"/>
  <c r="B42" i="771"/>
  <c r="AH41" i="771"/>
  <c r="AG41" i="771"/>
  <c r="AF41" i="771"/>
  <c r="AE41" i="771"/>
  <c r="AD41" i="771"/>
  <c r="AC41" i="771"/>
  <c r="AB41" i="771"/>
  <c r="AA41" i="771"/>
  <c r="Z41" i="771"/>
  <c r="Y41" i="771"/>
  <c r="W41" i="771"/>
  <c r="V41" i="771"/>
  <c r="U41" i="771"/>
  <c r="T41" i="771"/>
  <c r="S41" i="771"/>
  <c r="Q41" i="771"/>
  <c r="P41" i="771"/>
  <c r="O41" i="771"/>
  <c r="N41" i="771"/>
  <c r="M41" i="771"/>
  <c r="L41" i="771"/>
  <c r="K41" i="771"/>
  <c r="J41" i="771"/>
  <c r="I41" i="771"/>
  <c r="H41" i="771"/>
  <c r="F41" i="771"/>
  <c r="E41" i="771"/>
  <c r="D41" i="771"/>
  <c r="C41" i="771"/>
  <c r="B41" i="771"/>
  <c r="AH40" i="771"/>
  <c r="AG40" i="771"/>
  <c r="AF40" i="771"/>
  <c r="AE40" i="771"/>
  <c r="AD40" i="771"/>
  <c r="AC40" i="771"/>
  <c r="AB40" i="771"/>
  <c r="AA40" i="771"/>
  <c r="Z40" i="771"/>
  <c r="Y40" i="771"/>
  <c r="W40" i="771"/>
  <c r="V40" i="771"/>
  <c r="U40" i="771"/>
  <c r="T40" i="771"/>
  <c r="S40" i="771"/>
  <c r="Q40" i="771"/>
  <c r="P40" i="771"/>
  <c r="O40" i="771"/>
  <c r="N40" i="771"/>
  <c r="M40" i="771"/>
  <c r="L40" i="771"/>
  <c r="K40" i="771"/>
  <c r="J40" i="771"/>
  <c r="I40" i="771"/>
  <c r="H40" i="771"/>
  <c r="F40" i="771"/>
  <c r="E40" i="771"/>
  <c r="D40" i="771"/>
  <c r="C40" i="771"/>
  <c r="B40" i="771"/>
  <c r="AH39" i="771"/>
  <c r="AG39" i="771"/>
  <c r="AF39" i="771"/>
  <c r="AE39" i="771"/>
  <c r="AD39" i="771"/>
  <c r="AC39" i="771"/>
  <c r="AB39" i="771"/>
  <c r="AA39" i="771"/>
  <c r="Z39" i="771"/>
  <c r="Y39" i="771"/>
  <c r="W39" i="771"/>
  <c r="V39" i="771"/>
  <c r="U39" i="771"/>
  <c r="T39" i="771"/>
  <c r="S39" i="771"/>
  <c r="Q39" i="771"/>
  <c r="P39" i="771"/>
  <c r="O39" i="771"/>
  <c r="N39" i="771"/>
  <c r="M39" i="771"/>
  <c r="L39" i="771"/>
  <c r="K39" i="771"/>
  <c r="J39" i="771"/>
  <c r="I39" i="771"/>
  <c r="H39" i="771"/>
  <c r="F39" i="771"/>
  <c r="E39" i="771"/>
  <c r="D39" i="771"/>
  <c r="C39" i="771"/>
  <c r="B39" i="771"/>
  <c r="AH38" i="771"/>
  <c r="AG38" i="771"/>
  <c r="AF38" i="771"/>
  <c r="AE38" i="771"/>
  <c r="AD38" i="771"/>
  <c r="AC38" i="771"/>
  <c r="AB38" i="771"/>
  <c r="AA38" i="771"/>
  <c r="Z38" i="771"/>
  <c r="Y38" i="771"/>
  <c r="W38" i="771"/>
  <c r="V38" i="771"/>
  <c r="U38" i="771"/>
  <c r="T38" i="771"/>
  <c r="S38" i="771"/>
  <c r="Q38" i="771"/>
  <c r="P38" i="771"/>
  <c r="O38" i="771"/>
  <c r="N38" i="771"/>
  <c r="M38" i="771"/>
  <c r="L38" i="771"/>
  <c r="K38" i="771"/>
  <c r="J38" i="771"/>
  <c r="I38" i="771"/>
  <c r="H38" i="771"/>
  <c r="F38" i="771"/>
  <c r="E38" i="771"/>
  <c r="D38" i="771"/>
  <c r="C38" i="771"/>
  <c r="B38" i="771"/>
  <c r="AH37" i="771"/>
  <c r="AG37" i="771"/>
  <c r="AF37" i="771"/>
  <c r="AE37" i="771"/>
  <c r="AD37" i="771"/>
  <c r="AC37" i="771"/>
  <c r="AB37" i="771"/>
  <c r="AA37" i="771"/>
  <c r="Z37" i="771"/>
  <c r="Y37" i="771"/>
  <c r="W37" i="771"/>
  <c r="V37" i="771"/>
  <c r="U37" i="771"/>
  <c r="T37" i="771"/>
  <c r="S37" i="771"/>
  <c r="Q37" i="771"/>
  <c r="P37" i="771"/>
  <c r="O37" i="771"/>
  <c r="N37" i="771"/>
  <c r="M37" i="771"/>
  <c r="L37" i="771"/>
  <c r="K37" i="771"/>
  <c r="J37" i="771"/>
  <c r="I37" i="771"/>
  <c r="H37" i="771"/>
  <c r="F37" i="771"/>
  <c r="E37" i="771"/>
  <c r="D37" i="771"/>
  <c r="C37" i="771"/>
  <c r="B37" i="771"/>
  <c r="AH36" i="771"/>
  <c r="AG36" i="771"/>
  <c r="AF36" i="771"/>
  <c r="AE36" i="771"/>
  <c r="AD36" i="771"/>
  <c r="AC36" i="771"/>
  <c r="AB36" i="771"/>
  <c r="AA36" i="771"/>
  <c r="Z36" i="771"/>
  <c r="Y36" i="771"/>
  <c r="W36" i="771"/>
  <c r="V36" i="771"/>
  <c r="U36" i="771"/>
  <c r="T36" i="771"/>
  <c r="S36" i="771"/>
  <c r="Q36" i="771"/>
  <c r="P36" i="771"/>
  <c r="O36" i="771"/>
  <c r="N36" i="771"/>
  <c r="M36" i="771"/>
  <c r="L36" i="771"/>
  <c r="K36" i="771"/>
  <c r="J36" i="771"/>
  <c r="I36" i="771"/>
  <c r="H36" i="771"/>
  <c r="F36" i="771"/>
  <c r="E36" i="771"/>
  <c r="D36" i="771"/>
  <c r="C36" i="771"/>
  <c r="B36" i="771"/>
  <c r="AH35" i="771"/>
  <c r="AG35" i="771"/>
  <c r="AF35" i="771"/>
  <c r="AE35" i="771"/>
  <c r="AD35" i="771"/>
  <c r="AC35" i="771"/>
  <c r="AB35" i="771"/>
  <c r="AA35" i="771"/>
  <c r="Z35" i="771"/>
  <c r="Y35" i="771"/>
  <c r="W35" i="771"/>
  <c r="V35" i="771"/>
  <c r="U35" i="771"/>
  <c r="T35" i="771"/>
  <c r="S35" i="771"/>
  <c r="Q35" i="771"/>
  <c r="P35" i="771"/>
  <c r="O35" i="771"/>
  <c r="N35" i="771"/>
  <c r="M35" i="771"/>
  <c r="L35" i="771"/>
  <c r="K35" i="771"/>
  <c r="J35" i="771"/>
  <c r="I35" i="771"/>
  <c r="H35" i="771"/>
  <c r="F35" i="771"/>
  <c r="E35" i="771"/>
  <c r="D35" i="771"/>
  <c r="C35" i="771"/>
  <c r="B35" i="771"/>
  <c r="AH34" i="771"/>
  <c r="AG34" i="771"/>
  <c r="AF34" i="771"/>
  <c r="AE34" i="771"/>
  <c r="AD34" i="771"/>
  <c r="AC34" i="771"/>
  <c r="AB34" i="771"/>
  <c r="AA34" i="771"/>
  <c r="Z34" i="771"/>
  <c r="Y34" i="771"/>
  <c r="W34" i="771"/>
  <c r="V34" i="771"/>
  <c r="U34" i="771"/>
  <c r="T34" i="771"/>
  <c r="S34" i="771"/>
  <c r="Q34" i="771"/>
  <c r="P34" i="771"/>
  <c r="O34" i="771"/>
  <c r="N34" i="771"/>
  <c r="M34" i="771"/>
  <c r="L34" i="771"/>
  <c r="K34" i="771"/>
  <c r="J34" i="771"/>
  <c r="I34" i="771"/>
  <c r="H34" i="771"/>
  <c r="F34" i="771"/>
  <c r="E34" i="771"/>
  <c r="D34" i="771"/>
  <c r="C34" i="771"/>
  <c r="B34" i="771"/>
  <c r="AH33" i="771"/>
  <c r="AG33" i="771"/>
  <c r="AF33" i="771"/>
  <c r="AE33" i="771"/>
  <c r="AD33" i="771"/>
  <c r="AC33" i="771"/>
  <c r="AB33" i="771"/>
  <c r="AA33" i="771"/>
  <c r="Z33" i="771"/>
  <c r="Y33" i="771"/>
  <c r="W33" i="771"/>
  <c r="V33" i="771"/>
  <c r="U33" i="771"/>
  <c r="T33" i="771"/>
  <c r="S33" i="771"/>
  <c r="Q33" i="771"/>
  <c r="P33" i="771"/>
  <c r="O33" i="771"/>
  <c r="N33" i="771"/>
  <c r="M33" i="771"/>
  <c r="L33" i="771"/>
  <c r="K33" i="771"/>
  <c r="J33" i="771"/>
  <c r="I33" i="771"/>
  <c r="H33" i="771"/>
  <c r="F33" i="771"/>
  <c r="E33" i="771"/>
  <c r="D33" i="771"/>
  <c r="C33" i="771"/>
  <c r="B33" i="771"/>
  <c r="T30" i="771"/>
  <c r="C30" i="771"/>
  <c r="I27" i="771"/>
  <c r="C27" i="771"/>
  <c r="K26" i="771"/>
  <c r="K28" i="771" s="1"/>
  <c r="I29" i="771" s="1"/>
  <c r="E26" i="771"/>
  <c r="E28" i="771" s="1"/>
  <c r="C29" i="771" s="1"/>
  <c r="AH42" i="770"/>
  <c r="AG42" i="770"/>
  <c r="AF42" i="770"/>
  <c r="AE42" i="770"/>
  <c r="AD42" i="770"/>
  <c r="AC42" i="770"/>
  <c r="AB42" i="770"/>
  <c r="AA42" i="770"/>
  <c r="Z42" i="770"/>
  <c r="Y42" i="770"/>
  <c r="W42" i="770"/>
  <c r="V42" i="770"/>
  <c r="U42" i="770"/>
  <c r="T42" i="770"/>
  <c r="S42" i="770"/>
  <c r="Q42" i="770"/>
  <c r="P42" i="770"/>
  <c r="O42" i="770"/>
  <c r="N42" i="770"/>
  <c r="M42" i="770"/>
  <c r="L42" i="770"/>
  <c r="K42" i="770"/>
  <c r="J42" i="770"/>
  <c r="I42" i="770"/>
  <c r="H42" i="770"/>
  <c r="F42" i="770"/>
  <c r="E42" i="770"/>
  <c r="D42" i="770"/>
  <c r="C42" i="770"/>
  <c r="B42" i="770"/>
  <c r="AH41" i="770"/>
  <c r="AG41" i="770"/>
  <c r="AF41" i="770"/>
  <c r="AE41" i="770"/>
  <c r="AD41" i="770"/>
  <c r="AC41" i="770"/>
  <c r="AB41" i="770"/>
  <c r="AA41" i="770"/>
  <c r="Z41" i="770"/>
  <c r="Y41" i="770"/>
  <c r="W41" i="770"/>
  <c r="V41" i="770"/>
  <c r="U41" i="770"/>
  <c r="T41" i="770"/>
  <c r="S41" i="770"/>
  <c r="Q41" i="770"/>
  <c r="P41" i="770"/>
  <c r="O41" i="770"/>
  <c r="N41" i="770"/>
  <c r="M41" i="770"/>
  <c r="L41" i="770"/>
  <c r="K41" i="770"/>
  <c r="J41" i="770"/>
  <c r="I41" i="770"/>
  <c r="H41" i="770"/>
  <c r="F41" i="770"/>
  <c r="E41" i="770"/>
  <c r="D41" i="770"/>
  <c r="C41" i="770"/>
  <c r="B41" i="770"/>
  <c r="AH40" i="770"/>
  <c r="AG40" i="770"/>
  <c r="AF40" i="770"/>
  <c r="AE40" i="770"/>
  <c r="AD40" i="770"/>
  <c r="AC40" i="770"/>
  <c r="AB40" i="770"/>
  <c r="AA40" i="770"/>
  <c r="Z40" i="770"/>
  <c r="Y40" i="770"/>
  <c r="W40" i="770"/>
  <c r="V40" i="770"/>
  <c r="U40" i="770"/>
  <c r="T40" i="770"/>
  <c r="S40" i="770"/>
  <c r="Q40" i="770"/>
  <c r="P40" i="770"/>
  <c r="O40" i="770"/>
  <c r="N40" i="770"/>
  <c r="M40" i="770"/>
  <c r="L40" i="770"/>
  <c r="K40" i="770"/>
  <c r="J40" i="770"/>
  <c r="I40" i="770"/>
  <c r="H40" i="770"/>
  <c r="F40" i="770"/>
  <c r="E40" i="770"/>
  <c r="D40" i="770"/>
  <c r="C40" i="770"/>
  <c r="B40" i="770"/>
  <c r="AH39" i="770"/>
  <c r="AG39" i="770"/>
  <c r="AF39" i="770"/>
  <c r="AE39" i="770"/>
  <c r="AD39" i="770"/>
  <c r="AC39" i="770"/>
  <c r="AB39" i="770"/>
  <c r="AA39" i="770"/>
  <c r="Z39" i="770"/>
  <c r="Y39" i="770"/>
  <c r="W39" i="770"/>
  <c r="V39" i="770"/>
  <c r="U39" i="770"/>
  <c r="T39" i="770"/>
  <c r="S39" i="770"/>
  <c r="Q39" i="770"/>
  <c r="P39" i="770"/>
  <c r="O39" i="770"/>
  <c r="N39" i="770"/>
  <c r="M39" i="770"/>
  <c r="L39" i="770"/>
  <c r="K39" i="770"/>
  <c r="J39" i="770"/>
  <c r="I39" i="770"/>
  <c r="H39" i="770"/>
  <c r="F39" i="770"/>
  <c r="E39" i="770"/>
  <c r="D39" i="770"/>
  <c r="C39" i="770"/>
  <c r="B39" i="770"/>
  <c r="AH38" i="770"/>
  <c r="AG38" i="770"/>
  <c r="AF38" i="770"/>
  <c r="AE38" i="770"/>
  <c r="AD38" i="770"/>
  <c r="AC38" i="770"/>
  <c r="AB38" i="770"/>
  <c r="AA38" i="770"/>
  <c r="Z38" i="770"/>
  <c r="Y38" i="770"/>
  <c r="W38" i="770"/>
  <c r="V38" i="770"/>
  <c r="U38" i="770"/>
  <c r="T38" i="770"/>
  <c r="S38" i="770"/>
  <c r="Q38" i="770"/>
  <c r="P38" i="770"/>
  <c r="O38" i="770"/>
  <c r="N38" i="770"/>
  <c r="M38" i="770"/>
  <c r="L38" i="770"/>
  <c r="K38" i="770"/>
  <c r="J38" i="770"/>
  <c r="I38" i="770"/>
  <c r="H38" i="770"/>
  <c r="F38" i="770"/>
  <c r="E38" i="770"/>
  <c r="D38" i="770"/>
  <c r="C38" i="770"/>
  <c r="B38" i="770"/>
  <c r="AH37" i="770"/>
  <c r="AG37" i="770"/>
  <c r="AF37" i="770"/>
  <c r="AE37" i="770"/>
  <c r="AD37" i="770"/>
  <c r="AC37" i="770"/>
  <c r="AB37" i="770"/>
  <c r="AA37" i="770"/>
  <c r="Z37" i="770"/>
  <c r="Y37" i="770"/>
  <c r="W37" i="770"/>
  <c r="V37" i="770"/>
  <c r="U37" i="770"/>
  <c r="T37" i="770"/>
  <c r="S37" i="770"/>
  <c r="Q37" i="770"/>
  <c r="P37" i="770"/>
  <c r="O37" i="770"/>
  <c r="N37" i="770"/>
  <c r="M37" i="770"/>
  <c r="L37" i="770"/>
  <c r="K37" i="770"/>
  <c r="J37" i="770"/>
  <c r="I37" i="770"/>
  <c r="H37" i="770"/>
  <c r="F37" i="770"/>
  <c r="E37" i="770"/>
  <c r="D37" i="770"/>
  <c r="C37" i="770"/>
  <c r="B37" i="770"/>
  <c r="AH36" i="770"/>
  <c r="AG36" i="770"/>
  <c r="AF36" i="770"/>
  <c r="AE36" i="770"/>
  <c r="AD36" i="770"/>
  <c r="AC36" i="770"/>
  <c r="AB36" i="770"/>
  <c r="AA36" i="770"/>
  <c r="Z36" i="770"/>
  <c r="Y36" i="770"/>
  <c r="W36" i="770"/>
  <c r="V36" i="770"/>
  <c r="U36" i="770"/>
  <c r="T36" i="770"/>
  <c r="S36" i="770"/>
  <c r="Q36" i="770"/>
  <c r="P36" i="770"/>
  <c r="O36" i="770"/>
  <c r="N36" i="770"/>
  <c r="M36" i="770"/>
  <c r="L36" i="770"/>
  <c r="K36" i="770"/>
  <c r="J36" i="770"/>
  <c r="I36" i="770"/>
  <c r="H36" i="770"/>
  <c r="F36" i="770"/>
  <c r="E36" i="770"/>
  <c r="D36" i="770"/>
  <c r="C36" i="770"/>
  <c r="B36" i="770"/>
  <c r="AH35" i="770"/>
  <c r="AG35" i="770"/>
  <c r="AF35" i="770"/>
  <c r="AE35" i="770"/>
  <c r="AD35" i="770"/>
  <c r="AC35" i="770"/>
  <c r="AB35" i="770"/>
  <c r="AA35" i="770"/>
  <c r="Z35" i="770"/>
  <c r="Y35" i="770"/>
  <c r="W35" i="770"/>
  <c r="V35" i="770"/>
  <c r="U35" i="770"/>
  <c r="T35" i="770"/>
  <c r="S35" i="770"/>
  <c r="Q35" i="770"/>
  <c r="P35" i="770"/>
  <c r="O35" i="770"/>
  <c r="N35" i="770"/>
  <c r="M35" i="770"/>
  <c r="L35" i="770"/>
  <c r="K35" i="770"/>
  <c r="J35" i="770"/>
  <c r="I35" i="770"/>
  <c r="H35" i="770"/>
  <c r="F35" i="770"/>
  <c r="E35" i="770"/>
  <c r="D35" i="770"/>
  <c r="C35" i="770"/>
  <c r="B35" i="770"/>
  <c r="AH34" i="770"/>
  <c r="AG34" i="770"/>
  <c r="AF34" i="770"/>
  <c r="AE34" i="770"/>
  <c r="AD34" i="770"/>
  <c r="AC34" i="770"/>
  <c r="AB34" i="770"/>
  <c r="AA34" i="770"/>
  <c r="Z34" i="770"/>
  <c r="Y34" i="770"/>
  <c r="W34" i="770"/>
  <c r="V34" i="770"/>
  <c r="U34" i="770"/>
  <c r="T34" i="770"/>
  <c r="S34" i="770"/>
  <c r="Q34" i="770"/>
  <c r="P34" i="770"/>
  <c r="O34" i="770"/>
  <c r="N34" i="770"/>
  <c r="M34" i="770"/>
  <c r="L34" i="770"/>
  <c r="K34" i="770"/>
  <c r="J34" i="770"/>
  <c r="I34" i="770"/>
  <c r="H34" i="770"/>
  <c r="F34" i="770"/>
  <c r="E34" i="770"/>
  <c r="D34" i="770"/>
  <c r="C34" i="770"/>
  <c r="B34" i="770"/>
  <c r="AH33" i="770"/>
  <c r="AG33" i="770"/>
  <c r="AF33" i="770"/>
  <c r="AE33" i="770"/>
  <c r="AD33" i="770"/>
  <c r="AC33" i="770"/>
  <c r="AB33" i="770"/>
  <c r="AA33" i="770"/>
  <c r="Z33" i="770"/>
  <c r="Y33" i="770"/>
  <c r="W33" i="770"/>
  <c r="V33" i="770"/>
  <c r="U33" i="770"/>
  <c r="T33" i="770"/>
  <c r="S33" i="770"/>
  <c r="Q33" i="770"/>
  <c r="P33" i="770"/>
  <c r="O33" i="770"/>
  <c r="N33" i="770"/>
  <c r="M33" i="770"/>
  <c r="L33" i="770"/>
  <c r="K33" i="770"/>
  <c r="J33" i="770"/>
  <c r="I33" i="770"/>
  <c r="H33" i="770"/>
  <c r="F33" i="770"/>
  <c r="E33" i="770"/>
  <c r="D33" i="770"/>
  <c r="C33" i="770"/>
  <c r="B33" i="770"/>
  <c r="T30" i="770"/>
  <c r="C30" i="770"/>
  <c r="I27" i="770"/>
  <c r="C27" i="770"/>
  <c r="K26" i="770"/>
  <c r="K28" i="770" s="1"/>
  <c r="I29" i="770" s="1"/>
  <c r="E26" i="770"/>
  <c r="E28" i="770" s="1"/>
  <c r="C29" i="770" s="1"/>
  <c r="AH42" i="769"/>
  <c r="AG42" i="769"/>
  <c r="AF42" i="769"/>
  <c r="AE42" i="769"/>
  <c r="AD42" i="769"/>
  <c r="AC42" i="769"/>
  <c r="AB42" i="769"/>
  <c r="AA42" i="769"/>
  <c r="Z42" i="769"/>
  <c r="Y42" i="769"/>
  <c r="W42" i="769"/>
  <c r="V42" i="769"/>
  <c r="U42" i="769"/>
  <c r="T42" i="769"/>
  <c r="S42" i="769"/>
  <c r="Q42" i="769"/>
  <c r="P42" i="769"/>
  <c r="O42" i="769"/>
  <c r="N42" i="769"/>
  <c r="M42" i="769"/>
  <c r="L42" i="769"/>
  <c r="K42" i="769"/>
  <c r="J42" i="769"/>
  <c r="I42" i="769"/>
  <c r="H42" i="769"/>
  <c r="F42" i="769"/>
  <c r="E42" i="769"/>
  <c r="D42" i="769"/>
  <c r="C42" i="769"/>
  <c r="B42" i="769"/>
  <c r="AH41" i="769"/>
  <c r="AG41" i="769"/>
  <c r="AF41" i="769"/>
  <c r="AE41" i="769"/>
  <c r="AD41" i="769"/>
  <c r="AC41" i="769"/>
  <c r="AB41" i="769"/>
  <c r="AA41" i="769"/>
  <c r="Z41" i="769"/>
  <c r="Y41" i="769"/>
  <c r="W41" i="769"/>
  <c r="V41" i="769"/>
  <c r="U41" i="769"/>
  <c r="T41" i="769"/>
  <c r="S41" i="769"/>
  <c r="Q41" i="769"/>
  <c r="P41" i="769"/>
  <c r="O41" i="769"/>
  <c r="N41" i="769"/>
  <c r="M41" i="769"/>
  <c r="L41" i="769"/>
  <c r="K41" i="769"/>
  <c r="J41" i="769"/>
  <c r="I41" i="769"/>
  <c r="H41" i="769"/>
  <c r="F41" i="769"/>
  <c r="E41" i="769"/>
  <c r="D41" i="769"/>
  <c r="C41" i="769"/>
  <c r="B41" i="769"/>
  <c r="AH40" i="769"/>
  <c r="AG40" i="769"/>
  <c r="AF40" i="769"/>
  <c r="AE40" i="769"/>
  <c r="AD40" i="769"/>
  <c r="AC40" i="769"/>
  <c r="AB40" i="769"/>
  <c r="AA40" i="769"/>
  <c r="Z40" i="769"/>
  <c r="Y40" i="769"/>
  <c r="W40" i="769"/>
  <c r="V40" i="769"/>
  <c r="U40" i="769"/>
  <c r="T40" i="769"/>
  <c r="S40" i="769"/>
  <c r="Q40" i="769"/>
  <c r="P40" i="769"/>
  <c r="O40" i="769"/>
  <c r="N40" i="769"/>
  <c r="M40" i="769"/>
  <c r="L40" i="769"/>
  <c r="K40" i="769"/>
  <c r="J40" i="769"/>
  <c r="I40" i="769"/>
  <c r="H40" i="769"/>
  <c r="F40" i="769"/>
  <c r="E40" i="769"/>
  <c r="D40" i="769"/>
  <c r="C40" i="769"/>
  <c r="B40" i="769"/>
  <c r="AH39" i="769"/>
  <c r="AG39" i="769"/>
  <c r="AF39" i="769"/>
  <c r="AE39" i="769"/>
  <c r="AD39" i="769"/>
  <c r="AC39" i="769"/>
  <c r="AB39" i="769"/>
  <c r="AA39" i="769"/>
  <c r="Z39" i="769"/>
  <c r="Y39" i="769"/>
  <c r="W39" i="769"/>
  <c r="V39" i="769"/>
  <c r="U39" i="769"/>
  <c r="T39" i="769"/>
  <c r="S39" i="769"/>
  <c r="Q39" i="769"/>
  <c r="P39" i="769"/>
  <c r="O39" i="769"/>
  <c r="N39" i="769"/>
  <c r="M39" i="769"/>
  <c r="L39" i="769"/>
  <c r="K39" i="769"/>
  <c r="J39" i="769"/>
  <c r="I39" i="769"/>
  <c r="H39" i="769"/>
  <c r="F39" i="769"/>
  <c r="E39" i="769"/>
  <c r="D39" i="769"/>
  <c r="C39" i="769"/>
  <c r="B39" i="769"/>
  <c r="AH38" i="769"/>
  <c r="AG38" i="769"/>
  <c r="AF38" i="769"/>
  <c r="AE38" i="769"/>
  <c r="AD38" i="769"/>
  <c r="AC38" i="769"/>
  <c r="AB38" i="769"/>
  <c r="AA38" i="769"/>
  <c r="Z38" i="769"/>
  <c r="Y38" i="769"/>
  <c r="W38" i="769"/>
  <c r="V38" i="769"/>
  <c r="U38" i="769"/>
  <c r="T38" i="769"/>
  <c r="S38" i="769"/>
  <c r="Q38" i="769"/>
  <c r="P38" i="769"/>
  <c r="O38" i="769"/>
  <c r="N38" i="769"/>
  <c r="M38" i="769"/>
  <c r="L38" i="769"/>
  <c r="K38" i="769"/>
  <c r="J38" i="769"/>
  <c r="I38" i="769"/>
  <c r="H38" i="769"/>
  <c r="F38" i="769"/>
  <c r="E38" i="769"/>
  <c r="D38" i="769"/>
  <c r="C38" i="769"/>
  <c r="B38" i="769"/>
  <c r="AH37" i="769"/>
  <c r="AG37" i="769"/>
  <c r="AF37" i="769"/>
  <c r="AE37" i="769"/>
  <c r="AD37" i="769"/>
  <c r="AC37" i="769"/>
  <c r="AB37" i="769"/>
  <c r="AA37" i="769"/>
  <c r="Z37" i="769"/>
  <c r="Y37" i="769"/>
  <c r="W37" i="769"/>
  <c r="V37" i="769"/>
  <c r="U37" i="769"/>
  <c r="T37" i="769"/>
  <c r="S37" i="769"/>
  <c r="Q37" i="769"/>
  <c r="P37" i="769"/>
  <c r="O37" i="769"/>
  <c r="N37" i="769"/>
  <c r="M37" i="769"/>
  <c r="L37" i="769"/>
  <c r="K37" i="769"/>
  <c r="J37" i="769"/>
  <c r="I37" i="769"/>
  <c r="H37" i="769"/>
  <c r="F37" i="769"/>
  <c r="E37" i="769"/>
  <c r="D37" i="769"/>
  <c r="C37" i="769"/>
  <c r="B37" i="769"/>
  <c r="AH36" i="769"/>
  <c r="AG36" i="769"/>
  <c r="AF36" i="769"/>
  <c r="AE36" i="769"/>
  <c r="AD36" i="769"/>
  <c r="AC36" i="769"/>
  <c r="AB36" i="769"/>
  <c r="AA36" i="769"/>
  <c r="Z36" i="769"/>
  <c r="Y36" i="769"/>
  <c r="W36" i="769"/>
  <c r="V36" i="769"/>
  <c r="U36" i="769"/>
  <c r="T36" i="769"/>
  <c r="S36" i="769"/>
  <c r="Q36" i="769"/>
  <c r="P36" i="769"/>
  <c r="O36" i="769"/>
  <c r="N36" i="769"/>
  <c r="M36" i="769"/>
  <c r="L36" i="769"/>
  <c r="K36" i="769"/>
  <c r="J36" i="769"/>
  <c r="I36" i="769"/>
  <c r="H36" i="769"/>
  <c r="F36" i="769"/>
  <c r="E36" i="769"/>
  <c r="D36" i="769"/>
  <c r="C36" i="769"/>
  <c r="B36" i="769"/>
  <c r="AH35" i="769"/>
  <c r="AG35" i="769"/>
  <c r="AF35" i="769"/>
  <c r="AE35" i="769"/>
  <c r="AD35" i="769"/>
  <c r="AC35" i="769"/>
  <c r="AB35" i="769"/>
  <c r="AA35" i="769"/>
  <c r="Z35" i="769"/>
  <c r="Y35" i="769"/>
  <c r="W35" i="769"/>
  <c r="V35" i="769"/>
  <c r="U35" i="769"/>
  <c r="T35" i="769"/>
  <c r="S35" i="769"/>
  <c r="Q35" i="769"/>
  <c r="P35" i="769"/>
  <c r="O35" i="769"/>
  <c r="N35" i="769"/>
  <c r="M35" i="769"/>
  <c r="L35" i="769"/>
  <c r="K35" i="769"/>
  <c r="J35" i="769"/>
  <c r="I35" i="769"/>
  <c r="H35" i="769"/>
  <c r="F35" i="769"/>
  <c r="E35" i="769"/>
  <c r="D35" i="769"/>
  <c r="C35" i="769"/>
  <c r="B35" i="769"/>
  <c r="AH34" i="769"/>
  <c r="AG34" i="769"/>
  <c r="AF34" i="769"/>
  <c r="AE34" i="769"/>
  <c r="AD34" i="769"/>
  <c r="AC34" i="769"/>
  <c r="AB34" i="769"/>
  <c r="AA34" i="769"/>
  <c r="Z34" i="769"/>
  <c r="Y34" i="769"/>
  <c r="W34" i="769"/>
  <c r="V34" i="769"/>
  <c r="U34" i="769"/>
  <c r="T34" i="769"/>
  <c r="S34" i="769"/>
  <c r="Q34" i="769"/>
  <c r="P34" i="769"/>
  <c r="O34" i="769"/>
  <c r="N34" i="769"/>
  <c r="M34" i="769"/>
  <c r="L34" i="769"/>
  <c r="K34" i="769"/>
  <c r="J34" i="769"/>
  <c r="I34" i="769"/>
  <c r="H34" i="769"/>
  <c r="F34" i="769"/>
  <c r="E34" i="769"/>
  <c r="D34" i="769"/>
  <c r="C34" i="769"/>
  <c r="B34" i="769"/>
  <c r="AH33" i="769"/>
  <c r="AG33" i="769"/>
  <c r="AF33" i="769"/>
  <c r="AE33" i="769"/>
  <c r="AD33" i="769"/>
  <c r="AC33" i="769"/>
  <c r="AB33" i="769"/>
  <c r="AA33" i="769"/>
  <c r="Z33" i="769"/>
  <c r="Y33" i="769"/>
  <c r="W33" i="769"/>
  <c r="V33" i="769"/>
  <c r="U33" i="769"/>
  <c r="T33" i="769"/>
  <c r="S33" i="769"/>
  <c r="Q33" i="769"/>
  <c r="P33" i="769"/>
  <c r="O33" i="769"/>
  <c r="N33" i="769"/>
  <c r="M33" i="769"/>
  <c r="L33" i="769"/>
  <c r="K33" i="769"/>
  <c r="J33" i="769"/>
  <c r="I33" i="769"/>
  <c r="H33" i="769"/>
  <c r="F33" i="769"/>
  <c r="E33" i="769"/>
  <c r="D33" i="769"/>
  <c r="C33" i="769"/>
  <c r="B33" i="769"/>
  <c r="T30" i="769"/>
  <c r="C30" i="769"/>
  <c r="I27" i="769"/>
  <c r="C27" i="769"/>
  <c r="K26" i="769"/>
  <c r="K28" i="769" s="1"/>
  <c r="I29" i="769" s="1"/>
  <c r="E26" i="769"/>
  <c r="E28" i="769" s="1"/>
  <c r="C29" i="769" s="1"/>
  <c r="AH42" i="768"/>
  <c r="AG42" i="768"/>
  <c r="AF42" i="768"/>
  <c r="AE42" i="768"/>
  <c r="AD42" i="768"/>
  <c r="AC42" i="768"/>
  <c r="AB42" i="768"/>
  <c r="AA42" i="768"/>
  <c r="Z42" i="768"/>
  <c r="Y42" i="768"/>
  <c r="W42" i="768"/>
  <c r="V42" i="768"/>
  <c r="U42" i="768"/>
  <c r="T42" i="768"/>
  <c r="S42" i="768"/>
  <c r="Q42" i="768"/>
  <c r="P42" i="768"/>
  <c r="O42" i="768"/>
  <c r="N42" i="768"/>
  <c r="M42" i="768"/>
  <c r="L42" i="768"/>
  <c r="K42" i="768"/>
  <c r="J42" i="768"/>
  <c r="I42" i="768"/>
  <c r="H42" i="768"/>
  <c r="F42" i="768"/>
  <c r="E42" i="768"/>
  <c r="D42" i="768"/>
  <c r="C42" i="768"/>
  <c r="B42" i="768"/>
  <c r="AH41" i="768"/>
  <c r="AG41" i="768"/>
  <c r="AF41" i="768"/>
  <c r="AE41" i="768"/>
  <c r="AD41" i="768"/>
  <c r="AC41" i="768"/>
  <c r="AB41" i="768"/>
  <c r="AA41" i="768"/>
  <c r="Z41" i="768"/>
  <c r="Y41" i="768"/>
  <c r="W41" i="768"/>
  <c r="V41" i="768"/>
  <c r="U41" i="768"/>
  <c r="T41" i="768"/>
  <c r="S41" i="768"/>
  <c r="Q41" i="768"/>
  <c r="P41" i="768"/>
  <c r="O41" i="768"/>
  <c r="N41" i="768"/>
  <c r="M41" i="768"/>
  <c r="L41" i="768"/>
  <c r="K41" i="768"/>
  <c r="J41" i="768"/>
  <c r="I41" i="768"/>
  <c r="H41" i="768"/>
  <c r="F41" i="768"/>
  <c r="E41" i="768"/>
  <c r="D41" i="768"/>
  <c r="C41" i="768"/>
  <c r="B41" i="768"/>
  <c r="AH40" i="768"/>
  <c r="AG40" i="768"/>
  <c r="AF40" i="768"/>
  <c r="AE40" i="768"/>
  <c r="AD40" i="768"/>
  <c r="AC40" i="768"/>
  <c r="AB40" i="768"/>
  <c r="AA40" i="768"/>
  <c r="Z40" i="768"/>
  <c r="Y40" i="768"/>
  <c r="W40" i="768"/>
  <c r="V40" i="768"/>
  <c r="U40" i="768"/>
  <c r="T40" i="768"/>
  <c r="S40" i="768"/>
  <c r="Q40" i="768"/>
  <c r="P40" i="768"/>
  <c r="O40" i="768"/>
  <c r="N40" i="768"/>
  <c r="M40" i="768"/>
  <c r="L40" i="768"/>
  <c r="K40" i="768"/>
  <c r="J40" i="768"/>
  <c r="I40" i="768"/>
  <c r="H40" i="768"/>
  <c r="F40" i="768"/>
  <c r="E40" i="768"/>
  <c r="D40" i="768"/>
  <c r="C40" i="768"/>
  <c r="B40" i="768"/>
  <c r="AH39" i="768"/>
  <c r="AG39" i="768"/>
  <c r="AF39" i="768"/>
  <c r="AE39" i="768"/>
  <c r="AD39" i="768"/>
  <c r="AC39" i="768"/>
  <c r="AB39" i="768"/>
  <c r="AA39" i="768"/>
  <c r="Z39" i="768"/>
  <c r="Y39" i="768"/>
  <c r="W39" i="768"/>
  <c r="V39" i="768"/>
  <c r="U39" i="768"/>
  <c r="T39" i="768"/>
  <c r="S39" i="768"/>
  <c r="Q39" i="768"/>
  <c r="P39" i="768"/>
  <c r="O39" i="768"/>
  <c r="N39" i="768"/>
  <c r="M39" i="768"/>
  <c r="L39" i="768"/>
  <c r="K39" i="768"/>
  <c r="J39" i="768"/>
  <c r="I39" i="768"/>
  <c r="H39" i="768"/>
  <c r="F39" i="768"/>
  <c r="E39" i="768"/>
  <c r="D39" i="768"/>
  <c r="C39" i="768"/>
  <c r="B39" i="768"/>
  <c r="AH38" i="768"/>
  <c r="AG38" i="768"/>
  <c r="AF38" i="768"/>
  <c r="AE38" i="768"/>
  <c r="AD38" i="768"/>
  <c r="AC38" i="768"/>
  <c r="AB38" i="768"/>
  <c r="AA38" i="768"/>
  <c r="Z38" i="768"/>
  <c r="Y38" i="768"/>
  <c r="W38" i="768"/>
  <c r="V38" i="768"/>
  <c r="U38" i="768"/>
  <c r="T38" i="768"/>
  <c r="S38" i="768"/>
  <c r="Q38" i="768"/>
  <c r="P38" i="768"/>
  <c r="O38" i="768"/>
  <c r="N38" i="768"/>
  <c r="M38" i="768"/>
  <c r="L38" i="768"/>
  <c r="K38" i="768"/>
  <c r="J38" i="768"/>
  <c r="I38" i="768"/>
  <c r="H38" i="768"/>
  <c r="F38" i="768"/>
  <c r="E38" i="768"/>
  <c r="D38" i="768"/>
  <c r="C38" i="768"/>
  <c r="B38" i="768"/>
  <c r="AH37" i="768"/>
  <c r="AG37" i="768"/>
  <c r="AF37" i="768"/>
  <c r="AE37" i="768"/>
  <c r="AD37" i="768"/>
  <c r="AC37" i="768"/>
  <c r="AB37" i="768"/>
  <c r="AA37" i="768"/>
  <c r="Z37" i="768"/>
  <c r="Y37" i="768"/>
  <c r="W37" i="768"/>
  <c r="V37" i="768"/>
  <c r="U37" i="768"/>
  <c r="T37" i="768"/>
  <c r="S37" i="768"/>
  <c r="Q37" i="768"/>
  <c r="P37" i="768"/>
  <c r="O37" i="768"/>
  <c r="N37" i="768"/>
  <c r="M37" i="768"/>
  <c r="L37" i="768"/>
  <c r="K37" i="768"/>
  <c r="J37" i="768"/>
  <c r="I37" i="768"/>
  <c r="H37" i="768"/>
  <c r="F37" i="768"/>
  <c r="E37" i="768"/>
  <c r="D37" i="768"/>
  <c r="C37" i="768"/>
  <c r="B37" i="768"/>
  <c r="AH36" i="768"/>
  <c r="AG36" i="768"/>
  <c r="AF36" i="768"/>
  <c r="AE36" i="768"/>
  <c r="AD36" i="768"/>
  <c r="AC36" i="768"/>
  <c r="AB36" i="768"/>
  <c r="AA36" i="768"/>
  <c r="Z36" i="768"/>
  <c r="Y36" i="768"/>
  <c r="W36" i="768"/>
  <c r="V36" i="768"/>
  <c r="U36" i="768"/>
  <c r="T36" i="768"/>
  <c r="S36" i="768"/>
  <c r="Q36" i="768"/>
  <c r="P36" i="768"/>
  <c r="O36" i="768"/>
  <c r="N36" i="768"/>
  <c r="M36" i="768"/>
  <c r="L36" i="768"/>
  <c r="K36" i="768"/>
  <c r="J36" i="768"/>
  <c r="I36" i="768"/>
  <c r="H36" i="768"/>
  <c r="F36" i="768"/>
  <c r="E36" i="768"/>
  <c r="D36" i="768"/>
  <c r="C36" i="768"/>
  <c r="B36" i="768"/>
  <c r="AH35" i="768"/>
  <c r="AG35" i="768"/>
  <c r="AF35" i="768"/>
  <c r="AE35" i="768"/>
  <c r="AD35" i="768"/>
  <c r="AC35" i="768"/>
  <c r="AB35" i="768"/>
  <c r="AA35" i="768"/>
  <c r="Z35" i="768"/>
  <c r="Y35" i="768"/>
  <c r="W35" i="768"/>
  <c r="V35" i="768"/>
  <c r="U35" i="768"/>
  <c r="T35" i="768"/>
  <c r="S35" i="768"/>
  <c r="Q35" i="768"/>
  <c r="P35" i="768"/>
  <c r="O35" i="768"/>
  <c r="N35" i="768"/>
  <c r="M35" i="768"/>
  <c r="L35" i="768"/>
  <c r="K35" i="768"/>
  <c r="J35" i="768"/>
  <c r="I35" i="768"/>
  <c r="H35" i="768"/>
  <c r="F35" i="768"/>
  <c r="E35" i="768"/>
  <c r="D35" i="768"/>
  <c r="C35" i="768"/>
  <c r="B35" i="768"/>
  <c r="AH34" i="768"/>
  <c r="AG34" i="768"/>
  <c r="AF34" i="768"/>
  <c r="AE34" i="768"/>
  <c r="AD34" i="768"/>
  <c r="AC34" i="768"/>
  <c r="AB34" i="768"/>
  <c r="AA34" i="768"/>
  <c r="Z34" i="768"/>
  <c r="Y34" i="768"/>
  <c r="W34" i="768"/>
  <c r="V34" i="768"/>
  <c r="U34" i="768"/>
  <c r="T34" i="768"/>
  <c r="S34" i="768"/>
  <c r="Q34" i="768"/>
  <c r="P34" i="768"/>
  <c r="O34" i="768"/>
  <c r="N34" i="768"/>
  <c r="M34" i="768"/>
  <c r="L34" i="768"/>
  <c r="K34" i="768"/>
  <c r="J34" i="768"/>
  <c r="I34" i="768"/>
  <c r="H34" i="768"/>
  <c r="F34" i="768"/>
  <c r="E34" i="768"/>
  <c r="D34" i="768"/>
  <c r="C34" i="768"/>
  <c r="B34" i="768"/>
  <c r="AH33" i="768"/>
  <c r="AG33" i="768"/>
  <c r="AF33" i="768"/>
  <c r="AE33" i="768"/>
  <c r="AD33" i="768"/>
  <c r="AC33" i="768"/>
  <c r="AB33" i="768"/>
  <c r="AA33" i="768"/>
  <c r="Z33" i="768"/>
  <c r="Y33" i="768"/>
  <c r="W33" i="768"/>
  <c r="V33" i="768"/>
  <c r="U33" i="768"/>
  <c r="T33" i="768"/>
  <c r="S33" i="768"/>
  <c r="Q33" i="768"/>
  <c r="P33" i="768"/>
  <c r="O33" i="768"/>
  <c r="N33" i="768"/>
  <c r="M33" i="768"/>
  <c r="L33" i="768"/>
  <c r="K33" i="768"/>
  <c r="J33" i="768"/>
  <c r="I33" i="768"/>
  <c r="H33" i="768"/>
  <c r="F33" i="768"/>
  <c r="E33" i="768"/>
  <c r="D33" i="768"/>
  <c r="C33" i="768"/>
  <c r="B33" i="768"/>
  <c r="T30" i="768"/>
  <c r="C30" i="768"/>
  <c r="I27" i="768"/>
  <c r="C27" i="768"/>
  <c r="K26" i="768"/>
  <c r="K28" i="768" s="1"/>
  <c r="I29" i="768" s="1"/>
  <c r="E26" i="768"/>
  <c r="E28" i="768" s="1"/>
  <c r="C29" i="768" s="1"/>
  <c r="AH42" i="767"/>
  <c r="AG42" i="767"/>
  <c r="AF42" i="767"/>
  <c r="AE42" i="767"/>
  <c r="AD42" i="767"/>
  <c r="AC42" i="767"/>
  <c r="AB42" i="767"/>
  <c r="AA42" i="767"/>
  <c r="Z42" i="767"/>
  <c r="Y42" i="767"/>
  <c r="W42" i="767"/>
  <c r="V42" i="767"/>
  <c r="U42" i="767"/>
  <c r="T42" i="767"/>
  <c r="S42" i="767"/>
  <c r="Q42" i="767"/>
  <c r="P42" i="767"/>
  <c r="O42" i="767"/>
  <c r="N42" i="767"/>
  <c r="M42" i="767"/>
  <c r="L42" i="767"/>
  <c r="K42" i="767"/>
  <c r="J42" i="767"/>
  <c r="I42" i="767"/>
  <c r="H42" i="767"/>
  <c r="F42" i="767"/>
  <c r="E42" i="767"/>
  <c r="D42" i="767"/>
  <c r="C42" i="767"/>
  <c r="B42" i="767"/>
  <c r="AH41" i="767"/>
  <c r="AG41" i="767"/>
  <c r="AF41" i="767"/>
  <c r="AE41" i="767"/>
  <c r="AD41" i="767"/>
  <c r="AC41" i="767"/>
  <c r="AB41" i="767"/>
  <c r="AA41" i="767"/>
  <c r="Z41" i="767"/>
  <c r="Y41" i="767"/>
  <c r="W41" i="767"/>
  <c r="V41" i="767"/>
  <c r="U41" i="767"/>
  <c r="T41" i="767"/>
  <c r="S41" i="767"/>
  <c r="Q41" i="767"/>
  <c r="P41" i="767"/>
  <c r="O41" i="767"/>
  <c r="N41" i="767"/>
  <c r="M41" i="767"/>
  <c r="L41" i="767"/>
  <c r="K41" i="767"/>
  <c r="J41" i="767"/>
  <c r="I41" i="767"/>
  <c r="H41" i="767"/>
  <c r="F41" i="767"/>
  <c r="E41" i="767"/>
  <c r="D41" i="767"/>
  <c r="C41" i="767"/>
  <c r="B41" i="767"/>
  <c r="AH40" i="767"/>
  <c r="AG40" i="767"/>
  <c r="AF40" i="767"/>
  <c r="AE40" i="767"/>
  <c r="AD40" i="767"/>
  <c r="AC40" i="767"/>
  <c r="AB40" i="767"/>
  <c r="AA40" i="767"/>
  <c r="Z40" i="767"/>
  <c r="Y40" i="767"/>
  <c r="W40" i="767"/>
  <c r="V40" i="767"/>
  <c r="U40" i="767"/>
  <c r="T40" i="767"/>
  <c r="S40" i="767"/>
  <c r="Q40" i="767"/>
  <c r="P40" i="767"/>
  <c r="O40" i="767"/>
  <c r="N40" i="767"/>
  <c r="M40" i="767"/>
  <c r="L40" i="767"/>
  <c r="K40" i="767"/>
  <c r="J40" i="767"/>
  <c r="I40" i="767"/>
  <c r="H40" i="767"/>
  <c r="F40" i="767"/>
  <c r="E40" i="767"/>
  <c r="D40" i="767"/>
  <c r="C40" i="767"/>
  <c r="B40" i="767"/>
  <c r="AH39" i="767"/>
  <c r="AG39" i="767"/>
  <c r="AF39" i="767"/>
  <c r="AE39" i="767"/>
  <c r="AD39" i="767"/>
  <c r="AC39" i="767"/>
  <c r="AB39" i="767"/>
  <c r="AA39" i="767"/>
  <c r="Z39" i="767"/>
  <c r="Y39" i="767"/>
  <c r="W39" i="767"/>
  <c r="V39" i="767"/>
  <c r="U39" i="767"/>
  <c r="T39" i="767"/>
  <c r="S39" i="767"/>
  <c r="Q39" i="767"/>
  <c r="P39" i="767"/>
  <c r="O39" i="767"/>
  <c r="N39" i="767"/>
  <c r="M39" i="767"/>
  <c r="L39" i="767"/>
  <c r="K39" i="767"/>
  <c r="J39" i="767"/>
  <c r="I39" i="767"/>
  <c r="H39" i="767"/>
  <c r="F39" i="767"/>
  <c r="E39" i="767"/>
  <c r="D39" i="767"/>
  <c r="C39" i="767"/>
  <c r="B39" i="767"/>
  <c r="AH38" i="767"/>
  <c r="AG38" i="767"/>
  <c r="AF38" i="767"/>
  <c r="AE38" i="767"/>
  <c r="AD38" i="767"/>
  <c r="AC38" i="767"/>
  <c r="AB38" i="767"/>
  <c r="AA38" i="767"/>
  <c r="Z38" i="767"/>
  <c r="Y38" i="767"/>
  <c r="W38" i="767"/>
  <c r="V38" i="767"/>
  <c r="U38" i="767"/>
  <c r="T38" i="767"/>
  <c r="S38" i="767"/>
  <c r="Q38" i="767"/>
  <c r="P38" i="767"/>
  <c r="O38" i="767"/>
  <c r="N38" i="767"/>
  <c r="M38" i="767"/>
  <c r="L38" i="767"/>
  <c r="K38" i="767"/>
  <c r="J38" i="767"/>
  <c r="I38" i="767"/>
  <c r="H38" i="767"/>
  <c r="F38" i="767"/>
  <c r="E38" i="767"/>
  <c r="D38" i="767"/>
  <c r="C38" i="767"/>
  <c r="B38" i="767"/>
  <c r="AH37" i="767"/>
  <c r="AG37" i="767"/>
  <c r="AF37" i="767"/>
  <c r="AE37" i="767"/>
  <c r="AD37" i="767"/>
  <c r="AC37" i="767"/>
  <c r="AB37" i="767"/>
  <c r="AA37" i="767"/>
  <c r="Z37" i="767"/>
  <c r="Y37" i="767"/>
  <c r="W37" i="767"/>
  <c r="V37" i="767"/>
  <c r="U37" i="767"/>
  <c r="T37" i="767"/>
  <c r="S37" i="767"/>
  <c r="Q37" i="767"/>
  <c r="P37" i="767"/>
  <c r="O37" i="767"/>
  <c r="N37" i="767"/>
  <c r="M37" i="767"/>
  <c r="L37" i="767"/>
  <c r="K37" i="767"/>
  <c r="J37" i="767"/>
  <c r="I37" i="767"/>
  <c r="H37" i="767"/>
  <c r="F37" i="767"/>
  <c r="E37" i="767"/>
  <c r="D37" i="767"/>
  <c r="C37" i="767"/>
  <c r="B37" i="767"/>
  <c r="AH36" i="767"/>
  <c r="AG36" i="767"/>
  <c r="AF36" i="767"/>
  <c r="AE36" i="767"/>
  <c r="AD36" i="767"/>
  <c r="AC36" i="767"/>
  <c r="AB36" i="767"/>
  <c r="AA36" i="767"/>
  <c r="Z36" i="767"/>
  <c r="Y36" i="767"/>
  <c r="W36" i="767"/>
  <c r="V36" i="767"/>
  <c r="U36" i="767"/>
  <c r="T36" i="767"/>
  <c r="S36" i="767"/>
  <c r="Q36" i="767"/>
  <c r="P36" i="767"/>
  <c r="O36" i="767"/>
  <c r="N36" i="767"/>
  <c r="M36" i="767"/>
  <c r="L36" i="767"/>
  <c r="K36" i="767"/>
  <c r="J36" i="767"/>
  <c r="I36" i="767"/>
  <c r="H36" i="767"/>
  <c r="F36" i="767"/>
  <c r="E36" i="767"/>
  <c r="D36" i="767"/>
  <c r="C36" i="767"/>
  <c r="B36" i="767"/>
  <c r="AH35" i="767"/>
  <c r="AG35" i="767"/>
  <c r="AF35" i="767"/>
  <c r="AE35" i="767"/>
  <c r="AD35" i="767"/>
  <c r="AC35" i="767"/>
  <c r="AB35" i="767"/>
  <c r="AA35" i="767"/>
  <c r="Z35" i="767"/>
  <c r="Y35" i="767"/>
  <c r="W35" i="767"/>
  <c r="V35" i="767"/>
  <c r="U35" i="767"/>
  <c r="T35" i="767"/>
  <c r="S35" i="767"/>
  <c r="Q35" i="767"/>
  <c r="P35" i="767"/>
  <c r="O35" i="767"/>
  <c r="N35" i="767"/>
  <c r="M35" i="767"/>
  <c r="L35" i="767"/>
  <c r="K35" i="767"/>
  <c r="J35" i="767"/>
  <c r="I35" i="767"/>
  <c r="H35" i="767"/>
  <c r="F35" i="767"/>
  <c r="E35" i="767"/>
  <c r="D35" i="767"/>
  <c r="C35" i="767"/>
  <c r="B35" i="767"/>
  <c r="AH34" i="767"/>
  <c r="AG34" i="767"/>
  <c r="AF34" i="767"/>
  <c r="AE34" i="767"/>
  <c r="AD34" i="767"/>
  <c r="AC34" i="767"/>
  <c r="AB34" i="767"/>
  <c r="AA34" i="767"/>
  <c r="Z34" i="767"/>
  <c r="Y34" i="767"/>
  <c r="W34" i="767"/>
  <c r="V34" i="767"/>
  <c r="U34" i="767"/>
  <c r="T34" i="767"/>
  <c r="S34" i="767"/>
  <c r="Q34" i="767"/>
  <c r="P34" i="767"/>
  <c r="O34" i="767"/>
  <c r="N34" i="767"/>
  <c r="M34" i="767"/>
  <c r="L34" i="767"/>
  <c r="K34" i="767"/>
  <c r="J34" i="767"/>
  <c r="I34" i="767"/>
  <c r="H34" i="767"/>
  <c r="F34" i="767"/>
  <c r="E34" i="767"/>
  <c r="D34" i="767"/>
  <c r="C34" i="767"/>
  <c r="B34" i="767"/>
  <c r="AH33" i="767"/>
  <c r="AG33" i="767"/>
  <c r="AF33" i="767"/>
  <c r="AE33" i="767"/>
  <c r="AD33" i="767"/>
  <c r="AC33" i="767"/>
  <c r="AB33" i="767"/>
  <c r="AA33" i="767"/>
  <c r="Z33" i="767"/>
  <c r="Y33" i="767"/>
  <c r="W33" i="767"/>
  <c r="V33" i="767"/>
  <c r="U33" i="767"/>
  <c r="T33" i="767"/>
  <c r="S33" i="767"/>
  <c r="Q33" i="767"/>
  <c r="P33" i="767"/>
  <c r="O33" i="767"/>
  <c r="N33" i="767"/>
  <c r="M33" i="767"/>
  <c r="L33" i="767"/>
  <c r="K33" i="767"/>
  <c r="J33" i="767"/>
  <c r="I33" i="767"/>
  <c r="H33" i="767"/>
  <c r="F33" i="767"/>
  <c r="E33" i="767"/>
  <c r="D33" i="767"/>
  <c r="C33" i="767"/>
  <c r="B33" i="767"/>
  <c r="T30" i="767"/>
  <c r="C30" i="767"/>
  <c r="I27" i="767"/>
  <c r="C27" i="767"/>
  <c r="K26" i="767"/>
  <c r="K28" i="767" s="1"/>
  <c r="I29" i="767" s="1"/>
  <c r="E26" i="767"/>
  <c r="E28" i="767" s="1"/>
  <c r="C29" i="767" s="1"/>
  <c r="AH42" i="766"/>
  <c r="AG42" i="766"/>
  <c r="AF42" i="766"/>
  <c r="AE42" i="766"/>
  <c r="AD42" i="766"/>
  <c r="AC42" i="766"/>
  <c r="AB42" i="766"/>
  <c r="AA42" i="766"/>
  <c r="Z42" i="766"/>
  <c r="Y42" i="766"/>
  <c r="W42" i="766"/>
  <c r="V42" i="766"/>
  <c r="U42" i="766"/>
  <c r="T42" i="766"/>
  <c r="S42" i="766"/>
  <c r="Q42" i="766"/>
  <c r="P42" i="766"/>
  <c r="O42" i="766"/>
  <c r="N42" i="766"/>
  <c r="M42" i="766"/>
  <c r="L42" i="766"/>
  <c r="K42" i="766"/>
  <c r="J42" i="766"/>
  <c r="I42" i="766"/>
  <c r="H42" i="766"/>
  <c r="F42" i="766"/>
  <c r="E42" i="766"/>
  <c r="D42" i="766"/>
  <c r="C42" i="766"/>
  <c r="B42" i="766"/>
  <c r="AH41" i="766"/>
  <c r="AG41" i="766"/>
  <c r="AF41" i="766"/>
  <c r="AE41" i="766"/>
  <c r="AD41" i="766"/>
  <c r="AC41" i="766"/>
  <c r="AB41" i="766"/>
  <c r="AA41" i="766"/>
  <c r="Z41" i="766"/>
  <c r="Y41" i="766"/>
  <c r="W41" i="766"/>
  <c r="V41" i="766"/>
  <c r="U41" i="766"/>
  <c r="T41" i="766"/>
  <c r="S41" i="766"/>
  <c r="Q41" i="766"/>
  <c r="P41" i="766"/>
  <c r="O41" i="766"/>
  <c r="N41" i="766"/>
  <c r="M41" i="766"/>
  <c r="L41" i="766"/>
  <c r="K41" i="766"/>
  <c r="J41" i="766"/>
  <c r="I41" i="766"/>
  <c r="H41" i="766"/>
  <c r="F41" i="766"/>
  <c r="E41" i="766"/>
  <c r="D41" i="766"/>
  <c r="C41" i="766"/>
  <c r="B41" i="766"/>
  <c r="AH40" i="766"/>
  <c r="AG40" i="766"/>
  <c r="AF40" i="766"/>
  <c r="AE40" i="766"/>
  <c r="AD40" i="766"/>
  <c r="AC40" i="766"/>
  <c r="AB40" i="766"/>
  <c r="AA40" i="766"/>
  <c r="Z40" i="766"/>
  <c r="Y40" i="766"/>
  <c r="W40" i="766"/>
  <c r="V40" i="766"/>
  <c r="U40" i="766"/>
  <c r="T40" i="766"/>
  <c r="S40" i="766"/>
  <c r="Q40" i="766"/>
  <c r="P40" i="766"/>
  <c r="O40" i="766"/>
  <c r="N40" i="766"/>
  <c r="M40" i="766"/>
  <c r="L40" i="766"/>
  <c r="K40" i="766"/>
  <c r="J40" i="766"/>
  <c r="I40" i="766"/>
  <c r="H40" i="766"/>
  <c r="F40" i="766"/>
  <c r="E40" i="766"/>
  <c r="D40" i="766"/>
  <c r="C40" i="766"/>
  <c r="B40" i="766"/>
  <c r="AH39" i="766"/>
  <c r="AG39" i="766"/>
  <c r="AF39" i="766"/>
  <c r="AE39" i="766"/>
  <c r="AD39" i="766"/>
  <c r="AC39" i="766"/>
  <c r="AB39" i="766"/>
  <c r="AA39" i="766"/>
  <c r="Z39" i="766"/>
  <c r="Y39" i="766"/>
  <c r="W39" i="766"/>
  <c r="V39" i="766"/>
  <c r="U39" i="766"/>
  <c r="T39" i="766"/>
  <c r="S39" i="766"/>
  <c r="Q39" i="766"/>
  <c r="P39" i="766"/>
  <c r="O39" i="766"/>
  <c r="N39" i="766"/>
  <c r="M39" i="766"/>
  <c r="L39" i="766"/>
  <c r="K39" i="766"/>
  <c r="J39" i="766"/>
  <c r="I39" i="766"/>
  <c r="H39" i="766"/>
  <c r="F39" i="766"/>
  <c r="E39" i="766"/>
  <c r="D39" i="766"/>
  <c r="C39" i="766"/>
  <c r="B39" i="766"/>
  <c r="AH38" i="766"/>
  <c r="AG38" i="766"/>
  <c r="AF38" i="766"/>
  <c r="AE38" i="766"/>
  <c r="AD38" i="766"/>
  <c r="AC38" i="766"/>
  <c r="AB38" i="766"/>
  <c r="AA38" i="766"/>
  <c r="Z38" i="766"/>
  <c r="Y38" i="766"/>
  <c r="W38" i="766"/>
  <c r="V38" i="766"/>
  <c r="U38" i="766"/>
  <c r="T38" i="766"/>
  <c r="S38" i="766"/>
  <c r="Q38" i="766"/>
  <c r="P38" i="766"/>
  <c r="O38" i="766"/>
  <c r="N38" i="766"/>
  <c r="M38" i="766"/>
  <c r="L38" i="766"/>
  <c r="K38" i="766"/>
  <c r="J38" i="766"/>
  <c r="I38" i="766"/>
  <c r="H38" i="766"/>
  <c r="F38" i="766"/>
  <c r="E38" i="766"/>
  <c r="D38" i="766"/>
  <c r="C38" i="766"/>
  <c r="B38" i="766"/>
  <c r="AH37" i="766"/>
  <c r="AG37" i="766"/>
  <c r="AF37" i="766"/>
  <c r="AE37" i="766"/>
  <c r="AD37" i="766"/>
  <c r="AC37" i="766"/>
  <c r="AB37" i="766"/>
  <c r="AA37" i="766"/>
  <c r="Z37" i="766"/>
  <c r="Y37" i="766"/>
  <c r="W37" i="766"/>
  <c r="V37" i="766"/>
  <c r="U37" i="766"/>
  <c r="T37" i="766"/>
  <c r="S37" i="766"/>
  <c r="Q37" i="766"/>
  <c r="P37" i="766"/>
  <c r="O37" i="766"/>
  <c r="N37" i="766"/>
  <c r="M37" i="766"/>
  <c r="L37" i="766"/>
  <c r="K37" i="766"/>
  <c r="J37" i="766"/>
  <c r="I37" i="766"/>
  <c r="H37" i="766"/>
  <c r="F37" i="766"/>
  <c r="E37" i="766"/>
  <c r="D37" i="766"/>
  <c r="C37" i="766"/>
  <c r="B37" i="766"/>
  <c r="AH36" i="766"/>
  <c r="AG36" i="766"/>
  <c r="AF36" i="766"/>
  <c r="AE36" i="766"/>
  <c r="AD36" i="766"/>
  <c r="AC36" i="766"/>
  <c r="AB36" i="766"/>
  <c r="AA36" i="766"/>
  <c r="Z36" i="766"/>
  <c r="Y36" i="766"/>
  <c r="W36" i="766"/>
  <c r="V36" i="766"/>
  <c r="U36" i="766"/>
  <c r="T36" i="766"/>
  <c r="S36" i="766"/>
  <c r="Q36" i="766"/>
  <c r="P36" i="766"/>
  <c r="O36" i="766"/>
  <c r="N36" i="766"/>
  <c r="M36" i="766"/>
  <c r="L36" i="766"/>
  <c r="K36" i="766"/>
  <c r="J36" i="766"/>
  <c r="I36" i="766"/>
  <c r="H36" i="766"/>
  <c r="F36" i="766"/>
  <c r="E36" i="766"/>
  <c r="D36" i="766"/>
  <c r="C36" i="766"/>
  <c r="B36" i="766"/>
  <c r="AH35" i="766"/>
  <c r="AG35" i="766"/>
  <c r="AF35" i="766"/>
  <c r="AE35" i="766"/>
  <c r="AD35" i="766"/>
  <c r="AC35" i="766"/>
  <c r="AB35" i="766"/>
  <c r="AA35" i="766"/>
  <c r="Z35" i="766"/>
  <c r="Y35" i="766"/>
  <c r="W35" i="766"/>
  <c r="V35" i="766"/>
  <c r="U35" i="766"/>
  <c r="T35" i="766"/>
  <c r="S35" i="766"/>
  <c r="Q35" i="766"/>
  <c r="P35" i="766"/>
  <c r="O35" i="766"/>
  <c r="N35" i="766"/>
  <c r="M35" i="766"/>
  <c r="L35" i="766"/>
  <c r="K35" i="766"/>
  <c r="J35" i="766"/>
  <c r="I35" i="766"/>
  <c r="H35" i="766"/>
  <c r="F35" i="766"/>
  <c r="E35" i="766"/>
  <c r="D35" i="766"/>
  <c r="C35" i="766"/>
  <c r="B35" i="766"/>
  <c r="AH34" i="766"/>
  <c r="AG34" i="766"/>
  <c r="AF34" i="766"/>
  <c r="AE34" i="766"/>
  <c r="AD34" i="766"/>
  <c r="AC34" i="766"/>
  <c r="AB34" i="766"/>
  <c r="AA34" i="766"/>
  <c r="Z34" i="766"/>
  <c r="Y34" i="766"/>
  <c r="W34" i="766"/>
  <c r="V34" i="766"/>
  <c r="U34" i="766"/>
  <c r="T34" i="766"/>
  <c r="S34" i="766"/>
  <c r="Q34" i="766"/>
  <c r="P34" i="766"/>
  <c r="O34" i="766"/>
  <c r="N34" i="766"/>
  <c r="M34" i="766"/>
  <c r="L34" i="766"/>
  <c r="K34" i="766"/>
  <c r="J34" i="766"/>
  <c r="I34" i="766"/>
  <c r="H34" i="766"/>
  <c r="F34" i="766"/>
  <c r="E34" i="766"/>
  <c r="D34" i="766"/>
  <c r="C34" i="766"/>
  <c r="B34" i="766"/>
  <c r="AH33" i="766"/>
  <c r="AG33" i="766"/>
  <c r="AF33" i="766"/>
  <c r="AE33" i="766"/>
  <c r="AD33" i="766"/>
  <c r="AC33" i="766"/>
  <c r="AB33" i="766"/>
  <c r="AA33" i="766"/>
  <c r="Z33" i="766"/>
  <c r="Y33" i="766"/>
  <c r="W33" i="766"/>
  <c r="V33" i="766"/>
  <c r="U33" i="766"/>
  <c r="T33" i="766"/>
  <c r="S33" i="766"/>
  <c r="Q33" i="766"/>
  <c r="P33" i="766"/>
  <c r="O33" i="766"/>
  <c r="N33" i="766"/>
  <c r="M33" i="766"/>
  <c r="L33" i="766"/>
  <c r="K33" i="766"/>
  <c r="J33" i="766"/>
  <c r="I33" i="766"/>
  <c r="H33" i="766"/>
  <c r="F33" i="766"/>
  <c r="E33" i="766"/>
  <c r="D33" i="766"/>
  <c r="C33" i="766"/>
  <c r="B33" i="766"/>
  <c r="T30" i="766"/>
  <c r="C30" i="766"/>
  <c r="I27" i="766"/>
  <c r="C27" i="766"/>
  <c r="K26" i="766"/>
  <c r="K28" i="766" s="1"/>
  <c r="I29" i="766" s="1"/>
  <c r="E26" i="766"/>
  <c r="E28" i="766" s="1"/>
  <c r="C29" i="766" s="1"/>
  <c r="AH42" i="765"/>
  <c r="AG42" i="765"/>
  <c r="AF42" i="765"/>
  <c r="AE42" i="765"/>
  <c r="AD42" i="765"/>
  <c r="AC42" i="765"/>
  <c r="AB42" i="765"/>
  <c r="AA42" i="765"/>
  <c r="Z42" i="765"/>
  <c r="Y42" i="765"/>
  <c r="W42" i="765"/>
  <c r="V42" i="765"/>
  <c r="U42" i="765"/>
  <c r="T42" i="765"/>
  <c r="S42" i="765"/>
  <c r="Q42" i="765"/>
  <c r="P42" i="765"/>
  <c r="O42" i="765"/>
  <c r="N42" i="765"/>
  <c r="M42" i="765"/>
  <c r="L42" i="765"/>
  <c r="K42" i="765"/>
  <c r="J42" i="765"/>
  <c r="I42" i="765"/>
  <c r="H42" i="765"/>
  <c r="F42" i="765"/>
  <c r="E42" i="765"/>
  <c r="D42" i="765"/>
  <c r="C42" i="765"/>
  <c r="B42" i="765"/>
  <c r="AH41" i="765"/>
  <c r="AG41" i="765"/>
  <c r="AF41" i="765"/>
  <c r="AE41" i="765"/>
  <c r="AD41" i="765"/>
  <c r="AC41" i="765"/>
  <c r="AB41" i="765"/>
  <c r="AA41" i="765"/>
  <c r="Z41" i="765"/>
  <c r="Y41" i="765"/>
  <c r="W41" i="765"/>
  <c r="V41" i="765"/>
  <c r="U41" i="765"/>
  <c r="T41" i="765"/>
  <c r="S41" i="765"/>
  <c r="Q41" i="765"/>
  <c r="P41" i="765"/>
  <c r="O41" i="765"/>
  <c r="N41" i="765"/>
  <c r="M41" i="765"/>
  <c r="L41" i="765"/>
  <c r="K41" i="765"/>
  <c r="J41" i="765"/>
  <c r="I41" i="765"/>
  <c r="H41" i="765"/>
  <c r="F41" i="765"/>
  <c r="E41" i="765"/>
  <c r="D41" i="765"/>
  <c r="C41" i="765"/>
  <c r="B41" i="765"/>
  <c r="AH40" i="765"/>
  <c r="AG40" i="765"/>
  <c r="AF40" i="765"/>
  <c r="AE40" i="765"/>
  <c r="AD40" i="765"/>
  <c r="AC40" i="765"/>
  <c r="AB40" i="765"/>
  <c r="AA40" i="765"/>
  <c r="Z40" i="765"/>
  <c r="Y40" i="765"/>
  <c r="W40" i="765"/>
  <c r="V40" i="765"/>
  <c r="U40" i="765"/>
  <c r="T40" i="765"/>
  <c r="S40" i="765"/>
  <c r="Q40" i="765"/>
  <c r="P40" i="765"/>
  <c r="O40" i="765"/>
  <c r="N40" i="765"/>
  <c r="M40" i="765"/>
  <c r="L40" i="765"/>
  <c r="K40" i="765"/>
  <c r="J40" i="765"/>
  <c r="I40" i="765"/>
  <c r="H40" i="765"/>
  <c r="F40" i="765"/>
  <c r="E40" i="765"/>
  <c r="D40" i="765"/>
  <c r="C40" i="765"/>
  <c r="B40" i="765"/>
  <c r="AH39" i="765"/>
  <c r="AG39" i="765"/>
  <c r="AF39" i="765"/>
  <c r="AE39" i="765"/>
  <c r="AD39" i="765"/>
  <c r="AC39" i="765"/>
  <c r="AB39" i="765"/>
  <c r="AA39" i="765"/>
  <c r="Z39" i="765"/>
  <c r="Y39" i="765"/>
  <c r="W39" i="765"/>
  <c r="V39" i="765"/>
  <c r="U39" i="765"/>
  <c r="T39" i="765"/>
  <c r="S39" i="765"/>
  <c r="Q39" i="765"/>
  <c r="P39" i="765"/>
  <c r="O39" i="765"/>
  <c r="N39" i="765"/>
  <c r="M39" i="765"/>
  <c r="L39" i="765"/>
  <c r="K39" i="765"/>
  <c r="J39" i="765"/>
  <c r="I39" i="765"/>
  <c r="H39" i="765"/>
  <c r="F39" i="765"/>
  <c r="E39" i="765"/>
  <c r="D39" i="765"/>
  <c r="C39" i="765"/>
  <c r="B39" i="765"/>
  <c r="AH38" i="765"/>
  <c r="AG38" i="765"/>
  <c r="AF38" i="765"/>
  <c r="AE38" i="765"/>
  <c r="AD38" i="765"/>
  <c r="AC38" i="765"/>
  <c r="AB38" i="765"/>
  <c r="AA38" i="765"/>
  <c r="Z38" i="765"/>
  <c r="Y38" i="765"/>
  <c r="W38" i="765"/>
  <c r="V38" i="765"/>
  <c r="U38" i="765"/>
  <c r="T38" i="765"/>
  <c r="S38" i="765"/>
  <c r="Q38" i="765"/>
  <c r="P38" i="765"/>
  <c r="O38" i="765"/>
  <c r="N38" i="765"/>
  <c r="M38" i="765"/>
  <c r="L38" i="765"/>
  <c r="K38" i="765"/>
  <c r="J38" i="765"/>
  <c r="I38" i="765"/>
  <c r="H38" i="765"/>
  <c r="F38" i="765"/>
  <c r="E38" i="765"/>
  <c r="D38" i="765"/>
  <c r="C38" i="765"/>
  <c r="B38" i="765"/>
  <c r="AH37" i="765"/>
  <c r="AG37" i="765"/>
  <c r="AF37" i="765"/>
  <c r="AE37" i="765"/>
  <c r="AD37" i="765"/>
  <c r="AC37" i="765"/>
  <c r="AB37" i="765"/>
  <c r="AA37" i="765"/>
  <c r="Z37" i="765"/>
  <c r="Y37" i="765"/>
  <c r="W37" i="765"/>
  <c r="V37" i="765"/>
  <c r="U37" i="765"/>
  <c r="T37" i="765"/>
  <c r="S37" i="765"/>
  <c r="Q37" i="765"/>
  <c r="P37" i="765"/>
  <c r="O37" i="765"/>
  <c r="N37" i="765"/>
  <c r="M37" i="765"/>
  <c r="L37" i="765"/>
  <c r="K37" i="765"/>
  <c r="J37" i="765"/>
  <c r="I37" i="765"/>
  <c r="H37" i="765"/>
  <c r="F37" i="765"/>
  <c r="E37" i="765"/>
  <c r="D37" i="765"/>
  <c r="C37" i="765"/>
  <c r="B37" i="765"/>
  <c r="AH36" i="765"/>
  <c r="AG36" i="765"/>
  <c r="AF36" i="765"/>
  <c r="AE36" i="765"/>
  <c r="AD36" i="765"/>
  <c r="AC36" i="765"/>
  <c r="AB36" i="765"/>
  <c r="AA36" i="765"/>
  <c r="Z36" i="765"/>
  <c r="Y36" i="765"/>
  <c r="W36" i="765"/>
  <c r="V36" i="765"/>
  <c r="U36" i="765"/>
  <c r="T36" i="765"/>
  <c r="S36" i="765"/>
  <c r="Q36" i="765"/>
  <c r="P36" i="765"/>
  <c r="O36" i="765"/>
  <c r="N36" i="765"/>
  <c r="M36" i="765"/>
  <c r="L36" i="765"/>
  <c r="K36" i="765"/>
  <c r="J36" i="765"/>
  <c r="I36" i="765"/>
  <c r="H36" i="765"/>
  <c r="F36" i="765"/>
  <c r="E36" i="765"/>
  <c r="D36" i="765"/>
  <c r="C36" i="765"/>
  <c r="B36" i="765"/>
  <c r="AH35" i="765"/>
  <c r="AG35" i="765"/>
  <c r="AF35" i="765"/>
  <c r="AE35" i="765"/>
  <c r="AD35" i="765"/>
  <c r="AC35" i="765"/>
  <c r="AB35" i="765"/>
  <c r="AA35" i="765"/>
  <c r="Z35" i="765"/>
  <c r="Y35" i="765"/>
  <c r="W35" i="765"/>
  <c r="V35" i="765"/>
  <c r="U35" i="765"/>
  <c r="T35" i="765"/>
  <c r="S35" i="765"/>
  <c r="Q35" i="765"/>
  <c r="P35" i="765"/>
  <c r="O35" i="765"/>
  <c r="N35" i="765"/>
  <c r="M35" i="765"/>
  <c r="L35" i="765"/>
  <c r="K35" i="765"/>
  <c r="J35" i="765"/>
  <c r="I35" i="765"/>
  <c r="H35" i="765"/>
  <c r="F35" i="765"/>
  <c r="E35" i="765"/>
  <c r="D35" i="765"/>
  <c r="C35" i="765"/>
  <c r="B35" i="765"/>
  <c r="AH34" i="765"/>
  <c r="AG34" i="765"/>
  <c r="AF34" i="765"/>
  <c r="AE34" i="765"/>
  <c r="AD34" i="765"/>
  <c r="AC34" i="765"/>
  <c r="AB34" i="765"/>
  <c r="AA34" i="765"/>
  <c r="Z34" i="765"/>
  <c r="Y34" i="765"/>
  <c r="W34" i="765"/>
  <c r="V34" i="765"/>
  <c r="U34" i="765"/>
  <c r="T34" i="765"/>
  <c r="S34" i="765"/>
  <c r="Q34" i="765"/>
  <c r="P34" i="765"/>
  <c r="O34" i="765"/>
  <c r="N34" i="765"/>
  <c r="M34" i="765"/>
  <c r="L34" i="765"/>
  <c r="K34" i="765"/>
  <c r="J34" i="765"/>
  <c r="I34" i="765"/>
  <c r="H34" i="765"/>
  <c r="F34" i="765"/>
  <c r="E34" i="765"/>
  <c r="D34" i="765"/>
  <c r="C34" i="765"/>
  <c r="B34" i="765"/>
  <c r="AH33" i="765"/>
  <c r="AG33" i="765"/>
  <c r="AF33" i="765"/>
  <c r="AE33" i="765"/>
  <c r="AD33" i="765"/>
  <c r="AC33" i="765"/>
  <c r="AB33" i="765"/>
  <c r="AA33" i="765"/>
  <c r="Z33" i="765"/>
  <c r="Y33" i="765"/>
  <c r="W33" i="765"/>
  <c r="V33" i="765"/>
  <c r="U33" i="765"/>
  <c r="T33" i="765"/>
  <c r="S33" i="765"/>
  <c r="Q33" i="765"/>
  <c r="P33" i="765"/>
  <c r="O33" i="765"/>
  <c r="N33" i="765"/>
  <c r="M33" i="765"/>
  <c r="L33" i="765"/>
  <c r="K33" i="765"/>
  <c r="J33" i="765"/>
  <c r="I33" i="765"/>
  <c r="H33" i="765"/>
  <c r="F33" i="765"/>
  <c r="E33" i="765"/>
  <c r="D33" i="765"/>
  <c r="C33" i="765"/>
  <c r="B33" i="765"/>
  <c r="T30" i="765"/>
  <c r="C30" i="765"/>
  <c r="I27" i="765"/>
  <c r="C27" i="765"/>
  <c r="K26" i="765"/>
  <c r="K28" i="765" s="1"/>
  <c r="I29" i="765" s="1"/>
  <c r="E26" i="765"/>
  <c r="E28" i="765" s="1"/>
  <c r="C29" i="765" s="1"/>
  <c r="AH42" i="764"/>
  <c r="AG42" i="764"/>
  <c r="AF42" i="764"/>
  <c r="AE42" i="764"/>
  <c r="AD42" i="764"/>
  <c r="AC42" i="764"/>
  <c r="AB42" i="764"/>
  <c r="AA42" i="764"/>
  <c r="Z42" i="764"/>
  <c r="Y42" i="764"/>
  <c r="W42" i="764"/>
  <c r="V42" i="764"/>
  <c r="U42" i="764"/>
  <c r="T42" i="764"/>
  <c r="S42" i="764"/>
  <c r="Q42" i="764"/>
  <c r="P42" i="764"/>
  <c r="O42" i="764"/>
  <c r="N42" i="764"/>
  <c r="M42" i="764"/>
  <c r="L42" i="764"/>
  <c r="K42" i="764"/>
  <c r="J42" i="764"/>
  <c r="I42" i="764"/>
  <c r="H42" i="764"/>
  <c r="F42" i="764"/>
  <c r="E42" i="764"/>
  <c r="D42" i="764"/>
  <c r="C42" i="764"/>
  <c r="B42" i="764"/>
  <c r="AH41" i="764"/>
  <c r="AG41" i="764"/>
  <c r="AF41" i="764"/>
  <c r="AE41" i="764"/>
  <c r="AD41" i="764"/>
  <c r="AC41" i="764"/>
  <c r="AB41" i="764"/>
  <c r="AA41" i="764"/>
  <c r="Z41" i="764"/>
  <c r="Y41" i="764"/>
  <c r="W41" i="764"/>
  <c r="V41" i="764"/>
  <c r="U41" i="764"/>
  <c r="T41" i="764"/>
  <c r="S41" i="764"/>
  <c r="Q41" i="764"/>
  <c r="P41" i="764"/>
  <c r="O41" i="764"/>
  <c r="N41" i="764"/>
  <c r="M41" i="764"/>
  <c r="L41" i="764"/>
  <c r="K41" i="764"/>
  <c r="J41" i="764"/>
  <c r="I41" i="764"/>
  <c r="H41" i="764"/>
  <c r="F41" i="764"/>
  <c r="E41" i="764"/>
  <c r="D41" i="764"/>
  <c r="C41" i="764"/>
  <c r="B41" i="764"/>
  <c r="AH40" i="764"/>
  <c r="AG40" i="764"/>
  <c r="AF40" i="764"/>
  <c r="AE40" i="764"/>
  <c r="AD40" i="764"/>
  <c r="AC40" i="764"/>
  <c r="AB40" i="764"/>
  <c r="AA40" i="764"/>
  <c r="Z40" i="764"/>
  <c r="Y40" i="764"/>
  <c r="W40" i="764"/>
  <c r="V40" i="764"/>
  <c r="U40" i="764"/>
  <c r="T40" i="764"/>
  <c r="S40" i="764"/>
  <c r="Q40" i="764"/>
  <c r="P40" i="764"/>
  <c r="O40" i="764"/>
  <c r="N40" i="764"/>
  <c r="M40" i="764"/>
  <c r="L40" i="764"/>
  <c r="K40" i="764"/>
  <c r="J40" i="764"/>
  <c r="I40" i="764"/>
  <c r="H40" i="764"/>
  <c r="F40" i="764"/>
  <c r="E40" i="764"/>
  <c r="D40" i="764"/>
  <c r="C40" i="764"/>
  <c r="B40" i="764"/>
  <c r="AH39" i="764"/>
  <c r="AG39" i="764"/>
  <c r="AF39" i="764"/>
  <c r="AE39" i="764"/>
  <c r="AD39" i="764"/>
  <c r="AC39" i="764"/>
  <c r="AB39" i="764"/>
  <c r="AA39" i="764"/>
  <c r="Z39" i="764"/>
  <c r="Y39" i="764"/>
  <c r="W39" i="764"/>
  <c r="V39" i="764"/>
  <c r="U39" i="764"/>
  <c r="T39" i="764"/>
  <c r="S39" i="764"/>
  <c r="Q39" i="764"/>
  <c r="P39" i="764"/>
  <c r="O39" i="764"/>
  <c r="N39" i="764"/>
  <c r="M39" i="764"/>
  <c r="L39" i="764"/>
  <c r="K39" i="764"/>
  <c r="J39" i="764"/>
  <c r="I39" i="764"/>
  <c r="H39" i="764"/>
  <c r="F39" i="764"/>
  <c r="E39" i="764"/>
  <c r="D39" i="764"/>
  <c r="C39" i="764"/>
  <c r="B39" i="764"/>
  <c r="AH38" i="764"/>
  <c r="AG38" i="764"/>
  <c r="AF38" i="764"/>
  <c r="AE38" i="764"/>
  <c r="AD38" i="764"/>
  <c r="AC38" i="764"/>
  <c r="AB38" i="764"/>
  <c r="AA38" i="764"/>
  <c r="Z38" i="764"/>
  <c r="Y38" i="764"/>
  <c r="W38" i="764"/>
  <c r="V38" i="764"/>
  <c r="U38" i="764"/>
  <c r="T38" i="764"/>
  <c r="S38" i="764"/>
  <c r="Q38" i="764"/>
  <c r="P38" i="764"/>
  <c r="O38" i="764"/>
  <c r="N38" i="764"/>
  <c r="M38" i="764"/>
  <c r="L38" i="764"/>
  <c r="K38" i="764"/>
  <c r="J38" i="764"/>
  <c r="I38" i="764"/>
  <c r="H38" i="764"/>
  <c r="F38" i="764"/>
  <c r="E38" i="764"/>
  <c r="D38" i="764"/>
  <c r="C38" i="764"/>
  <c r="B38" i="764"/>
  <c r="AH37" i="764"/>
  <c r="AG37" i="764"/>
  <c r="AF37" i="764"/>
  <c r="AE37" i="764"/>
  <c r="AD37" i="764"/>
  <c r="AC37" i="764"/>
  <c r="AB37" i="764"/>
  <c r="AA37" i="764"/>
  <c r="Z37" i="764"/>
  <c r="Y37" i="764"/>
  <c r="W37" i="764"/>
  <c r="V37" i="764"/>
  <c r="U37" i="764"/>
  <c r="T37" i="764"/>
  <c r="S37" i="764"/>
  <c r="Q37" i="764"/>
  <c r="P37" i="764"/>
  <c r="O37" i="764"/>
  <c r="N37" i="764"/>
  <c r="M37" i="764"/>
  <c r="L37" i="764"/>
  <c r="K37" i="764"/>
  <c r="J37" i="764"/>
  <c r="I37" i="764"/>
  <c r="H37" i="764"/>
  <c r="F37" i="764"/>
  <c r="E37" i="764"/>
  <c r="D37" i="764"/>
  <c r="C37" i="764"/>
  <c r="B37" i="764"/>
  <c r="AH36" i="764"/>
  <c r="AG36" i="764"/>
  <c r="AF36" i="764"/>
  <c r="AE36" i="764"/>
  <c r="AD36" i="764"/>
  <c r="AC36" i="764"/>
  <c r="AB36" i="764"/>
  <c r="AA36" i="764"/>
  <c r="Z36" i="764"/>
  <c r="Y36" i="764"/>
  <c r="W36" i="764"/>
  <c r="V36" i="764"/>
  <c r="U36" i="764"/>
  <c r="T36" i="764"/>
  <c r="S36" i="764"/>
  <c r="Q36" i="764"/>
  <c r="P36" i="764"/>
  <c r="O36" i="764"/>
  <c r="N36" i="764"/>
  <c r="M36" i="764"/>
  <c r="L36" i="764"/>
  <c r="K36" i="764"/>
  <c r="J36" i="764"/>
  <c r="I36" i="764"/>
  <c r="H36" i="764"/>
  <c r="F36" i="764"/>
  <c r="E36" i="764"/>
  <c r="D36" i="764"/>
  <c r="C36" i="764"/>
  <c r="B36" i="764"/>
  <c r="AH35" i="764"/>
  <c r="AG35" i="764"/>
  <c r="AF35" i="764"/>
  <c r="AE35" i="764"/>
  <c r="AD35" i="764"/>
  <c r="AC35" i="764"/>
  <c r="AB35" i="764"/>
  <c r="AA35" i="764"/>
  <c r="Z35" i="764"/>
  <c r="Y35" i="764"/>
  <c r="W35" i="764"/>
  <c r="V35" i="764"/>
  <c r="U35" i="764"/>
  <c r="T35" i="764"/>
  <c r="S35" i="764"/>
  <c r="Q35" i="764"/>
  <c r="P35" i="764"/>
  <c r="O35" i="764"/>
  <c r="N35" i="764"/>
  <c r="M35" i="764"/>
  <c r="L35" i="764"/>
  <c r="K35" i="764"/>
  <c r="J35" i="764"/>
  <c r="I35" i="764"/>
  <c r="H35" i="764"/>
  <c r="F35" i="764"/>
  <c r="E35" i="764"/>
  <c r="D35" i="764"/>
  <c r="C35" i="764"/>
  <c r="B35" i="764"/>
  <c r="AH34" i="764"/>
  <c r="AG34" i="764"/>
  <c r="AF34" i="764"/>
  <c r="AE34" i="764"/>
  <c r="AD34" i="764"/>
  <c r="AC34" i="764"/>
  <c r="AB34" i="764"/>
  <c r="AA34" i="764"/>
  <c r="Z34" i="764"/>
  <c r="Y34" i="764"/>
  <c r="W34" i="764"/>
  <c r="V34" i="764"/>
  <c r="U34" i="764"/>
  <c r="T34" i="764"/>
  <c r="S34" i="764"/>
  <c r="Q34" i="764"/>
  <c r="P34" i="764"/>
  <c r="O34" i="764"/>
  <c r="N34" i="764"/>
  <c r="M34" i="764"/>
  <c r="L34" i="764"/>
  <c r="K34" i="764"/>
  <c r="J34" i="764"/>
  <c r="I34" i="764"/>
  <c r="H34" i="764"/>
  <c r="F34" i="764"/>
  <c r="E34" i="764"/>
  <c r="D34" i="764"/>
  <c r="C34" i="764"/>
  <c r="B34" i="764"/>
  <c r="AH33" i="764"/>
  <c r="AG33" i="764"/>
  <c r="AF33" i="764"/>
  <c r="AE33" i="764"/>
  <c r="AD33" i="764"/>
  <c r="AC33" i="764"/>
  <c r="AB33" i="764"/>
  <c r="AA33" i="764"/>
  <c r="Z33" i="764"/>
  <c r="Y33" i="764"/>
  <c r="W33" i="764"/>
  <c r="V33" i="764"/>
  <c r="U33" i="764"/>
  <c r="T33" i="764"/>
  <c r="S33" i="764"/>
  <c r="Q33" i="764"/>
  <c r="P33" i="764"/>
  <c r="O33" i="764"/>
  <c r="N33" i="764"/>
  <c r="M33" i="764"/>
  <c r="L33" i="764"/>
  <c r="K33" i="764"/>
  <c r="J33" i="764"/>
  <c r="I33" i="764"/>
  <c r="H33" i="764"/>
  <c r="F33" i="764"/>
  <c r="E33" i="764"/>
  <c r="D33" i="764"/>
  <c r="C33" i="764"/>
  <c r="B33" i="764"/>
  <c r="T30" i="764"/>
  <c r="C30" i="764"/>
  <c r="I27" i="764"/>
  <c r="C27" i="764"/>
  <c r="K26" i="764"/>
  <c r="K28" i="764" s="1"/>
  <c r="I29" i="764" s="1"/>
  <c r="E26" i="764"/>
  <c r="E28" i="764" s="1"/>
  <c r="C29" i="764" s="1"/>
  <c r="AH42" i="763"/>
  <c r="AG42" i="763"/>
  <c r="AF42" i="763"/>
  <c r="AE42" i="763"/>
  <c r="AD42" i="763"/>
  <c r="AC42" i="763"/>
  <c r="AB42" i="763"/>
  <c r="AA42" i="763"/>
  <c r="Z42" i="763"/>
  <c r="Y42" i="763"/>
  <c r="W42" i="763"/>
  <c r="V42" i="763"/>
  <c r="U42" i="763"/>
  <c r="T42" i="763"/>
  <c r="S42" i="763"/>
  <c r="Q42" i="763"/>
  <c r="P42" i="763"/>
  <c r="O42" i="763"/>
  <c r="N42" i="763"/>
  <c r="M42" i="763"/>
  <c r="L42" i="763"/>
  <c r="K42" i="763"/>
  <c r="J42" i="763"/>
  <c r="I42" i="763"/>
  <c r="H42" i="763"/>
  <c r="F42" i="763"/>
  <c r="E42" i="763"/>
  <c r="D42" i="763"/>
  <c r="C42" i="763"/>
  <c r="B42" i="763"/>
  <c r="AH41" i="763"/>
  <c r="AG41" i="763"/>
  <c r="AF41" i="763"/>
  <c r="AE41" i="763"/>
  <c r="AD41" i="763"/>
  <c r="AC41" i="763"/>
  <c r="AB41" i="763"/>
  <c r="AA41" i="763"/>
  <c r="Z41" i="763"/>
  <c r="Y41" i="763"/>
  <c r="W41" i="763"/>
  <c r="V41" i="763"/>
  <c r="U41" i="763"/>
  <c r="T41" i="763"/>
  <c r="S41" i="763"/>
  <c r="Q41" i="763"/>
  <c r="P41" i="763"/>
  <c r="O41" i="763"/>
  <c r="N41" i="763"/>
  <c r="M41" i="763"/>
  <c r="L41" i="763"/>
  <c r="K41" i="763"/>
  <c r="J41" i="763"/>
  <c r="I41" i="763"/>
  <c r="H41" i="763"/>
  <c r="F41" i="763"/>
  <c r="E41" i="763"/>
  <c r="D41" i="763"/>
  <c r="C41" i="763"/>
  <c r="B41" i="763"/>
  <c r="AH40" i="763"/>
  <c r="AG40" i="763"/>
  <c r="AF40" i="763"/>
  <c r="AE40" i="763"/>
  <c r="AD40" i="763"/>
  <c r="AC40" i="763"/>
  <c r="AB40" i="763"/>
  <c r="AA40" i="763"/>
  <c r="Z40" i="763"/>
  <c r="Y40" i="763"/>
  <c r="W40" i="763"/>
  <c r="V40" i="763"/>
  <c r="U40" i="763"/>
  <c r="T40" i="763"/>
  <c r="S40" i="763"/>
  <c r="Q40" i="763"/>
  <c r="P40" i="763"/>
  <c r="O40" i="763"/>
  <c r="N40" i="763"/>
  <c r="M40" i="763"/>
  <c r="L40" i="763"/>
  <c r="K40" i="763"/>
  <c r="J40" i="763"/>
  <c r="I40" i="763"/>
  <c r="H40" i="763"/>
  <c r="F40" i="763"/>
  <c r="E40" i="763"/>
  <c r="D40" i="763"/>
  <c r="C40" i="763"/>
  <c r="B40" i="763"/>
  <c r="AH39" i="763"/>
  <c r="AG39" i="763"/>
  <c r="AF39" i="763"/>
  <c r="AE39" i="763"/>
  <c r="AD39" i="763"/>
  <c r="AC39" i="763"/>
  <c r="AB39" i="763"/>
  <c r="AA39" i="763"/>
  <c r="Z39" i="763"/>
  <c r="Y39" i="763"/>
  <c r="W39" i="763"/>
  <c r="V39" i="763"/>
  <c r="U39" i="763"/>
  <c r="T39" i="763"/>
  <c r="S39" i="763"/>
  <c r="Q39" i="763"/>
  <c r="P39" i="763"/>
  <c r="O39" i="763"/>
  <c r="N39" i="763"/>
  <c r="M39" i="763"/>
  <c r="L39" i="763"/>
  <c r="K39" i="763"/>
  <c r="J39" i="763"/>
  <c r="I39" i="763"/>
  <c r="H39" i="763"/>
  <c r="F39" i="763"/>
  <c r="E39" i="763"/>
  <c r="D39" i="763"/>
  <c r="C39" i="763"/>
  <c r="B39" i="763"/>
  <c r="AH38" i="763"/>
  <c r="AG38" i="763"/>
  <c r="AF38" i="763"/>
  <c r="AE38" i="763"/>
  <c r="AD38" i="763"/>
  <c r="AC38" i="763"/>
  <c r="AB38" i="763"/>
  <c r="AA38" i="763"/>
  <c r="Z38" i="763"/>
  <c r="Y38" i="763"/>
  <c r="W38" i="763"/>
  <c r="V38" i="763"/>
  <c r="U38" i="763"/>
  <c r="T38" i="763"/>
  <c r="S38" i="763"/>
  <c r="Q38" i="763"/>
  <c r="P38" i="763"/>
  <c r="O38" i="763"/>
  <c r="N38" i="763"/>
  <c r="M38" i="763"/>
  <c r="L38" i="763"/>
  <c r="K38" i="763"/>
  <c r="J38" i="763"/>
  <c r="I38" i="763"/>
  <c r="H38" i="763"/>
  <c r="F38" i="763"/>
  <c r="E38" i="763"/>
  <c r="D38" i="763"/>
  <c r="C38" i="763"/>
  <c r="B38" i="763"/>
  <c r="AH37" i="763"/>
  <c r="AG37" i="763"/>
  <c r="AF37" i="763"/>
  <c r="AE37" i="763"/>
  <c r="AD37" i="763"/>
  <c r="AC37" i="763"/>
  <c r="AB37" i="763"/>
  <c r="AA37" i="763"/>
  <c r="Z37" i="763"/>
  <c r="Y37" i="763"/>
  <c r="W37" i="763"/>
  <c r="V37" i="763"/>
  <c r="U37" i="763"/>
  <c r="T37" i="763"/>
  <c r="S37" i="763"/>
  <c r="Q37" i="763"/>
  <c r="P37" i="763"/>
  <c r="O37" i="763"/>
  <c r="N37" i="763"/>
  <c r="M37" i="763"/>
  <c r="L37" i="763"/>
  <c r="K37" i="763"/>
  <c r="J37" i="763"/>
  <c r="I37" i="763"/>
  <c r="H37" i="763"/>
  <c r="F37" i="763"/>
  <c r="E37" i="763"/>
  <c r="D37" i="763"/>
  <c r="C37" i="763"/>
  <c r="B37" i="763"/>
  <c r="AH36" i="763"/>
  <c r="AG36" i="763"/>
  <c r="AF36" i="763"/>
  <c r="AE36" i="763"/>
  <c r="AD36" i="763"/>
  <c r="AC36" i="763"/>
  <c r="AB36" i="763"/>
  <c r="AA36" i="763"/>
  <c r="Z36" i="763"/>
  <c r="Y36" i="763"/>
  <c r="W36" i="763"/>
  <c r="V36" i="763"/>
  <c r="U36" i="763"/>
  <c r="T36" i="763"/>
  <c r="S36" i="763"/>
  <c r="Q36" i="763"/>
  <c r="P36" i="763"/>
  <c r="O36" i="763"/>
  <c r="N36" i="763"/>
  <c r="M36" i="763"/>
  <c r="L36" i="763"/>
  <c r="K36" i="763"/>
  <c r="J36" i="763"/>
  <c r="I36" i="763"/>
  <c r="H36" i="763"/>
  <c r="F36" i="763"/>
  <c r="E36" i="763"/>
  <c r="D36" i="763"/>
  <c r="C36" i="763"/>
  <c r="B36" i="763"/>
  <c r="AH35" i="763"/>
  <c r="AG35" i="763"/>
  <c r="AF35" i="763"/>
  <c r="AE35" i="763"/>
  <c r="AD35" i="763"/>
  <c r="AC35" i="763"/>
  <c r="AB35" i="763"/>
  <c r="AA35" i="763"/>
  <c r="Z35" i="763"/>
  <c r="Y35" i="763"/>
  <c r="W35" i="763"/>
  <c r="V35" i="763"/>
  <c r="U35" i="763"/>
  <c r="T35" i="763"/>
  <c r="S35" i="763"/>
  <c r="Q35" i="763"/>
  <c r="P35" i="763"/>
  <c r="O35" i="763"/>
  <c r="N35" i="763"/>
  <c r="M35" i="763"/>
  <c r="L35" i="763"/>
  <c r="K35" i="763"/>
  <c r="J35" i="763"/>
  <c r="I35" i="763"/>
  <c r="H35" i="763"/>
  <c r="F35" i="763"/>
  <c r="E35" i="763"/>
  <c r="D35" i="763"/>
  <c r="C35" i="763"/>
  <c r="B35" i="763"/>
  <c r="AH34" i="763"/>
  <c r="AG34" i="763"/>
  <c r="AF34" i="763"/>
  <c r="AE34" i="763"/>
  <c r="AD34" i="763"/>
  <c r="AC34" i="763"/>
  <c r="AB34" i="763"/>
  <c r="AA34" i="763"/>
  <c r="Z34" i="763"/>
  <c r="Y34" i="763"/>
  <c r="W34" i="763"/>
  <c r="V34" i="763"/>
  <c r="U34" i="763"/>
  <c r="T34" i="763"/>
  <c r="S34" i="763"/>
  <c r="Q34" i="763"/>
  <c r="P34" i="763"/>
  <c r="O34" i="763"/>
  <c r="N34" i="763"/>
  <c r="M34" i="763"/>
  <c r="L34" i="763"/>
  <c r="K34" i="763"/>
  <c r="J34" i="763"/>
  <c r="I34" i="763"/>
  <c r="H34" i="763"/>
  <c r="F34" i="763"/>
  <c r="E34" i="763"/>
  <c r="D34" i="763"/>
  <c r="C34" i="763"/>
  <c r="B34" i="763"/>
  <c r="AH33" i="763"/>
  <c r="AG33" i="763"/>
  <c r="AF33" i="763"/>
  <c r="AE33" i="763"/>
  <c r="AD33" i="763"/>
  <c r="AC33" i="763"/>
  <c r="AB33" i="763"/>
  <c r="AA33" i="763"/>
  <c r="Z33" i="763"/>
  <c r="Y33" i="763"/>
  <c r="W33" i="763"/>
  <c r="V33" i="763"/>
  <c r="U33" i="763"/>
  <c r="T33" i="763"/>
  <c r="S33" i="763"/>
  <c r="Q33" i="763"/>
  <c r="P33" i="763"/>
  <c r="O33" i="763"/>
  <c r="N33" i="763"/>
  <c r="M33" i="763"/>
  <c r="L33" i="763"/>
  <c r="K33" i="763"/>
  <c r="J33" i="763"/>
  <c r="I33" i="763"/>
  <c r="H33" i="763"/>
  <c r="F33" i="763"/>
  <c r="E33" i="763"/>
  <c r="D33" i="763"/>
  <c r="C33" i="763"/>
  <c r="B33" i="763"/>
  <c r="T30" i="763"/>
  <c r="C30" i="763"/>
  <c r="I27" i="763"/>
  <c r="C27" i="763"/>
  <c r="K26" i="763"/>
  <c r="K28" i="763" s="1"/>
  <c r="I29" i="763" s="1"/>
  <c r="E26" i="763"/>
  <c r="E28" i="763" s="1"/>
  <c r="C29" i="763" s="1"/>
  <c r="AH42" i="762"/>
  <c r="AG42" i="762"/>
  <c r="AF42" i="762"/>
  <c r="AE42" i="762"/>
  <c r="AD42" i="762"/>
  <c r="AC42" i="762"/>
  <c r="AB42" i="762"/>
  <c r="AA42" i="762"/>
  <c r="Z42" i="762"/>
  <c r="Y42" i="762"/>
  <c r="W42" i="762"/>
  <c r="V42" i="762"/>
  <c r="U42" i="762"/>
  <c r="T42" i="762"/>
  <c r="S42" i="762"/>
  <c r="Q42" i="762"/>
  <c r="P42" i="762"/>
  <c r="O42" i="762"/>
  <c r="N42" i="762"/>
  <c r="M42" i="762"/>
  <c r="L42" i="762"/>
  <c r="K42" i="762"/>
  <c r="J42" i="762"/>
  <c r="I42" i="762"/>
  <c r="H42" i="762"/>
  <c r="F42" i="762"/>
  <c r="E42" i="762"/>
  <c r="D42" i="762"/>
  <c r="C42" i="762"/>
  <c r="B42" i="762"/>
  <c r="AH41" i="762"/>
  <c r="AG41" i="762"/>
  <c r="AF41" i="762"/>
  <c r="AE41" i="762"/>
  <c r="AD41" i="762"/>
  <c r="AC41" i="762"/>
  <c r="AB41" i="762"/>
  <c r="AA41" i="762"/>
  <c r="Z41" i="762"/>
  <c r="Y41" i="762"/>
  <c r="W41" i="762"/>
  <c r="V41" i="762"/>
  <c r="U41" i="762"/>
  <c r="T41" i="762"/>
  <c r="S41" i="762"/>
  <c r="Q41" i="762"/>
  <c r="P41" i="762"/>
  <c r="O41" i="762"/>
  <c r="N41" i="762"/>
  <c r="M41" i="762"/>
  <c r="L41" i="762"/>
  <c r="K41" i="762"/>
  <c r="J41" i="762"/>
  <c r="I41" i="762"/>
  <c r="H41" i="762"/>
  <c r="F41" i="762"/>
  <c r="E41" i="762"/>
  <c r="D41" i="762"/>
  <c r="C41" i="762"/>
  <c r="B41" i="762"/>
  <c r="AH40" i="762"/>
  <c r="AG40" i="762"/>
  <c r="AF40" i="762"/>
  <c r="AE40" i="762"/>
  <c r="AD40" i="762"/>
  <c r="AC40" i="762"/>
  <c r="AB40" i="762"/>
  <c r="AA40" i="762"/>
  <c r="Z40" i="762"/>
  <c r="Y40" i="762"/>
  <c r="W40" i="762"/>
  <c r="V40" i="762"/>
  <c r="U40" i="762"/>
  <c r="T40" i="762"/>
  <c r="S40" i="762"/>
  <c r="Q40" i="762"/>
  <c r="P40" i="762"/>
  <c r="O40" i="762"/>
  <c r="N40" i="762"/>
  <c r="M40" i="762"/>
  <c r="L40" i="762"/>
  <c r="K40" i="762"/>
  <c r="J40" i="762"/>
  <c r="I40" i="762"/>
  <c r="H40" i="762"/>
  <c r="F40" i="762"/>
  <c r="E40" i="762"/>
  <c r="D40" i="762"/>
  <c r="C40" i="762"/>
  <c r="B40" i="762"/>
  <c r="AH39" i="762"/>
  <c r="AG39" i="762"/>
  <c r="AF39" i="762"/>
  <c r="AE39" i="762"/>
  <c r="AD39" i="762"/>
  <c r="AC39" i="762"/>
  <c r="AB39" i="762"/>
  <c r="AA39" i="762"/>
  <c r="Z39" i="762"/>
  <c r="Y39" i="762"/>
  <c r="W39" i="762"/>
  <c r="V39" i="762"/>
  <c r="U39" i="762"/>
  <c r="T39" i="762"/>
  <c r="S39" i="762"/>
  <c r="Q39" i="762"/>
  <c r="P39" i="762"/>
  <c r="O39" i="762"/>
  <c r="N39" i="762"/>
  <c r="M39" i="762"/>
  <c r="L39" i="762"/>
  <c r="K39" i="762"/>
  <c r="J39" i="762"/>
  <c r="I39" i="762"/>
  <c r="H39" i="762"/>
  <c r="F39" i="762"/>
  <c r="E39" i="762"/>
  <c r="D39" i="762"/>
  <c r="C39" i="762"/>
  <c r="B39" i="762"/>
  <c r="AH38" i="762"/>
  <c r="AG38" i="762"/>
  <c r="AF38" i="762"/>
  <c r="AE38" i="762"/>
  <c r="AD38" i="762"/>
  <c r="AC38" i="762"/>
  <c r="AB38" i="762"/>
  <c r="AA38" i="762"/>
  <c r="Z38" i="762"/>
  <c r="Y38" i="762"/>
  <c r="W38" i="762"/>
  <c r="V38" i="762"/>
  <c r="U38" i="762"/>
  <c r="T38" i="762"/>
  <c r="S38" i="762"/>
  <c r="Q38" i="762"/>
  <c r="P38" i="762"/>
  <c r="O38" i="762"/>
  <c r="N38" i="762"/>
  <c r="M38" i="762"/>
  <c r="L38" i="762"/>
  <c r="K38" i="762"/>
  <c r="J38" i="762"/>
  <c r="I38" i="762"/>
  <c r="H38" i="762"/>
  <c r="F38" i="762"/>
  <c r="E38" i="762"/>
  <c r="D38" i="762"/>
  <c r="C38" i="762"/>
  <c r="B38" i="762"/>
  <c r="AH37" i="762"/>
  <c r="AG37" i="762"/>
  <c r="AF37" i="762"/>
  <c r="AE37" i="762"/>
  <c r="AD37" i="762"/>
  <c r="AC37" i="762"/>
  <c r="AB37" i="762"/>
  <c r="AA37" i="762"/>
  <c r="Z37" i="762"/>
  <c r="Y37" i="762"/>
  <c r="W37" i="762"/>
  <c r="V37" i="762"/>
  <c r="U37" i="762"/>
  <c r="T37" i="762"/>
  <c r="S37" i="762"/>
  <c r="Q37" i="762"/>
  <c r="P37" i="762"/>
  <c r="O37" i="762"/>
  <c r="N37" i="762"/>
  <c r="M37" i="762"/>
  <c r="L37" i="762"/>
  <c r="K37" i="762"/>
  <c r="J37" i="762"/>
  <c r="I37" i="762"/>
  <c r="H37" i="762"/>
  <c r="F37" i="762"/>
  <c r="E37" i="762"/>
  <c r="D37" i="762"/>
  <c r="C37" i="762"/>
  <c r="B37" i="762"/>
  <c r="AH36" i="762"/>
  <c r="AG36" i="762"/>
  <c r="AF36" i="762"/>
  <c r="AE36" i="762"/>
  <c r="AD36" i="762"/>
  <c r="AC36" i="762"/>
  <c r="AB36" i="762"/>
  <c r="AA36" i="762"/>
  <c r="Z36" i="762"/>
  <c r="Y36" i="762"/>
  <c r="W36" i="762"/>
  <c r="V36" i="762"/>
  <c r="U36" i="762"/>
  <c r="T36" i="762"/>
  <c r="S36" i="762"/>
  <c r="Q36" i="762"/>
  <c r="P36" i="762"/>
  <c r="O36" i="762"/>
  <c r="N36" i="762"/>
  <c r="M36" i="762"/>
  <c r="L36" i="762"/>
  <c r="K36" i="762"/>
  <c r="J36" i="762"/>
  <c r="I36" i="762"/>
  <c r="H36" i="762"/>
  <c r="F36" i="762"/>
  <c r="E36" i="762"/>
  <c r="D36" i="762"/>
  <c r="C36" i="762"/>
  <c r="B36" i="762"/>
  <c r="AH35" i="762"/>
  <c r="AG35" i="762"/>
  <c r="AF35" i="762"/>
  <c r="AE35" i="762"/>
  <c r="AD35" i="762"/>
  <c r="AC35" i="762"/>
  <c r="AB35" i="762"/>
  <c r="AA35" i="762"/>
  <c r="Z35" i="762"/>
  <c r="Y35" i="762"/>
  <c r="W35" i="762"/>
  <c r="V35" i="762"/>
  <c r="U35" i="762"/>
  <c r="T35" i="762"/>
  <c r="S35" i="762"/>
  <c r="Q35" i="762"/>
  <c r="P35" i="762"/>
  <c r="O35" i="762"/>
  <c r="N35" i="762"/>
  <c r="M35" i="762"/>
  <c r="L35" i="762"/>
  <c r="K35" i="762"/>
  <c r="J35" i="762"/>
  <c r="I35" i="762"/>
  <c r="H35" i="762"/>
  <c r="F35" i="762"/>
  <c r="E35" i="762"/>
  <c r="D35" i="762"/>
  <c r="C35" i="762"/>
  <c r="B35" i="762"/>
  <c r="AH34" i="762"/>
  <c r="AG34" i="762"/>
  <c r="AF34" i="762"/>
  <c r="AE34" i="762"/>
  <c r="AD34" i="762"/>
  <c r="AC34" i="762"/>
  <c r="AB34" i="762"/>
  <c r="AA34" i="762"/>
  <c r="Z34" i="762"/>
  <c r="Y34" i="762"/>
  <c r="W34" i="762"/>
  <c r="V34" i="762"/>
  <c r="U34" i="762"/>
  <c r="T34" i="762"/>
  <c r="S34" i="762"/>
  <c r="Q34" i="762"/>
  <c r="P34" i="762"/>
  <c r="O34" i="762"/>
  <c r="N34" i="762"/>
  <c r="M34" i="762"/>
  <c r="L34" i="762"/>
  <c r="K34" i="762"/>
  <c r="J34" i="762"/>
  <c r="I34" i="762"/>
  <c r="H34" i="762"/>
  <c r="F34" i="762"/>
  <c r="E34" i="762"/>
  <c r="D34" i="762"/>
  <c r="C34" i="762"/>
  <c r="B34" i="762"/>
  <c r="AH33" i="762"/>
  <c r="AG33" i="762"/>
  <c r="AF33" i="762"/>
  <c r="AE33" i="762"/>
  <c r="AD33" i="762"/>
  <c r="AC33" i="762"/>
  <c r="AB33" i="762"/>
  <c r="AA33" i="762"/>
  <c r="Z33" i="762"/>
  <c r="Y33" i="762"/>
  <c r="W33" i="762"/>
  <c r="V33" i="762"/>
  <c r="U33" i="762"/>
  <c r="T33" i="762"/>
  <c r="S33" i="762"/>
  <c r="Q33" i="762"/>
  <c r="P33" i="762"/>
  <c r="O33" i="762"/>
  <c r="N33" i="762"/>
  <c r="M33" i="762"/>
  <c r="L33" i="762"/>
  <c r="K33" i="762"/>
  <c r="J33" i="762"/>
  <c r="I33" i="762"/>
  <c r="H33" i="762"/>
  <c r="F33" i="762"/>
  <c r="E33" i="762"/>
  <c r="D33" i="762"/>
  <c r="C33" i="762"/>
  <c r="B33" i="762"/>
  <c r="T30" i="762"/>
  <c r="C30" i="762"/>
  <c r="I27" i="762"/>
  <c r="C27" i="762"/>
  <c r="K26" i="762"/>
  <c r="K28" i="762" s="1"/>
  <c r="I29" i="762" s="1"/>
  <c r="E26" i="762"/>
  <c r="E28" i="762" s="1"/>
  <c r="C29" i="762" s="1"/>
  <c r="AH42" i="761"/>
  <c r="AG42" i="761"/>
  <c r="AF42" i="761"/>
  <c r="AE42" i="761"/>
  <c r="AD42" i="761"/>
  <c r="AC42" i="761"/>
  <c r="AB42" i="761"/>
  <c r="AA42" i="761"/>
  <c r="Z42" i="761"/>
  <c r="Y42" i="761"/>
  <c r="W42" i="761"/>
  <c r="V42" i="761"/>
  <c r="U42" i="761"/>
  <c r="T42" i="761"/>
  <c r="S42" i="761"/>
  <c r="Q42" i="761"/>
  <c r="P42" i="761"/>
  <c r="O42" i="761"/>
  <c r="N42" i="761"/>
  <c r="M42" i="761"/>
  <c r="L42" i="761"/>
  <c r="K42" i="761"/>
  <c r="J42" i="761"/>
  <c r="I42" i="761"/>
  <c r="H42" i="761"/>
  <c r="F42" i="761"/>
  <c r="E42" i="761"/>
  <c r="D42" i="761"/>
  <c r="C42" i="761"/>
  <c r="B42" i="761"/>
  <c r="AH41" i="761"/>
  <c r="AG41" i="761"/>
  <c r="AF41" i="761"/>
  <c r="AE41" i="761"/>
  <c r="AD41" i="761"/>
  <c r="AC41" i="761"/>
  <c r="AB41" i="761"/>
  <c r="AA41" i="761"/>
  <c r="Z41" i="761"/>
  <c r="Y41" i="761"/>
  <c r="W41" i="761"/>
  <c r="V41" i="761"/>
  <c r="U41" i="761"/>
  <c r="T41" i="761"/>
  <c r="S41" i="761"/>
  <c r="Q41" i="761"/>
  <c r="P41" i="761"/>
  <c r="O41" i="761"/>
  <c r="N41" i="761"/>
  <c r="M41" i="761"/>
  <c r="L41" i="761"/>
  <c r="K41" i="761"/>
  <c r="J41" i="761"/>
  <c r="I41" i="761"/>
  <c r="H41" i="761"/>
  <c r="F41" i="761"/>
  <c r="E41" i="761"/>
  <c r="D41" i="761"/>
  <c r="C41" i="761"/>
  <c r="B41" i="761"/>
  <c r="AH40" i="761"/>
  <c r="AG40" i="761"/>
  <c r="AF40" i="761"/>
  <c r="AE40" i="761"/>
  <c r="AD40" i="761"/>
  <c r="AC40" i="761"/>
  <c r="AB40" i="761"/>
  <c r="AA40" i="761"/>
  <c r="Z40" i="761"/>
  <c r="Y40" i="761"/>
  <c r="W40" i="761"/>
  <c r="V40" i="761"/>
  <c r="U40" i="761"/>
  <c r="T40" i="761"/>
  <c r="S40" i="761"/>
  <c r="Q40" i="761"/>
  <c r="P40" i="761"/>
  <c r="O40" i="761"/>
  <c r="N40" i="761"/>
  <c r="M40" i="761"/>
  <c r="L40" i="761"/>
  <c r="K40" i="761"/>
  <c r="J40" i="761"/>
  <c r="I40" i="761"/>
  <c r="H40" i="761"/>
  <c r="F40" i="761"/>
  <c r="E40" i="761"/>
  <c r="D40" i="761"/>
  <c r="C40" i="761"/>
  <c r="B40" i="761"/>
  <c r="AH39" i="761"/>
  <c r="AG39" i="761"/>
  <c r="AF39" i="761"/>
  <c r="AE39" i="761"/>
  <c r="AD39" i="761"/>
  <c r="AC39" i="761"/>
  <c r="AB39" i="761"/>
  <c r="AA39" i="761"/>
  <c r="Z39" i="761"/>
  <c r="Y39" i="761"/>
  <c r="W39" i="761"/>
  <c r="V39" i="761"/>
  <c r="U39" i="761"/>
  <c r="T39" i="761"/>
  <c r="S39" i="761"/>
  <c r="Q39" i="761"/>
  <c r="P39" i="761"/>
  <c r="O39" i="761"/>
  <c r="N39" i="761"/>
  <c r="M39" i="761"/>
  <c r="L39" i="761"/>
  <c r="K39" i="761"/>
  <c r="J39" i="761"/>
  <c r="I39" i="761"/>
  <c r="H39" i="761"/>
  <c r="F39" i="761"/>
  <c r="E39" i="761"/>
  <c r="D39" i="761"/>
  <c r="C39" i="761"/>
  <c r="B39" i="761"/>
  <c r="AH38" i="761"/>
  <c r="AG38" i="761"/>
  <c r="AF38" i="761"/>
  <c r="AE38" i="761"/>
  <c r="AD38" i="761"/>
  <c r="AC38" i="761"/>
  <c r="AB38" i="761"/>
  <c r="AA38" i="761"/>
  <c r="Z38" i="761"/>
  <c r="Y38" i="761"/>
  <c r="W38" i="761"/>
  <c r="V38" i="761"/>
  <c r="U38" i="761"/>
  <c r="T38" i="761"/>
  <c r="S38" i="761"/>
  <c r="Q38" i="761"/>
  <c r="P38" i="761"/>
  <c r="O38" i="761"/>
  <c r="N38" i="761"/>
  <c r="M38" i="761"/>
  <c r="L38" i="761"/>
  <c r="K38" i="761"/>
  <c r="J38" i="761"/>
  <c r="I38" i="761"/>
  <c r="H38" i="761"/>
  <c r="F38" i="761"/>
  <c r="E38" i="761"/>
  <c r="D38" i="761"/>
  <c r="C38" i="761"/>
  <c r="B38" i="761"/>
  <c r="AH37" i="761"/>
  <c r="AG37" i="761"/>
  <c r="AF37" i="761"/>
  <c r="AE37" i="761"/>
  <c r="AD37" i="761"/>
  <c r="AC37" i="761"/>
  <c r="AB37" i="761"/>
  <c r="AA37" i="761"/>
  <c r="Z37" i="761"/>
  <c r="Y37" i="761"/>
  <c r="W37" i="761"/>
  <c r="V37" i="761"/>
  <c r="U37" i="761"/>
  <c r="T37" i="761"/>
  <c r="S37" i="761"/>
  <c r="Q37" i="761"/>
  <c r="P37" i="761"/>
  <c r="O37" i="761"/>
  <c r="N37" i="761"/>
  <c r="M37" i="761"/>
  <c r="L37" i="761"/>
  <c r="K37" i="761"/>
  <c r="J37" i="761"/>
  <c r="I37" i="761"/>
  <c r="H37" i="761"/>
  <c r="F37" i="761"/>
  <c r="E37" i="761"/>
  <c r="D37" i="761"/>
  <c r="C37" i="761"/>
  <c r="B37" i="761"/>
  <c r="AH36" i="761"/>
  <c r="AG36" i="761"/>
  <c r="AF36" i="761"/>
  <c r="AE36" i="761"/>
  <c r="AD36" i="761"/>
  <c r="AC36" i="761"/>
  <c r="AB36" i="761"/>
  <c r="AA36" i="761"/>
  <c r="Z36" i="761"/>
  <c r="Y36" i="761"/>
  <c r="W36" i="761"/>
  <c r="V36" i="761"/>
  <c r="U36" i="761"/>
  <c r="T36" i="761"/>
  <c r="S36" i="761"/>
  <c r="Q36" i="761"/>
  <c r="P36" i="761"/>
  <c r="O36" i="761"/>
  <c r="N36" i="761"/>
  <c r="M36" i="761"/>
  <c r="L36" i="761"/>
  <c r="K36" i="761"/>
  <c r="J36" i="761"/>
  <c r="I36" i="761"/>
  <c r="H36" i="761"/>
  <c r="F36" i="761"/>
  <c r="E36" i="761"/>
  <c r="D36" i="761"/>
  <c r="C36" i="761"/>
  <c r="B36" i="761"/>
  <c r="AH35" i="761"/>
  <c r="AG35" i="761"/>
  <c r="AF35" i="761"/>
  <c r="AE35" i="761"/>
  <c r="AD35" i="761"/>
  <c r="AC35" i="761"/>
  <c r="AB35" i="761"/>
  <c r="AA35" i="761"/>
  <c r="Z35" i="761"/>
  <c r="Y35" i="761"/>
  <c r="W35" i="761"/>
  <c r="V35" i="761"/>
  <c r="U35" i="761"/>
  <c r="T35" i="761"/>
  <c r="S35" i="761"/>
  <c r="Q35" i="761"/>
  <c r="P35" i="761"/>
  <c r="O35" i="761"/>
  <c r="N35" i="761"/>
  <c r="M35" i="761"/>
  <c r="L35" i="761"/>
  <c r="K35" i="761"/>
  <c r="J35" i="761"/>
  <c r="I35" i="761"/>
  <c r="H35" i="761"/>
  <c r="F35" i="761"/>
  <c r="E35" i="761"/>
  <c r="D35" i="761"/>
  <c r="C35" i="761"/>
  <c r="B35" i="761"/>
  <c r="AH34" i="761"/>
  <c r="AG34" i="761"/>
  <c r="AF34" i="761"/>
  <c r="AE34" i="761"/>
  <c r="AD34" i="761"/>
  <c r="AC34" i="761"/>
  <c r="AB34" i="761"/>
  <c r="AA34" i="761"/>
  <c r="Z34" i="761"/>
  <c r="Y34" i="761"/>
  <c r="W34" i="761"/>
  <c r="V34" i="761"/>
  <c r="U34" i="761"/>
  <c r="T34" i="761"/>
  <c r="S34" i="761"/>
  <c r="Q34" i="761"/>
  <c r="P34" i="761"/>
  <c r="O34" i="761"/>
  <c r="N34" i="761"/>
  <c r="M34" i="761"/>
  <c r="L34" i="761"/>
  <c r="K34" i="761"/>
  <c r="J34" i="761"/>
  <c r="I34" i="761"/>
  <c r="H34" i="761"/>
  <c r="F34" i="761"/>
  <c r="E34" i="761"/>
  <c r="D34" i="761"/>
  <c r="C34" i="761"/>
  <c r="B34" i="761"/>
  <c r="AH33" i="761"/>
  <c r="AG33" i="761"/>
  <c r="AF33" i="761"/>
  <c r="AE33" i="761"/>
  <c r="AD33" i="761"/>
  <c r="AC33" i="761"/>
  <c r="AB33" i="761"/>
  <c r="AA33" i="761"/>
  <c r="Z33" i="761"/>
  <c r="Y33" i="761"/>
  <c r="W33" i="761"/>
  <c r="V33" i="761"/>
  <c r="U33" i="761"/>
  <c r="T33" i="761"/>
  <c r="S33" i="761"/>
  <c r="Q33" i="761"/>
  <c r="P33" i="761"/>
  <c r="O33" i="761"/>
  <c r="N33" i="761"/>
  <c r="M33" i="761"/>
  <c r="L33" i="761"/>
  <c r="K33" i="761"/>
  <c r="J33" i="761"/>
  <c r="I33" i="761"/>
  <c r="H33" i="761"/>
  <c r="F33" i="761"/>
  <c r="E33" i="761"/>
  <c r="D33" i="761"/>
  <c r="C33" i="761"/>
  <c r="B33" i="761"/>
  <c r="T30" i="761"/>
  <c r="C30" i="761"/>
  <c r="I27" i="761"/>
  <c r="C27" i="761"/>
  <c r="K26" i="761"/>
  <c r="K28" i="761" s="1"/>
  <c r="I29" i="761" s="1"/>
  <c r="E26" i="761"/>
  <c r="E28" i="761" s="1"/>
  <c r="C29" i="761" s="1"/>
  <c r="AH42" i="760"/>
  <c r="AG42" i="760"/>
  <c r="AF42" i="760"/>
  <c r="AE42" i="760"/>
  <c r="AD42" i="760"/>
  <c r="AC42" i="760"/>
  <c r="AB42" i="760"/>
  <c r="AA42" i="760"/>
  <c r="Z42" i="760"/>
  <c r="Y42" i="760"/>
  <c r="W42" i="760"/>
  <c r="V42" i="760"/>
  <c r="U42" i="760"/>
  <c r="T42" i="760"/>
  <c r="S42" i="760"/>
  <c r="Q42" i="760"/>
  <c r="P42" i="760"/>
  <c r="O42" i="760"/>
  <c r="N42" i="760"/>
  <c r="M42" i="760"/>
  <c r="L42" i="760"/>
  <c r="K42" i="760"/>
  <c r="J42" i="760"/>
  <c r="I42" i="760"/>
  <c r="H42" i="760"/>
  <c r="F42" i="760"/>
  <c r="E42" i="760"/>
  <c r="D42" i="760"/>
  <c r="C42" i="760"/>
  <c r="B42" i="760"/>
  <c r="AH41" i="760"/>
  <c r="AG41" i="760"/>
  <c r="AF41" i="760"/>
  <c r="AE41" i="760"/>
  <c r="AD41" i="760"/>
  <c r="AC41" i="760"/>
  <c r="AB41" i="760"/>
  <c r="AA41" i="760"/>
  <c r="Z41" i="760"/>
  <c r="Y41" i="760"/>
  <c r="W41" i="760"/>
  <c r="V41" i="760"/>
  <c r="U41" i="760"/>
  <c r="T41" i="760"/>
  <c r="S41" i="760"/>
  <c r="Q41" i="760"/>
  <c r="P41" i="760"/>
  <c r="O41" i="760"/>
  <c r="N41" i="760"/>
  <c r="M41" i="760"/>
  <c r="L41" i="760"/>
  <c r="K41" i="760"/>
  <c r="J41" i="760"/>
  <c r="I41" i="760"/>
  <c r="H41" i="760"/>
  <c r="F41" i="760"/>
  <c r="E41" i="760"/>
  <c r="D41" i="760"/>
  <c r="C41" i="760"/>
  <c r="B41" i="760"/>
  <c r="AH40" i="760"/>
  <c r="AG40" i="760"/>
  <c r="AF40" i="760"/>
  <c r="AE40" i="760"/>
  <c r="AD40" i="760"/>
  <c r="AC40" i="760"/>
  <c r="AB40" i="760"/>
  <c r="AA40" i="760"/>
  <c r="Z40" i="760"/>
  <c r="Y40" i="760"/>
  <c r="W40" i="760"/>
  <c r="V40" i="760"/>
  <c r="U40" i="760"/>
  <c r="T40" i="760"/>
  <c r="S40" i="760"/>
  <c r="Q40" i="760"/>
  <c r="P40" i="760"/>
  <c r="O40" i="760"/>
  <c r="N40" i="760"/>
  <c r="M40" i="760"/>
  <c r="L40" i="760"/>
  <c r="K40" i="760"/>
  <c r="J40" i="760"/>
  <c r="I40" i="760"/>
  <c r="H40" i="760"/>
  <c r="F40" i="760"/>
  <c r="E40" i="760"/>
  <c r="D40" i="760"/>
  <c r="C40" i="760"/>
  <c r="B40" i="760"/>
  <c r="AH39" i="760"/>
  <c r="AG39" i="760"/>
  <c r="AF39" i="760"/>
  <c r="AE39" i="760"/>
  <c r="AD39" i="760"/>
  <c r="AC39" i="760"/>
  <c r="AB39" i="760"/>
  <c r="AA39" i="760"/>
  <c r="Z39" i="760"/>
  <c r="Y39" i="760"/>
  <c r="W39" i="760"/>
  <c r="V39" i="760"/>
  <c r="U39" i="760"/>
  <c r="T39" i="760"/>
  <c r="S39" i="760"/>
  <c r="Q39" i="760"/>
  <c r="P39" i="760"/>
  <c r="O39" i="760"/>
  <c r="N39" i="760"/>
  <c r="M39" i="760"/>
  <c r="L39" i="760"/>
  <c r="K39" i="760"/>
  <c r="J39" i="760"/>
  <c r="I39" i="760"/>
  <c r="H39" i="760"/>
  <c r="F39" i="760"/>
  <c r="E39" i="760"/>
  <c r="D39" i="760"/>
  <c r="C39" i="760"/>
  <c r="B39" i="760"/>
  <c r="AH38" i="760"/>
  <c r="AG38" i="760"/>
  <c r="AF38" i="760"/>
  <c r="AE38" i="760"/>
  <c r="AD38" i="760"/>
  <c r="AC38" i="760"/>
  <c r="AB38" i="760"/>
  <c r="AA38" i="760"/>
  <c r="Z38" i="760"/>
  <c r="Y38" i="760"/>
  <c r="W38" i="760"/>
  <c r="V38" i="760"/>
  <c r="U38" i="760"/>
  <c r="T38" i="760"/>
  <c r="S38" i="760"/>
  <c r="Q38" i="760"/>
  <c r="P38" i="760"/>
  <c r="O38" i="760"/>
  <c r="N38" i="760"/>
  <c r="M38" i="760"/>
  <c r="L38" i="760"/>
  <c r="K38" i="760"/>
  <c r="J38" i="760"/>
  <c r="I38" i="760"/>
  <c r="H38" i="760"/>
  <c r="F38" i="760"/>
  <c r="E38" i="760"/>
  <c r="D38" i="760"/>
  <c r="C38" i="760"/>
  <c r="B38" i="760"/>
  <c r="AH37" i="760"/>
  <c r="AG37" i="760"/>
  <c r="AF37" i="760"/>
  <c r="AE37" i="760"/>
  <c r="AD37" i="760"/>
  <c r="AC37" i="760"/>
  <c r="AB37" i="760"/>
  <c r="AA37" i="760"/>
  <c r="Z37" i="760"/>
  <c r="Y37" i="760"/>
  <c r="W37" i="760"/>
  <c r="V37" i="760"/>
  <c r="U37" i="760"/>
  <c r="T37" i="760"/>
  <c r="S37" i="760"/>
  <c r="Q37" i="760"/>
  <c r="P37" i="760"/>
  <c r="O37" i="760"/>
  <c r="N37" i="760"/>
  <c r="M37" i="760"/>
  <c r="L37" i="760"/>
  <c r="K37" i="760"/>
  <c r="J37" i="760"/>
  <c r="I37" i="760"/>
  <c r="H37" i="760"/>
  <c r="F37" i="760"/>
  <c r="E37" i="760"/>
  <c r="D37" i="760"/>
  <c r="C37" i="760"/>
  <c r="B37" i="760"/>
  <c r="AH36" i="760"/>
  <c r="AG36" i="760"/>
  <c r="AF36" i="760"/>
  <c r="AE36" i="760"/>
  <c r="AD36" i="760"/>
  <c r="AC36" i="760"/>
  <c r="AB36" i="760"/>
  <c r="AA36" i="760"/>
  <c r="Z36" i="760"/>
  <c r="Y36" i="760"/>
  <c r="W36" i="760"/>
  <c r="V36" i="760"/>
  <c r="U36" i="760"/>
  <c r="T36" i="760"/>
  <c r="S36" i="760"/>
  <c r="Q36" i="760"/>
  <c r="P36" i="760"/>
  <c r="O36" i="760"/>
  <c r="N36" i="760"/>
  <c r="M36" i="760"/>
  <c r="L36" i="760"/>
  <c r="K36" i="760"/>
  <c r="J36" i="760"/>
  <c r="I36" i="760"/>
  <c r="H36" i="760"/>
  <c r="F36" i="760"/>
  <c r="E36" i="760"/>
  <c r="D36" i="760"/>
  <c r="C36" i="760"/>
  <c r="B36" i="760"/>
  <c r="AH35" i="760"/>
  <c r="AG35" i="760"/>
  <c r="AF35" i="760"/>
  <c r="AE35" i="760"/>
  <c r="AD35" i="760"/>
  <c r="AC35" i="760"/>
  <c r="AB35" i="760"/>
  <c r="AA35" i="760"/>
  <c r="Z35" i="760"/>
  <c r="Y35" i="760"/>
  <c r="W35" i="760"/>
  <c r="V35" i="760"/>
  <c r="U35" i="760"/>
  <c r="T35" i="760"/>
  <c r="S35" i="760"/>
  <c r="Q35" i="760"/>
  <c r="P35" i="760"/>
  <c r="O35" i="760"/>
  <c r="N35" i="760"/>
  <c r="M35" i="760"/>
  <c r="L35" i="760"/>
  <c r="K35" i="760"/>
  <c r="J35" i="760"/>
  <c r="I35" i="760"/>
  <c r="H35" i="760"/>
  <c r="F35" i="760"/>
  <c r="E35" i="760"/>
  <c r="D35" i="760"/>
  <c r="C35" i="760"/>
  <c r="B35" i="760"/>
  <c r="AH34" i="760"/>
  <c r="AG34" i="760"/>
  <c r="AF34" i="760"/>
  <c r="AE34" i="760"/>
  <c r="AD34" i="760"/>
  <c r="AC34" i="760"/>
  <c r="AB34" i="760"/>
  <c r="AA34" i="760"/>
  <c r="Z34" i="760"/>
  <c r="Y34" i="760"/>
  <c r="W34" i="760"/>
  <c r="V34" i="760"/>
  <c r="U34" i="760"/>
  <c r="T34" i="760"/>
  <c r="S34" i="760"/>
  <c r="Q34" i="760"/>
  <c r="P34" i="760"/>
  <c r="O34" i="760"/>
  <c r="N34" i="760"/>
  <c r="M34" i="760"/>
  <c r="L34" i="760"/>
  <c r="K34" i="760"/>
  <c r="J34" i="760"/>
  <c r="I34" i="760"/>
  <c r="H34" i="760"/>
  <c r="F34" i="760"/>
  <c r="E34" i="760"/>
  <c r="D34" i="760"/>
  <c r="C34" i="760"/>
  <c r="B34" i="760"/>
  <c r="AH33" i="760"/>
  <c r="AG33" i="760"/>
  <c r="AF33" i="760"/>
  <c r="AE33" i="760"/>
  <c r="AD33" i="760"/>
  <c r="AC33" i="760"/>
  <c r="AB33" i="760"/>
  <c r="AA33" i="760"/>
  <c r="Z33" i="760"/>
  <c r="Y33" i="760"/>
  <c r="W33" i="760"/>
  <c r="V33" i="760"/>
  <c r="U33" i="760"/>
  <c r="T33" i="760"/>
  <c r="S33" i="760"/>
  <c r="Q33" i="760"/>
  <c r="P33" i="760"/>
  <c r="O33" i="760"/>
  <c r="N33" i="760"/>
  <c r="M33" i="760"/>
  <c r="L33" i="760"/>
  <c r="K33" i="760"/>
  <c r="J33" i="760"/>
  <c r="I33" i="760"/>
  <c r="H33" i="760"/>
  <c r="F33" i="760"/>
  <c r="E33" i="760"/>
  <c r="D33" i="760"/>
  <c r="C33" i="760"/>
  <c r="B33" i="760"/>
  <c r="T30" i="760"/>
  <c r="C30" i="760"/>
  <c r="I27" i="760"/>
  <c r="C27" i="760"/>
  <c r="K26" i="760"/>
  <c r="K28" i="760" s="1"/>
  <c r="I29" i="760" s="1"/>
  <c r="E26" i="760"/>
  <c r="E28" i="760" s="1"/>
  <c r="C29" i="760" s="1"/>
  <c r="AH42" i="759"/>
  <c r="AG42" i="759"/>
  <c r="AF42" i="759"/>
  <c r="AE42" i="759"/>
  <c r="AD42" i="759"/>
  <c r="AC42" i="759"/>
  <c r="AB42" i="759"/>
  <c r="AA42" i="759"/>
  <c r="Z42" i="759"/>
  <c r="Y42" i="759"/>
  <c r="W42" i="759"/>
  <c r="V42" i="759"/>
  <c r="U42" i="759"/>
  <c r="T42" i="759"/>
  <c r="S42" i="759"/>
  <c r="Q42" i="759"/>
  <c r="P42" i="759"/>
  <c r="O42" i="759"/>
  <c r="N42" i="759"/>
  <c r="M42" i="759"/>
  <c r="L42" i="759"/>
  <c r="K42" i="759"/>
  <c r="J42" i="759"/>
  <c r="I42" i="759"/>
  <c r="H42" i="759"/>
  <c r="F42" i="759"/>
  <c r="E42" i="759"/>
  <c r="D42" i="759"/>
  <c r="C42" i="759"/>
  <c r="B42" i="759"/>
  <c r="AH41" i="759"/>
  <c r="AG41" i="759"/>
  <c r="AF41" i="759"/>
  <c r="AE41" i="759"/>
  <c r="AD41" i="759"/>
  <c r="AC41" i="759"/>
  <c r="AB41" i="759"/>
  <c r="AA41" i="759"/>
  <c r="Z41" i="759"/>
  <c r="Y41" i="759"/>
  <c r="W41" i="759"/>
  <c r="V41" i="759"/>
  <c r="U41" i="759"/>
  <c r="T41" i="759"/>
  <c r="S41" i="759"/>
  <c r="Q41" i="759"/>
  <c r="P41" i="759"/>
  <c r="O41" i="759"/>
  <c r="N41" i="759"/>
  <c r="M41" i="759"/>
  <c r="L41" i="759"/>
  <c r="K41" i="759"/>
  <c r="J41" i="759"/>
  <c r="I41" i="759"/>
  <c r="H41" i="759"/>
  <c r="F41" i="759"/>
  <c r="E41" i="759"/>
  <c r="D41" i="759"/>
  <c r="C41" i="759"/>
  <c r="B41" i="759"/>
  <c r="AH40" i="759"/>
  <c r="AG40" i="759"/>
  <c r="AF40" i="759"/>
  <c r="AE40" i="759"/>
  <c r="AD40" i="759"/>
  <c r="AC40" i="759"/>
  <c r="AB40" i="759"/>
  <c r="AA40" i="759"/>
  <c r="Z40" i="759"/>
  <c r="Y40" i="759"/>
  <c r="W40" i="759"/>
  <c r="V40" i="759"/>
  <c r="U40" i="759"/>
  <c r="T40" i="759"/>
  <c r="S40" i="759"/>
  <c r="Q40" i="759"/>
  <c r="P40" i="759"/>
  <c r="O40" i="759"/>
  <c r="N40" i="759"/>
  <c r="M40" i="759"/>
  <c r="L40" i="759"/>
  <c r="K40" i="759"/>
  <c r="J40" i="759"/>
  <c r="I40" i="759"/>
  <c r="H40" i="759"/>
  <c r="F40" i="759"/>
  <c r="E40" i="759"/>
  <c r="D40" i="759"/>
  <c r="C40" i="759"/>
  <c r="B40" i="759"/>
  <c r="AH39" i="759"/>
  <c r="AG39" i="759"/>
  <c r="AF39" i="759"/>
  <c r="AE39" i="759"/>
  <c r="AD39" i="759"/>
  <c r="AC39" i="759"/>
  <c r="AB39" i="759"/>
  <c r="AA39" i="759"/>
  <c r="Z39" i="759"/>
  <c r="Y39" i="759"/>
  <c r="W39" i="759"/>
  <c r="V39" i="759"/>
  <c r="U39" i="759"/>
  <c r="T39" i="759"/>
  <c r="S39" i="759"/>
  <c r="Q39" i="759"/>
  <c r="P39" i="759"/>
  <c r="O39" i="759"/>
  <c r="N39" i="759"/>
  <c r="M39" i="759"/>
  <c r="L39" i="759"/>
  <c r="K39" i="759"/>
  <c r="J39" i="759"/>
  <c r="I39" i="759"/>
  <c r="H39" i="759"/>
  <c r="F39" i="759"/>
  <c r="E39" i="759"/>
  <c r="D39" i="759"/>
  <c r="C39" i="759"/>
  <c r="B39" i="759"/>
  <c r="AH38" i="759"/>
  <c r="AG38" i="759"/>
  <c r="AF38" i="759"/>
  <c r="AE38" i="759"/>
  <c r="AD38" i="759"/>
  <c r="AC38" i="759"/>
  <c r="AB38" i="759"/>
  <c r="AA38" i="759"/>
  <c r="Z38" i="759"/>
  <c r="Y38" i="759"/>
  <c r="W38" i="759"/>
  <c r="V38" i="759"/>
  <c r="U38" i="759"/>
  <c r="T38" i="759"/>
  <c r="S38" i="759"/>
  <c r="Q38" i="759"/>
  <c r="P38" i="759"/>
  <c r="O38" i="759"/>
  <c r="N38" i="759"/>
  <c r="M38" i="759"/>
  <c r="L38" i="759"/>
  <c r="K38" i="759"/>
  <c r="J38" i="759"/>
  <c r="I38" i="759"/>
  <c r="H38" i="759"/>
  <c r="F38" i="759"/>
  <c r="E38" i="759"/>
  <c r="D38" i="759"/>
  <c r="C38" i="759"/>
  <c r="B38" i="759"/>
  <c r="AH37" i="759"/>
  <c r="AG37" i="759"/>
  <c r="AF37" i="759"/>
  <c r="AE37" i="759"/>
  <c r="AD37" i="759"/>
  <c r="AC37" i="759"/>
  <c r="AB37" i="759"/>
  <c r="AA37" i="759"/>
  <c r="Z37" i="759"/>
  <c r="Y37" i="759"/>
  <c r="W37" i="759"/>
  <c r="V37" i="759"/>
  <c r="U37" i="759"/>
  <c r="T37" i="759"/>
  <c r="S37" i="759"/>
  <c r="Q37" i="759"/>
  <c r="P37" i="759"/>
  <c r="O37" i="759"/>
  <c r="N37" i="759"/>
  <c r="M37" i="759"/>
  <c r="L37" i="759"/>
  <c r="K37" i="759"/>
  <c r="J37" i="759"/>
  <c r="I37" i="759"/>
  <c r="H37" i="759"/>
  <c r="F37" i="759"/>
  <c r="E37" i="759"/>
  <c r="D37" i="759"/>
  <c r="C37" i="759"/>
  <c r="B37" i="759"/>
  <c r="AH36" i="759"/>
  <c r="AG36" i="759"/>
  <c r="AF36" i="759"/>
  <c r="AE36" i="759"/>
  <c r="AD36" i="759"/>
  <c r="AC36" i="759"/>
  <c r="AB36" i="759"/>
  <c r="AA36" i="759"/>
  <c r="Z36" i="759"/>
  <c r="Y36" i="759"/>
  <c r="W36" i="759"/>
  <c r="V36" i="759"/>
  <c r="U36" i="759"/>
  <c r="T36" i="759"/>
  <c r="S36" i="759"/>
  <c r="Q36" i="759"/>
  <c r="P36" i="759"/>
  <c r="O36" i="759"/>
  <c r="N36" i="759"/>
  <c r="M36" i="759"/>
  <c r="L36" i="759"/>
  <c r="K36" i="759"/>
  <c r="J36" i="759"/>
  <c r="I36" i="759"/>
  <c r="H36" i="759"/>
  <c r="F36" i="759"/>
  <c r="E36" i="759"/>
  <c r="D36" i="759"/>
  <c r="C36" i="759"/>
  <c r="B36" i="759"/>
  <c r="AH35" i="759"/>
  <c r="AG35" i="759"/>
  <c r="AF35" i="759"/>
  <c r="AE35" i="759"/>
  <c r="AD35" i="759"/>
  <c r="AC35" i="759"/>
  <c r="AB35" i="759"/>
  <c r="AA35" i="759"/>
  <c r="Z35" i="759"/>
  <c r="Y35" i="759"/>
  <c r="W35" i="759"/>
  <c r="V35" i="759"/>
  <c r="U35" i="759"/>
  <c r="T35" i="759"/>
  <c r="S35" i="759"/>
  <c r="Q35" i="759"/>
  <c r="P35" i="759"/>
  <c r="O35" i="759"/>
  <c r="N35" i="759"/>
  <c r="M35" i="759"/>
  <c r="L35" i="759"/>
  <c r="K35" i="759"/>
  <c r="J35" i="759"/>
  <c r="I35" i="759"/>
  <c r="H35" i="759"/>
  <c r="F35" i="759"/>
  <c r="E35" i="759"/>
  <c r="D35" i="759"/>
  <c r="C35" i="759"/>
  <c r="B35" i="759"/>
  <c r="AH34" i="759"/>
  <c r="AG34" i="759"/>
  <c r="AF34" i="759"/>
  <c r="AE34" i="759"/>
  <c r="AD34" i="759"/>
  <c r="AC34" i="759"/>
  <c r="AB34" i="759"/>
  <c r="AA34" i="759"/>
  <c r="Z34" i="759"/>
  <c r="Y34" i="759"/>
  <c r="W34" i="759"/>
  <c r="V34" i="759"/>
  <c r="U34" i="759"/>
  <c r="T34" i="759"/>
  <c r="S34" i="759"/>
  <c r="Q34" i="759"/>
  <c r="P34" i="759"/>
  <c r="O34" i="759"/>
  <c r="N34" i="759"/>
  <c r="M34" i="759"/>
  <c r="L34" i="759"/>
  <c r="K34" i="759"/>
  <c r="J34" i="759"/>
  <c r="I34" i="759"/>
  <c r="H34" i="759"/>
  <c r="F34" i="759"/>
  <c r="E34" i="759"/>
  <c r="D34" i="759"/>
  <c r="C34" i="759"/>
  <c r="B34" i="759"/>
  <c r="AH33" i="759"/>
  <c r="AG33" i="759"/>
  <c r="AF33" i="759"/>
  <c r="AE33" i="759"/>
  <c r="AD33" i="759"/>
  <c r="AC33" i="759"/>
  <c r="AB33" i="759"/>
  <c r="AA33" i="759"/>
  <c r="Z33" i="759"/>
  <c r="Y33" i="759"/>
  <c r="W33" i="759"/>
  <c r="V33" i="759"/>
  <c r="U33" i="759"/>
  <c r="T33" i="759"/>
  <c r="S33" i="759"/>
  <c r="Q33" i="759"/>
  <c r="P33" i="759"/>
  <c r="O33" i="759"/>
  <c r="N33" i="759"/>
  <c r="M33" i="759"/>
  <c r="L33" i="759"/>
  <c r="K33" i="759"/>
  <c r="J33" i="759"/>
  <c r="I33" i="759"/>
  <c r="H33" i="759"/>
  <c r="F33" i="759"/>
  <c r="E33" i="759"/>
  <c r="D33" i="759"/>
  <c r="C33" i="759"/>
  <c r="B33" i="759"/>
  <c r="T30" i="759"/>
  <c r="C30" i="759"/>
  <c r="I27" i="759"/>
  <c r="C27" i="759"/>
  <c r="K26" i="759"/>
  <c r="K28" i="759" s="1"/>
  <c r="I29" i="759" s="1"/>
  <c r="E26" i="759"/>
  <c r="E28" i="759" s="1"/>
  <c r="C29" i="759" s="1"/>
  <c r="AH42" i="758"/>
  <c r="AG42" i="758"/>
  <c r="AF42" i="758"/>
  <c r="AE42" i="758"/>
  <c r="AD42" i="758"/>
  <c r="AC42" i="758"/>
  <c r="AB42" i="758"/>
  <c r="AA42" i="758"/>
  <c r="Z42" i="758"/>
  <c r="Y42" i="758"/>
  <c r="W42" i="758"/>
  <c r="V42" i="758"/>
  <c r="U42" i="758"/>
  <c r="T42" i="758"/>
  <c r="S42" i="758"/>
  <c r="Q42" i="758"/>
  <c r="P42" i="758"/>
  <c r="O42" i="758"/>
  <c r="N42" i="758"/>
  <c r="M42" i="758"/>
  <c r="L42" i="758"/>
  <c r="K42" i="758"/>
  <c r="J42" i="758"/>
  <c r="I42" i="758"/>
  <c r="H42" i="758"/>
  <c r="F42" i="758"/>
  <c r="E42" i="758"/>
  <c r="D42" i="758"/>
  <c r="C42" i="758"/>
  <c r="B42" i="758"/>
  <c r="AH41" i="758"/>
  <c r="AG41" i="758"/>
  <c r="AF41" i="758"/>
  <c r="AE41" i="758"/>
  <c r="AD41" i="758"/>
  <c r="AC41" i="758"/>
  <c r="AB41" i="758"/>
  <c r="AA41" i="758"/>
  <c r="Z41" i="758"/>
  <c r="Y41" i="758"/>
  <c r="W41" i="758"/>
  <c r="V41" i="758"/>
  <c r="U41" i="758"/>
  <c r="T41" i="758"/>
  <c r="S41" i="758"/>
  <c r="Q41" i="758"/>
  <c r="P41" i="758"/>
  <c r="O41" i="758"/>
  <c r="N41" i="758"/>
  <c r="M41" i="758"/>
  <c r="L41" i="758"/>
  <c r="K41" i="758"/>
  <c r="J41" i="758"/>
  <c r="I41" i="758"/>
  <c r="H41" i="758"/>
  <c r="F41" i="758"/>
  <c r="E41" i="758"/>
  <c r="D41" i="758"/>
  <c r="C41" i="758"/>
  <c r="B41" i="758"/>
  <c r="AH40" i="758"/>
  <c r="AG40" i="758"/>
  <c r="AF40" i="758"/>
  <c r="AE40" i="758"/>
  <c r="AD40" i="758"/>
  <c r="AC40" i="758"/>
  <c r="AB40" i="758"/>
  <c r="AA40" i="758"/>
  <c r="Z40" i="758"/>
  <c r="Y40" i="758"/>
  <c r="W40" i="758"/>
  <c r="V40" i="758"/>
  <c r="U40" i="758"/>
  <c r="T40" i="758"/>
  <c r="S40" i="758"/>
  <c r="Q40" i="758"/>
  <c r="P40" i="758"/>
  <c r="O40" i="758"/>
  <c r="N40" i="758"/>
  <c r="M40" i="758"/>
  <c r="L40" i="758"/>
  <c r="K40" i="758"/>
  <c r="J40" i="758"/>
  <c r="I40" i="758"/>
  <c r="H40" i="758"/>
  <c r="F40" i="758"/>
  <c r="E40" i="758"/>
  <c r="D40" i="758"/>
  <c r="C40" i="758"/>
  <c r="B40" i="758"/>
  <c r="AH39" i="758"/>
  <c r="AG39" i="758"/>
  <c r="AF39" i="758"/>
  <c r="AE39" i="758"/>
  <c r="AD39" i="758"/>
  <c r="AC39" i="758"/>
  <c r="AB39" i="758"/>
  <c r="AA39" i="758"/>
  <c r="Z39" i="758"/>
  <c r="Y39" i="758"/>
  <c r="W39" i="758"/>
  <c r="V39" i="758"/>
  <c r="U39" i="758"/>
  <c r="T39" i="758"/>
  <c r="S39" i="758"/>
  <c r="Q39" i="758"/>
  <c r="P39" i="758"/>
  <c r="O39" i="758"/>
  <c r="N39" i="758"/>
  <c r="M39" i="758"/>
  <c r="L39" i="758"/>
  <c r="K39" i="758"/>
  <c r="J39" i="758"/>
  <c r="I39" i="758"/>
  <c r="H39" i="758"/>
  <c r="F39" i="758"/>
  <c r="E39" i="758"/>
  <c r="D39" i="758"/>
  <c r="C39" i="758"/>
  <c r="B39" i="758"/>
  <c r="AH38" i="758"/>
  <c r="AG38" i="758"/>
  <c r="AF38" i="758"/>
  <c r="AE38" i="758"/>
  <c r="AD38" i="758"/>
  <c r="AC38" i="758"/>
  <c r="AB38" i="758"/>
  <c r="AA38" i="758"/>
  <c r="Z38" i="758"/>
  <c r="Y38" i="758"/>
  <c r="W38" i="758"/>
  <c r="V38" i="758"/>
  <c r="U38" i="758"/>
  <c r="T38" i="758"/>
  <c r="S38" i="758"/>
  <c r="Q38" i="758"/>
  <c r="P38" i="758"/>
  <c r="O38" i="758"/>
  <c r="N38" i="758"/>
  <c r="M38" i="758"/>
  <c r="L38" i="758"/>
  <c r="K38" i="758"/>
  <c r="J38" i="758"/>
  <c r="I38" i="758"/>
  <c r="H38" i="758"/>
  <c r="F38" i="758"/>
  <c r="E38" i="758"/>
  <c r="D38" i="758"/>
  <c r="C38" i="758"/>
  <c r="B38" i="758"/>
  <c r="AH37" i="758"/>
  <c r="AG37" i="758"/>
  <c r="AF37" i="758"/>
  <c r="AE37" i="758"/>
  <c r="AD37" i="758"/>
  <c r="AC37" i="758"/>
  <c r="AB37" i="758"/>
  <c r="AA37" i="758"/>
  <c r="Z37" i="758"/>
  <c r="Y37" i="758"/>
  <c r="W37" i="758"/>
  <c r="V37" i="758"/>
  <c r="U37" i="758"/>
  <c r="T37" i="758"/>
  <c r="S37" i="758"/>
  <c r="Q37" i="758"/>
  <c r="P37" i="758"/>
  <c r="O37" i="758"/>
  <c r="N37" i="758"/>
  <c r="M37" i="758"/>
  <c r="L37" i="758"/>
  <c r="K37" i="758"/>
  <c r="J37" i="758"/>
  <c r="I37" i="758"/>
  <c r="H37" i="758"/>
  <c r="F37" i="758"/>
  <c r="E37" i="758"/>
  <c r="D37" i="758"/>
  <c r="C37" i="758"/>
  <c r="B37" i="758"/>
  <c r="AH36" i="758"/>
  <c r="AG36" i="758"/>
  <c r="AF36" i="758"/>
  <c r="AE36" i="758"/>
  <c r="AD36" i="758"/>
  <c r="AC36" i="758"/>
  <c r="AB36" i="758"/>
  <c r="AA36" i="758"/>
  <c r="Z36" i="758"/>
  <c r="Y36" i="758"/>
  <c r="W36" i="758"/>
  <c r="V36" i="758"/>
  <c r="U36" i="758"/>
  <c r="T36" i="758"/>
  <c r="S36" i="758"/>
  <c r="Q36" i="758"/>
  <c r="P36" i="758"/>
  <c r="O36" i="758"/>
  <c r="N36" i="758"/>
  <c r="M36" i="758"/>
  <c r="L36" i="758"/>
  <c r="K36" i="758"/>
  <c r="J36" i="758"/>
  <c r="I36" i="758"/>
  <c r="H36" i="758"/>
  <c r="F36" i="758"/>
  <c r="E36" i="758"/>
  <c r="D36" i="758"/>
  <c r="C36" i="758"/>
  <c r="B36" i="758"/>
  <c r="AH35" i="758"/>
  <c r="AG35" i="758"/>
  <c r="AF35" i="758"/>
  <c r="AE35" i="758"/>
  <c r="AD35" i="758"/>
  <c r="AC35" i="758"/>
  <c r="AB35" i="758"/>
  <c r="AA35" i="758"/>
  <c r="Z35" i="758"/>
  <c r="Y35" i="758"/>
  <c r="W35" i="758"/>
  <c r="V35" i="758"/>
  <c r="U35" i="758"/>
  <c r="T35" i="758"/>
  <c r="S35" i="758"/>
  <c r="Q35" i="758"/>
  <c r="P35" i="758"/>
  <c r="O35" i="758"/>
  <c r="N35" i="758"/>
  <c r="M35" i="758"/>
  <c r="L35" i="758"/>
  <c r="K35" i="758"/>
  <c r="J35" i="758"/>
  <c r="I35" i="758"/>
  <c r="H35" i="758"/>
  <c r="F35" i="758"/>
  <c r="E35" i="758"/>
  <c r="D35" i="758"/>
  <c r="C35" i="758"/>
  <c r="B35" i="758"/>
  <c r="AH34" i="758"/>
  <c r="AG34" i="758"/>
  <c r="AF34" i="758"/>
  <c r="AE34" i="758"/>
  <c r="AD34" i="758"/>
  <c r="AC34" i="758"/>
  <c r="AB34" i="758"/>
  <c r="AA34" i="758"/>
  <c r="Z34" i="758"/>
  <c r="Y34" i="758"/>
  <c r="W34" i="758"/>
  <c r="V34" i="758"/>
  <c r="U34" i="758"/>
  <c r="T34" i="758"/>
  <c r="S34" i="758"/>
  <c r="Q34" i="758"/>
  <c r="P34" i="758"/>
  <c r="O34" i="758"/>
  <c r="N34" i="758"/>
  <c r="M34" i="758"/>
  <c r="L34" i="758"/>
  <c r="K34" i="758"/>
  <c r="J34" i="758"/>
  <c r="I34" i="758"/>
  <c r="H34" i="758"/>
  <c r="F34" i="758"/>
  <c r="E34" i="758"/>
  <c r="D34" i="758"/>
  <c r="C34" i="758"/>
  <c r="B34" i="758"/>
  <c r="AH33" i="758"/>
  <c r="AG33" i="758"/>
  <c r="AF33" i="758"/>
  <c r="AE33" i="758"/>
  <c r="AD33" i="758"/>
  <c r="AC33" i="758"/>
  <c r="AB33" i="758"/>
  <c r="AA33" i="758"/>
  <c r="Z33" i="758"/>
  <c r="Y33" i="758"/>
  <c r="W33" i="758"/>
  <c r="V33" i="758"/>
  <c r="U33" i="758"/>
  <c r="T33" i="758"/>
  <c r="S33" i="758"/>
  <c r="Q33" i="758"/>
  <c r="P33" i="758"/>
  <c r="O33" i="758"/>
  <c r="N33" i="758"/>
  <c r="M33" i="758"/>
  <c r="L33" i="758"/>
  <c r="K33" i="758"/>
  <c r="J33" i="758"/>
  <c r="I33" i="758"/>
  <c r="H33" i="758"/>
  <c r="F33" i="758"/>
  <c r="E33" i="758"/>
  <c r="D33" i="758"/>
  <c r="C33" i="758"/>
  <c r="B33" i="758"/>
  <c r="T30" i="758"/>
  <c r="C30" i="758"/>
  <c r="I27" i="758"/>
  <c r="C27" i="758"/>
  <c r="K26" i="758"/>
  <c r="K28" i="758" s="1"/>
  <c r="I29" i="758" s="1"/>
  <c r="E26" i="758"/>
  <c r="E28" i="758" s="1"/>
  <c r="C29" i="758" s="1"/>
  <c r="AH42" i="757"/>
  <c r="AG42" i="757"/>
  <c r="AF42" i="757"/>
  <c r="AE42" i="757"/>
  <c r="AD42" i="757"/>
  <c r="AC42" i="757"/>
  <c r="AB42" i="757"/>
  <c r="AA42" i="757"/>
  <c r="Z42" i="757"/>
  <c r="Y42" i="757"/>
  <c r="W42" i="757"/>
  <c r="V42" i="757"/>
  <c r="U42" i="757"/>
  <c r="T42" i="757"/>
  <c r="S42" i="757"/>
  <c r="Q42" i="757"/>
  <c r="P42" i="757"/>
  <c r="O42" i="757"/>
  <c r="N42" i="757"/>
  <c r="M42" i="757"/>
  <c r="L42" i="757"/>
  <c r="K42" i="757"/>
  <c r="J42" i="757"/>
  <c r="I42" i="757"/>
  <c r="H42" i="757"/>
  <c r="F42" i="757"/>
  <c r="E42" i="757"/>
  <c r="D42" i="757"/>
  <c r="C42" i="757"/>
  <c r="B42" i="757"/>
  <c r="AH41" i="757"/>
  <c r="AG41" i="757"/>
  <c r="AF41" i="757"/>
  <c r="AE41" i="757"/>
  <c r="AD41" i="757"/>
  <c r="AC41" i="757"/>
  <c r="AB41" i="757"/>
  <c r="AA41" i="757"/>
  <c r="Z41" i="757"/>
  <c r="Y41" i="757"/>
  <c r="W41" i="757"/>
  <c r="V41" i="757"/>
  <c r="U41" i="757"/>
  <c r="T41" i="757"/>
  <c r="S41" i="757"/>
  <c r="Q41" i="757"/>
  <c r="P41" i="757"/>
  <c r="O41" i="757"/>
  <c r="N41" i="757"/>
  <c r="M41" i="757"/>
  <c r="L41" i="757"/>
  <c r="K41" i="757"/>
  <c r="J41" i="757"/>
  <c r="I41" i="757"/>
  <c r="H41" i="757"/>
  <c r="F41" i="757"/>
  <c r="E41" i="757"/>
  <c r="D41" i="757"/>
  <c r="C41" i="757"/>
  <c r="B41" i="757"/>
  <c r="AH40" i="757"/>
  <c r="AG40" i="757"/>
  <c r="AF40" i="757"/>
  <c r="AE40" i="757"/>
  <c r="AD40" i="757"/>
  <c r="AC40" i="757"/>
  <c r="AB40" i="757"/>
  <c r="AA40" i="757"/>
  <c r="Z40" i="757"/>
  <c r="Y40" i="757"/>
  <c r="W40" i="757"/>
  <c r="V40" i="757"/>
  <c r="U40" i="757"/>
  <c r="T40" i="757"/>
  <c r="S40" i="757"/>
  <c r="Q40" i="757"/>
  <c r="P40" i="757"/>
  <c r="O40" i="757"/>
  <c r="N40" i="757"/>
  <c r="M40" i="757"/>
  <c r="L40" i="757"/>
  <c r="K40" i="757"/>
  <c r="J40" i="757"/>
  <c r="I40" i="757"/>
  <c r="H40" i="757"/>
  <c r="F40" i="757"/>
  <c r="E40" i="757"/>
  <c r="D40" i="757"/>
  <c r="C40" i="757"/>
  <c r="B40" i="757"/>
  <c r="AH39" i="757"/>
  <c r="AG39" i="757"/>
  <c r="AF39" i="757"/>
  <c r="AE39" i="757"/>
  <c r="AD39" i="757"/>
  <c r="AC39" i="757"/>
  <c r="AB39" i="757"/>
  <c r="AA39" i="757"/>
  <c r="Z39" i="757"/>
  <c r="Y39" i="757"/>
  <c r="W39" i="757"/>
  <c r="V39" i="757"/>
  <c r="U39" i="757"/>
  <c r="T39" i="757"/>
  <c r="S39" i="757"/>
  <c r="Q39" i="757"/>
  <c r="P39" i="757"/>
  <c r="O39" i="757"/>
  <c r="N39" i="757"/>
  <c r="M39" i="757"/>
  <c r="L39" i="757"/>
  <c r="K39" i="757"/>
  <c r="J39" i="757"/>
  <c r="I39" i="757"/>
  <c r="H39" i="757"/>
  <c r="F39" i="757"/>
  <c r="E39" i="757"/>
  <c r="D39" i="757"/>
  <c r="C39" i="757"/>
  <c r="B39" i="757"/>
  <c r="AH38" i="757"/>
  <c r="AG38" i="757"/>
  <c r="AF38" i="757"/>
  <c r="AE38" i="757"/>
  <c r="AD38" i="757"/>
  <c r="AC38" i="757"/>
  <c r="AB38" i="757"/>
  <c r="AA38" i="757"/>
  <c r="Z38" i="757"/>
  <c r="Y38" i="757"/>
  <c r="W38" i="757"/>
  <c r="V38" i="757"/>
  <c r="U38" i="757"/>
  <c r="T38" i="757"/>
  <c r="S38" i="757"/>
  <c r="Q38" i="757"/>
  <c r="P38" i="757"/>
  <c r="O38" i="757"/>
  <c r="N38" i="757"/>
  <c r="M38" i="757"/>
  <c r="L38" i="757"/>
  <c r="K38" i="757"/>
  <c r="J38" i="757"/>
  <c r="I38" i="757"/>
  <c r="H38" i="757"/>
  <c r="F38" i="757"/>
  <c r="E38" i="757"/>
  <c r="D38" i="757"/>
  <c r="C38" i="757"/>
  <c r="B38" i="757"/>
  <c r="AH37" i="757"/>
  <c r="AG37" i="757"/>
  <c r="AF37" i="757"/>
  <c r="AE37" i="757"/>
  <c r="AD37" i="757"/>
  <c r="AC37" i="757"/>
  <c r="AB37" i="757"/>
  <c r="AA37" i="757"/>
  <c r="Z37" i="757"/>
  <c r="Y37" i="757"/>
  <c r="W37" i="757"/>
  <c r="V37" i="757"/>
  <c r="U37" i="757"/>
  <c r="T37" i="757"/>
  <c r="S37" i="757"/>
  <c r="Q37" i="757"/>
  <c r="P37" i="757"/>
  <c r="O37" i="757"/>
  <c r="N37" i="757"/>
  <c r="M37" i="757"/>
  <c r="L37" i="757"/>
  <c r="K37" i="757"/>
  <c r="J37" i="757"/>
  <c r="I37" i="757"/>
  <c r="H37" i="757"/>
  <c r="F37" i="757"/>
  <c r="E37" i="757"/>
  <c r="D37" i="757"/>
  <c r="C37" i="757"/>
  <c r="B37" i="757"/>
  <c r="AH36" i="757"/>
  <c r="AG36" i="757"/>
  <c r="AF36" i="757"/>
  <c r="AE36" i="757"/>
  <c r="AD36" i="757"/>
  <c r="AC36" i="757"/>
  <c r="AB36" i="757"/>
  <c r="AA36" i="757"/>
  <c r="Z36" i="757"/>
  <c r="Y36" i="757"/>
  <c r="W36" i="757"/>
  <c r="V36" i="757"/>
  <c r="U36" i="757"/>
  <c r="T36" i="757"/>
  <c r="S36" i="757"/>
  <c r="Q36" i="757"/>
  <c r="P36" i="757"/>
  <c r="O36" i="757"/>
  <c r="N36" i="757"/>
  <c r="M36" i="757"/>
  <c r="L36" i="757"/>
  <c r="K36" i="757"/>
  <c r="J36" i="757"/>
  <c r="I36" i="757"/>
  <c r="H36" i="757"/>
  <c r="F36" i="757"/>
  <c r="E36" i="757"/>
  <c r="D36" i="757"/>
  <c r="C36" i="757"/>
  <c r="B36" i="757"/>
  <c r="AH35" i="757"/>
  <c r="AG35" i="757"/>
  <c r="AF35" i="757"/>
  <c r="AE35" i="757"/>
  <c r="AD35" i="757"/>
  <c r="AC35" i="757"/>
  <c r="AB35" i="757"/>
  <c r="AA35" i="757"/>
  <c r="Z35" i="757"/>
  <c r="Y35" i="757"/>
  <c r="W35" i="757"/>
  <c r="V35" i="757"/>
  <c r="U35" i="757"/>
  <c r="T35" i="757"/>
  <c r="S35" i="757"/>
  <c r="Q35" i="757"/>
  <c r="P35" i="757"/>
  <c r="O35" i="757"/>
  <c r="N35" i="757"/>
  <c r="M35" i="757"/>
  <c r="L35" i="757"/>
  <c r="K35" i="757"/>
  <c r="J35" i="757"/>
  <c r="I35" i="757"/>
  <c r="H35" i="757"/>
  <c r="F35" i="757"/>
  <c r="E35" i="757"/>
  <c r="D35" i="757"/>
  <c r="C35" i="757"/>
  <c r="B35" i="757"/>
  <c r="AH34" i="757"/>
  <c r="AG34" i="757"/>
  <c r="AF34" i="757"/>
  <c r="AE34" i="757"/>
  <c r="AD34" i="757"/>
  <c r="AC34" i="757"/>
  <c r="AB34" i="757"/>
  <c r="AA34" i="757"/>
  <c r="Z34" i="757"/>
  <c r="Y34" i="757"/>
  <c r="W34" i="757"/>
  <c r="V34" i="757"/>
  <c r="U34" i="757"/>
  <c r="T34" i="757"/>
  <c r="S34" i="757"/>
  <c r="Q34" i="757"/>
  <c r="P34" i="757"/>
  <c r="O34" i="757"/>
  <c r="N34" i="757"/>
  <c r="M34" i="757"/>
  <c r="L34" i="757"/>
  <c r="K34" i="757"/>
  <c r="J34" i="757"/>
  <c r="I34" i="757"/>
  <c r="H34" i="757"/>
  <c r="F34" i="757"/>
  <c r="E34" i="757"/>
  <c r="D34" i="757"/>
  <c r="C34" i="757"/>
  <c r="B34" i="757"/>
  <c r="AH33" i="757"/>
  <c r="AG33" i="757"/>
  <c r="AF33" i="757"/>
  <c r="AE33" i="757"/>
  <c r="AD33" i="757"/>
  <c r="AC33" i="757"/>
  <c r="AB33" i="757"/>
  <c r="AA33" i="757"/>
  <c r="Z33" i="757"/>
  <c r="Y33" i="757"/>
  <c r="W33" i="757"/>
  <c r="V33" i="757"/>
  <c r="U33" i="757"/>
  <c r="T33" i="757"/>
  <c r="S33" i="757"/>
  <c r="Q33" i="757"/>
  <c r="P33" i="757"/>
  <c r="O33" i="757"/>
  <c r="N33" i="757"/>
  <c r="M33" i="757"/>
  <c r="L33" i="757"/>
  <c r="K33" i="757"/>
  <c r="J33" i="757"/>
  <c r="I33" i="757"/>
  <c r="H33" i="757"/>
  <c r="F33" i="757"/>
  <c r="E33" i="757"/>
  <c r="D33" i="757"/>
  <c r="C33" i="757"/>
  <c r="B33" i="757"/>
  <c r="T30" i="757"/>
  <c r="C30" i="757"/>
  <c r="I27" i="757"/>
  <c r="C27" i="757"/>
  <c r="K26" i="757"/>
  <c r="K28" i="757" s="1"/>
  <c r="I29" i="757" s="1"/>
  <c r="E26" i="757"/>
  <c r="E28" i="757" s="1"/>
  <c r="C29" i="757" s="1"/>
  <c r="AH42" i="756"/>
  <c r="AG42" i="756"/>
  <c r="AF42" i="756"/>
  <c r="AE42" i="756"/>
  <c r="AD42" i="756"/>
  <c r="AC42" i="756"/>
  <c r="AB42" i="756"/>
  <c r="AA42" i="756"/>
  <c r="Z42" i="756"/>
  <c r="Y42" i="756"/>
  <c r="W42" i="756"/>
  <c r="V42" i="756"/>
  <c r="U42" i="756"/>
  <c r="T42" i="756"/>
  <c r="S42" i="756"/>
  <c r="Q42" i="756"/>
  <c r="P42" i="756"/>
  <c r="O42" i="756"/>
  <c r="N42" i="756"/>
  <c r="M42" i="756"/>
  <c r="L42" i="756"/>
  <c r="K42" i="756"/>
  <c r="J42" i="756"/>
  <c r="I42" i="756"/>
  <c r="H42" i="756"/>
  <c r="F42" i="756"/>
  <c r="E42" i="756"/>
  <c r="D42" i="756"/>
  <c r="C42" i="756"/>
  <c r="B42" i="756"/>
  <c r="AH41" i="756"/>
  <c r="AG41" i="756"/>
  <c r="AF41" i="756"/>
  <c r="AE41" i="756"/>
  <c r="AD41" i="756"/>
  <c r="AC41" i="756"/>
  <c r="AB41" i="756"/>
  <c r="AA41" i="756"/>
  <c r="Z41" i="756"/>
  <c r="Y41" i="756"/>
  <c r="W41" i="756"/>
  <c r="V41" i="756"/>
  <c r="U41" i="756"/>
  <c r="T41" i="756"/>
  <c r="S41" i="756"/>
  <c r="Q41" i="756"/>
  <c r="P41" i="756"/>
  <c r="O41" i="756"/>
  <c r="N41" i="756"/>
  <c r="M41" i="756"/>
  <c r="L41" i="756"/>
  <c r="K41" i="756"/>
  <c r="J41" i="756"/>
  <c r="I41" i="756"/>
  <c r="H41" i="756"/>
  <c r="F41" i="756"/>
  <c r="E41" i="756"/>
  <c r="D41" i="756"/>
  <c r="C41" i="756"/>
  <c r="B41" i="756"/>
  <c r="AH40" i="756"/>
  <c r="AG40" i="756"/>
  <c r="AF40" i="756"/>
  <c r="AE40" i="756"/>
  <c r="AD40" i="756"/>
  <c r="AC40" i="756"/>
  <c r="AB40" i="756"/>
  <c r="AA40" i="756"/>
  <c r="Z40" i="756"/>
  <c r="Y40" i="756"/>
  <c r="W40" i="756"/>
  <c r="V40" i="756"/>
  <c r="U40" i="756"/>
  <c r="T40" i="756"/>
  <c r="S40" i="756"/>
  <c r="Q40" i="756"/>
  <c r="P40" i="756"/>
  <c r="O40" i="756"/>
  <c r="N40" i="756"/>
  <c r="M40" i="756"/>
  <c r="L40" i="756"/>
  <c r="K40" i="756"/>
  <c r="J40" i="756"/>
  <c r="I40" i="756"/>
  <c r="H40" i="756"/>
  <c r="F40" i="756"/>
  <c r="E40" i="756"/>
  <c r="D40" i="756"/>
  <c r="C40" i="756"/>
  <c r="B40" i="756"/>
  <c r="AH39" i="756"/>
  <c r="AG39" i="756"/>
  <c r="AF39" i="756"/>
  <c r="AE39" i="756"/>
  <c r="AD39" i="756"/>
  <c r="AC39" i="756"/>
  <c r="AB39" i="756"/>
  <c r="AA39" i="756"/>
  <c r="Z39" i="756"/>
  <c r="Y39" i="756"/>
  <c r="W39" i="756"/>
  <c r="V39" i="756"/>
  <c r="U39" i="756"/>
  <c r="T39" i="756"/>
  <c r="S39" i="756"/>
  <c r="Q39" i="756"/>
  <c r="P39" i="756"/>
  <c r="O39" i="756"/>
  <c r="N39" i="756"/>
  <c r="M39" i="756"/>
  <c r="L39" i="756"/>
  <c r="K39" i="756"/>
  <c r="J39" i="756"/>
  <c r="I39" i="756"/>
  <c r="H39" i="756"/>
  <c r="F39" i="756"/>
  <c r="E39" i="756"/>
  <c r="D39" i="756"/>
  <c r="C39" i="756"/>
  <c r="B39" i="756"/>
  <c r="AH38" i="756"/>
  <c r="AG38" i="756"/>
  <c r="AF38" i="756"/>
  <c r="AE38" i="756"/>
  <c r="AD38" i="756"/>
  <c r="AC38" i="756"/>
  <c r="AB38" i="756"/>
  <c r="AA38" i="756"/>
  <c r="Z38" i="756"/>
  <c r="Y38" i="756"/>
  <c r="W38" i="756"/>
  <c r="V38" i="756"/>
  <c r="U38" i="756"/>
  <c r="T38" i="756"/>
  <c r="S38" i="756"/>
  <c r="Q38" i="756"/>
  <c r="P38" i="756"/>
  <c r="O38" i="756"/>
  <c r="N38" i="756"/>
  <c r="M38" i="756"/>
  <c r="L38" i="756"/>
  <c r="K38" i="756"/>
  <c r="J38" i="756"/>
  <c r="I38" i="756"/>
  <c r="H38" i="756"/>
  <c r="F38" i="756"/>
  <c r="E38" i="756"/>
  <c r="D38" i="756"/>
  <c r="C38" i="756"/>
  <c r="B38" i="756"/>
  <c r="AH37" i="756"/>
  <c r="AG37" i="756"/>
  <c r="AF37" i="756"/>
  <c r="AE37" i="756"/>
  <c r="AD37" i="756"/>
  <c r="AC37" i="756"/>
  <c r="AB37" i="756"/>
  <c r="AA37" i="756"/>
  <c r="Z37" i="756"/>
  <c r="Y37" i="756"/>
  <c r="W37" i="756"/>
  <c r="V37" i="756"/>
  <c r="U37" i="756"/>
  <c r="T37" i="756"/>
  <c r="S37" i="756"/>
  <c r="Q37" i="756"/>
  <c r="P37" i="756"/>
  <c r="O37" i="756"/>
  <c r="N37" i="756"/>
  <c r="M37" i="756"/>
  <c r="L37" i="756"/>
  <c r="K37" i="756"/>
  <c r="J37" i="756"/>
  <c r="I37" i="756"/>
  <c r="H37" i="756"/>
  <c r="F37" i="756"/>
  <c r="E37" i="756"/>
  <c r="D37" i="756"/>
  <c r="C37" i="756"/>
  <c r="B37" i="756"/>
  <c r="AH36" i="756"/>
  <c r="AG36" i="756"/>
  <c r="AF36" i="756"/>
  <c r="AE36" i="756"/>
  <c r="AD36" i="756"/>
  <c r="AC36" i="756"/>
  <c r="AB36" i="756"/>
  <c r="AA36" i="756"/>
  <c r="Z36" i="756"/>
  <c r="Y36" i="756"/>
  <c r="W36" i="756"/>
  <c r="V36" i="756"/>
  <c r="U36" i="756"/>
  <c r="T36" i="756"/>
  <c r="S36" i="756"/>
  <c r="Q36" i="756"/>
  <c r="P36" i="756"/>
  <c r="O36" i="756"/>
  <c r="N36" i="756"/>
  <c r="M36" i="756"/>
  <c r="L36" i="756"/>
  <c r="K36" i="756"/>
  <c r="J36" i="756"/>
  <c r="I36" i="756"/>
  <c r="H36" i="756"/>
  <c r="F36" i="756"/>
  <c r="E36" i="756"/>
  <c r="D36" i="756"/>
  <c r="C36" i="756"/>
  <c r="B36" i="756"/>
  <c r="AH35" i="756"/>
  <c r="AG35" i="756"/>
  <c r="AF35" i="756"/>
  <c r="AE35" i="756"/>
  <c r="AD35" i="756"/>
  <c r="AC35" i="756"/>
  <c r="AB35" i="756"/>
  <c r="AA35" i="756"/>
  <c r="Z35" i="756"/>
  <c r="Y35" i="756"/>
  <c r="W35" i="756"/>
  <c r="V35" i="756"/>
  <c r="U35" i="756"/>
  <c r="T35" i="756"/>
  <c r="S35" i="756"/>
  <c r="Q35" i="756"/>
  <c r="P35" i="756"/>
  <c r="O35" i="756"/>
  <c r="N35" i="756"/>
  <c r="M35" i="756"/>
  <c r="L35" i="756"/>
  <c r="K35" i="756"/>
  <c r="J35" i="756"/>
  <c r="I35" i="756"/>
  <c r="H35" i="756"/>
  <c r="F35" i="756"/>
  <c r="E35" i="756"/>
  <c r="D35" i="756"/>
  <c r="C35" i="756"/>
  <c r="B35" i="756"/>
  <c r="AH34" i="756"/>
  <c r="AG34" i="756"/>
  <c r="AF34" i="756"/>
  <c r="AE34" i="756"/>
  <c r="AD34" i="756"/>
  <c r="AC34" i="756"/>
  <c r="AB34" i="756"/>
  <c r="AA34" i="756"/>
  <c r="Z34" i="756"/>
  <c r="Y34" i="756"/>
  <c r="W34" i="756"/>
  <c r="V34" i="756"/>
  <c r="U34" i="756"/>
  <c r="T34" i="756"/>
  <c r="S34" i="756"/>
  <c r="Q34" i="756"/>
  <c r="P34" i="756"/>
  <c r="O34" i="756"/>
  <c r="N34" i="756"/>
  <c r="M34" i="756"/>
  <c r="L34" i="756"/>
  <c r="K34" i="756"/>
  <c r="J34" i="756"/>
  <c r="I34" i="756"/>
  <c r="H34" i="756"/>
  <c r="F34" i="756"/>
  <c r="E34" i="756"/>
  <c r="D34" i="756"/>
  <c r="C34" i="756"/>
  <c r="B34" i="756"/>
  <c r="AH33" i="756"/>
  <c r="AG33" i="756"/>
  <c r="AF33" i="756"/>
  <c r="AE33" i="756"/>
  <c r="AD33" i="756"/>
  <c r="AC33" i="756"/>
  <c r="AB33" i="756"/>
  <c r="AA33" i="756"/>
  <c r="Z33" i="756"/>
  <c r="Y33" i="756"/>
  <c r="W33" i="756"/>
  <c r="V33" i="756"/>
  <c r="U33" i="756"/>
  <c r="T33" i="756"/>
  <c r="S33" i="756"/>
  <c r="Q33" i="756"/>
  <c r="P33" i="756"/>
  <c r="O33" i="756"/>
  <c r="N33" i="756"/>
  <c r="M33" i="756"/>
  <c r="L33" i="756"/>
  <c r="K33" i="756"/>
  <c r="J33" i="756"/>
  <c r="I33" i="756"/>
  <c r="H33" i="756"/>
  <c r="F33" i="756"/>
  <c r="E33" i="756"/>
  <c r="D33" i="756"/>
  <c r="C33" i="756"/>
  <c r="B33" i="756"/>
  <c r="T30" i="756"/>
  <c r="C30" i="756"/>
  <c r="I27" i="756"/>
  <c r="C27" i="756"/>
  <c r="K26" i="756"/>
  <c r="K28" i="756" s="1"/>
  <c r="I29" i="756" s="1"/>
  <c r="E26" i="756"/>
  <c r="E28" i="756" s="1"/>
  <c r="C29" i="756" s="1"/>
  <c r="AH42" i="755"/>
  <c r="AG42" i="755"/>
  <c r="AF42" i="755"/>
  <c r="AE42" i="755"/>
  <c r="AD42" i="755"/>
  <c r="AC42" i="755"/>
  <c r="AB42" i="755"/>
  <c r="AA42" i="755"/>
  <c r="Z42" i="755"/>
  <c r="Y42" i="755"/>
  <c r="W42" i="755"/>
  <c r="V42" i="755"/>
  <c r="U42" i="755"/>
  <c r="T42" i="755"/>
  <c r="S42" i="755"/>
  <c r="Q42" i="755"/>
  <c r="P42" i="755"/>
  <c r="O42" i="755"/>
  <c r="N42" i="755"/>
  <c r="M42" i="755"/>
  <c r="L42" i="755"/>
  <c r="K42" i="755"/>
  <c r="J42" i="755"/>
  <c r="I42" i="755"/>
  <c r="H42" i="755"/>
  <c r="F42" i="755"/>
  <c r="E42" i="755"/>
  <c r="D42" i="755"/>
  <c r="C42" i="755"/>
  <c r="B42" i="755"/>
  <c r="AH41" i="755"/>
  <c r="AG41" i="755"/>
  <c r="AF41" i="755"/>
  <c r="AE41" i="755"/>
  <c r="AD41" i="755"/>
  <c r="AC41" i="755"/>
  <c r="AB41" i="755"/>
  <c r="AA41" i="755"/>
  <c r="Z41" i="755"/>
  <c r="Y41" i="755"/>
  <c r="W41" i="755"/>
  <c r="V41" i="755"/>
  <c r="U41" i="755"/>
  <c r="T41" i="755"/>
  <c r="S41" i="755"/>
  <c r="Q41" i="755"/>
  <c r="P41" i="755"/>
  <c r="O41" i="755"/>
  <c r="N41" i="755"/>
  <c r="M41" i="755"/>
  <c r="L41" i="755"/>
  <c r="K41" i="755"/>
  <c r="J41" i="755"/>
  <c r="I41" i="755"/>
  <c r="H41" i="755"/>
  <c r="F41" i="755"/>
  <c r="E41" i="755"/>
  <c r="D41" i="755"/>
  <c r="C41" i="755"/>
  <c r="B41" i="755"/>
  <c r="AH40" i="755"/>
  <c r="AG40" i="755"/>
  <c r="AF40" i="755"/>
  <c r="AE40" i="755"/>
  <c r="AD40" i="755"/>
  <c r="AC40" i="755"/>
  <c r="AB40" i="755"/>
  <c r="AA40" i="755"/>
  <c r="Z40" i="755"/>
  <c r="Y40" i="755"/>
  <c r="W40" i="755"/>
  <c r="V40" i="755"/>
  <c r="U40" i="755"/>
  <c r="T40" i="755"/>
  <c r="S40" i="755"/>
  <c r="Q40" i="755"/>
  <c r="P40" i="755"/>
  <c r="O40" i="755"/>
  <c r="N40" i="755"/>
  <c r="M40" i="755"/>
  <c r="L40" i="755"/>
  <c r="K40" i="755"/>
  <c r="J40" i="755"/>
  <c r="I40" i="755"/>
  <c r="H40" i="755"/>
  <c r="F40" i="755"/>
  <c r="E40" i="755"/>
  <c r="D40" i="755"/>
  <c r="C40" i="755"/>
  <c r="B40" i="755"/>
  <c r="AH39" i="755"/>
  <c r="AG39" i="755"/>
  <c r="AF39" i="755"/>
  <c r="AE39" i="755"/>
  <c r="AD39" i="755"/>
  <c r="AC39" i="755"/>
  <c r="AB39" i="755"/>
  <c r="AA39" i="755"/>
  <c r="Z39" i="755"/>
  <c r="Y39" i="755"/>
  <c r="W39" i="755"/>
  <c r="V39" i="755"/>
  <c r="U39" i="755"/>
  <c r="T39" i="755"/>
  <c r="S39" i="755"/>
  <c r="Q39" i="755"/>
  <c r="P39" i="755"/>
  <c r="O39" i="755"/>
  <c r="N39" i="755"/>
  <c r="M39" i="755"/>
  <c r="L39" i="755"/>
  <c r="K39" i="755"/>
  <c r="J39" i="755"/>
  <c r="I39" i="755"/>
  <c r="H39" i="755"/>
  <c r="F39" i="755"/>
  <c r="E39" i="755"/>
  <c r="D39" i="755"/>
  <c r="C39" i="755"/>
  <c r="B39" i="755"/>
  <c r="AH38" i="755"/>
  <c r="AG38" i="755"/>
  <c r="AF38" i="755"/>
  <c r="AE38" i="755"/>
  <c r="AD38" i="755"/>
  <c r="AC38" i="755"/>
  <c r="AB38" i="755"/>
  <c r="AA38" i="755"/>
  <c r="Z38" i="755"/>
  <c r="Y38" i="755"/>
  <c r="W38" i="755"/>
  <c r="V38" i="755"/>
  <c r="U38" i="755"/>
  <c r="T38" i="755"/>
  <c r="S38" i="755"/>
  <c r="Q38" i="755"/>
  <c r="P38" i="755"/>
  <c r="O38" i="755"/>
  <c r="N38" i="755"/>
  <c r="M38" i="755"/>
  <c r="L38" i="755"/>
  <c r="K38" i="755"/>
  <c r="J38" i="755"/>
  <c r="I38" i="755"/>
  <c r="H38" i="755"/>
  <c r="F38" i="755"/>
  <c r="E38" i="755"/>
  <c r="D38" i="755"/>
  <c r="C38" i="755"/>
  <c r="B38" i="755"/>
  <c r="AH37" i="755"/>
  <c r="AG37" i="755"/>
  <c r="AF37" i="755"/>
  <c r="AE37" i="755"/>
  <c r="AD37" i="755"/>
  <c r="AC37" i="755"/>
  <c r="AB37" i="755"/>
  <c r="AA37" i="755"/>
  <c r="Z37" i="755"/>
  <c r="Y37" i="755"/>
  <c r="W37" i="755"/>
  <c r="V37" i="755"/>
  <c r="U37" i="755"/>
  <c r="T37" i="755"/>
  <c r="S37" i="755"/>
  <c r="Q37" i="755"/>
  <c r="P37" i="755"/>
  <c r="O37" i="755"/>
  <c r="N37" i="755"/>
  <c r="M37" i="755"/>
  <c r="L37" i="755"/>
  <c r="K37" i="755"/>
  <c r="J37" i="755"/>
  <c r="I37" i="755"/>
  <c r="H37" i="755"/>
  <c r="F37" i="755"/>
  <c r="E37" i="755"/>
  <c r="D37" i="755"/>
  <c r="C37" i="755"/>
  <c r="B37" i="755"/>
  <c r="AH36" i="755"/>
  <c r="AG36" i="755"/>
  <c r="AF36" i="755"/>
  <c r="AE36" i="755"/>
  <c r="AD36" i="755"/>
  <c r="AC36" i="755"/>
  <c r="AB36" i="755"/>
  <c r="AA36" i="755"/>
  <c r="Z36" i="755"/>
  <c r="Y36" i="755"/>
  <c r="W36" i="755"/>
  <c r="V36" i="755"/>
  <c r="U36" i="755"/>
  <c r="T36" i="755"/>
  <c r="S36" i="755"/>
  <c r="Q36" i="755"/>
  <c r="P36" i="755"/>
  <c r="O36" i="755"/>
  <c r="N36" i="755"/>
  <c r="M36" i="755"/>
  <c r="L36" i="755"/>
  <c r="K36" i="755"/>
  <c r="J36" i="755"/>
  <c r="I36" i="755"/>
  <c r="H36" i="755"/>
  <c r="F36" i="755"/>
  <c r="E36" i="755"/>
  <c r="D36" i="755"/>
  <c r="C36" i="755"/>
  <c r="B36" i="755"/>
  <c r="AH35" i="755"/>
  <c r="AG35" i="755"/>
  <c r="AF35" i="755"/>
  <c r="AE35" i="755"/>
  <c r="AD35" i="755"/>
  <c r="AC35" i="755"/>
  <c r="AB35" i="755"/>
  <c r="AA35" i="755"/>
  <c r="Z35" i="755"/>
  <c r="Y35" i="755"/>
  <c r="W35" i="755"/>
  <c r="V35" i="755"/>
  <c r="U35" i="755"/>
  <c r="T35" i="755"/>
  <c r="S35" i="755"/>
  <c r="Q35" i="755"/>
  <c r="P35" i="755"/>
  <c r="O35" i="755"/>
  <c r="N35" i="755"/>
  <c r="M35" i="755"/>
  <c r="L35" i="755"/>
  <c r="K35" i="755"/>
  <c r="J35" i="755"/>
  <c r="I35" i="755"/>
  <c r="H35" i="755"/>
  <c r="F35" i="755"/>
  <c r="E35" i="755"/>
  <c r="D35" i="755"/>
  <c r="C35" i="755"/>
  <c r="B35" i="755"/>
  <c r="AH34" i="755"/>
  <c r="AG34" i="755"/>
  <c r="AF34" i="755"/>
  <c r="AE34" i="755"/>
  <c r="AD34" i="755"/>
  <c r="AC34" i="755"/>
  <c r="AB34" i="755"/>
  <c r="AA34" i="755"/>
  <c r="Z34" i="755"/>
  <c r="Y34" i="755"/>
  <c r="W34" i="755"/>
  <c r="V34" i="755"/>
  <c r="U34" i="755"/>
  <c r="T34" i="755"/>
  <c r="S34" i="755"/>
  <c r="Q34" i="755"/>
  <c r="P34" i="755"/>
  <c r="O34" i="755"/>
  <c r="N34" i="755"/>
  <c r="M34" i="755"/>
  <c r="L34" i="755"/>
  <c r="K34" i="755"/>
  <c r="J34" i="755"/>
  <c r="I34" i="755"/>
  <c r="H34" i="755"/>
  <c r="F34" i="755"/>
  <c r="E34" i="755"/>
  <c r="D34" i="755"/>
  <c r="C34" i="755"/>
  <c r="B34" i="755"/>
  <c r="AH33" i="755"/>
  <c r="AG33" i="755"/>
  <c r="AF33" i="755"/>
  <c r="AE33" i="755"/>
  <c r="AD33" i="755"/>
  <c r="AC33" i="755"/>
  <c r="AB33" i="755"/>
  <c r="AA33" i="755"/>
  <c r="Z33" i="755"/>
  <c r="Y33" i="755"/>
  <c r="W33" i="755"/>
  <c r="V33" i="755"/>
  <c r="U33" i="755"/>
  <c r="T33" i="755"/>
  <c r="S33" i="755"/>
  <c r="Q33" i="755"/>
  <c r="P33" i="755"/>
  <c r="O33" i="755"/>
  <c r="N33" i="755"/>
  <c r="M33" i="755"/>
  <c r="L33" i="755"/>
  <c r="K33" i="755"/>
  <c r="J33" i="755"/>
  <c r="I33" i="755"/>
  <c r="H33" i="755"/>
  <c r="F33" i="755"/>
  <c r="E33" i="755"/>
  <c r="D33" i="755"/>
  <c r="C33" i="755"/>
  <c r="B33" i="755"/>
  <c r="T30" i="755"/>
  <c r="C30" i="755"/>
  <c r="Z27" i="755"/>
  <c r="T27" i="755"/>
  <c r="I27" i="755"/>
  <c r="C27" i="755"/>
  <c r="AB26" i="755"/>
  <c r="AB28" i="755" s="1"/>
  <c r="Z29" i="755" s="1"/>
  <c r="V26" i="755"/>
  <c r="V28" i="755" s="1"/>
  <c r="T29" i="755" s="1"/>
  <c r="K26" i="755"/>
  <c r="K28" i="755" s="1"/>
  <c r="I29" i="755" s="1"/>
  <c r="E26" i="755"/>
  <c r="E28" i="755" s="1"/>
  <c r="C29" i="755" s="1"/>
  <c r="AH42" i="754"/>
  <c r="AG42" i="754"/>
  <c r="AF42" i="754"/>
  <c r="AE42" i="754"/>
  <c r="AD42" i="754"/>
  <c r="AC42" i="754"/>
  <c r="AB42" i="754"/>
  <c r="AA42" i="754"/>
  <c r="Z42" i="754"/>
  <c r="Y42" i="754"/>
  <c r="W42" i="754"/>
  <c r="V42" i="754"/>
  <c r="U42" i="754"/>
  <c r="T42" i="754"/>
  <c r="S42" i="754"/>
  <c r="Q42" i="754"/>
  <c r="P42" i="754"/>
  <c r="O42" i="754"/>
  <c r="N42" i="754"/>
  <c r="M42" i="754"/>
  <c r="L42" i="754"/>
  <c r="K42" i="754"/>
  <c r="J42" i="754"/>
  <c r="I42" i="754"/>
  <c r="H42" i="754"/>
  <c r="F42" i="754"/>
  <c r="E42" i="754"/>
  <c r="D42" i="754"/>
  <c r="C42" i="754"/>
  <c r="B42" i="754"/>
  <c r="AH41" i="754"/>
  <c r="AG41" i="754"/>
  <c r="AF41" i="754"/>
  <c r="AE41" i="754"/>
  <c r="AD41" i="754"/>
  <c r="AC41" i="754"/>
  <c r="AB41" i="754"/>
  <c r="AA41" i="754"/>
  <c r="Z41" i="754"/>
  <c r="Y41" i="754"/>
  <c r="W41" i="754"/>
  <c r="V41" i="754"/>
  <c r="U41" i="754"/>
  <c r="T41" i="754"/>
  <c r="S41" i="754"/>
  <c r="Q41" i="754"/>
  <c r="P41" i="754"/>
  <c r="O41" i="754"/>
  <c r="N41" i="754"/>
  <c r="M41" i="754"/>
  <c r="L41" i="754"/>
  <c r="K41" i="754"/>
  <c r="J41" i="754"/>
  <c r="I41" i="754"/>
  <c r="H41" i="754"/>
  <c r="F41" i="754"/>
  <c r="E41" i="754"/>
  <c r="D41" i="754"/>
  <c r="C41" i="754"/>
  <c r="B41" i="754"/>
  <c r="AH40" i="754"/>
  <c r="AG40" i="754"/>
  <c r="AF40" i="754"/>
  <c r="AE40" i="754"/>
  <c r="AD40" i="754"/>
  <c r="AC40" i="754"/>
  <c r="AB40" i="754"/>
  <c r="AA40" i="754"/>
  <c r="Z40" i="754"/>
  <c r="Y40" i="754"/>
  <c r="W40" i="754"/>
  <c r="V40" i="754"/>
  <c r="U40" i="754"/>
  <c r="T40" i="754"/>
  <c r="S40" i="754"/>
  <c r="Q40" i="754"/>
  <c r="P40" i="754"/>
  <c r="O40" i="754"/>
  <c r="N40" i="754"/>
  <c r="M40" i="754"/>
  <c r="L40" i="754"/>
  <c r="K40" i="754"/>
  <c r="J40" i="754"/>
  <c r="I40" i="754"/>
  <c r="H40" i="754"/>
  <c r="F40" i="754"/>
  <c r="E40" i="754"/>
  <c r="D40" i="754"/>
  <c r="C40" i="754"/>
  <c r="B40" i="754"/>
  <c r="AH39" i="754"/>
  <c r="AG39" i="754"/>
  <c r="AF39" i="754"/>
  <c r="AE39" i="754"/>
  <c r="AD39" i="754"/>
  <c r="AC39" i="754"/>
  <c r="AB39" i="754"/>
  <c r="AA39" i="754"/>
  <c r="Z39" i="754"/>
  <c r="Y39" i="754"/>
  <c r="W39" i="754"/>
  <c r="V39" i="754"/>
  <c r="U39" i="754"/>
  <c r="T39" i="754"/>
  <c r="S39" i="754"/>
  <c r="Q39" i="754"/>
  <c r="P39" i="754"/>
  <c r="O39" i="754"/>
  <c r="N39" i="754"/>
  <c r="M39" i="754"/>
  <c r="L39" i="754"/>
  <c r="K39" i="754"/>
  <c r="J39" i="754"/>
  <c r="I39" i="754"/>
  <c r="H39" i="754"/>
  <c r="F39" i="754"/>
  <c r="E39" i="754"/>
  <c r="D39" i="754"/>
  <c r="C39" i="754"/>
  <c r="B39" i="754"/>
  <c r="AH38" i="754"/>
  <c r="AG38" i="754"/>
  <c r="AF38" i="754"/>
  <c r="AE38" i="754"/>
  <c r="AD38" i="754"/>
  <c r="AC38" i="754"/>
  <c r="AB38" i="754"/>
  <c r="AA38" i="754"/>
  <c r="Z38" i="754"/>
  <c r="Y38" i="754"/>
  <c r="W38" i="754"/>
  <c r="V38" i="754"/>
  <c r="U38" i="754"/>
  <c r="T38" i="754"/>
  <c r="S38" i="754"/>
  <c r="Q38" i="754"/>
  <c r="P38" i="754"/>
  <c r="O38" i="754"/>
  <c r="N38" i="754"/>
  <c r="M38" i="754"/>
  <c r="L38" i="754"/>
  <c r="K38" i="754"/>
  <c r="J38" i="754"/>
  <c r="I38" i="754"/>
  <c r="H38" i="754"/>
  <c r="F38" i="754"/>
  <c r="E38" i="754"/>
  <c r="D38" i="754"/>
  <c r="C38" i="754"/>
  <c r="B38" i="754"/>
  <c r="AH37" i="754"/>
  <c r="AG37" i="754"/>
  <c r="AF37" i="754"/>
  <c r="AE37" i="754"/>
  <c r="AD37" i="754"/>
  <c r="AC37" i="754"/>
  <c r="AB37" i="754"/>
  <c r="AA37" i="754"/>
  <c r="Z37" i="754"/>
  <c r="Y37" i="754"/>
  <c r="W37" i="754"/>
  <c r="V37" i="754"/>
  <c r="U37" i="754"/>
  <c r="T37" i="754"/>
  <c r="S37" i="754"/>
  <c r="Q37" i="754"/>
  <c r="P37" i="754"/>
  <c r="O37" i="754"/>
  <c r="N37" i="754"/>
  <c r="M37" i="754"/>
  <c r="L37" i="754"/>
  <c r="K37" i="754"/>
  <c r="J37" i="754"/>
  <c r="I37" i="754"/>
  <c r="H37" i="754"/>
  <c r="F37" i="754"/>
  <c r="E37" i="754"/>
  <c r="D37" i="754"/>
  <c r="C37" i="754"/>
  <c r="B37" i="754"/>
  <c r="AH36" i="754"/>
  <c r="AG36" i="754"/>
  <c r="AF36" i="754"/>
  <c r="AE36" i="754"/>
  <c r="AD36" i="754"/>
  <c r="AC36" i="754"/>
  <c r="AB36" i="754"/>
  <c r="AA36" i="754"/>
  <c r="Z36" i="754"/>
  <c r="Y36" i="754"/>
  <c r="W36" i="754"/>
  <c r="V36" i="754"/>
  <c r="U36" i="754"/>
  <c r="T36" i="754"/>
  <c r="S36" i="754"/>
  <c r="Q36" i="754"/>
  <c r="P36" i="754"/>
  <c r="O36" i="754"/>
  <c r="N36" i="754"/>
  <c r="M36" i="754"/>
  <c r="L36" i="754"/>
  <c r="K36" i="754"/>
  <c r="J36" i="754"/>
  <c r="I36" i="754"/>
  <c r="H36" i="754"/>
  <c r="F36" i="754"/>
  <c r="E36" i="754"/>
  <c r="D36" i="754"/>
  <c r="C36" i="754"/>
  <c r="B36" i="754"/>
  <c r="AH35" i="754"/>
  <c r="AG35" i="754"/>
  <c r="AF35" i="754"/>
  <c r="AE35" i="754"/>
  <c r="AD35" i="754"/>
  <c r="AC35" i="754"/>
  <c r="AB35" i="754"/>
  <c r="AA35" i="754"/>
  <c r="Z35" i="754"/>
  <c r="Y35" i="754"/>
  <c r="W35" i="754"/>
  <c r="V35" i="754"/>
  <c r="U35" i="754"/>
  <c r="T35" i="754"/>
  <c r="S35" i="754"/>
  <c r="Q35" i="754"/>
  <c r="P35" i="754"/>
  <c r="O35" i="754"/>
  <c r="N35" i="754"/>
  <c r="M35" i="754"/>
  <c r="L35" i="754"/>
  <c r="K35" i="754"/>
  <c r="J35" i="754"/>
  <c r="I35" i="754"/>
  <c r="H35" i="754"/>
  <c r="F35" i="754"/>
  <c r="E35" i="754"/>
  <c r="D35" i="754"/>
  <c r="C35" i="754"/>
  <c r="B35" i="754"/>
  <c r="AH34" i="754"/>
  <c r="AG34" i="754"/>
  <c r="AF34" i="754"/>
  <c r="AE34" i="754"/>
  <c r="AD34" i="754"/>
  <c r="AC34" i="754"/>
  <c r="AB34" i="754"/>
  <c r="AA34" i="754"/>
  <c r="Z34" i="754"/>
  <c r="Y34" i="754"/>
  <c r="W34" i="754"/>
  <c r="V34" i="754"/>
  <c r="U34" i="754"/>
  <c r="T34" i="754"/>
  <c r="S34" i="754"/>
  <c r="Q34" i="754"/>
  <c r="P34" i="754"/>
  <c r="O34" i="754"/>
  <c r="N34" i="754"/>
  <c r="M34" i="754"/>
  <c r="L34" i="754"/>
  <c r="K34" i="754"/>
  <c r="J34" i="754"/>
  <c r="I34" i="754"/>
  <c r="H34" i="754"/>
  <c r="F34" i="754"/>
  <c r="E34" i="754"/>
  <c r="D34" i="754"/>
  <c r="C34" i="754"/>
  <c r="B34" i="754"/>
  <c r="AH33" i="754"/>
  <c r="AG33" i="754"/>
  <c r="AF33" i="754"/>
  <c r="AE33" i="754"/>
  <c r="AD33" i="754"/>
  <c r="AC33" i="754"/>
  <c r="AB33" i="754"/>
  <c r="AA33" i="754"/>
  <c r="Z33" i="754"/>
  <c r="Y33" i="754"/>
  <c r="W33" i="754"/>
  <c r="V33" i="754"/>
  <c r="U33" i="754"/>
  <c r="T33" i="754"/>
  <c r="S33" i="754"/>
  <c r="Q33" i="754"/>
  <c r="P33" i="754"/>
  <c r="O33" i="754"/>
  <c r="N33" i="754"/>
  <c r="M33" i="754"/>
  <c r="L33" i="754"/>
  <c r="K33" i="754"/>
  <c r="J33" i="754"/>
  <c r="I33" i="754"/>
  <c r="H33" i="754"/>
  <c r="F33" i="754"/>
  <c r="E33" i="754"/>
  <c r="D33" i="754"/>
  <c r="C33" i="754"/>
  <c r="B33" i="754"/>
  <c r="T30" i="754"/>
  <c r="C30" i="754"/>
  <c r="Z27" i="754"/>
  <c r="T27" i="754"/>
  <c r="I27" i="754"/>
  <c r="C27" i="754"/>
  <c r="AB28" i="754"/>
  <c r="Z29" i="754" s="1"/>
  <c r="K26" i="754"/>
  <c r="K28" i="754" s="1"/>
  <c r="I29" i="754" s="1"/>
  <c r="E26" i="754"/>
  <c r="E28" i="754" s="1"/>
  <c r="C29" i="754" s="1"/>
  <c r="AH42" i="753"/>
  <c r="AG42" i="753"/>
  <c r="AF42" i="753"/>
  <c r="AE42" i="753"/>
  <c r="AD42" i="753"/>
  <c r="AC42" i="753"/>
  <c r="AB42" i="753"/>
  <c r="AA42" i="753"/>
  <c r="Z42" i="753"/>
  <c r="Y42" i="753"/>
  <c r="W42" i="753"/>
  <c r="V42" i="753"/>
  <c r="U42" i="753"/>
  <c r="T42" i="753"/>
  <c r="S42" i="753"/>
  <c r="Q42" i="753"/>
  <c r="P42" i="753"/>
  <c r="O42" i="753"/>
  <c r="N42" i="753"/>
  <c r="M42" i="753"/>
  <c r="L42" i="753"/>
  <c r="K42" i="753"/>
  <c r="J42" i="753"/>
  <c r="I42" i="753"/>
  <c r="H42" i="753"/>
  <c r="F42" i="753"/>
  <c r="E42" i="753"/>
  <c r="D42" i="753"/>
  <c r="C42" i="753"/>
  <c r="B42" i="753"/>
  <c r="AH41" i="753"/>
  <c r="AG41" i="753"/>
  <c r="AF41" i="753"/>
  <c r="AE41" i="753"/>
  <c r="AD41" i="753"/>
  <c r="AC41" i="753"/>
  <c r="AB41" i="753"/>
  <c r="AA41" i="753"/>
  <c r="Z41" i="753"/>
  <c r="Y41" i="753"/>
  <c r="W41" i="753"/>
  <c r="V41" i="753"/>
  <c r="U41" i="753"/>
  <c r="T41" i="753"/>
  <c r="S41" i="753"/>
  <c r="Q41" i="753"/>
  <c r="P41" i="753"/>
  <c r="O41" i="753"/>
  <c r="N41" i="753"/>
  <c r="M41" i="753"/>
  <c r="L41" i="753"/>
  <c r="K41" i="753"/>
  <c r="J41" i="753"/>
  <c r="I41" i="753"/>
  <c r="H41" i="753"/>
  <c r="F41" i="753"/>
  <c r="E41" i="753"/>
  <c r="D41" i="753"/>
  <c r="C41" i="753"/>
  <c r="B41" i="753"/>
  <c r="AH40" i="753"/>
  <c r="AG40" i="753"/>
  <c r="AF40" i="753"/>
  <c r="AE40" i="753"/>
  <c r="AD40" i="753"/>
  <c r="AC40" i="753"/>
  <c r="AB40" i="753"/>
  <c r="AA40" i="753"/>
  <c r="Z40" i="753"/>
  <c r="Y40" i="753"/>
  <c r="W40" i="753"/>
  <c r="V40" i="753"/>
  <c r="U40" i="753"/>
  <c r="T40" i="753"/>
  <c r="S40" i="753"/>
  <c r="Q40" i="753"/>
  <c r="P40" i="753"/>
  <c r="O40" i="753"/>
  <c r="N40" i="753"/>
  <c r="M40" i="753"/>
  <c r="L40" i="753"/>
  <c r="K40" i="753"/>
  <c r="J40" i="753"/>
  <c r="I40" i="753"/>
  <c r="H40" i="753"/>
  <c r="F40" i="753"/>
  <c r="E40" i="753"/>
  <c r="D40" i="753"/>
  <c r="C40" i="753"/>
  <c r="B40" i="753"/>
  <c r="AH39" i="753"/>
  <c r="AG39" i="753"/>
  <c r="AF39" i="753"/>
  <c r="AE39" i="753"/>
  <c r="AD39" i="753"/>
  <c r="AC39" i="753"/>
  <c r="AB39" i="753"/>
  <c r="AA39" i="753"/>
  <c r="Z39" i="753"/>
  <c r="Y39" i="753"/>
  <c r="W39" i="753"/>
  <c r="V39" i="753"/>
  <c r="U39" i="753"/>
  <c r="T39" i="753"/>
  <c r="S39" i="753"/>
  <c r="Q39" i="753"/>
  <c r="P39" i="753"/>
  <c r="O39" i="753"/>
  <c r="N39" i="753"/>
  <c r="M39" i="753"/>
  <c r="L39" i="753"/>
  <c r="K39" i="753"/>
  <c r="J39" i="753"/>
  <c r="I39" i="753"/>
  <c r="H39" i="753"/>
  <c r="F39" i="753"/>
  <c r="E39" i="753"/>
  <c r="D39" i="753"/>
  <c r="C39" i="753"/>
  <c r="B39" i="753"/>
  <c r="AH38" i="753"/>
  <c r="AG38" i="753"/>
  <c r="AF38" i="753"/>
  <c r="AE38" i="753"/>
  <c r="AD38" i="753"/>
  <c r="AC38" i="753"/>
  <c r="AB38" i="753"/>
  <c r="AA38" i="753"/>
  <c r="Z38" i="753"/>
  <c r="Y38" i="753"/>
  <c r="W38" i="753"/>
  <c r="V38" i="753"/>
  <c r="U38" i="753"/>
  <c r="T38" i="753"/>
  <c r="S38" i="753"/>
  <c r="Q38" i="753"/>
  <c r="P38" i="753"/>
  <c r="O38" i="753"/>
  <c r="N38" i="753"/>
  <c r="M38" i="753"/>
  <c r="L38" i="753"/>
  <c r="K38" i="753"/>
  <c r="J38" i="753"/>
  <c r="I38" i="753"/>
  <c r="H38" i="753"/>
  <c r="F38" i="753"/>
  <c r="E38" i="753"/>
  <c r="D38" i="753"/>
  <c r="C38" i="753"/>
  <c r="B38" i="753"/>
  <c r="AH37" i="753"/>
  <c r="AG37" i="753"/>
  <c r="AF37" i="753"/>
  <c r="AE37" i="753"/>
  <c r="AD37" i="753"/>
  <c r="AC37" i="753"/>
  <c r="AB37" i="753"/>
  <c r="AA37" i="753"/>
  <c r="Z37" i="753"/>
  <c r="Y37" i="753"/>
  <c r="W37" i="753"/>
  <c r="V37" i="753"/>
  <c r="U37" i="753"/>
  <c r="T37" i="753"/>
  <c r="S37" i="753"/>
  <c r="Q37" i="753"/>
  <c r="P37" i="753"/>
  <c r="O37" i="753"/>
  <c r="N37" i="753"/>
  <c r="M37" i="753"/>
  <c r="L37" i="753"/>
  <c r="K37" i="753"/>
  <c r="J37" i="753"/>
  <c r="I37" i="753"/>
  <c r="H37" i="753"/>
  <c r="F37" i="753"/>
  <c r="E37" i="753"/>
  <c r="D37" i="753"/>
  <c r="C37" i="753"/>
  <c r="B37" i="753"/>
  <c r="AH36" i="753"/>
  <c r="AG36" i="753"/>
  <c r="AF36" i="753"/>
  <c r="AE36" i="753"/>
  <c r="AD36" i="753"/>
  <c r="AC36" i="753"/>
  <c r="AB36" i="753"/>
  <c r="AA36" i="753"/>
  <c r="Z36" i="753"/>
  <c r="Y36" i="753"/>
  <c r="W36" i="753"/>
  <c r="V36" i="753"/>
  <c r="U36" i="753"/>
  <c r="T36" i="753"/>
  <c r="S36" i="753"/>
  <c r="Q36" i="753"/>
  <c r="P36" i="753"/>
  <c r="O36" i="753"/>
  <c r="N36" i="753"/>
  <c r="M36" i="753"/>
  <c r="L36" i="753"/>
  <c r="K36" i="753"/>
  <c r="J36" i="753"/>
  <c r="I36" i="753"/>
  <c r="H36" i="753"/>
  <c r="F36" i="753"/>
  <c r="E36" i="753"/>
  <c r="D36" i="753"/>
  <c r="C36" i="753"/>
  <c r="AH35" i="753"/>
  <c r="AG35" i="753"/>
  <c r="AF35" i="753"/>
  <c r="AE35" i="753"/>
  <c r="AD35" i="753"/>
  <c r="AC35" i="753"/>
  <c r="AB35" i="753"/>
  <c r="AA35" i="753"/>
  <c r="Z35" i="753"/>
  <c r="Y35" i="753"/>
  <c r="W35" i="753"/>
  <c r="V35" i="753"/>
  <c r="U35" i="753"/>
  <c r="T35" i="753"/>
  <c r="S35" i="753"/>
  <c r="Q35" i="753"/>
  <c r="P35" i="753"/>
  <c r="O35" i="753"/>
  <c r="N35" i="753"/>
  <c r="M35" i="753"/>
  <c r="L35" i="753"/>
  <c r="K35" i="753"/>
  <c r="J35" i="753"/>
  <c r="I35" i="753"/>
  <c r="H35" i="753"/>
  <c r="F35" i="753"/>
  <c r="E35" i="753"/>
  <c r="D35" i="753"/>
  <c r="C35" i="753"/>
  <c r="B35" i="753"/>
  <c r="AH34" i="753"/>
  <c r="AG34" i="753"/>
  <c r="AF34" i="753"/>
  <c r="AE34" i="753"/>
  <c r="AD34" i="753"/>
  <c r="AC34" i="753"/>
  <c r="AB34" i="753"/>
  <c r="AA34" i="753"/>
  <c r="Z34" i="753"/>
  <c r="Y34" i="753"/>
  <c r="W34" i="753"/>
  <c r="V34" i="753"/>
  <c r="U34" i="753"/>
  <c r="T34" i="753"/>
  <c r="S34" i="753"/>
  <c r="Q34" i="753"/>
  <c r="P34" i="753"/>
  <c r="O34" i="753"/>
  <c r="N34" i="753"/>
  <c r="M34" i="753"/>
  <c r="L34" i="753"/>
  <c r="K34" i="753"/>
  <c r="J34" i="753"/>
  <c r="I34" i="753"/>
  <c r="H34" i="753"/>
  <c r="F34" i="753"/>
  <c r="E34" i="753"/>
  <c r="D34" i="753"/>
  <c r="C34" i="753"/>
  <c r="B34" i="753"/>
  <c r="AH33" i="753"/>
  <c r="AG33" i="753"/>
  <c r="AF33" i="753"/>
  <c r="AE33" i="753"/>
  <c r="AD33" i="753"/>
  <c r="AC33" i="753"/>
  <c r="AB33" i="753"/>
  <c r="AA33" i="753"/>
  <c r="Z33" i="753"/>
  <c r="Y33" i="753"/>
  <c r="W33" i="753"/>
  <c r="V33" i="753"/>
  <c r="U33" i="753"/>
  <c r="T33" i="753"/>
  <c r="S33" i="753"/>
  <c r="Q33" i="753"/>
  <c r="P33" i="753"/>
  <c r="O33" i="753"/>
  <c r="N33" i="753"/>
  <c r="M33" i="753"/>
  <c r="L33" i="753"/>
  <c r="K33" i="753"/>
  <c r="J33" i="753"/>
  <c r="I33" i="753"/>
  <c r="H33" i="753"/>
  <c r="F33" i="753"/>
  <c r="E33" i="753"/>
  <c r="D33" i="753"/>
  <c r="C33" i="753"/>
  <c r="B33" i="753"/>
  <c r="T30" i="753"/>
  <c r="C30" i="753"/>
  <c r="Z27" i="753"/>
  <c r="T27" i="753"/>
  <c r="I27" i="753"/>
  <c r="C27" i="753"/>
  <c r="AB26" i="753"/>
  <c r="AB28" i="753" s="1"/>
  <c r="Z29" i="753" s="1"/>
  <c r="V26" i="753"/>
  <c r="V28" i="753" s="1"/>
  <c r="T29" i="753" s="1"/>
  <c r="K26" i="753"/>
  <c r="K28" i="753" s="1"/>
  <c r="I29" i="753" s="1"/>
  <c r="E26" i="753"/>
  <c r="E28" i="753" s="1"/>
  <c r="C29" i="753" s="1"/>
  <c r="AH42" i="752"/>
  <c r="AG42" i="752"/>
  <c r="AF42" i="752"/>
  <c r="AE42" i="752"/>
  <c r="AD42" i="752"/>
  <c r="AC42" i="752"/>
  <c r="AB42" i="752"/>
  <c r="AA42" i="752"/>
  <c r="Z42" i="752"/>
  <c r="Y42" i="752"/>
  <c r="W42" i="752"/>
  <c r="V42" i="752"/>
  <c r="U42" i="752"/>
  <c r="T42" i="752"/>
  <c r="S42" i="752"/>
  <c r="Q42" i="752"/>
  <c r="P42" i="752"/>
  <c r="O42" i="752"/>
  <c r="N42" i="752"/>
  <c r="M42" i="752"/>
  <c r="L42" i="752"/>
  <c r="K42" i="752"/>
  <c r="J42" i="752"/>
  <c r="I42" i="752"/>
  <c r="H42" i="752"/>
  <c r="F42" i="752"/>
  <c r="E42" i="752"/>
  <c r="D42" i="752"/>
  <c r="C42" i="752"/>
  <c r="B42" i="752"/>
  <c r="AH41" i="752"/>
  <c r="AG41" i="752"/>
  <c r="AF41" i="752"/>
  <c r="AE41" i="752"/>
  <c r="AD41" i="752"/>
  <c r="AC41" i="752"/>
  <c r="AB41" i="752"/>
  <c r="AA41" i="752"/>
  <c r="Z41" i="752"/>
  <c r="Y41" i="752"/>
  <c r="W41" i="752"/>
  <c r="V41" i="752"/>
  <c r="U41" i="752"/>
  <c r="T41" i="752"/>
  <c r="S41" i="752"/>
  <c r="Q41" i="752"/>
  <c r="P41" i="752"/>
  <c r="O41" i="752"/>
  <c r="N41" i="752"/>
  <c r="M41" i="752"/>
  <c r="L41" i="752"/>
  <c r="K41" i="752"/>
  <c r="J41" i="752"/>
  <c r="I41" i="752"/>
  <c r="H41" i="752"/>
  <c r="F41" i="752"/>
  <c r="E41" i="752"/>
  <c r="D41" i="752"/>
  <c r="C41" i="752"/>
  <c r="B41" i="752"/>
  <c r="AH40" i="752"/>
  <c r="AG40" i="752"/>
  <c r="AF40" i="752"/>
  <c r="AE40" i="752"/>
  <c r="AD40" i="752"/>
  <c r="AC40" i="752"/>
  <c r="AB40" i="752"/>
  <c r="AA40" i="752"/>
  <c r="Z40" i="752"/>
  <c r="Y40" i="752"/>
  <c r="W40" i="752"/>
  <c r="V40" i="752"/>
  <c r="U40" i="752"/>
  <c r="T40" i="752"/>
  <c r="S40" i="752"/>
  <c r="Q40" i="752"/>
  <c r="P40" i="752"/>
  <c r="O40" i="752"/>
  <c r="N40" i="752"/>
  <c r="M40" i="752"/>
  <c r="L40" i="752"/>
  <c r="K40" i="752"/>
  <c r="J40" i="752"/>
  <c r="I40" i="752"/>
  <c r="H40" i="752"/>
  <c r="F40" i="752"/>
  <c r="E40" i="752"/>
  <c r="D40" i="752"/>
  <c r="C40" i="752"/>
  <c r="B40" i="752"/>
  <c r="AH39" i="752"/>
  <c r="AG39" i="752"/>
  <c r="AF39" i="752"/>
  <c r="AE39" i="752"/>
  <c r="AD39" i="752"/>
  <c r="AC39" i="752"/>
  <c r="AB39" i="752"/>
  <c r="AA39" i="752"/>
  <c r="Z39" i="752"/>
  <c r="Y39" i="752"/>
  <c r="W39" i="752"/>
  <c r="V39" i="752"/>
  <c r="U39" i="752"/>
  <c r="T39" i="752"/>
  <c r="S39" i="752"/>
  <c r="Q39" i="752"/>
  <c r="P39" i="752"/>
  <c r="O39" i="752"/>
  <c r="N39" i="752"/>
  <c r="M39" i="752"/>
  <c r="L39" i="752"/>
  <c r="K39" i="752"/>
  <c r="J39" i="752"/>
  <c r="I39" i="752"/>
  <c r="H39" i="752"/>
  <c r="F39" i="752"/>
  <c r="E39" i="752"/>
  <c r="D39" i="752"/>
  <c r="C39" i="752"/>
  <c r="B39" i="752"/>
  <c r="AH38" i="752"/>
  <c r="AG38" i="752"/>
  <c r="AF38" i="752"/>
  <c r="AE38" i="752"/>
  <c r="AD38" i="752"/>
  <c r="AC38" i="752"/>
  <c r="AB38" i="752"/>
  <c r="AA38" i="752"/>
  <c r="Z38" i="752"/>
  <c r="Y38" i="752"/>
  <c r="W38" i="752"/>
  <c r="V38" i="752"/>
  <c r="U38" i="752"/>
  <c r="T38" i="752"/>
  <c r="S38" i="752"/>
  <c r="Q38" i="752"/>
  <c r="P38" i="752"/>
  <c r="O38" i="752"/>
  <c r="N38" i="752"/>
  <c r="M38" i="752"/>
  <c r="L38" i="752"/>
  <c r="K38" i="752"/>
  <c r="J38" i="752"/>
  <c r="I38" i="752"/>
  <c r="H38" i="752"/>
  <c r="F38" i="752"/>
  <c r="E38" i="752"/>
  <c r="D38" i="752"/>
  <c r="C38" i="752"/>
  <c r="B38" i="752"/>
  <c r="AH37" i="752"/>
  <c r="AG37" i="752"/>
  <c r="AF37" i="752"/>
  <c r="AE37" i="752"/>
  <c r="AD37" i="752"/>
  <c r="AC37" i="752"/>
  <c r="AB37" i="752"/>
  <c r="AA37" i="752"/>
  <c r="Z37" i="752"/>
  <c r="Y37" i="752"/>
  <c r="W37" i="752"/>
  <c r="V37" i="752"/>
  <c r="U37" i="752"/>
  <c r="T37" i="752"/>
  <c r="S37" i="752"/>
  <c r="Q37" i="752"/>
  <c r="P37" i="752"/>
  <c r="O37" i="752"/>
  <c r="N37" i="752"/>
  <c r="M37" i="752"/>
  <c r="L37" i="752"/>
  <c r="K37" i="752"/>
  <c r="J37" i="752"/>
  <c r="I37" i="752"/>
  <c r="H37" i="752"/>
  <c r="F37" i="752"/>
  <c r="E37" i="752"/>
  <c r="D37" i="752"/>
  <c r="C37" i="752"/>
  <c r="B37" i="752"/>
  <c r="AH36" i="752"/>
  <c r="AG36" i="752"/>
  <c r="AF36" i="752"/>
  <c r="AE36" i="752"/>
  <c r="AD36" i="752"/>
  <c r="AC36" i="752"/>
  <c r="AB36" i="752"/>
  <c r="AA36" i="752"/>
  <c r="Z36" i="752"/>
  <c r="Y36" i="752"/>
  <c r="W36" i="752"/>
  <c r="V36" i="752"/>
  <c r="U36" i="752"/>
  <c r="T36" i="752"/>
  <c r="S36" i="752"/>
  <c r="Q36" i="752"/>
  <c r="P36" i="752"/>
  <c r="O36" i="752"/>
  <c r="N36" i="752"/>
  <c r="M36" i="752"/>
  <c r="L36" i="752"/>
  <c r="K36" i="752"/>
  <c r="J36" i="752"/>
  <c r="I36" i="752"/>
  <c r="H36" i="752"/>
  <c r="F36" i="752"/>
  <c r="E36" i="752"/>
  <c r="D36" i="752"/>
  <c r="C36" i="752"/>
  <c r="B36" i="752"/>
  <c r="AH35" i="752"/>
  <c r="AG35" i="752"/>
  <c r="AF35" i="752"/>
  <c r="AE35" i="752"/>
  <c r="AD35" i="752"/>
  <c r="AC35" i="752"/>
  <c r="AB35" i="752"/>
  <c r="AA35" i="752"/>
  <c r="Z35" i="752"/>
  <c r="Y35" i="752"/>
  <c r="W35" i="752"/>
  <c r="V35" i="752"/>
  <c r="U35" i="752"/>
  <c r="T35" i="752"/>
  <c r="S35" i="752"/>
  <c r="Q35" i="752"/>
  <c r="P35" i="752"/>
  <c r="O35" i="752"/>
  <c r="N35" i="752"/>
  <c r="M35" i="752"/>
  <c r="L35" i="752"/>
  <c r="K35" i="752"/>
  <c r="J35" i="752"/>
  <c r="I35" i="752"/>
  <c r="H35" i="752"/>
  <c r="F35" i="752"/>
  <c r="E35" i="752"/>
  <c r="D35" i="752"/>
  <c r="C35" i="752"/>
  <c r="B35" i="752"/>
  <c r="AH34" i="752"/>
  <c r="AG34" i="752"/>
  <c r="AF34" i="752"/>
  <c r="AE34" i="752"/>
  <c r="AD34" i="752"/>
  <c r="AC34" i="752"/>
  <c r="AB34" i="752"/>
  <c r="AA34" i="752"/>
  <c r="Z34" i="752"/>
  <c r="Y34" i="752"/>
  <c r="W34" i="752"/>
  <c r="V34" i="752"/>
  <c r="U34" i="752"/>
  <c r="T34" i="752"/>
  <c r="S34" i="752"/>
  <c r="Q34" i="752"/>
  <c r="P34" i="752"/>
  <c r="O34" i="752"/>
  <c r="N34" i="752"/>
  <c r="M34" i="752"/>
  <c r="L34" i="752"/>
  <c r="K34" i="752"/>
  <c r="J34" i="752"/>
  <c r="I34" i="752"/>
  <c r="H34" i="752"/>
  <c r="F34" i="752"/>
  <c r="E34" i="752"/>
  <c r="D34" i="752"/>
  <c r="C34" i="752"/>
  <c r="B34" i="752"/>
  <c r="AH33" i="752"/>
  <c r="AG33" i="752"/>
  <c r="AF33" i="752"/>
  <c r="AE33" i="752"/>
  <c r="AD33" i="752"/>
  <c r="AC33" i="752"/>
  <c r="AB33" i="752"/>
  <c r="AA33" i="752"/>
  <c r="Z33" i="752"/>
  <c r="Y33" i="752"/>
  <c r="W33" i="752"/>
  <c r="V33" i="752"/>
  <c r="U33" i="752"/>
  <c r="T33" i="752"/>
  <c r="S33" i="752"/>
  <c r="Q33" i="752"/>
  <c r="P33" i="752"/>
  <c r="O33" i="752"/>
  <c r="N33" i="752"/>
  <c r="M33" i="752"/>
  <c r="L33" i="752"/>
  <c r="K33" i="752"/>
  <c r="J33" i="752"/>
  <c r="I33" i="752"/>
  <c r="H33" i="752"/>
  <c r="F33" i="752"/>
  <c r="E33" i="752"/>
  <c r="D33" i="752"/>
  <c r="C33" i="752"/>
  <c r="B33" i="752"/>
  <c r="T30" i="752"/>
  <c r="C30" i="752"/>
  <c r="Z27" i="752"/>
  <c r="T27" i="752"/>
  <c r="I27" i="752"/>
  <c r="C27" i="752"/>
  <c r="AB26" i="752"/>
  <c r="AB28" i="752" s="1"/>
  <c r="Z29" i="752" s="1"/>
  <c r="V26" i="752"/>
  <c r="V28" i="752" s="1"/>
  <c r="T29" i="752" s="1"/>
  <c r="K26" i="752"/>
  <c r="K28" i="752" s="1"/>
  <c r="I29" i="752" s="1"/>
  <c r="E26" i="752"/>
  <c r="E28" i="752" s="1"/>
  <c r="C29" i="752" s="1"/>
  <c r="AH42" i="751"/>
  <c r="AG42" i="751"/>
  <c r="AF42" i="751"/>
  <c r="AE42" i="751"/>
  <c r="AD42" i="751"/>
  <c r="AC42" i="751"/>
  <c r="AB42" i="751"/>
  <c r="AA42" i="751"/>
  <c r="Z42" i="751"/>
  <c r="Y42" i="751"/>
  <c r="W42" i="751"/>
  <c r="V42" i="751"/>
  <c r="U42" i="751"/>
  <c r="T42" i="751"/>
  <c r="S42" i="751"/>
  <c r="Q42" i="751"/>
  <c r="P42" i="751"/>
  <c r="O42" i="751"/>
  <c r="N42" i="751"/>
  <c r="M42" i="751"/>
  <c r="L42" i="751"/>
  <c r="K42" i="751"/>
  <c r="J42" i="751"/>
  <c r="I42" i="751"/>
  <c r="H42" i="751"/>
  <c r="F42" i="751"/>
  <c r="E42" i="751"/>
  <c r="D42" i="751"/>
  <c r="C42" i="751"/>
  <c r="B42" i="751"/>
  <c r="AH41" i="751"/>
  <c r="AG41" i="751"/>
  <c r="AF41" i="751"/>
  <c r="AE41" i="751"/>
  <c r="AD41" i="751"/>
  <c r="AC41" i="751"/>
  <c r="AB41" i="751"/>
  <c r="AA41" i="751"/>
  <c r="Z41" i="751"/>
  <c r="Y41" i="751"/>
  <c r="W41" i="751"/>
  <c r="V41" i="751"/>
  <c r="U41" i="751"/>
  <c r="T41" i="751"/>
  <c r="S41" i="751"/>
  <c r="Q41" i="751"/>
  <c r="P41" i="751"/>
  <c r="O41" i="751"/>
  <c r="N41" i="751"/>
  <c r="M41" i="751"/>
  <c r="L41" i="751"/>
  <c r="K41" i="751"/>
  <c r="J41" i="751"/>
  <c r="I41" i="751"/>
  <c r="H41" i="751"/>
  <c r="F41" i="751"/>
  <c r="E41" i="751"/>
  <c r="D41" i="751"/>
  <c r="C41" i="751"/>
  <c r="B41" i="751"/>
  <c r="AH40" i="751"/>
  <c r="AG40" i="751"/>
  <c r="AF40" i="751"/>
  <c r="AE40" i="751"/>
  <c r="AD40" i="751"/>
  <c r="AC40" i="751"/>
  <c r="AB40" i="751"/>
  <c r="AA40" i="751"/>
  <c r="Z40" i="751"/>
  <c r="Y40" i="751"/>
  <c r="W40" i="751"/>
  <c r="V40" i="751"/>
  <c r="U40" i="751"/>
  <c r="T40" i="751"/>
  <c r="S40" i="751"/>
  <c r="Q40" i="751"/>
  <c r="P40" i="751"/>
  <c r="O40" i="751"/>
  <c r="N40" i="751"/>
  <c r="M40" i="751"/>
  <c r="L40" i="751"/>
  <c r="K40" i="751"/>
  <c r="J40" i="751"/>
  <c r="I40" i="751"/>
  <c r="H40" i="751"/>
  <c r="F40" i="751"/>
  <c r="E40" i="751"/>
  <c r="D40" i="751"/>
  <c r="C40" i="751"/>
  <c r="B40" i="751"/>
  <c r="AH39" i="751"/>
  <c r="AG39" i="751"/>
  <c r="AF39" i="751"/>
  <c r="AE39" i="751"/>
  <c r="AD39" i="751"/>
  <c r="AC39" i="751"/>
  <c r="AB39" i="751"/>
  <c r="AA39" i="751"/>
  <c r="Z39" i="751"/>
  <c r="Y39" i="751"/>
  <c r="W39" i="751"/>
  <c r="V39" i="751"/>
  <c r="U39" i="751"/>
  <c r="T39" i="751"/>
  <c r="S39" i="751"/>
  <c r="Q39" i="751"/>
  <c r="P39" i="751"/>
  <c r="O39" i="751"/>
  <c r="N39" i="751"/>
  <c r="M39" i="751"/>
  <c r="L39" i="751"/>
  <c r="K39" i="751"/>
  <c r="J39" i="751"/>
  <c r="I39" i="751"/>
  <c r="H39" i="751"/>
  <c r="F39" i="751"/>
  <c r="E39" i="751"/>
  <c r="D39" i="751"/>
  <c r="C39" i="751"/>
  <c r="B39" i="751"/>
  <c r="AH38" i="751"/>
  <c r="AG38" i="751"/>
  <c r="AF38" i="751"/>
  <c r="AE38" i="751"/>
  <c r="AD38" i="751"/>
  <c r="AC38" i="751"/>
  <c r="AB38" i="751"/>
  <c r="AA38" i="751"/>
  <c r="Z38" i="751"/>
  <c r="Y38" i="751"/>
  <c r="W38" i="751"/>
  <c r="V38" i="751"/>
  <c r="U38" i="751"/>
  <c r="T38" i="751"/>
  <c r="S38" i="751"/>
  <c r="Q38" i="751"/>
  <c r="P38" i="751"/>
  <c r="O38" i="751"/>
  <c r="N38" i="751"/>
  <c r="M38" i="751"/>
  <c r="L38" i="751"/>
  <c r="K38" i="751"/>
  <c r="J38" i="751"/>
  <c r="I38" i="751"/>
  <c r="H38" i="751"/>
  <c r="F38" i="751"/>
  <c r="E38" i="751"/>
  <c r="D38" i="751"/>
  <c r="C38" i="751"/>
  <c r="B38" i="751"/>
  <c r="AH37" i="751"/>
  <c r="AG37" i="751"/>
  <c r="AF37" i="751"/>
  <c r="AE37" i="751"/>
  <c r="AD37" i="751"/>
  <c r="AC37" i="751"/>
  <c r="AB37" i="751"/>
  <c r="AA37" i="751"/>
  <c r="Z37" i="751"/>
  <c r="Y37" i="751"/>
  <c r="W37" i="751"/>
  <c r="V37" i="751"/>
  <c r="U37" i="751"/>
  <c r="T37" i="751"/>
  <c r="S37" i="751"/>
  <c r="Q37" i="751"/>
  <c r="P37" i="751"/>
  <c r="O37" i="751"/>
  <c r="N37" i="751"/>
  <c r="M37" i="751"/>
  <c r="L37" i="751"/>
  <c r="K37" i="751"/>
  <c r="J37" i="751"/>
  <c r="I37" i="751"/>
  <c r="H37" i="751"/>
  <c r="F37" i="751"/>
  <c r="E37" i="751"/>
  <c r="D37" i="751"/>
  <c r="C37" i="751"/>
  <c r="B37" i="751"/>
  <c r="AH36" i="751"/>
  <c r="AG36" i="751"/>
  <c r="AF36" i="751"/>
  <c r="AE36" i="751"/>
  <c r="AD36" i="751"/>
  <c r="AC36" i="751"/>
  <c r="AB36" i="751"/>
  <c r="AA36" i="751"/>
  <c r="Z36" i="751"/>
  <c r="Y36" i="751"/>
  <c r="W36" i="751"/>
  <c r="V36" i="751"/>
  <c r="U36" i="751"/>
  <c r="T36" i="751"/>
  <c r="S36" i="751"/>
  <c r="Q36" i="751"/>
  <c r="P36" i="751"/>
  <c r="O36" i="751"/>
  <c r="N36" i="751"/>
  <c r="M36" i="751"/>
  <c r="L36" i="751"/>
  <c r="K36" i="751"/>
  <c r="J36" i="751"/>
  <c r="I36" i="751"/>
  <c r="H36" i="751"/>
  <c r="F36" i="751"/>
  <c r="E36" i="751"/>
  <c r="D36" i="751"/>
  <c r="C36" i="751"/>
  <c r="B36" i="751"/>
  <c r="AH35" i="751"/>
  <c r="AG35" i="751"/>
  <c r="AF35" i="751"/>
  <c r="AE35" i="751"/>
  <c r="AD35" i="751"/>
  <c r="AC35" i="751"/>
  <c r="AB35" i="751"/>
  <c r="AA35" i="751"/>
  <c r="Z35" i="751"/>
  <c r="Y35" i="751"/>
  <c r="W35" i="751"/>
  <c r="V35" i="751"/>
  <c r="U35" i="751"/>
  <c r="T35" i="751"/>
  <c r="S35" i="751"/>
  <c r="Q35" i="751"/>
  <c r="P35" i="751"/>
  <c r="O35" i="751"/>
  <c r="N35" i="751"/>
  <c r="M35" i="751"/>
  <c r="L35" i="751"/>
  <c r="K35" i="751"/>
  <c r="J35" i="751"/>
  <c r="I35" i="751"/>
  <c r="H35" i="751"/>
  <c r="F35" i="751"/>
  <c r="E35" i="751"/>
  <c r="D35" i="751"/>
  <c r="C35" i="751"/>
  <c r="B35" i="751"/>
  <c r="AH34" i="751"/>
  <c r="AG34" i="751"/>
  <c r="AF34" i="751"/>
  <c r="AE34" i="751"/>
  <c r="AD34" i="751"/>
  <c r="AC34" i="751"/>
  <c r="AB34" i="751"/>
  <c r="AA34" i="751"/>
  <c r="Z34" i="751"/>
  <c r="Y34" i="751"/>
  <c r="W34" i="751"/>
  <c r="V34" i="751"/>
  <c r="U34" i="751"/>
  <c r="T34" i="751"/>
  <c r="S34" i="751"/>
  <c r="Q34" i="751"/>
  <c r="P34" i="751"/>
  <c r="O34" i="751"/>
  <c r="N34" i="751"/>
  <c r="M34" i="751"/>
  <c r="L34" i="751"/>
  <c r="K34" i="751"/>
  <c r="J34" i="751"/>
  <c r="I34" i="751"/>
  <c r="H34" i="751"/>
  <c r="F34" i="751"/>
  <c r="E34" i="751"/>
  <c r="D34" i="751"/>
  <c r="C34" i="751"/>
  <c r="B34" i="751"/>
  <c r="AH33" i="751"/>
  <c r="AG33" i="751"/>
  <c r="AF33" i="751"/>
  <c r="AE33" i="751"/>
  <c r="AD33" i="751"/>
  <c r="AC33" i="751"/>
  <c r="AB33" i="751"/>
  <c r="AA33" i="751"/>
  <c r="Z33" i="751"/>
  <c r="Y33" i="751"/>
  <c r="W33" i="751"/>
  <c r="V33" i="751"/>
  <c r="U33" i="751"/>
  <c r="T33" i="751"/>
  <c r="S33" i="751"/>
  <c r="Q33" i="751"/>
  <c r="P33" i="751"/>
  <c r="O33" i="751"/>
  <c r="N33" i="751"/>
  <c r="M33" i="751"/>
  <c r="L33" i="751"/>
  <c r="K33" i="751"/>
  <c r="J33" i="751"/>
  <c r="I33" i="751"/>
  <c r="H33" i="751"/>
  <c r="F33" i="751"/>
  <c r="E33" i="751"/>
  <c r="D33" i="751"/>
  <c r="C33" i="751"/>
  <c r="B33" i="751"/>
  <c r="T30" i="751"/>
  <c r="C30" i="751"/>
  <c r="Z27" i="751"/>
  <c r="T27" i="751"/>
  <c r="I27" i="751"/>
  <c r="C27" i="751"/>
  <c r="AB26" i="751"/>
  <c r="AB28" i="751" s="1"/>
  <c r="Z29" i="751" s="1"/>
  <c r="V26" i="751"/>
  <c r="V28" i="751" s="1"/>
  <c r="T29" i="751" s="1"/>
  <c r="K26" i="751"/>
  <c r="K28" i="751" s="1"/>
  <c r="I29" i="751" s="1"/>
  <c r="E26" i="751"/>
  <c r="E28" i="751" s="1"/>
  <c r="C29" i="751" s="1"/>
  <c r="AS42" i="739"/>
  <c r="AR42" i="739"/>
  <c r="AQ42" i="739"/>
  <c r="AP42" i="739"/>
  <c r="AO42" i="739"/>
  <c r="AN42" i="739"/>
  <c r="AM42" i="739"/>
  <c r="AL42" i="739"/>
  <c r="AK42" i="739"/>
  <c r="AJ42" i="739"/>
  <c r="AS41" i="739"/>
  <c r="AR41" i="739"/>
  <c r="AQ41" i="739"/>
  <c r="AP41" i="739"/>
  <c r="AO41" i="739"/>
  <c r="AN41" i="739"/>
  <c r="AM41" i="739"/>
  <c r="AL41" i="739"/>
  <c r="AK41" i="739"/>
  <c r="AJ41" i="739"/>
  <c r="AS40" i="739"/>
  <c r="AR40" i="739"/>
  <c r="AQ40" i="739"/>
  <c r="AP40" i="739"/>
  <c r="AO40" i="739"/>
  <c r="AN40" i="739"/>
  <c r="AM40" i="739"/>
  <c r="AL40" i="739"/>
  <c r="AK40" i="739"/>
  <c r="AJ40" i="739"/>
  <c r="AS39" i="739"/>
  <c r="AR39" i="739"/>
  <c r="AQ39" i="739"/>
  <c r="AP39" i="739"/>
  <c r="AO39" i="739"/>
  <c r="AN39" i="739"/>
  <c r="AM39" i="739"/>
  <c r="AL39" i="739"/>
  <c r="AK39" i="739"/>
  <c r="AJ39" i="739"/>
  <c r="AS38" i="739"/>
  <c r="AR38" i="739"/>
  <c r="AQ38" i="739"/>
  <c r="AP38" i="739"/>
  <c r="AO38" i="739"/>
  <c r="AN38" i="739"/>
  <c r="AM38" i="739"/>
  <c r="AL38" i="739"/>
  <c r="AK38" i="739"/>
  <c r="AJ38" i="739"/>
  <c r="AS37" i="739"/>
  <c r="AR37" i="739"/>
  <c r="AQ37" i="739"/>
  <c r="AP37" i="739"/>
  <c r="AO37" i="739"/>
  <c r="AN37" i="739"/>
  <c r="AM37" i="739"/>
  <c r="AL37" i="739"/>
  <c r="AK37" i="739"/>
  <c r="AJ37" i="739"/>
  <c r="AS36" i="739"/>
  <c r="AR36" i="739"/>
  <c r="AQ36" i="739"/>
  <c r="AP36" i="739"/>
  <c r="AO36" i="739"/>
  <c r="AN36" i="739"/>
  <c r="AM36" i="739"/>
  <c r="AL36" i="739"/>
  <c r="AK36" i="739"/>
  <c r="AJ36" i="739"/>
  <c r="AS35" i="739"/>
  <c r="AR35" i="739"/>
  <c r="AQ35" i="739"/>
  <c r="AP35" i="739"/>
  <c r="AO35" i="739"/>
  <c r="AN35" i="739"/>
  <c r="AM35" i="739"/>
  <c r="AL35" i="739"/>
  <c r="AK35" i="739"/>
  <c r="AJ35" i="739"/>
  <c r="AS34" i="739"/>
  <c r="AR34" i="739"/>
  <c r="AQ34" i="739"/>
  <c r="AP34" i="739"/>
  <c r="AO34" i="739"/>
  <c r="AN34" i="739"/>
  <c r="AM34" i="739"/>
  <c r="AL34" i="739"/>
  <c r="AK34" i="739"/>
  <c r="AJ34" i="739"/>
  <c r="AS33" i="739"/>
  <c r="AR33" i="739"/>
  <c r="AQ33" i="739"/>
  <c r="AP33" i="739"/>
  <c r="AO33" i="739"/>
  <c r="AN33" i="739"/>
  <c r="AM33" i="739"/>
  <c r="AL33" i="739"/>
  <c r="AK33" i="739"/>
  <c r="AJ33" i="739"/>
  <c r="AK27" i="739"/>
  <c r="AM26" i="739"/>
  <c r="AM28" i="739" s="1"/>
  <c r="AK29" i="739" s="1"/>
  <c r="AH42" i="750"/>
  <c r="AG42" i="750"/>
  <c r="AF42" i="750"/>
  <c r="AE42" i="750"/>
  <c r="AD42" i="750"/>
  <c r="AC42" i="750"/>
  <c r="AB42" i="750"/>
  <c r="AA42" i="750"/>
  <c r="Z42" i="750"/>
  <c r="Y42" i="750"/>
  <c r="W42" i="750"/>
  <c r="V42" i="750"/>
  <c r="U42" i="750"/>
  <c r="T42" i="750"/>
  <c r="S42" i="750"/>
  <c r="Q42" i="750"/>
  <c r="P42" i="750"/>
  <c r="O42" i="750"/>
  <c r="N42" i="750"/>
  <c r="M42" i="750"/>
  <c r="L42" i="750"/>
  <c r="K42" i="750"/>
  <c r="J42" i="750"/>
  <c r="I42" i="750"/>
  <c r="H42" i="750"/>
  <c r="F42" i="750"/>
  <c r="E42" i="750"/>
  <c r="D42" i="750"/>
  <c r="C42" i="750"/>
  <c r="B42" i="750"/>
  <c r="AH41" i="750"/>
  <c r="AG41" i="750"/>
  <c r="AF41" i="750"/>
  <c r="AE41" i="750"/>
  <c r="AD41" i="750"/>
  <c r="AC41" i="750"/>
  <c r="AB41" i="750"/>
  <c r="AA41" i="750"/>
  <c r="Z41" i="750"/>
  <c r="Y41" i="750"/>
  <c r="W41" i="750"/>
  <c r="V41" i="750"/>
  <c r="U41" i="750"/>
  <c r="T41" i="750"/>
  <c r="S41" i="750"/>
  <c r="Q41" i="750"/>
  <c r="P41" i="750"/>
  <c r="O41" i="750"/>
  <c r="N41" i="750"/>
  <c r="M41" i="750"/>
  <c r="L41" i="750"/>
  <c r="K41" i="750"/>
  <c r="J41" i="750"/>
  <c r="I41" i="750"/>
  <c r="H41" i="750"/>
  <c r="F41" i="750"/>
  <c r="E41" i="750"/>
  <c r="D41" i="750"/>
  <c r="C41" i="750"/>
  <c r="B41" i="750"/>
  <c r="AH40" i="750"/>
  <c r="AG40" i="750"/>
  <c r="AF40" i="750"/>
  <c r="AE40" i="750"/>
  <c r="AD40" i="750"/>
  <c r="AC40" i="750"/>
  <c r="AB40" i="750"/>
  <c r="AA40" i="750"/>
  <c r="Z40" i="750"/>
  <c r="Y40" i="750"/>
  <c r="W40" i="750"/>
  <c r="V40" i="750"/>
  <c r="U40" i="750"/>
  <c r="T40" i="750"/>
  <c r="S40" i="750"/>
  <c r="Q40" i="750"/>
  <c r="P40" i="750"/>
  <c r="O40" i="750"/>
  <c r="N40" i="750"/>
  <c r="M40" i="750"/>
  <c r="L40" i="750"/>
  <c r="K40" i="750"/>
  <c r="J40" i="750"/>
  <c r="I40" i="750"/>
  <c r="H40" i="750"/>
  <c r="F40" i="750"/>
  <c r="E40" i="750"/>
  <c r="D40" i="750"/>
  <c r="C40" i="750"/>
  <c r="B40" i="750"/>
  <c r="AH39" i="750"/>
  <c r="AG39" i="750"/>
  <c r="AF39" i="750"/>
  <c r="AE39" i="750"/>
  <c r="AD39" i="750"/>
  <c r="AC39" i="750"/>
  <c r="AB39" i="750"/>
  <c r="AA39" i="750"/>
  <c r="Z39" i="750"/>
  <c r="Y39" i="750"/>
  <c r="W39" i="750"/>
  <c r="V39" i="750"/>
  <c r="U39" i="750"/>
  <c r="T39" i="750"/>
  <c r="S39" i="750"/>
  <c r="Q39" i="750"/>
  <c r="P39" i="750"/>
  <c r="O39" i="750"/>
  <c r="N39" i="750"/>
  <c r="M39" i="750"/>
  <c r="L39" i="750"/>
  <c r="K39" i="750"/>
  <c r="J39" i="750"/>
  <c r="I39" i="750"/>
  <c r="H39" i="750"/>
  <c r="F39" i="750"/>
  <c r="E39" i="750"/>
  <c r="D39" i="750"/>
  <c r="C39" i="750"/>
  <c r="B39" i="750"/>
  <c r="AH38" i="750"/>
  <c r="AG38" i="750"/>
  <c r="AF38" i="750"/>
  <c r="AE38" i="750"/>
  <c r="AD38" i="750"/>
  <c r="AC38" i="750"/>
  <c r="AB38" i="750"/>
  <c r="AA38" i="750"/>
  <c r="Z38" i="750"/>
  <c r="Y38" i="750"/>
  <c r="W38" i="750"/>
  <c r="V38" i="750"/>
  <c r="U38" i="750"/>
  <c r="T38" i="750"/>
  <c r="S38" i="750"/>
  <c r="Q38" i="750"/>
  <c r="P38" i="750"/>
  <c r="O38" i="750"/>
  <c r="N38" i="750"/>
  <c r="M38" i="750"/>
  <c r="L38" i="750"/>
  <c r="K38" i="750"/>
  <c r="J38" i="750"/>
  <c r="I38" i="750"/>
  <c r="H38" i="750"/>
  <c r="F38" i="750"/>
  <c r="E38" i="750"/>
  <c r="D38" i="750"/>
  <c r="C38" i="750"/>
  <c r="B38" i="750"/>
  <c r="AH37" i="750"/>
  <c r="AG37" i="750"/>
  <c r="AF37" i="750"/>
  <c r="AE37" i="750"/>
  <c r="AD37" i="750"/>
  <c r="AC37" i="750"/>
  <c r="AB37" i="750"/>
  <c r="AA37" i="750"/>
  <c r="Z37" i="750"/>
  <c r="Y37" i="750"/>
  <c r="W37" i="750"/>
  <c r="V37" i="750"/>
  <c r="U37" i="750"/>
  <c r="T37" i="750"/>
  <c r="S37" i="750"/>
  <c r="Q37" i="750"/>
  <c r="P37" i="750"/>
  <c r="O37" i="750"/>
  <c r="N37" i="750"/>
  <c r="M37" i="750"/>
  <c r="L37" i="750"/>
  <c r="K37" i="750"/>
  <c r="J37" i="750"/>
  <c r="I37" i="750"/>
  <c r="H37" i="750"/>
  <c r="F37" i="750"/>
  <c r="E37" i="750"/>
  <c r="D37" i="750"/>
  <c r="C37" i="750"/>
  <c r="B37" i="750"/>
  <c r="AH36" i="750"/>
  <c r="AG36" i="750"/>
  <c r="AF36" i="750"/>
  <c r="AE36" i="750"/>
  <c r="AD36" i="750"/>
  <c r="AC36" i="750"/>
  <c r="AB36" i="750"/>
  <c r="AA36" i="750"/>
  <c r="Z36" i="750"/>
  <c r="Y36" i="750"/>
  <c r="W36" i="750"/>
  <c r="V36" i="750"/>
  <c r="U36" i="750"/>
  <c r="T36" i="750"/>
  <c r="S36" i="750"/>
  <c r="Q36" i="750"/>
  <c r="P36" i="750"/>
  <c r="O36" i="750"/>
  <c r="N36" i="750"/>
  <c r="M36" i="750"/>
  <c r="L36" i="750"/>
  <c r="K36" i="750"/>
  <c r="J36" i="750"/>
  <c r="I36" i="750"/>
  <c r="H36" i="750"/>
  <c r="F36" i="750"/>
  <c r="E36" i="750"/>
  <c r="D36" i="750"/>
  <c r="C36" i="750"/>
  <c r="B36" i="750"/>
  <c r="AH35" i="750"/>
  <c r="AG35" i="750"/>
  <c r="AF35" i="750"/>
  <c r="AE35" i="750"/>
  <c r="AD35" i="750"/>
  <c r="AC35" i="750"/>
  <c r="AB35" i="750"/>
  <c r="AA35" i="750"/>
  <c r="Z35" i="750"/>
  <c r="Y35" i="750"/>
  <c r="W35" i="750"/>
  <c r="V35" i="750"/>
  <c r="U35" i="750"/>
  <c r="T35" i="750"/>
  <c r="S35" i="750"/>
  <c r="Q35" i="750"/>
  <c r="P35" i="750"/>
  <c r="O35" i="750"/>
  <c r="N35" i="750"/>
  <c r="M35" i="750"/>
  <c r="L35" i="750"/>
  <c r="K35" i="750"/>
  <c r="J35" i="750"/>
  <c r="I35" i="750"/>
  <c r="H35" i="750"/>
  <c r="F35" i="750"/>
  <c r="E35" i="750"/>
  <c r="D35" i="750"/>
  <c r="C35" i="750"/>
  <c r="B35" i="750"/>
  <c r="AH34" i="750"/>
  <c r="AG34" i="750"/>
  <c r="AF34" i="750"/>
  <c r="AE34" i="750"/>
  <c r="AD34" i="750"/>
  <c r="AC34" i="750"/>
  <c r="AB34" i="750"/>
  <c r="AA34" i="750"/>
  <c r="Z34" i="750"/>
  <c r="Y34" i="750"/>
  <c r="W34" i="750"/>
  <c r="V34" i="750"/>
  <c r="U34" i="750"/>
  <c r="T34" i="750"/>
  <c r="S34" i="750"/>
  <c r="Q34" i="750"/>
  <c r="P34" i="750"/>
  <c r="O34" i="750"/>
  <c r="N34" i="750"/>
  <c r="M34" i="750"/>
  <c r="L34" i="750"/>
  <c r="K34" i="750"/>
  <c r="J34" i="750"/>
  <c r="I34" i="750"/>
  <c r="H34" i="750"/>
  <c r="F34" i="750"/>
  <c r="E34" i="750"/>
  <c r="D34" i="750"/>
  <c r="C34" i="750"/>
  <c r="B34" i="750"/>
  <c r="AH33" i="750"/>
  <c r="AG33" i="750"/>
  <c r="AF33" i="750"/>
  <c r="AE33" i="750"/>
  <c r="AD33" i="750"/>
  <c r="AC33" i="750"/>
  <c r="AB33" i="750"/>
  <c r="AA33" i="750"/>
  <c r="Z33" i="750"/>
  <c r="Y33" i="750"/>
  <c r="W33" i="750"/>
  <c r="V33" i="750"/>
  <c r="U33" i="750"/>
  <c r="T33" i="750"/>
  <c r="S33" i="750"/>
  <c r="Q33" i="750"/>
  <c r="P33" i="750"/>
  <c r="O33" i="750"/>
  <c r="N33" i="750"/>
  <c r="M33" i="750"/>
  <c r="L33" i="750"/>
  <c r="K33" i="750"/>
  <c r="J33" i="750"/>
  <c r="I33" i="750"/>
  <c r="H33" i="750"/>
  <c r="F33" i="750"/>
  <c r="E33" i="750"/>
  <c r="D33" i="750"/>
  <c r="C33" i="750"/>
  <c r="B33" i="750"/>
  <c r="T30" i="750"/>
  <c r="C30" i="750"/>
  <c r="Z27" i="750"/>
  <c r="T27" i="750"/>
  <c r="I27" i="750"/>
  <c r="C27" i="750"/>
  <c r="AB26" i="750"/>
  <c r="AB28" i="750" s="1"/>
  <c r="Z29" i="750" s="1"/>
  <c r="V26" i="750"/>
  <c r="V28" i="750" s="1"/>
  <c r="T29" i="750" s="1"/>
  <c r="K26" i="750"/>
  <c r="K28" i="750" s="1"/>
  <c r="I29" i="750" s="1"/>
  <c r="E26" i="750"/>
  <c r="E28" i="750" s="1"/>
  <c r="C29" i="750" s="1"/>
  <c r="AH42" i="749"/>
  <c r="AG42" i="749"/>
  <c r="AF42" i="749"/>
  <c r="AE42" i="749"/>
  <c r="AD42" i="749"/>
  <c r="AC42" i="749"/>
  <c r="AB42" i="749"/>
  <c r="AA42" i="749"/>
  <c r="Z42" i="749"/>
  <c r="Y42" i="749"/>
  <c r="W42" i="749"/>
  <c r="V42" i="749"/>
  <c r="U42" i="749"/>
  <c r="T42" i="749"/>
  <c r="S42" i="749"/>
  <c r="Q42" i="749"/>
  <c r="P42" i="749"/>
  <c r="O42" i="749"/>
  <c r="N42" i="749"/>
  <c r="M42" i="749"/>
  <c r="L42" i="749"/>
  <c r="K42" i="749"/>
  <c r="J42" i="749"/>
  <c r="I42" i="749"/>
  <c r="H42" i="749"/>
  <c r="F42" i="749"/>
  <c r="E42" i="749"/>
  <c r="D42" i="749"/>
  <c r="C42" i="749"/>
  <c r="B42" i="749"/>
  <c r="AH41" i="749"/>
  <c r="AG41" i="749"/>
  <c r="AF41" i="749"/>
  <c r="AE41" i="749"/>
  <c r="AD41" i="749"/>
  <c r="AC41" i="749"/>
  <c r="AB41" i="749"/>
  <c r="AA41" i="749"/>
  <c r="Z41" i="749"/>
  <c r="Y41" i="749"/>
  <c r="W41" i="749"/>
  <c r="V41" i="749"/>
  <c r="U41" i="749"/>
  <c r="T41" i="749"/>
  <c r="S41" i="749"/>
  <c r="Q41" i="749"/>
  <c r="P41" i="749"/>
  <c r="O41" i="749"/>
  <c r="N41" i="749"/>
  <c r="M41" i="749"/>
  <c r="L41" i="749"/>
  <c r="K41" i="749"/>
  <c r="J41" i="749"/>
  <c r="I41" i="749"/>
  <c r="H41" i="749"/>
  <c r="F41" i="749"/>
  <c r="E41" i="749"/>
  <c r="D41" i="749"/>
  <c r="C41" i="749"/>
  <c r="B41" i="749"/>
  <c r="AH40" i="749"/>
  <c r="AG40" i="749"/>
  <c r="AF40" i="749"/>
  <c r="AE40" i="749"/>
  <c r="AD40" i="749"/>
  <c r="AC40" i="749"/>
  <c r="AB40" i="749"/>
  <c r="AA40" i="749"/>
  <c r="Z40" i="749"/>
  <c r="Y40" i="749"/>
  <c r="W40" i="749"/>
  <c r="V40" i="749"/>
  <c r="U40" i="749"/>
  <c r="T40" i="749"/>
  <c r="S40" i="749"/>
  <c r="Q40" i="749"/>
  <c r="P40" i="749"/>
  <c r="O40" i="749"/>
  <c r="N40" i="749"/>
  <c r="M40" i="749"/>
  <c r="L40" i="749"/>
  <c r="K40" i="749"/>
  <c r="J40" i="749"/>
  <c r="I40" i="749"/>
  <c r="H40" i="749"/>
  <c r="F40" i="749"/>
  <c r="E40" i="749"/>
  <c r="D40" i="749"/>
  <c r="C40" i="749"/>
  <c r="B40" i="749"/>
  <c r="AH39" i="749"/>
  <c r="AG39" i="749"/>
  <c r="AF39" i="749"/>
  <c r="AE39" i="749"/>
  <c r="AD39" i="749"/>
  <c r="AC39" i="749"/>
  <c r="AB39" i="749"/>
  <c r="AA39" i="749"/>
  <c r="Z39" i="749"/>
  <c r="Y39" i="749"/>
  <c r="W39" i="749"/>
  <c r="V39" i="749"/>
  <c r="U39" i="749"/>
  <c r="T39" i="749"/>
  <c r="S39" i="749"/>
  <c r="Q39" i="749"/>
  <c r="P39" i="749"/>
  <c r="O39" i="749"/>
  <c r="N39" i="749"/>
  <c r="M39" i="749"/>
  <c r="L39" i="749"/>
  <c r="K39" i="749"/>
  <c r="J39" i="749"/>
  <c r="I39" i="749"/>
  <c r="H39" i="749"/>
  <c r="F39" i="749"/>
  <c r="E39" i="749"/>
  <c r="D39" i="749"/>
  <c r="C39" i="749"/>
  <c r="B39" i="749"/>
  <c r="AH38" i="749"/>
  <c r="AG38" i="749"/>
  <c r="AF38" i="749"/>
  <c r="AE38" i="749"/>
  <c r="AD38" i="749"/>
  <c r="AC38" i="749"/>
  <c r="AB38" i="749"/>
  <c r="AA38" i="749"/>
  <c r="Z38" i="749"/>
  <c r="Y38" i="749"/>
  <c r="W38" i="749"/>
  <c r="V38" i="749"/>
  <c r="U38" i="749"/>
  <c r="T38" i="749"/>
  <c r="S38" i="749"/>
  <c r="Q38" i="749"/>
  <c r="P38" i="749"/>
  <c r="O38" i="749"/>
  <c r="N38" i="749"/>
  <c r="M38" i="749"/>
  <c r="L38" i="749"/>
  <c r="K38" i="749"/>
  <c r="J38" i="749"/>
  <c r="I38" i="749"/>
  <c r="H38" i="749"/>
  <c r="F38" i="749"/>
  <c r="E38" i="749"/>
  <c r="D38" i="749"/>
  <c r="C38" i="749"/>
  <c r="B38" i="749"/>
  <c r="AH37" i="749"/>
  <c r="AG37" i="749"/>
  <c r="AF37" i="749"/>
  <c r="AE37" i="749"/>
  <c r="AD37" i="749"/>
  <c r="AC37" i="749"/>
  <c r="AB37" i="749"/>
  <c r="AA37" i="749"/>
  <c r="Z37" i="749"/>
  <c r="Y37" i="749"/>
  <c r="W37" i="749"/>
  <c r="V37" i="749"/>
  <c r="U37" i="749"/>
  <c r="T37" i="749"/>
  <c r="S37" i="749"/>
  <c r="Q37" i="749"/>
  <c r="P37" i="749"/>
  <c r="O37" i="749"/>
  <c r="N37" i="749"/>
  <c r="M37" i="749"/>
  <c r="L37" i="749"/>
  <c r="K37" i="749"/>
  <c r="J37" i="749"/>
  <c r="I37" i="749"/>
  <c r="H37" i="749"/>
  <c r="F37" i="749"/>
  <c r="E37" i="749"/>
  <c r="D37" i="749"/>
  <c r="C37" i="749"/>
  <c r="B37" i="749"/>
  <c r="AH36" i="749"/>
  <c r="AG36" i="749"/>
  <c r="AF36" i="749"/>
  <c r="AE36" i="749"/>
  <c r="AD36" i="749"/>
  <c r="AC36" i="749"/>
  <c r="AB36" i="749"/>
  <c r="AA36" i="749"/>
  <c r="Z36" i="749"/>
  <c r="Y36" i="749"/>
  <c r="W36" i="749"/>
  <c r="V36" i="749"/>
  <c r="U36" i="749"/>
  <c r="T36" i="749"/>
  <c r="S36" i="749"/>
  <c r="Q36" i="749"/>
  <c r="P36" i="749"/>
  <c r="O36" i="749"/>
  <c r="N36" i="749"/>
  <c r="M36" i="749"/>
  <c r="L36" i="749"/>
  <c r="K36" i="749"/>
  <c r="J36" i="749"/>
  <c r="I36" i="749"/>
  <c r="H36" i="749"/>
  <c r="F36" i="749"/>
  <c r="E36" i="749"/>
  <c r="D36" i="749"/>
  <c r="C36" i="749"/>
  <c r="B36" i="749"/>
  <c r="AH35" i="749"/>
  <c r="AG35" i="749"/>
  <c r="AF35" i="749"/>
  <c r="AE35" i="749"/>
  <c r="AD35" i="749"/>
  <c r="AC35" i="749"/>
  <c r="AB35" i="749"/>
  <c r="AA35" i="749"/>
  <c r="Z35" i="749"/>
  <c r="Y35" i="749"/>
  <c r="W35" i="749"/>
  <c r="V35" i="749"/>
  <c r="U35" i="749"/>
  <c r="T35" i="749"/>
  <c r="S35" i="749"/>
  <c r="Q35" i="749"/>
  <c r="P35" i="749"/>
  <c r="O35" i="749"/>
  <c r="N35" i="749"/>
  <c r="M35" i="749"/>
  <c r="L35" i="749"/>
  <c r="K35" i="749"/>
  <c r="J35" i="749"/>
  <c r="I35" i="749"/>
  <c r="H35" i="749"/>
  <c r="F35" i="749"/>
  <c r="E35" i="749"/>
  <c r="D35" i="749"/>
  <c r="C35" i="749"/>
  <c r="B35" i="749"/>
  <c r="AH34" i="749"/>
  <c r="AG34" i="749"/>
  <c r="AF34" i="749"/>
  <c r="AE34" i="749"/>
  <c r="AD34" i="749"/>
  <c r="AC34" i="749"/>
  <c r="AB34" i="749"/>
  <c r="AA34" i="749"/>
  <c r="Z34" i="749"/>
  <c r="Y34" i="749"/>
  <c r="W34" i="749"/>
  <c r="V34" i="749"/>
  <c r="U34" i="749"/>
  <c r="T34" i="749"/>
  <c r="S34" i="749"/>
  <c r="Q34" i="749"/>
  <c r="P34" i="749"/>
  <c r="O34" i="749"/>
  <c r="N34" i="749"/>
  <c r="M34" i="749"/>
  <c r="L34" i="749"/>
  <c r="K34" i="749"/>
  <c r="J34" i="749"/>
  <c r="I34" i="749"/>
  <c r="H34" i="749"/>
  <c r="F34" i="749"/>
  <c r="E34" i="749"/>
  <c r="D34" i="749"/>
  <c r="C34" i="749"/>
  <c r="B34" i="749"/>
  <c r="AH33" i="749"/>
  <c r="AG33" i="749"/>
  <c r="AF33" i="749"/>
  <c r="AE33" i="749"/>
  <c r="AD33" i="749"/>
  <c r="AC33" i="749"/>
  <c r="AB33" i="749"/>
  <c r="AA33" i="749"/>
  <c r="Z33" i="749"/>
  <c r="Y33" i="749"/>
  <c r="W33" i="749"/>
  <c r="V33" i="749"/>
  <c r="U33" i="749"/>
  <c r="T33" i="749"/>
  <c r="S33" i="749"/>
  <c r="Q33" i="749"/>
  <c r="P33" i="749"/>
  <c r="O33" i="749"/>
  <c r="N33" i="749"/>
  <c r="M33" i="749"/>
  <c r="L33" i="749"/>
  <c r="K33" i="749"/>
  <c r="J33" i="749"/>
  <c r="I33" i="749"/>
  <c r="H33" i="749"/>
  <c r="F33" i="749"/>
  <c r="E33" i="749"/>
  <c r="D33" i="749"/>
  <c r="C33" i="749"/>
  <c r="B33" i="749"/>
  <c r="T30" i="749"/>
  <c r="C30" i="749"/>
  <c r="Z27" i="749"/>
  <c r="T27" i="749"/>
  <c r="I27" i="749"/>
  <c r="C27" i="749"/>
  <c r="AB26" i="749"/>
  <c r="AB28" i="749" s="1"/>
  <c r="Z29" i="749" s="1"/>
  <c r="V26" i="749"/>
  <c r="V28" i="749" s="1"/>
  <c r="T29" i="749" s="1"/>
  <c r="K26" i="749"/>
  <c r="K28" i="749" s="1"/>
  <c r="I29" i="749" s="1"/>
  <c r="E26" i="749"/>
  <c r="E28" i="749" s="1"/>
  <c r="C29" i="749" s="1"/>
  <c r="AH42" i="748"/>
  <c r="AG42" i="748"/>
  <c r="AF42" i="748"/>
  <c r="AE42" i="748"/>
  <c r="AD42" i="748"/>
  <c r="AC42" i="748"/>
  <c r="AB42" i="748"/>
  <c r="AA42" i="748"/>
  <c r="Z42" i="748"/>
  <c r="Y42" i="748"/>
  <c r="W42" i="748"/>
  <c r="V42" i="748"/>
  <c r="U42" i="748"/>
  <c r="T42" i="748"/>
  <c r="S42" i="748"/>
  <c r="Q42" i="748"/>
  <c r="P42" i="748"/>
  <c r="O42" i="748"/>
  <c r="N42" i="748"/>
  <c r="M42" i="748"/>
  <c r="L42" i="748"/>
  <c r="K42" i="748"/>
  <c r="J42" i="748"/>
  <c r="I42" i="748"/>
  <c r="H42" i="748"/>
  <c r="F42" i="748"/>
  <c r="E42" i="748"/>
  <c r="D42" i="748"/>
  <c r="C42" i="748"/>
  <c r="B42" i="748"/>
  <c r="AH41" i="748"/>
  <c r="AG41" i="748"/>
  <c r="AF41" i="748"/>
  <c r="AE41" i="748"/>
  <c r="AD41" i="748"/>
  <c r="AC41" i="748"/>
  <c r="AB41" i="748"/>
  <c r="AA41" i="748"/>
  <c r="Z41" i="748"/>
  <c r="Y41" i="748"/>
  <c r="W41" i="748"/>
  <c r="V41" i="748"/>
  <c r="U41" i="748"/>
  <c r="T41" i="748"/>
  <c r="S41" i="748"/>
  <c r="Q41" i="748"/>
  <c r="P41" i="748"/>
  <c r="O41" i="748"/>
  <c r="N41" i="748"/>
  <c r="M41" i="748"/>
  <c r="L41" i="748"/>
  <c r="K41" i="748"/>
  <c r="J41" i="748"/>
  <c r="I41" i="748"/>
  <c r="H41" i="748"/>
  <c r="F41" i="748"/>
  <c r="E41" i="748"/>
  <c r="D41" i="748"/>
  <c r="C41" i="748"/>
  <c r="B41" i="748"/>
  <c r="AH40" i="748"/>
  <c r="AG40" i="748"/>
  <c r="AF40" i="748"/>
  <c r="AE40" i="748"/>
  <c r="AD40" i="748"/>
  <c r="AC40" i="748"/>
  <c r="AB40" i="748"/>
  <c r="AA40" i="748"/>
  <c r="Z40" i="748"/>
  <c r="Y40" i="748"/>
  <c r="W40" i="748"/>
  <c r="V40" i="748"/>
  <c r="U40" i="748"/>
  <c r="T40" i="748"/>
  <c r="S40" i="748"/>
  <c r="Q40" i="748"/>
  <c r="P40" i="748"/>
  <c r="O40" i="748"/>
  <c r="N40" i="748"/>
  <c r="M40" i="748"/>
  <c r="L40" i="748"/>
  <c r="K40" i="748"/>
  <c r="J40" i="748"/>
  <c r="I40" i="748"/>
  <c r="H40" i="748"/>
  <c r="F40" i="748"/>
  <c r="E40" i="748"/>
  <c r="D40" i="748"/>
  <c r="C40" i="748"/>
  <c r="B40" i="748"/>
  <c r="AH39" i="748"/>
  <c r="AG39" i="748"/>
  <c r="AF39" i="748"/>
  <c r="AE39" i="748"/>
  <c r="AD39" i="748"/>
  <c r="AC39" i="748"/>
  <c r="AB39" i="748"/>
  <c r="AA39" i="748"/>
  <c r="Z39" i="748"/>
  <c r="Y39" i="748"/>
  <c r="W39" i="748"/>
  <c r="V39" i="748"/>
  <c r="U39" i="748"/>
  <c r="T39" i="748"/>
  <c r="S39" i="748"/>
  <c r="Q39" i="748"/>
  <c r="P39" i="748"/>
  <c r="O39" i="748"/>
  <c r="N39" i="748"/>
  <c r="M39" i="748"/>
  <c r="L39" i="748"/>
  <c r="K39" i="748"/>
  <c r="J39" i="748"/>
  <c r="I39" i="748"/>
  <c r="H39" i="748"/>
  <c r="F39" i="748"/>
  <c r="E39" i="748"/>
  <c r="D39" i="748"/>
  <c r="C39" i="748"/>
  <c r="B39" i="748"/>
  <c r="AH38" i="748"/>
  <c r="AG38" i="748"/>
  <c r="AF38" i="748"/>
  <c r="AE38" i="748"/>
  <c r="AD38" i="748"/>
  <c r="AC38" i="748"/>
  <c r="AB38" i="748"/>
  <c r="AA38" i="748"/>
  <c r="Z38" i="748"/>
  <c r="Y38" i="748"/>
  <c r="W38" i="748"/>
  <c r="V38" i="748"/>
  <c r="U38" i="748"/>
  <c r="T38" i="748"/>
  <c r="S38" i="748"/>
  <c r="Q38" i="748"/>
  <c r="P38" i="748"/>
  <c r="O38" i="748"/>
  <c r="N38" i="748"/>
  <c r="M38" i="748"/>
  <c r="L38" i="748"/>
  <c r="K38" i="748"/>
  <c r="J38" i="748"/>
  <c r="I38" i="748"/>
  <c r="H38" i="748"/>
  <c r="F38" i="748"/>
  <c r="E38" i="748"/>
  <c r="D38" i="748"/>
  <c r="C38" i="748"/>
  <c r="B38" i="748"/>
  <c r="AH37" i="748"/>
  <c r="AG37" i="748"/>
  <c r="AF37" i="748"/>
  <c r="AE37" i="748"/>
  <c r="AD37" i="748"/>
  <c r="AC37" i="748"/>
  <c r="AB37" i="748"/>
  <c r="AA37" i="748"/>
  <c r="Z37" i="748"/>
  <c r="Y37" i="748"/>
  <c r="W37" i="748"/>
  <c r="V37" i="748"/>
  <c r="U37" i="748"/>
  <c r="T37" i="748"/>
  <c r="S37" i="748"/>
  <c r="Q37" i="748"/>
  <c r="P37" i="748"/>
  <c r="O37" i="748"/>
  <c r="N37" i="748"/>
  <c r="M37" i="748"/>
  <c r="L37" i="748"/>
  <c r="K37" i="748"/>
  <c r="J37" i="748"/>
  <c r="I37" i="748"/>
  <c r="H37" i="748"/>
  <c r="F37" i="748"/>
  <c r="E37" i="748"/>
  <c r="D37" i="748"/>
  <c r="C37" i="748"/>
  <c r="B37" i="748"/>
  <c r="AH36" i="748"/>
  <c r="AG36" i="748"/>
  <c r="AF36" i="748"/>
  <c r="AE36" i="748"/>
  <c r="AD36" i="748"/>
  <c r="AC36" i="748"/>
  <c r="AB36" i="748"/>
  <c r="AA36" i="748"/>
  <c r="Z36" i="748"/>
  <c r="Y36" i="748"/>
  <c r="W36" i="748"/>
  <c r="V36" i="748"/>
  <c r="U36" i="748"/>
  <c r="T36" i="748"/>
  <c r="S36" i="748"/>
  <c r="Q36" i="748"/>
  <c r="P36" i="748"/>
  <c r="O36" i="748"/>
  <c r="N36" i="748"/>
  <c r="M36" i="748"/>
  <c r="L36" i="748"/>
  <c r="K36" i="748"/>
  <c r="J36" i="748"/>
  <c r="I36" i="748"/>
  <c r="H36" i="748"/>
  <c r="F36" i="748"/>
  <c r="E36" i="748"/>
  <c r="D36" i="748"/>
  <c r="C36" i="748"/>
  <c r="B36" i="748"/>
  <c r="AH35" i="748"/>
  <c r="AG35" i="748"/>
  <c r="AF35" i="748"/>
  <c r="AE35" i="748"/>
  <c r="AD35" i="748"/>
  <c r="AC35" i="748"/>
  <c r="AB35" i="748"/>
  <c r="AA35" i="748"/>
  <c r="Z35" i="748"/>
  <c r="Y35" i="748"/>
  <c r="W35" i="748"/>
  <c r="V35" i="748"/>
  <c r="U35" i="748"/>
  <c r="T35" i="748"/>
  <c r="S35" i="748"/>
  <c r="Q35" i="748"/>
  <c r="P35" i="748"/>
  <c r="O35" i="748"/>
  <c r="N35" i="748"/>
  <c r="M35" i="748"/>
  <c r="L35" i="748"/>
  <c r="K35" i="748"/>
  <c r="J35" i="748"/>
  <c r="I35" i="748"/>
  <c r="H35" i="748"/>
  <c r="F35" i="748"/>
  <c r="E35" i="748"/>
  <c r="D35" i="748"/>
  <c r="C35" i="748"/>
  <c r="B35" i="748"/>
  <c r="AH34" i="748"/>
  <c r="AG34" i="748"/>
  <c r="AF34" i="748"/>
  <c r="AE34" i="748"/>
  <c r="AD34" i="748"/>
  <c r="AC34" i="748"/>
  <c r="AB34" i="748"/>
  <c r="AA34" i="748"/>
  <c r="Z34" i="748"/>
  <c r="Y34" i="748"/>
  <c r="W34" i="748"/>
  <c r="V34" i="748"/>
  <c r="U34" i="748"/>
  <c r="T34" i="748"/>
  <c r="S34" i="748"/>
  <c r="Q34" i="748"/>
  <c r="P34" i="748"/>
  <c r="O34" i="748"/>
  <c r="N34" i="748"/>
  <c r="M34" i="748"/>
  <c r="L34" i="748"/>
  <c r="K34" i="748"/>
  <c r="J34" i="748"/>
  <c r="I34" i="748"/>
  <c r="H34" i="748"/>
  <c r="F34" i="748"/>
  <c r="E34" i="748"/>
  <c r="D34" i="748"/>
  <c r="C34" i="748"/>
  <c r="B34" i="748"/>
  <c r="AH33" i="748"/>
  <c r="AG33" i="748"/>
  <c r="AF33" i="748"/>
  <c r="AE33" i="748"/>
  <c r="AD33" i="748"/>
  <c r="AC33" i="748"/>
  <c r="AB33" i="748"/>
  <c r="AA33" i="748"/>
  <c r="Z33" i="748"/>
  <c r="Y33" i="748"/>
  <c r="W33" i="748"/>
  <c r="V33" i="748"/>
  <c r="U33" i="748"/>
  <c r="T33" i="748"/>
  <c r="S33" i="748"/>
  <c r="Q33" i="748"/>
  <c r="P33" i="748"/>
  <c r="O33" i="748"/>
  <c r="N33" i="748"/>
  <c r="M33" i="748"/>
  <c r="L33" i="748"/>
  <c r="K33" i="748"/>
  <c r="J33" i="748"/>
  <c r="I33" i="748"/>
  <c r="H33" i="748"/>
  <c r="F33" i="748"/>
  <c r="E33" i="748"/>
  <c r="D33" i="748"/>
  <c r="C33" i="748"/>
  <c r="B33" i="748"/>
  <c r="T30" i="748"/>
  <c r="C30" i="748"/>
  <c r="Z27" i="748"/>
  <c r="T27" i="748"/>
  <c r="I27" i="748"/>
  <c r="C27" i="748"/>
  <c r="AB26" i="748"/>
  <c r="AB28" i="748" s="1"/>
  <c r="Z29" i="748" s="1"/>
  <c r="V26" i="748"/>
  <c r="V28" i="748" s="1"/>
  <c r="T29" i="748" s="1"/>
  <c r="K26" i="748"/>
  <c r="K28" i="748" s="1"/>
  <c r="I29" i="748" s="1"/>
  <c r="E26" i="748"/>
  <c r="E28" i="748" s="1"/>
  <c r="C29" i="748" s="1"/>
  <c r="AH42" i="747"/>
  <c r="AG42" i="747"/>
  <c r="AF42" i="747"/>
  <c r="AE42" i="747"/>
  <c r="AD42" i="747"/>
  <c r="AC42" i="747"/>
  <c r="AB42" i="747"/>
  <c r="AA42" i="747"/>
  <c r="Z42" i="747"/>
  <c r="Y42" i="747"/>
  <c r="W42" i="747"/>
  <c r="V42" i="747"/>
  <c r="U42" i="747"/>
  <c r="T42" i="747"/>
  <c r="S42" i="747"/>
  <c r="Q42" i="747"/>
  <c r="P42" i="747"/>
  <c r="O42" i="747"/>
  <c r="N42" i="747"/>
  <c r="M42" i="747"/>
  <c r="L42" i="747"/>
  <c r="K42" i="747"/>
  <c r="J42" i="747"/>
  <c r="I42" i="747"/>
  <c r="H42" i="747"/>
  <c r="F42" i="747"/>
  <c r="E42" i="747"/>
  <c r="D42" i="747"/>
  <c r="C42" i="747"/>
  <c r="B42" i="747"/>
  <c r="AH41" i="747"/>
  <c r="AG41" i="747"/>
  <c r="AF41" i="747"/>
  <c r="AE41" i="747"/>
  <c r="AD41" i="747"/>
  <c r="AC41" i="747"/>
  <c r="AB41" i="747"/>
  <c r="AA41" i="747"/>
  <c r="Z41" i="747"/>
  <c r="Y41" i="747"/>
  <c r="W41" i="747"/>
  <c r="V41" i="747"/>
  <c r="U41" i="747"/>
  <c r="T41" i="747"/>
  <c r="S41" i="747"/>
  <c r="Q41" i="747"/>
  <c r="P41" i="747"/>
  <c r="O41" i="747"/>
  <c r="N41" i="747"/>
  <c r="M41" i="747"/>
  <c r="L41" i="747"/>
  <c r="K41" i="747"/>
  <c r="J41" i="747"/>
  <c r="I41" i="747"/>
  <c r="H41" i="747"/>
  <c r="F41" i="747"/>
  <c r="E41" i="747"/>
  <c r="D41" i="747"/>
  <c r="C41" i="747"/>
  <c r="B41" i="747"/>
  <c r="AH40" i="747"/>
  <c r="AG40" i="747"/>
  <c r="AF40" i="747"/>
  <c r="AE40" i="747"/>
  <c r="AD40" i="747"/>
  <c r="AC40" i="747"/>
  <c r="AB40" i="747"/>
  <c r="AA40" i="747"/>
  <c r="Z40" i="747"/>
  <c r="Y40" i="747"/>
  <c r="W40" i="747"/>
  <c r="V40" i="747"/>
  <c r="U40" i="747"/>
  <c r="T40" i="747"/>
  <c r="S40" i="747"/>
  <c r="Q40" i="747"/>
  <c r="P40" i="747"/>
  <c r="O40" i="747"/>
  <c r="N40" i="747"/>
  <c r="M40" i="747"/>
  <c r="L40" i="747"/>
  <c r="K40" i="747"/>
  <c r="J40" i="747"/>
  <c r="I40" i="747"/>
  <c r="H40" i="747"/>
  <c r="F40" i="747"/>
  <c r="E40" i="747"/>
  <c r="D40" i="747"/>
  <c r="C40" i="747"/>
  <c r="B40" i="747"/>
  <c r="AH39" i="747"/>
  <c r="AG39" i="747"/>
  <c r="AF39" i="747"/>
  <c r="AE39" i="747"/>
  <c r="AD39" i="747"/>
  <c r="AC39" i="747"/>
  <c r="AB39" i="747"/>
  <c r="AA39" i="747"/>
  <c r="Z39" i="747"/>
  <c r="Y39" i="747"/>
  <c r="W39" i="747"/>
  <c r="V39" i="747"/>
  <c r="U39" i="747"/>
  <c r="T39" i="747"/>
  <c r="S39" i="747"/>
  <c r="Q39" i="747"/>
  <c r="P39" i="747"/>
  <c r="O39" i="747"/>
  <c r="N39" i="747"/>
  <c r="M39" i="747"/>
  <c r="L39" i="747"/>
  <c r="K39" i="747"/>
  <c r="J39" i="747"/>
  <c r="I39" i="747"/>
  <c r="H39" i="747"/>
  <c r="F39" i="747"/>
  <c r="E39" i="747"/>
  <c r="D39" i="747"/>
  <c r="C39" i="747"/>
  <c r="B39" i="747"/>
  <c r="AH38" i="747"/>
  <c r="AG38" i="747"/>
  <c r="AF38" i="747"/>
  <c r="AE38" i="747"/>
  <c r="AD38" i="747"/>
  <c r="AC38" i="747"/>
  <c r="AB38" i="747"/>
  <c r="AA38" i="747"/>
  <c r="Z38" i="747"/>
  <c r="Y38" i="747"/>
  <c r="W38" i="747"/>
  <c r="V38" i="747"/>
  <c r="U38" i="747"/>
  <c r="T38" i="747"/>
  <c r="S38" i="747"/>
  <c r="Q38" i="747"/>
  <c r="P38" i="747"/>
  <c r="O38" i="747"/>
  <c r="N38" i="747"/>
  <c r="M38" i="747"/>
  <c r="L38" i="747"/>
  <c r="K38" i="747"/>
  <c r="J38" i="747"/>
  <c r="I38" i="747"/>
  <c r="H38" i="747"/>
  <c r="F38" i="747"/>
  <c r="E38" i="747"/>
  <c r="D38" i="747"/>
  <c r="C38" i="747"/>
  <c r="B38" i="747"/>
  <c r="AH37" i="747"/>
  <c r="AG37" i="747"/>
  <c r="AF37" i="747"/>
  <c r="AE37" i="747"/>
  <c r="AD37" i="747"/>
  <c r="AC37" i="747"/>
  <c r="AB37" i="747"/>
  <c r="AA37" i="747"/>
  <c r="Z37" i="747"/>
  <c r="Y37" i="747"/>
  <c r="W37" i="747"/>
  <c r="V37" i="747"/>
  <c r="U37" i="747"/>
  <c r="T37" i="747"/>
  <c r="S37" i="747"/>
  <c r="Q37" i="747"/>
  <c r="P37" i="747"/>
  <c r="O37" i="747"/>
  <c r="N37" i="747"/>
  <c r="M37" i="747"/>
  <c r="L37" i="747"/>
  <c r="K37" i="747"/>
  <c r="J37" i="747"/>
  <c r="I37" i="747"/>
  <c r="H37" i="747"/>
  <c r="F37" i="747"/>
  <c r="E37" i="747"/>
  <c r="D37" i="747"/>
  <c r="C37" i="747"/>
  <c r="B37" i="747"/>
  <c r="AH36" i="747"/>
  <c r="AG36" i="747"/>
  <c r="AF36" i="747"/>
  <c r="AE36" i="747"/>
  <c r="AD36" i="747"/>
  <c r="AC36" i="747"/>
  <c r="AB36" i="747"/>
  <c r="AA36" i="747"/>
  <c r="Z36" i="747"/>
  <c r="Y36" i="747"/>
  <c r="W36" i="747"/>
  <c r="V36" i="747"/>
  <c r="U36" i="747"/>
  <c r="T36" i="747"/>
  <c r="S36" i="747"/>
  <c r="Q36" i="747"/>
  <c r="P36" i="747"/>
  <c r="O36" i="747"/>
  <c r="N36" i="747"/>
  <c r="M36" i="747"/>
  <c r="L36" i="747"/>
  <c r="K36" i="747"/>
  <c r="J36" i="747"/>
  <c r="I36" i="747"/>
  <c r="H36" i="747"/>
  <c r="F36" i="747"/>
  <c r="E36" i="747"/>
  <c r="D36" i="747"/>
  <c r="C36" i="747"/>
  <c r="B36" i="747"/>
  <c r="AH35" i="747"/>
  <c r="AG35" i="747"/>
  <c r="AF35" i="747"/>
  <c r="AE35" i="747"/>
  <c r="AD35" i="747"/>
  <c r="AC35" i="747"/>
  <c r="AB35" i="747"/>
  <c r="AA35" i="747"/>
  <c r="Z35" i="747"/>
  <c r="Y35" i="747"/>
  <c r="W35" i="747"/>
  <c r="V35" i="747"/>
  <c r="U35" i="747"/>
  <c r="T35" i="747"/>
  <c r="S35" i="747"/>
  <c r="Q35" i="747"/>
  <c r="P35" i="747"/>
  <c r="O35" i="747"/>
  <c r="N35" i="747"/>
  <c r="M35" i="747"/>
  <c r="L35" i="747"/>
  <c r="K35" i="747"/>
  <c r="J35" i="747"/>
  <c r="I35" i="747"/>
  <c r="H35" i="747"/>
  <c r="F35" i="747"/>
  <c r="E35" i="747"/>
  <c r="D35" i="747"/>
  <c r="C35" i="747"/>
  <c r="B35" i="747"/>
  <c r="AH34" i="747"/>
  <c r="AG34" i="747"/>
  <c r="AF34" i="747"/>
  <c r="AE34" i="747"/>
  <c r="AD34" i="747"/>
  <c r="AC34" i="747"/>
  <c r="AB34" i="747"/>
  <c r="AA34" i="747"/>
  <c r="Z34" i="747"/>
  <c r="Y34" i="747"/>
  <c r="W34" i="747"/>
  <c r="V34" i="747"/>
  <c r="U34" i="747"/>
  <c r="T34" i="747"/>
  <c r="S34" i="747"/>
  <c r="Q34" i="747"/>
  <c r="P34" i="747"/>
  <c r="O34" i="747"/>
  <c r="N34" i="747"/>
  <c r="M34" i="747"/>
  <c r="L34" i="747"/>
  <c r="K34" i="747"/>
  <c r="J34" i="747"/>
  <c r="I34" i="747"/>
  <c r="H34" i="747"/>
  <c r="F34" i="747"/>
  <c r="E34" i="747"/>
  <c r="D34" i="747"/>
  <c r="C34" i="747"/>
  <c r="B34" i="747"/>
  <c r="AH33" i="747"/>
  <c r="AG33" i="747"/>
  <c r="AF33" i="747"/>
  <c r="AE33" i="747"/>
  <c r="AD33" i="747"/>
  <c r="AC33" i="747"/>
  <c r="AB33" i="747"/>
  <c r="AA33" i="747"/>
  <c r="Z33" i="747"/>
  <c r="Y33" i="747"/>
  <c r="W33" i="747"/>
  <c r="V33" i="747"/>
  <c r="U33" i="747"/>
  <c r="T33" i="747"/>
  <c r="S33" i="747"/>
  <c r="Q33" i="747"/>
  <c r="P33" i="747"/>
  <c r="O33" i="747"/>
  <c r="N33" i="747"/>
  <c r="M33" i="747"/>
  <c r="L33" i="747"/>
  <c r="K33" i="747"/>
  <c r="J33" i="747"/>
  <c r="I33" i="747"/>
  <c r="H33" i="747"/>
  <c r="F33" i="747"/>
  <c r="E33" i="747"/>
  <c r="D33" i="747"/>
  <c r="C33" i="747"/>
  <c r="B33" i="747"/>
  <c r="T30" i="747"/>
  <c r="C30" i="747"/>
  <c r="Z27" i="747"/>
  <c r="T27" i="747"/>
  <c r="I27" i="747"/>
  <c r="C27" i="747"/>
  <c r="AB26" i="747"/>
  <c r="AB28" i="747" s="1"/>
  <c r="Z29" i="747" s="1"/>
  <c r="V26" i="747"/>
  <c r="V28" i="747" s="1"/>
  <c r="T29" i="747" s="1"/>
  <c r="K26" i="747"/>
  <c r="K28" i="747" s="1"/>
  <c r="I29" i="747" s="1"/>
  <c r="E26" i="747"/>
  <c r="E28" i="747" s="1"/>
  <c r="C29" i="747" s="1"/>
  <c r="AH42" i="746"/>
  <c r="AG42" i="746"/>
  <c r="AF42" i="746"/>
  <c r="AE42" i="746"/>
  <c r="AD42" i="746"/>
  <c r="AC42" i="746"/>
  <c r="AB42" i="746"/>
  <c r="AA42" i="746"/>
  <c r="Z42" i="746"/>
  <c r="Y42" i="746"/>
  <c r="W42" i="746"/>
  <c r="V42" i="746"/>
  <c r="U42" i="746"/>
  <c r="T42" i="746"/>
  <c r="S42" i="746"/>
  <c r="Q42" i="746"/>
  <c r="P42" i="746"/>
  <c r="O42" i="746"/>
  <c r="N42" i="746"/>
  <c r="M42" i="746"/>
  <c r="L42" i="746"/>
  <c r="K42" i="746"/>
  <c r="J42" i="746"/>
  <c r="I42" i="746"/>
  <c r="H42" i="746"/>
  <c r="F42" i="746"/>
  <c r="E42" i="746"/>
  <c r="D42" i="746"/>
  <c r="C42" i="746"/>
  <c r="B42" i="746"/>
  <c r="AH41" i="746"/>
  <c r="AG41" i="746"/>
  <c r="AF41" i="746"/>
  <c r="AE41" i="746"/>
  <c r="AD41" i="746"/>
  <c r="AC41" i="746"/>
  <c r="AB41" i="746"/>
  <c r="AA41" i="746"/>
  <c r="Z41" i="746"/>
  <c r="Y41" i="746"/>
  <c r="W41" i="746"/>
  <c r="V41" i="746"/>
  <c r="U41" i="746"/>
  <c r="T41" i="746"/>
  <c r="S41" i="746"/>
  <c r="Q41" i="746"/>
  <c r="P41" i="746"/>
  <c r="O41" i="746"/>
  <c r="N41" i="746"/>
  <c r="M41" i="746"/>
  <c r="L41" i="746"/>
  <c r="K41" i="746"/>
  <c r="J41" i="746"/>
  <c r="I41" i="746"/>
  <c r="H41" i="746"/>
  <c r="F41" i="746"/>
  <c r="E41" i="746"/>
  <c r="D41" i="746"/>
  <c r="C41" i="746"/>
  <c r="B41" i="746"/>
  <c r="AH40" i="746"/>
  <c r="AG40" i="746"/>
  <c r="AF40" i="746"/>
  <c r="AE40" i="746"/>
  <c r="AD40" i="746"/>
  <c r="AC40" i="746"/>
  <c r="AB40" i="746"/>
  <c r="AA40" i="746"/>
  <c r="Z40" i="746"/>
  <c r="Y40" i="746"/>
  <c r="W40" i="746"/>
  <c r="V40" i="746"/>
  <c r="U40" i="746"/>
  <c r="T40" i="746"/>
  <c r="S40" i="746"/>
  <c r="Q40" i="746"/>
  <c r="P40" i="746"/>
  <c r="O40" i="746"/>
  <c r="N40" i="746"/>
  <c r="M40" i="746"/>
  <c r="L40" i="746"/>
  <c r="K40" i="746"/>
  <c r="J40" i="746"/>
  <c r="I40" i="746"/>
  <c r="H40" i="746"/>
  <c r="F40" i="746"/>
  <c r="E40" i="746"/>
  <c r="D40" i="746"/>
  <c r="C40" i="746"/>
  <c r="B40" i="746"/>
  <c r="AH39" i="746"/>
  <c r="AG39" i="746"/>
  <c r="AF39" i="746"/>
  <c r="AE39" i="746"/>
  <c r="AD39" i="746"/>
  <c r="AC39" i="746"/>
  <c r="AB39" i="746"/>
  <c r="AA39" i="746"/>
  <c r="Z39" i="746"/>
  <c r="Y39" i="746"/>
  <c r="W39" i="746"/>
  <c r="V39" i="746"/>
  <c r="U39" i="746"/>
  <c r="T39" i="746"/>
  <c r="S39" i="746"/>
  <c r="Q39" i="746"/>
  <c r="P39" i="746"/>
  <c r="O39" i="746"/>
  <c r="N39" i="746"/>
  <c r="M39" i="746"/>
  <c r="L39" i="746"/>
  <c r="K39" i="746"/>
  <c r="J39" i="746"/>
  <c r="I39" i="746"/>
  <c r="H39" i="746"/>
  <c r="F39" i="746"/>
  <c r="E39" i="746"/>
  <c r="D39" i="746"/>
  <c r="C39" i="746"/>
  <c r="B39" i="746"/>
  <c r="AH38" i="746"/>
  <c r="AG38" i="746"/>
  <c r="AF38" i="746"/>
  <c r="AE38" i="746"/>
  <c r="AD38" i="746"/>
  <c r="AC38" i="746"/>
  <c r="AB38" i="746"/>
  <c r="AA38" i="746"/>
  <c r="Z38" i="746"/>
  <c r="Y38" i="746"/>
  <c r="W38" i="746"/>
  <c r="V38" i="746"/>
  <c r="U38" i="746"/>
  <c r="T38" i="746"/>
  <c r="S38" i="746"/>
  <c r="Q38" i="746"/>
  <c r="P38" i="746"/>
  <c r="O38" i="746"/>
  <c r="N38" i="746"/>
  <c r="M38" i="746"/>
  <c r="L38" i="746"/>
  <c r="K38" i="746"/>
  <c r="J38" i="746"/>
  <c r="I38" i="746"/>
  <c r="H38" i="746"/>
  <c r="F38" i="746"/>
  <c r="E38" i="746"/>
  <c r="D38" i="746"/>
  <c r="C38" i="746"/>
  <c r="B38" i="746"/>
  <c r="AH37" i="746"/>
  <c r="AG37" i="746"/>
  <c r="AF37" i="746"/>
  <c r="AE37" i="746"/>
  <c r="AD37" i="746"/>
  <c r="AC37" i="746"/>
  <c r="AB37" i="746"/>
  <c r="AA37" i="746"/>
  <c r="Z37" i="746"/>
  <c r="Y37" i="746"/>
  <c r="W37" i="746"/>
  <c r="V37" i="746"/>
  <c r="U37" i="746"/>
  <c r="T37" i="746"/>
  <c r="S37" i="746"/>
  <c r="Q37" i="746"/>
  <c r="P37" i="746"/>
  <c r="O37" i="746"/>
  <c r="N37" i="746"/>
  <c r="M37" i="746"/>
  <c r="L37" i="746"/>
  <c r="K37" i="746"/>
  <c r="J37" i="746"/>
  <c r="I37" i="746"/>
  <c r="H37" i="746"/>
  <c r="F37" i="746"/>
  <c r="E37" i="746"/>
  <c r="D37" i="746"/>
  <c r="C37" i="746"/>
  <c r="B37" i="746"/>
  <c r="AH36" i="746"/>
  <c r="AG36" i="746"/>
  <c r="AF36" i="746"/>
  <c r="AE36" i="746"/>
  <c r="AD36" i="746"/>
  <c r="AC36" i="746"/>
  <c r="AB36" i="746"/>
  <c r="AA36" i="746"/>
  <c r="Z36" i="746"/>
  <c r="Y36" i="746"/>
  <c r="W36" i="746"/>
  <c r="V36" i="746"/>
  <c r="U36" i="746"/>
  <c r="T36" i="746"/>
  <c r="S36" i="746"/>
  <c r="Q36" i="746"/>
  <c r="P36" i="746"/>
  <c r="O36" i="746"/>
  <c r="N36" i="746"/>
  <c r="M36" i="746"/>
  <c r="L36" i="746"/>
  <c r="K36" i="746"/>
  <c r="J36" i="746"/>
  <c r="I36" i="746"/>
  <c r="H36" i="746"/>
  <c r="F36" i="746"/>
  <c r="E36" i="746"/>
  <c r="D36" i="746"/>
  <c r="C36" i="746"/>
  <c r="B36" i="746"/>
  <c r="AH35" i="746"/>
  <c r="AG35" i="746"/>
  <c r="AF35" i="746"/>
  <c r="AE35" i="746"/>
  <c r="AD35" i="746"/>
  <c r="AC35" i="746"/>
  <c r="AB35" i="746"/>
  <c r="AA35" i="746"/>
  <c r="Z35" i="746"/>
  <c r="Y35" i="746"/>
  <c r="W35" i="746"/>
  <c r="V35" i="746"/>
  <c r="U35" i="746"/>
  <c r="T35" i="746"/>
  <c r="S35" i="746"/>
  <c r="Q35" i="746"/>
  <c r="P35" i="746"/>
  <c r="O35" i="746"/>
  <c r="N35" i="746"/>
  <c r="M35" i="746"/>
  <c r="L35" i="746"/>
  <c r="K35" i="746"/>
  <c r="J35" i="746"/>
  <c r="I35" i="746"/>
  <c r="H35" i="746"/>
  <c r="F35" i="746"/>
  <c r="E35" i="746"/>
  <c r="D35" i="746"/>
  <c r="C35" i="746"/>
  <c r="B35" i="746"/>
  <c r="AH34" i="746"/>
  <c r="AG34" i="746"/>
  <c r="AF34" i="746"/>
  <c r="AE34" i="746"/>
  <c r="AD34" i="746"/>
  <c r="AC34" i="746"/>
  <c r="AB34" i="746"/>
  <c r="AA34" i="746"/>
  <c r="Z34" i="746"/>
  <c r="Y34" i="746"/>
  <c r="W34" i="746"/>
  <c r="V34" i="746"/>
  <c r="U34" i="746"/>
  <c r="T34" i="746"/>
  <c r="S34" i="746"/>
  <c r="Q34" i="746"/>
  <c r="P34" i="746"/>
  <c r="O34" i="746"/>
  <c r="N34" i="746"/>
  <c r="M34" i="746"/>
  <c r="L34" i="746"/>
  <c r="K34" i="746"/>
  <c r="J34" i="746"/>
  <c r="I34" i="746"/>
  <c r="H34" i="746"/>
  <c r="F34" i="746"/>
  <c r="E34" i="746"/>
  <c r="D34" i="746"/>
  <c r="C34" i="746"/>
  <c r="B34" i="746"/>
  <c r="AH33" i="746"/>
  <c r="AG33" i="746"/>
  <c r="AF33" i="746"/>
  <c r="AE33" i="746"/>
  <c r="AD33" i="746"/>
  <c r="AC33" i="746"/>
  <c r="AB33" i="746"/>
  <c r="AA33" i="746"/>
  <c r="Z33" i="746"/>
  <c r="Y33" i="746"/>
  <c r="W33" i="746"/>
  <c r="V33" i="746"/>
  <c r="U33" i="746"/>
  <c r="T33" i="746"/>
  <c r="S33" i="746"/>
  <c r="Q33" i="746"/>
  <c r="P33" i="746"/>
  <c r="O33" i="746"/>
  <c r="N33" i="746"/>
  <c r="M33" i="746"/>
  <c r="L33" i="746"/>
  <c r="K33" i="746"/>
  <c r="J33" i="746"/>
  <c r="I33" i="746"/>
  <c r="H33" i="746"/>
  <c r="F33" i="746"/>
  <c r="E33" i="746"/>
  <c r="D33" i="746"/>
  <c r="C33" i="746"/>
  <c r="B33" i="746"/>
  <c r="T30" i="746"/>
  <c r="C30" i="746"/>
  <c r="Z27" i="746"/>
  <c r="T27" i="746"/>
  <c r="I27" i="746"/>
  <c r="C27" i="746"/>
  <c r="AB26" i="746"/>
  <c r="AB28" i="746" s="1"/>
  <c r="Z29" i="746" s="1"/>
  <c r="V26" i="746"/>
  <c r="V28" i="746" s="1"/>
  <c r="T29" i="746" s="1"/>
  <c r="K26" i="746"/>
  <c r="K28" i="746" s="1"/>
  <c r="I29" i="746" s="1"/>
  <c r="E26" i="746"/>
  <c r="E28" i="746" s="1"/>
  <c r="C29" i="746" s="1"/>
  <c r="AH42" i="745"/>
  <c r="AG42" i="745"/>
  <c r="AF42" i="745"/>
  <c r="AE42" i="745"/>
  <c r="AD42" i="745"/>
  <c r="AC42" i="745"/>
  <c r="AB42" i="745"/>
  <c r="AA42" i="745"/>
  <c r="Z42" i="745"/>
  <c r="Y42" i="745"/>
  <c r="W42" i="745"/>
  <c r="V42" i="745"/>
  <c r="U42" i="745"/>
  <c r="T42" i="745"/>
  <c r="S42" i="745"/>
  <c r="Q42" i="745"/>
  <c r="P42" i="745"/>
  <c r="O42" i="745"/>
  <c r="N42" i="745"/>
  <c r="M42" i="745"/>
  <c r="L42" i="745"/>
  <c r="K42" i="745"/>
  <c r="J42" i="745"/>
  <c r="I42" i="745"/>
  <c r="H42" i="745"/>
  <c r="F42" i="745"/>
  <c r="E42" i="745"/>
  <c r="D42" i="745"/>
  <c r="C42" i="745"/>
  <c r="B42" i="745"/>
  <c r="AH41" i="745"/>
  <c r="AG41" i="745"/>
  <c r="AF41" i="745"/>
  <c r="AE41" i="745"/>
  <c r="AD41" i="745"/>
  <c r="AC41" i="745"/>
  <c r="AB41" i="745"/>
  <c r="AA41" i="745"/>
  <c r="Z41" i="745"/>
  <c r="Y41" i="745"/>
  <c r="W41" i="745"/>
  <c r="V41" i="745"/>
  <c r="U41" i="745"/>
  <c r="T41" i="745"/>
  <c r="S41" i="745"/>
  <c r="Q41" i="745"/>
  <c r="P41" i="745"/>
  <c r="O41" i="745"/>
  <c r="N41" i="745"/>
  <c r="M41" i="745"/>
  <c r="L41" i="745"/>
  <c r="K41" i="745"/>
  <c r="J41" i="745"/>
  <c r="I41" i="745"/>
  <c r="H41" i="745"/>
  <c r="F41" i="745"/>
  <c r="E41" i="745"/>
  <c r="D41" i="745"/>
  <c r="C41" i="745"/>
  <c r="B41" i="745"/>
  <c r="AH40" i="745"/>
  <c r="AG40" i="745"/>
  <c r="AF40" i="745"/>
  <c r="AE40" i="745"/>
  <c r="AD40" i="745"/>
  <c r="AC40" i="745"/>
  <c r="AB40" i="745"/>
  <c r="AA40" i="745"/>
  <c r="Z40" i="745"/>
  <c r="Y40" i="745"/>
  <c r="W40" i="745"/>
  <c r="V40" i="745"/>
  <c r="U40" i="745"/>
  <c r="T40" i="745"/>
  <c r="S40" i="745"/>
  <c r="Q40" i="745"/>
  <c r="P40" i="745"/>
  <c r="O40" i="745"/>
  <c r="N40" i="745"/>
  <c r="M40" i="745"/>
  <c r="L40" i="745"/>
  <c r="K40" i="745"/>
  <c r="J40" i="745"/>
  <c r="I40" i="745"/>
  <c r="H40" i="745"/>
  <c r="F40" i="745"/>
  <c r="E40" i="745"/>
  <c r="D40" i="745"/>
  <c r="C40" i="745"/>
  <c r="B40" i="745"/>
  <c r="AH39" i="745"/>
  <c r="AG39" i="745"/>
  <c r="AF39" i="745"/>
  <c r="AE39" i="745"/>
  <c r="AD39" i="745"/>
  <c r="AC39" i="745"/>
  <c r="AB39" i="745"/>
  <c r="AA39" i="745"/>
  <c r="Z39" i="745"/>
  <c r="Y39" i="745"/>
  <c r="W39" i="745"/>
  <c r="V39" i="745"/>
  <c r="U39" i="745"/>
  <c r="T39" i="745"/>
  <c r="S39" i="745"/>
  <c r="Q39" i="745"/>
  <c r="P39" i="745"/>
  <c r="O39" i="745"/>
  <c r="N39" i="745"/>
  <c r="M39" i="745"/>
  <c r="L39" i="745"/>
  <c r="K39" i="745"/>
  <c r="J39" i="745"/>
  <c r="I39" i="745"/>
  <c r="H39" i="745"/>
  <c r="F39" i="745"/>
  <c r="E39" i="745"/>
  <c r="D39" i="745"/>
  <c r="C39" i="745"/>
  <c r="B39" i="745"/>
  <c r="AH38" i="745"/>
  <c r="AG38" i="745"/>
  <c r="AF38" i="745"/>
  <c r="AE38" i="745"/>
  <c r="AD38" i="745"/>
  <c r="AC38" i="745"/>
  <c r="AB38" i="745"/>
  <c r="AA38" i="745"/>
  <c r="Z38" i="745"/>
  <c r="Y38" i="745"/>
  <c r="W38" i="745"/>
  <c r="V38" i="745"/>
  <c r="U38" i="745"/>
  <c r="T38" i="745"/>
  <c r="S38" i="745"/>
  <c r="Q38" i="745"/>
  <c r="P38" i="745"/>
  <c r="O38" i="745"/>
  <c r="N38" i="745"/>
  <c r="M38" i="745"/>
  <c r="L38" i="745"/>
  <c r="K38" i="745"/>
  <c r="J38" i="745"/>
  <c r="I38" i="745"/>
  <c r="H38" i="745"/>
  <c r="F38" i="745"/>
  <c r="E38" i="745"/>
  <c r="D38" i="745"/>
  <c r="C38" i="745"/>
  <c r="B38" i="745"/>
  <c r="AH37" i="745"/>
  <c r="AG37" i="745"/>
  <c r="AF37" i="745"/>
  <c r="AE37" i="745"/>
  <c r="AD37" i="745"/>
  <c r="AC37" i="745"/>
  <c r="AB37" i="745"/>
  <c r="AA37" i="745"/>
  <c r="Z37" i="745"/>
  <c r="Y37" i="745"/>
  <c r="W37" i="745"/>
  <c r="V37" i="745"/>
  <c r="U37" i="745"/>
  <c r="T37" i="745"/>
  <c r="S37" i="745"/>
  <c r="Q37" i="745"/>
  <c r="P37" i="745"/>
  <c r="O37" i="745"/>
  <c r="N37" i="745"/>
  <c r="M37" i="745"/>
  <c r="L37" i="745"/>
  <c r="K37" i="745"/>
  <c r="J37" i="745"/>
  <c r="I37" i="745"/>
  <c r="H37" i="745"/>
  <c r="F37" i="745"/>
  <c r="E37" i="745"/>
  <c r="D37" i="745"/>
  <c r="C37" i="745"/>
  <c r="B37" i="745"/>
  <c r="AH36" i="745"/>
  <c r="AG36" i="745"/>
  <c r="AF36" i="745"/>
  <c r="AE36" i="745"/>
  <c r="AD36" i="745"/>
  <c r="AC36" i="745"/>
  <c r="AB36" i="745"/>
  <c r="AA36" i="745"/>
  <c r="Z36" i="745"/>
  <c r="Y36" i="745"/>
  <c r="W36" i="745"/>
  <c r="V36" i="745"/>
  <c r="U36" i="745"/>
  <c r="T36" i="745"/>
  <c r="S36" i="745"/>
  <c r="Q36" i="745"/>
  <c r="P36" i="745"/>
  <c r="O36" i="745"/>
  <c r="N36" i="745"/>
  <c r="M36" i="745"/>
  <c r="L36" i="745"/>
  <c r="K36" i="745"/>
  <c r="J36" i="745"/>
  <c r="I36" i="745"/>
  <c r="H36" i="745"/>
  <c r="F36" i="745"/>
  <c r="E36" i="745"/>
  <c r="D36" i="745"/>
  <c r="C36" i="745"/>
  <c r="B36" i="745"/>
  <c r="AH35" i="745"/>
  <c r="AG35" i="745"/>
  <c r="AF35" i="745"/>
  <c r="AE35" i="745"/>
  <c r="AD35" i="745"/>
  <c r="AC35" i="745"/>
  <c r="AB35" i="745"/>
  <c r="AA35" i="745"/>
  <c r="Z35" i="745"/>
  <c r="Y35" i="745"/>
  <c r="W35" i="745"/>
  <c r="V35" i="745"/>
  <c r="U35" i="745"/>
  <c r="T35" i="745"/>
  <c r="S35" i="745"/>
  <c r="Q35" i="745"/>
  <c r="P35" i="745"/>
  <c r="O35" i="745"/>
  <c r="N35" i="745"/>
  <c r="M35" i="745"/>
  <c r="L35" i="745"/>
  <c r="K35" i="745"/>
  <c r="J35" i="745"/>
  <c r="I35" i="745"/>
  <c r="H35" i="745"/>
  <c r="F35" i="745"/>
  <c r="E35" i="745"/>
  <c r="D35" i="745"/>
  <c r="C35" i="745"/>
  <c r="B35" i="745"/>
  <c r="AH34" i="745"/>
  <c r="AG34" i="745"/>
  <c r="AF34" i="745"/>
  <c r="AE34" i="745"/>
  <c r="AD34" i="745"/>
  <c r="AC34" i="745"/>
  <c r="AB34" i="745"/>
  <c r="AA34" i="745"/>
  <c r="Z34" i="745"/>
  <c r="Y34" i="745"/>
  <c r="W34" i="745"/>
  <c r="V34" i="745"/>
  <c r="U34" i="745"/>
  <c r="T34" i="745"/>
  <c r="S34" i="745"/>
  <c r="Q34" i="745"/>
  <c r="P34" i="745"/>
  <c r="O34" i="745"/>
  <c r="N34" i="745"/>
  <c r="M34" i="745"/>
  <c r="L34" i="745"/>
  <c r="K34" i="745"/>
  <c r="J34" i="745"/>
  <c r="I34" i="745"/>
  <c r="H34" i="745"/>
  <c r="F34" i="745"/>
  <c r="E34" i="745"/>
  <c r="D34" i="745"/>
  <c r="C34" i="745"/>
  <c r="B34" i="745"/>
  <c r="AH33" i="745"/>
  <c r="AG33" i="745"/>
  <c r="AF33" i="745"/>
  <c r="AE33" i="745"/>
  <c r="AD33" i="745"/>
  <c r="AC33" i="745"/>
  <c r="AB33" i="745"/>
  <c r="AA33" i="745"/>
  <c r="Z33" i="745"/>
  <c r="Y33" i="745"/>
  <c r="W33" i="745"/>
  <c r="V33" i="745"/>
  <c r="U33" i="745"/>
  <c r="T33" i="745"/>
  <c r="S33" i="745"/>
  <c r="Q33" i="745"/>
  <c r="P33" i="745"/>
  <c r="O33" i="745"/>
  <c r="N33" i="745"/>
  <c r="M33" i="745"/>
  <c r="L33" i="745"/>
  <c r="K33" i="745"/>
  <c r="J33" i="745"/>
  <c r="I33" i="745"/>
  <c r="H33" i="745"/>
  <c r="F33" i="745"/>
  <c r="E33" i="745"/>
  <c r="D33" i="745"/>
  <c r="C33" i="745"/>
  <c r="B33" i="745"/>
  <c r="T30" i="745"/>
  <c r="C30" i="745"/>
  <c r="Z27" i="745"/>
  <c r="T27" i="745"/>
  <c r="I27" i="745"/>
  <c r="C27" i="745"/>
  <c r="AB26" i="745"/>
  <c r="AB28" i="745" s="1"/>
  <c r="Z29" i="745" s="1"/>
  <c r="V26" i="745"/>
  <c r="V28" i="745" s="1"/>
  <c r="T29" i="745" s="1"/>
  <c r="K26" i="745"/>
  <c r="K28" i="745" s="1"/>
  <c r="I29" i="745" s="1"/>
  <c r="E26" i="745"/>
  <c r="E28" i="745" s="1"/>
  <c r="C29" i="745" s="1"/>
  <c r="AH42" i="744"/>
  <c r="AG42" i="744"/>
  <c r="AF42" i="744"/>
  <c r="AE42" i="744"/>
  <c r="AD42" i="744"/>
  <c r="AC42" i="744"/>
  <c r="AB42" i="744"/>
  <c r="AA42" i="744"/>
  <c r="Z42" i="744"/>
  <c r="Y42" i="744"/>
  <c r="W42" i="744"/>
  <c r="V42" i="744"/>
  <c r="U42" i="744"/>
  <c r="T42" i="744"/>
  <c r="S42" i="744"/>
  <c r="Q42" i="744"/>
  <c r="P42" i="744"/>
  <c r="O42" i="744"/>
  <c r="N42" i="744"/>
  <c r="M42" i="744"/>
  <c r="L42" i="744"/>
  <c r="K42" i="744"/>
  <c r="J42" i="744"/>
  <c r="I42" i="744"/>
  <c r="H42" i="744"/>
  <c r="F42" i="744"/>
  <c r="E42" i="744"/>
  <c r="D42" i="744"/>
  <c r="C42" i="744"/>
  <c r="B42" i="744"/>
  <c r="AH41" i="744"/>
  <c r="AG41" i="744"/>
  <c r="AF41" i="744"/>
  <c r="AE41" i="744"/>
  <c r="AD41" i="744"/>
  <c r="AC41" i="744"/>
  <c r="AB41" i="744"/>
  <c r="AA41" i="744"/>
  <c r="Z41" i="744"/>
  <c r="Y41" i="744"/>
  <c r="W41" i="744"/>
  <c r="V41" i="744"/>
  <c r="U41" i="744"/>
  <c r="T41" i="744"/>
  <c r="S41" i="744"/>
  <c r="Q41" i="744"/>
  <c r="P41" i="744"/>
  <c r="O41" i="744"/>
  <c r="N41" i="744"/>
  <c r="M41" i="744"/>
  <c r="L41" i="744"/>
  <c r="K41" i="744"/>
  <c r="J41" i="744"/>
  <c r="I41" i="744"/>
  <c r="H41" i="744"/>
  <c r="F41" i="744"/>
  <c r="E41" i="744"/>
  <c r="D41" i="744"/>
  <c r="C41" i="744"/>
  <c r="B41" i="744"/>
  <c r="AH40" i="744"/>
  <c r="AG40" i="744"/>
  <c r="AF40" i="744"/>
  <c r="AE40" i="744"/>
  <c r="AD40" i="744"/>
  <c r="AC40" i="744"/>
  <c r="AB40" i="744"/>
  <c r="AA40" i="744"/>
  <c r="Z40" i="744"/>
  <c r="Y40" i="744"/>
  <c r="W40" i="744"/>
  <c r="V40" i="744"/>
  <c r="U40" i="744"/>
  <c r="T40" i="744"/>
  <c r="S40" i="744"/>
  <c r="Q40" i="744"/>
  <c r="P40" i="744"/>
  <c r="O40" i="744"/>
  <c r="N40" i="744"/>
  <c r="M40" i="744"/>
  <c r="L40" i="744"/>
  <c r="K40" i="744"/>
  <c r="J40" i="744"/>
  <c r="I40" i="744"/>
  <c r="H40" i="744"/>
  <c r="F40" i="744"/>
  <c r="E40" i="744"/>
  <c r="D40" i="744"/>
  <c r="C40" i="744"/>
  <c r="B40" i="744"/>
  <c r="AH39" i="744"/>
  <c r="AG39" i="744"/>
  <c r="AF39" i="744"/>
  <c r="AE39" i="744"/>
  <c r="AD39" i="744"/>
  <c r="AC39" i="744"/>
  <c r="AB39" i="744"/>
  <c r="AA39" i="744"/>
  <c r="Z39" i="744"/>
  <c r="Y39" i="744"/>
  <c r="W39" i="744"/>
  <c r="V39" i="744"/>
  <c r="U39" i="744"/>
  <c r="T39" i="744"/>
  <c r="S39" i="744"/>
  <c r="Q39" i="744"/>
  <c r="P39" i="744"/>
  <c r="O39" i="744"/>
  <c r="N39" i="744"/>
  <c r="M39" i="744"/>
  <c r="L39" i="744"/>
  <c r="K39" i="744"/>
  <c r="J39" i="744"/>
  <c r="I39" i="744"/>
  <c r="H39" i="744"/>
  <c r="F39" i="744"/>
  <c r="E39" i="744"/>
  <c r="D39" i="744"/>
  <c r="C39" i="744"/>
  <c r="B39" i="744"/>
  <c r="AH38" i="744"/>
  <c r="AG38" i="744"/>
  <c r="AF38" i="744"/>
  <c r="AE38" i="744"/>
  <c r="AD38" i="744"/>
  <c r="AC38" i="744"/>
  <c r="AB38" i="744"/>
  <c r="AA38" i="744"/>
  <c r="Z38" i="744"/>
  <c r="Y38" i="744"/>
  <c r="W38" i="744"/>
  <c r="V38" i="744"/>
  <c r="U38" i="744"/>
  <c r="T38" i="744"/>
  <c r="S38" i="744"/>
  <c r="Q38" i="744"/>
  <c r="P38" i="744"/>
  <c r="O38" i="744"/>
  <c r="N38" i="744"/>
  <c r="M38" i="744"/>
  <c r="L38" i="744"/>
  <c r="K38" i="744"/>
  <c r="J38" i="744"/>
  <c r="I38" i="744"/>
  <c r="H38" i="744"/>
  <c r="F38" i="744"/>
  <c r="E38" i="744"/>
  <c r="D38" i="744"/>
  <c r="C38" i="744"/>
  <c r="B38" i="744"/>
  <c r="AH37" i="744"/>
  <c r="AG37" i="744"/>
  <c r="AF37" i="744"/>
  <c r="AE37" i="744"/>
  <c r="AD37" i="744"/>
  <c r="AC37" i="744"/>
  <c r="AB37" i="744"/>
  <c r="AA37" i="744"/>
  <c r="Z37" i="744"/>
  <c r="Y37" i="744"/>
  <c r="W37" i="744"/>
  <c r="V37" i="744"/>
  <c r="U37" i="744"/>
  <c r="T37" i="744"/>
  <c r="S37" i="744"/>
  <c r="Q37" i="744"/>
  <c r="P37" i="744"/>
  <c r="O37" i="744"/>
  <c r="N37" i="744"/>
  <c r="M37" i="744"/>
  <c r="L37" i="744"/>
  <c r="K37" i="744"/>
  <c r="J37" i="744"/>
  <c r="I37" i="744"/>
  <c r="H37" i="744"/>
  <c r="F37" i="744"/>
  <c r="E37" i="744"/>
  <c r="D37" i="744"/>
  <c r="C37" i="744"/>
  <c r="B37" i="744"/>
  <c r="AH36" i="744"/>
  <c r="AG36" i="744"/>
  <c r="AF36" i="744"/>
  <c r="AE36" i="744"/>
  <c r="AD36" i="744"/>
  <c r="AC36" i="744"/>
  <c r="AB36" i="744"/>
  <c r="AA36" i="744"/>
  <c r="Z36" i="744"/>
  <c r="Y36" i="744"/>
  <c r="W36" i="744"/>
  <c r="V36" i="744"/>
  <c r="U36" i="744"/>
  <c r="T36" i="744"/>
  <c r="S36" i="744"/>
  <c r="Q36" i="744"/>
  <c r="P36" i="744"/>
  <c r="O36" i="744"/>
  <c r="N36" i="744"/>
  <c r="M36" i="744"/>
  <c r="L36" i="744"/>
  <c r="K36" i="744"/>
  <c r="J36" i="744"/>
  <c r="I36" i="744"/>
  <c r="H36" i="744"/>
  <c r="F36" i="744"/>
  <c r="E36" i="744"/>
  <c r="D36" i="744"/>
  <c r="C36" i="744"/>
  <c r="B36" i="744"/>
  <c r="AH35" i="744"/>
  <c r="AG35" i="744"/>
  <c r="AF35" i="744"/>
  <c r="AE35" i="744"/>
  <c r="AD35" i="744"/>
  <c r="AC35" i="744"/>
  <c r="AB35" i="744"/>
  <c r="AA35" i="744"/>
  <c r="Z35" i="744"/>
  <c r="Y35" i="744"/>
  <c r="W35" i="744"/>
  <c r="V35" i="744"/>
  <c r="U35" i="744"/>
  <c r="T35" i="744"/>
  <c r="S35" i="744"/>
  <c r="Q35" i="744"/>
  <c r="P35" i="744"/>
  <c r="O35" i="744"/>
  <c r="N35" i="744"/>
  <c r="M35" i="744"/>
  <c r="L35" i="744"/>
  <c r="K35" i="744"/>
  <c r="J35" i="744"/>
  <c r="I35" i="744"/>
  <c r="H35" i="744"/>
  <c r="F35" i="744"/>
  <c r="E35" i="744"/>
  <c r="D35" i="744"/>
  <c r="C35" i="744"/>
  <c r="B35" i="744"/>
  <c r="AH34" i="744"/>
  <c r="AG34" i="744"/>
  <c r="AF34" i="744"/>
  <c r="AE34" i="744"/>
  <c r="AD34" i="744"/>
  <c r="AC34" i="744"/>
  <c r="AB34" i="744"/>
  <c r="AA34" i="744"/>
  <c r="Z34" i="744"/>
  <c r="Y34" i="744"/>
  <c r="W34" i="744"/>
  <c r="V34" i="744"/>
  <c r="U34" i="744"/>
  <c r="T34" i="744"/>
  <c r="S34" i="744"/>
  <c r="Q34" i="744"/>
  <c r="P34" i="744"/>
  <c r="O34" i="744"/>
  <c r="N34" i="744"/>
  <c r="M34" i="744"/>
  <c r="L34" i="744"/>
  <c r="K34" i="744"/>
  <c r="J34" i="744"/>
  <c r="I34" i="744"/>
  <c r="H34" i="744"/>
  <c r="F34" i="744"/>
  <c r="E34" i="744"/>
  <c r="D34" i="744"/>
  <c r="C34" i="744"/>
  <c r="B34" i="744"/>
  <c r="AH33" i="744"/>
  <c r="AG33" i="744"/>
  <c r="AF33" i="744"/>
  <c r="AE33" i="744"/>
  <c r="AD33" i="744"/>
  <c r="AC33" i="744"/>
  <c r="AB33" i="744"/>
  <c r="AA33" i="744"/>
  <c r="Z33" i="744"/>
  <c r="Y33" i="744"/>
  <c r="W33" i="744"/>
  <c r="V33" i="744"/>
  <c r="U33" i="744"/>
  <c r="T33" i="744"/>
  <c r="S33" i="744"/>
  <c r="Q33" i="744"/>
  <c r="P33" i="744"/>
  <c r="O33" i="744"/>
  <c r="N33" i="744"/>
  <c r="M33" i="744"/>
  <c r="L33" i="744"/>
  <c r="K33" i="744"/>
  <c r="J33" i="744"/>
  <c r="I33" i="744"/>
  <c r="H33" i="744"/>
  <c r="F33" i="744"/>
  <c r="E33" i="744"/>
  <c r="D33" i="744"/>
  <c r="C33" i="744"/>
  <c r="B33" i="744"/>
  <c r="T30" i="744"/>
  <c r="C30" i="744"/>
  <c r="Z27" i="744"/>
  <c r="T27" i="744"/>
  <c r="I27" i="744"/>
  <c r="C27" i="744"/>
  <c r="AB26" i="744"/>
  <c r="AB28" i="744" s="1"/>
  <c r="Z29" i="744" s="1"/>
  <c r="V26" i="744"/>
  <c r="V28" i="744" s="1"/>
  <c r="T29" i="744" s="1"/>
  <c r="K26" i="744"/>
  <c r="K28" i="744" s="1"/>
  <c r="I29" i="744" s="1"/>
  <c r="E26" i="744"/>
  <c r="E28" i="744" s="1"/>
  <c r="C29" i="744" s="1"/>
  <c r="AH42" i="743"/>
  <c r="AG42" i="743"/>
  <c r="AF42" i="743"/>
  <c r="AE42" i="743"/>
  <c r="AD42" i="743"/>
  <c r="AC42" i="743"/>
  <c r="AB42" i="743"/>
  <c r="AA42" i="743"/>
  <c r="Z42" i="743"/>
  <c r="Y42" i="743"/>
  <c r="W42" i="743"/>
  <c r="V42" i="743"/>
  <c r="U42" i="743"/>
  <c r="T42" i="743"/>
  <c r="S42" i="743"/>
  <c r="Q42" i="743"/>
  <c r="P42" i="743"/>
  <c r="O42" i="743"/>
  <c r="N42" i="743"/>
  <c r="M42" i="743"/>
  <c r="L42" i="743"/>
  <c r="K42" i="743"/>
  <c r="J42" i="743"/>
  <c r="I42" i="743"/>
  <c r="H42" i="743"/>
  <c r="F42" i="743"/>
  <c r="E42" i="743"/>
  <c r="D42" i="743"/>
  <c r="C42" i="743"/>
  <c r="B42" i="743"/>
  <c r="AH41" i="743"/>
  <c r="AG41" i="743"/>
  <c r="AF41" i="743"/>
  <c r="AE41" i="743"/>
  <c r="AD41" i="743"/>
  <c r="AC41" i="743"/>
  <c r="AB41" i="743"/>
  <c r="AA41" i="743"/>
  <c r="Z41" i="743"/>
  <c r="Y41" i="743"/>
  <c r="W41" i="743"/>
  <c r="V41" i="743"/>
  <c r="U41" i="743"/>
  <c r="T41" i="743"/>
  <c r="S41" i="743"/>
  <c r="Q41" i="743"/>
  <c r="P41" i="743"/>
  <c r="O41" i="743"/>
  <c r="N41" i="743"/>
  <c r="M41" i="743"/>
  <c r="L41" i="743"/>
  <c r="K41" i="743"/>
  <c r="J41" i="743"/>
  <c r="I41" i="743"/>
  <c r="H41" i="743"/>
  <c r="F41" i="743"/>
  <c r="E41" i="743"/>
  <c r="D41" i="743"/>
  <c r="C41" i="743"/>
  <c r="B41" i="743"/>
  <c r="AH40" i="743"/>
  <c r="AG40" i="743"/>
  <c r="AF40" i="743"/>
  <c r="AE40" i="743"/>
  <c r="AD40" i="743"/>
  <c r="AC40" i="743"/>
  <c r="AB40" i="743"/>
  <c r="AA40" i="743"/>
  <c r="Z40" i="743"/>
  <c r="Y40" i="743"/>
  <c r="W40" i="743"/>
  <c r="V40" i="743"/>
  <c r="U40" i="743"/>
  <c r="T40" i="743"/>
  <c r="S40" i="743"/>
  <c r="Q40" i="743"/>
  <c r="P40" i="743"/>
  <c r="O40" i="743"/>
  <c r="N40" i="743"/>
  <c r="M40" i="743"/>
  <c r="L40" i="743"/>
  <c r="K40" i="743"/>
  <c r="J40" i="743"/>
  <c r="I40" i="743"/>
  <c r="H40" i="743"/>
  <c r="F40" i="743"/>
  <c r="E40" i="743"/>
  <c r="D40" i="743"/>
  <c r="C40" i="743"/>
  <c r="B40" i="743"/>
  <c r="AH39" i="743"/>
  <c r="AG39" i="743"/>
  <c r="AF39" i="743"/>
  <c r="AE39" i="743"/>
  <c r="AD39" i="743"/>
  <c r="AC39" i="743"/>
  <c r="AB39" i="743"/>
  <c r="AA39" i="743"/>
  <c r="Z39" i="743"/>
  <c r="Y39" i="743"/>
  <c r="W39" i="743"/>
  <c r="V39" i="743"/>
  <c r="U39" i="743"/>
  <c r="T39" i="743"/>
  <c r="S39" i="743"/>
  <c r="Q39" i="743"/>
  <c r="P39" i="743"/>
  <c r="O39" i="743"/>
  <c r="N39" i="743"/>
  <c r="M39" i="743"/>
  <c r="L39" i="743"/>
  <c r="K39" i="743"/>
  <c r="J39" i="743"/>
  <c r="I39" i="743"/>
  <c r="H39" i="743"/>
  <c r="F39" i="743"/>
  <c r="E39" i="743"/>
  <c r="D39" i="743"/>
  <c r="C39" i="743"/>
  <c r="B39" i="743"/>
  <c r="AH38" i="743"/>
  <c r="AG38" i="743"/>
  <c r="AF38" i="743"/>
  <c r="AE38" i="743"/>
  <c r="AD38" i="743"/>
  <c r="AC38" i="743"/>
  <c r="AB38" i="743"/>
  <c r="AA38" i="743"/>
  <c r="Z38" i="743"/>
  <c r="Y38" i="743"/>
  <c r="W38" i="743"/>
  <c r="V38" i="743"/>
  <c r="U38" i="743"/>
  <c r="T38" i="743"/>
  <c r="S38" i="743"/>
  <c r="Q38" i="743"/>
  <c r="P38" i="743"/>
  <c r="O38" i="743"/>
  <c r="N38" i="743"/>
  <c r="M38" i="743"/>
  <c r="L38" i="743"/>
  <c r="K38" i="743"/>
  <c r="J38" i="743"/>
  <c r="I38" i="743"/>
  <c r="H38" i="743"/>
  <c r="F38" i="743"/>
  <c r="E38" i="743"/>
  <c r="D38" i="743"/>
  <c r="C38" i="743"/>
  <c r="B38" i="743"/>
  <c r="AH37" i="743"/>
  <c r="AG37" i="743"/>
  <c r="AF37" i="743"/>
  <c r="AE37" i="743"/>
  <c r="AD37" i="743"/>
  <c r="AC37" i="743"/>
  <c r="AB37" i="743"/>
  <c r="AA37" i="743"/>
  <c r="Z37" i="743"/>
  <c r="Y37" i="743"/>
  <c r="W37" i="743"/>
  <c r="V37" i="743"/>
  <c r="U37" i="743"/>
  <c r="T37" i="743"/>
  <c r="S37" i="743"/>
  <c r="Q37" i="743"/>
  <c r="P37" i="743"/>
  <c r="O37" i="743"/>
  <c r="N37" i="743"/>
  <c r="M37" i="743"/>
  <c r="L37" i="743"/>
  <c r="K37" i="743"/>
  <c r="J37" i="743"/>
  <c r="I37" i="743"/>
  <c r="H37" i="743"/>
  <c r="F37" i="743"/>
  <c r="E37" i="743"/>
  <c r="D37" i="743"/>
  <c r="C37" i="743"/>
  <c r="B37" i="743"/>
  <c r="AH36" i="743"/>
  <c r="AG36" i="743"/>
  <c r="AF36" i="743"/>
  <c r="AE36" i="743"/>
  <c r="AD36" i="743"/>
  <c r="AC36" i="743"/>
  <c r="AB36" i="743"/>
  <c r="AA36" i="743"/>
  <c r="Z36" i="743"/>
  <c r="Y36" i="743"/>
  <c r="W36" i="743"/>
  <c r="V36" i="743"/>
  <c r="U36" i="743"/>
  <c r="T36" i="743"/>
  <c r="S36" i="743"/>
  <c r="Q36" i="743"/>
  <c r="P36" i="743"/>
  <c r="O36" i="743"/>
  <c r="N36" i="743"/>
  <c r="M36" i="743"/>
  <c r="L36" i="743"/>
  <c r="K36" i="743"/>
  <c r="J36" i="743"/>
  <c r="I36" i="743"/>
  <c r="H36" i="743"/>
  <c r="F36" i="743"/>
  <c r="E36" i="743"/>
  <c r="D36" i="743"/>
  <c r="C36" i="743"/>
  <c r="B36" i="743"/>
  <c r="AH35" i="743"/>
  <c r="AG35" i="743"/>
  <c r="AF35" i="743"/>
  <c r="AE35" i="743"/>
  <c r="AD35" i="743"/>
  <c r="AC35" i="743"/>
  <c r="AB35" i="743"/>
  <c r="AA35" i="743"/>
  <c r="Z35" i="743"/>
  <c r="Y35" i="743"/>
  <c r="W35" i="743"/>
  <c r="V35" i="743"/>
  <c r="U35" i="743"/>
  <c r="T35" i="743"/>
  <c r="S35" i="743"/>
  <c r="Q35" i="743"/>
  <c r="P35" i="743"/>
  <c r="O35" i="743"/>
  <c r="N35" i="743"/>
  <c r="M35" i="743"/>
  <c r="L35" i="743"/>
  <c r="K35" i="743"/>
  <c r="J35" i="743"/>
  <c r="I35" i="743"/>
  <c r="H35" i="743"/>
  <c r="F35" i="743"/>
  <c r="E35" i="743"/>
  <c r="D35" i="743"/>
  <c r="C35" i="743"/>
  <c r="B35" i="743"/>
  <c r="AH34" i="743"/>
  <c r="AG34" i="743"/>
  <c r="AF34" i="743"/>
  <c r="AE34" i="743"/>
  <c r="AD34" i="743"/>
  <c r="AC34" i="743"/>
  <c r="AB34" i="743"/>
  <c r="AA34" i="743"/>
  <c r="Z34" i="743"/>
  <c r="Y34" i="743"/>
  <c r="W34" i="743"/>
  <c r="V34" i="743"/>
  <c r="U34" i="743"/>
  <c r="T34" i="743"/>
  <c r="S34" i="743"/>
  <c r="Q34" i="743"/>
  <c r="P34" i="743"/>
  <c r="O34" i="743"/>
  <c r="N34" i="743"/>
  <c r="M34" i="743"/>
  <c r="L34" i="743"/>
  <c r="K34" i="743"/>
  <c r="J34" i="743"/>
  <c r="I34" i="743"/>
  <c r="H34" i="743"/>
  <c r="F34" i="743"/>
  <c r="E34" i="743"/>
  <c r="D34" i="743"/>
  <c r="C34" i="743"/>
  <c r="B34" i="743"/>
  <c r="AH33" i="743"/>
  <c r="AG33" i="743"/>
  <c r="AF33" i="743"/>
  <c r="AE33" i="743"/>
  <c r="AD33" i="743"/>
  <c r="AC33" i="743"/>
  <c r="AB33" i="743"/>
  <c r="AA33" i="743"/>
  <c r="Z33" i="743"/>
  <c r="Y33" i="743"/>
  <c r="W33" i="743"/>
  <c r="V33" i="743"/>
  <c r="U33" i="743"/>
  <c r="T33" i="743"/>
  <c r="S33" i="743"/>
  <c r="Q33" i="743"/>
  <c r="P33" i="743"/>
  <c r="O33" i="743"/>
  <c r="N33" i="743"/>
  <c r="M33" i="743"/>
  <c r="L33" i="743"/>
  <c r="K33" i="743"/>
  <c r="J33" i="743"/>
  <c r="I33" i="743"/>
  <c r="H33" i="743"/>
  <c r="F33" i="743"/>
  <c r="E33" i="743"/>
  <c r="D33" i="743"/>
  <c r="C33" i="743"/>
  <c r="B33" i="743"/>
  <c r="T30" i="743"/>
  <c r="C30" i="743"/>
  <c r="Z27" i="743"/>
  <c r="T27" i="743"/>
  <c r="I27" i="743"/>
  <c r="C27" i="743"/>
  <c r="AB26" i="743"/>
  <c r="AB28" i="743" s="1"/>
  <c r="Z29" i="743" s="1"/>
  <c r="V26" i="743"/>
  <c r="V28" i="743" s="1"/>
  <c r="T29" i="743" s="1"/>
  <c r="K26" i="743"/>
  <c r="K28" i="743" s="1"/>
  <c r="I29" i="743" s="1"/>
  <c r="E26" i="743"/>
  <c r="E28" i="743" s="1"/>
  <c r="C29" i="743" s="1"/>
  <c r="AH42" i="742"/>
  <c r="AG42" i="742"/>
  <c r="AF42" i="742"/>
  <c r="AE42" i="742"/>
  <c r="AD42" i="742"/>
  <c r="AC42" i="742"/>
  <c r="AB42" i="742"/>
  <c r="AA42" i="742"/>
  <c r="Z42" i="742"/>
  <c r="Y42" i="742"/>
  <c r="W42" i="742"/>
  <c r="V42" i="742"/>
  <c r="U42" i="742"/>
  <c r="T42" i="742"/>
  <c r="S42" i="742"/>
  <c r="Q42" i="742"/>
  <c r="P42" i="742"/>
  <c r="O42" i="742"/>
  <c r="N42" i="742"/>
  <c r="M42" i="742"/>
  <c r="L42" i="742"/>
  <c r="K42" i="742"/>
  <c r="J42" i="742"/>
  <c r="I42" i="742"/>
  <c r="H42" i="742"/>
  <c r="F42" i="742"/>
  <c r="E42" i="742"/>
  <c r="D42" i="742"/>
  <c r="C42" i="742"/>
  <c r="B42" i="742"/>
  <c r="AH41" i="742"/>
  <c r="AG41" i="742"/>
  <c r="AF41" i="742"/>
  <c r="AE41" i="742"/>
  <c r="AD41" i="742"/>
  <c r="AC41" i="742"/>
  <c r="AB41" i="742"/>
  <c r="AA41" i="742"/>
  <c r="Z41" i="742"/>
  <c r="Y41" i="742"/>
  <c r="W41" i="742"/>
  <c r="V41" i="742"/>
  <c r="U41" i="742"/>
  <c r="T41" i="742"/>
  <c r="S41" i="742"/>
  <c r="Q41" i="742"/>
  <c r="P41" i="742"/>
  <c r="O41" i="742"/>
  <c r="N41" i="742"/>
  <c r="M41" i="742"/>
  <c r="L41" i="742"/>
  <c r="K41" i="742"/>
  <c r="J41" i="742"/>
  <c r="I41" i="742"/>
  <c r="H41" i="742"/>
  <c r="F41" i="742"/>
  <c r="E41" i="742"/>
  <c r="D41" i="742"/>
  <c r="C41" i="742"/>
  <c r="B41" i="742"/>
  <c r="AH40" i="742"/>
  <c r="AG40" i="742"/>
  <c r="AF40" i="742"/>
  <c r="AE40" i="742"/>
  <c r="AD40" i="742"/>
  <c r="AC40" i="742"/>
  <c r="AB40" i="742"/>
  <c r="AA40" i="742"/>
  <c r="Z40" i="742"/>
  <c r="Y40" i="742"/>
  <c r="W40" i="742"/>
  <c r="V40" i="742"/>
  <c r="U40" i="742"/>
  <c r="T40" i="742"/>
  <c r="S40" i="742"/>
  <c r="Q40" i="742"/>
  <c r="P40" i="742"/>
  <c r="O40" i="742"/>
  <c r="N40" i="742"/>
  <c r="M40" i="742"/>
  <c r="L40" i="742"/>
  <c r="K40" i="742"/>
  <c r="J40" i="742"/>
  <c r="I40" i="742"/>
  <c r="H40" i="742"/>
  <c r="F40" i="742"/>
  <c r="E40" i="742"/>
  <c r="D40" i="742"/>
  <c r="C40" i="742"/>
  <c r="B40" i="742"/>
  <c r="AH39" i="742"/>
  <c r="AG39" i="742"/>
  <c r="AF39" i="742"/>
  <c r="AE39" i="742"/>
  <c r="AD39" i="742"/>
  <c r="AC39" i="742"/>
  <c r="AB39" i="742"/>
  <c r="AA39" i="742"/>
  <c r="Z39" i="742"/>
  <c r="Y39" i="742"/>
  <c r="W39" i="742"/>
  <c r="V39" i="742"/>
  <c r="U39" i="742"/>
  <c r="T39" i="742"/>
  <c r="S39" i="742"/>
  <c r="Q39" i="742"/>
  <c r="P39" i="742"/>
  <c r="O39" i="742"/>
  <c r="N39" i="742"/>
  <c r="M39" i="742"/>
  <c r="L39" i="742"/>
  <c r="K39" i="742"/>
  <c r="J39" i="742"/>
  <c r="I39" i="742"/>
  <c r="H39" i="742"/>
  <c r="F39" i="742"/>
  <c r="E39" i="742"/>
  <c r="D39" i="742"/>
  <c r="C39" i="742"/>
  <c r="B39" i="742"/>
  <c r="AH38" i="742"/>
  <c r="AG38" i="742"/>
  <c r="AF38" i="742"/>
  <c r="AE38" i="742"/>
  <c r="AD38" i="742"/>
  <c r="AC38" i="742"/>
  <c r="AB38" i="742"/>
  <c r="AA38" i="742"/>
  <c r="Z38" i="742"/>
  <c r="Y38" i="742"/>
  <c r="W38" i="742"/>
  <c r="V38" i="742"/>
  <c r="U38" i="742"/>
  <c r="T38" i="742"/>
  <c r="S38" i="742"/>
  <c r="Q38" i="742"/>
  <c r="P38" i="742"/>
  <c r="O38" i="742"/>
  <c r="N38" i="742"/>
  <c r="M38" i="742"/>
  <c r="L38" i="742"/>
  <c r="K38" i="742"/>
  <c r="J38" i="742"/>
  <c r="I38" i="742"/>
  <c r="H38" i="742"/>
  <c r="F38" i="742"/>
  <c r="E38" i="742"/>
  <c r="D38" i="742"/>
  <c r="C38" i="742"/>
  <c r="B38" i="742"/>
  <c r="AH37" i="742"/>
  <c r="AG37" i="742"/>
  <c r="AF37" i="742"/>
  <c r="AE37" i="742"/>
  <c r="AD37" i="742"/>
  <c r="AC37" i="742"/>
  <c r="AB37" i="742"/>
  <c r="AA37" i="742"/>
  <c r="Z37" i="742"/>
  <c r="Y37" i="742"/>
  <c r="W37" i="742"/>
  <c r="V37" i="742"/>
  <c r="U37" i="742"/>
  <c r="T37" i="742"/>
  <c r="S37" i="742"/>
  <c r="Q37" i="742"/>
  <c r="P37" i="742"/>
  <c r="O37" i="742"/>
  <c r="N37" i="742"/>
  <c r="M37" i="742"/>
  <c r="L37" i="742"/>
  <c r="K37" i="742"/>
  <c r="J37" i="742"/>
  <c r="I37" i="742"/>
  <c r="H37" i="742"/>
  <c r="F37" i="742"/>
  <c r="E37" i="742"/>
  <c r="D37" i="742"/>
  <c r="C37" i="742"/>
  <c r="B37" i="742"/>
  <c r="AH36" i="742"/>
  <c r="AG36" i="742"/>
  <c r="AF36" i="742"/>
  <c r="AE36" i="742"/>
  <c r="AD36" i="742"/>
  <c r="AC36" i="742"/>
  <c r="AB36" i="742"/>
  <c r="AA36" i="742"/>
  <c r="Z36" i="742"/>
  <c r="Y36" i="742"/>
  <c r="W36" i="742"/>
  <c r="V36" i="742"/>
  <c r="U36" i="742"/>
  <c r="T36" i="742"/>
  <c r="S36" i="742"/>
  <c r="Q36" i="742"/>
  <c r="P36" i="742"/>
  <c r="O36" i="742"/>
  <c r="N36" i="742"/>
  <c r="M36" i="742"/>
  <c r="L36" i="742"/>
  <c r="K36" i="742"/>
  <c r="J36" i="742"/>
  <c r="I36" i="742"/>
  <c r="H36" i="742"/>
  <c r="F36" i="742"/>
  <c r="E36" i="742"/>
  <c r="D36" i="742"/>
  <c r="C36" i="742"/>
  <c r="B36" i="742"/>
  <c r="AH35" i="742"/>
  <c r="AG35" i="742"/>
  <c r="AF35" i="742"/>
  <c r="AE35" i="742"/>
  <c r="AD35" i="742"/>
  <c r="AC35" i="742"/>
  <c r="AB35" i="742"/>
  <c r="AA35" i="742"/>
  <c r="Z35" i="742"/>
  <c r="Y35" i="742"/>
  <c r="W35" i="742"/>
  <c r="V35" i="742"/>
  <c r="U35" i="742"/>
  <c r="T35" i="742"/>
  <c r="S35" i="742"/>
  <c r="Q35" i="742"/>
  <c r="P35" i="742"/>
  <c r="O35" i="742"/>
  <c r="N35" i="742"/>
  <c r="M35" i="742"/>
  <c r="L35" i="742"/>
  <c r="K35" i="742"/>
  <c r="J35" i="742"/>
  <c r="I35" i="742"/>
  <c r="H35" i="742"/>
  <c r="F35" i="742"/>
  <c r="E35" i="742"/>
  <c r="D35" i="742"/>
  <c r="C35" i="742"/>
  <c r="B35" i="742"/>
  <c r="AH34" i="742"/>
  <c r="AG34" i="742"/>
  <c r="AF34" i="742"/>
  <c r="AE34" i="742"/>
  <c r="AD34" i="742"/>
  <c r="AC34" i="742"/>
  <c r="AB34" i="742"/>
  <c r="AA34" i="742"/>
  <c r="Z34" i="742"/>
  <c r="Y34" i="742"/>
  <c r="W34" i="742"/>
  <c r="V34" i="742"/>
  <c r="U34" i="742"/>
  <c r="T34" i="742"/>
  <c r="S34" i="742"/>
  <c r="Q34" i="742"/>
  <c r="P34" i="742"/>
  <c r="O34" i="742"/>
  <c r="N34" i="742"/>
  <c r="M34" i="742"/>
  <c r="L34" i="742"/>
  <c r="K34" i="742"/>
  <c r="J34" i="742"/>
  <c r="I34" i="742"/>
  <c r="H34" i="742"/>
  <c r="F34" i="742"/>
  <c r="E34" i="742"/>
  <c r="D34" i="742"/>
  <c r="C34" i="742"/>
  <c r="B34" i="742"/>
  <c r="AH33" i="742"/>
  <c r="AG33" i="742"/>
  <c r="AF33" i="742"/>
  <c r="AE33" i="742"/>
  <c r="AD33" i="742"/>
  <c r="AC33" i="742"/>
  <c r="AB33" i="742"/>
  <c r="AA33" i="742"/>
  <c r="Z33" i="742"/>
  <c r="Y33" i="742"/>
  <c r="W33" i="742"/>
  <c r="V33" i="742"/>
  <c r="U33" i="742"/>
  <c r="T33" i="742"/>
  <c r="S33" i="742"/>
  <c r="Q33" i="742"/>
  <c r="P33" i="742"/>
  <c r="O33" i="742"/>
  <c r="N33" i="742"/>
  <c r="M33" i="742"/>
  <c r="L33" i="742"/>
  <c r="K33" i="742"/>
  <c r="J33" i="742"/>
  <c r="I33" i="742"/>
  <c r="H33" i="742"/>
  <c r="F33" i="742"/>
  <c r="E33" i="742"/>
  <c r="D33" i="742"/>
  <c r="C33" i="742"/>
  <c r="B33" i="742"/>
  <c r="T30" i="742"/>
  <c r="C30" i="742"/>
  <c r="Z27" i="742"/>
  <c r="T27" i="742"/>
  <c r="I27" i="742"/>
  <c r="C27" i="742"/>
  <c r="AB26" i="742"/>
  <c r="AB28" i="742" s="1"/>
  <c r="Z29" i="742" s="1"/>
  <c r="V26" i="742"/>
  <c r="V28" i="742" s="1"/>
  <c r="T29" i="742" s="1"/>
  <c r="K26" i="742"/>
  <c r="K28" i="742" s="1"/>
  <c r="I29" i="742" s="1"/>
  <c r="E26" i="742"/>
  <c r="E28" i="742" s="1"/>
  <c r="C29" i="742" s="1"/>
  <c r="AH42" i="741"/>
  <c r="AG42" i="741"/>
  <c r="AF42" i="741"/>
  <c r="AE42" i="741"/>
  <c r="AD42" i="741"/>
  <c r="AC42" i="741"/>
  <c r="AB42" i="741"/>
  <c r="AA42" i="741"/>
  <c r="Z42" i="741"/>
  <c r="Y42" i="741"/>
  <c r="W42" i="741"/>
  <c r="V42" i="741"/>
  <c r="U42" i="741"/>
  <c r="T42" i="741"/>
  <c r="S42" i="741"/>
  <c r="Q42" i="741"/>
  <c r="P42" i="741"/>
  <c r="O42" i="741"/>
  <c r="N42" i="741"/>
  <c r="M42" i="741"/>
  <c r="L42" i="741"/>
  <c r="K42" i="741"/>
  <c r="J42" i="741"/>
  <c r="I42" i="741"/>
  <c r="H42" i="741"/>
  <c r="F42" i="741"/>
  <c r="E42" i="741"/>
  <c r="D42" i="741"/>
  <c r="C42" i="741"/>
  <c r="B42" i="741"/>
  <c r="AH41" i="741"/>
  <c r="AG41" i="741"/>
  <c r="AF41" i="741"/>
  <c r="AE41" i="741"/>
  <c r="AD41" i="741"/>
  <c r="AC41" i="741"/>
  <c r="AB41" i="741"/>
  <c r="AA41" i="741"/>
  <c r="Z41" i="741"/>
  <c r="Y41" i="741"/>
  <c r="W41" i="741"/>
  <c r="V41" i="741"/>
  <c r="U41" i="741"/>
  <c r="T41" i="741"/>
  <c r="S41" i="741"/>
  <c r="Q41" i="741"/>
  <c r="P41" i="741"/>
  <c r="O41" i="741"/>
  <c r="N41" i="741"/>
  <c r="M41" i="741"/>
  <c r="L41" i="741"/>
  <c r="K41" i="741"/>
  <c r="J41" i="741"/>
  <c r="I41" i="741"/>
  <c r="H41" i="741"/>
  <c r="F41" i="741"/>
  <c r="E41" i="741"/>
  <c r="D41" i="741"/>
  <c r="C41" i="741"/>
  <c r="B41" i="741"/>
  <c r="AH40" i="741"/>
  <c r="AG40" i="741"/>
  <c r="AF40" i="741"/>
  <c r="AE40" i="741"/>
  <c r="AD40" i="741"/>
  <c r="AC40" i="741"/>
  <c r="AB40" i="741"/>
  <c r="AA40" i="741"/>
  <c r="Z40" i="741"/>
  <c r="Y40" i="741"/>
  <c r="W40" i="741"/>
  <c r="V40" i="741"/>
  <c r="U40" i="741"/>
  <c r="T40" i="741"/>
  <c r="S40" i="741"/>
  <c r="Q40" i="741"/>
  <c r="P40" i="741"/>
  <c r="O40" i="741"/>
  <c r="N40" i="741"/>
  <c r="M40" i="741"/>
  <c r="L40" i="741"/>
  <c r="K40" i="741"/>
  <c r="J40" i="741"/>
  <c r="I40" i="741"/>
  <c r="H40" i="741"/>
  <c r="F40" i="741"/>
  <c r="E40" i="741"/>
  <c r="D40" i="741"/>
  <c r="C40" i="741"/>
  <c r="B40" i="741"/>
  <c r="AH39" i="741"/>
  <c r="AG39" i="741"/>
  <c r="AF39" i="741"/>
  <c r="AE39" i="741"/>
  <c r="AD39" i="741"/>
  <c r="AC39" i="741"/>
  <c r="AB39" i="741"/>
  <c r="AA39" i="741"/>
  <c r="Z39" i="741"/>
  <c r="Y39" i="741"/>
  <c r="W39" i="741"/>
  <c r="V39" i="741"/>
  <c r="U39" i="741"/>
  <c r="T39" i="741"/>
  <c r="S39" i="741"/>
  <c r="Q39" i="741"/>
  <c r="P39" i="741"/>
  <c r="O39" i="741"/>
  <c r="N39" i="741"/>
  <c r="M39" i="741"/>
  <c r="L39" i="741"/>
  <c r="K39" i="741"/>
  <c r="J39" i="741"/>
  <c r="I39" i="741"/>
  <c r="H39" i="741"/>
  <c r="F39" i="741"/>
  <c r="E39" i="741"/>
  <c r="D39" i="741"/>
  <c r="C39" i="741"/>
  <c r="B39" i="741"/>
  <c r="AH38" i="741"/>
  <c r="AG38" i="741"/>
  <c r="AF38" i="741"/>
  <c r="AE38" i="741"/>
  <c r="AD38" i="741"/>
  <c r="AC38" i="741"/>
  <c r="AB38" i="741"/>
  <c r="AA38" i="741"/>
  <c r="Z38" i="741"/>
  <c r="Y38" i="741"/>
  <c r="W38" i="741"/>
  <c r="V38" i="741"/>
  <c r="U38" i="741"/>
  <c r="T38" i="741"/>
  <c r="S38" i="741"/>
  <c r="Q38" i="741"/>
  <c r="P38" i="741"/>
  <c r="O38" i="741"/>
  <c r="N38" i="741"/>
  <c r="M38" i="741"/>
  <c r="L38" i="741"/>
  <c r="K38" i="741"/>
  <c r="J38" i="741"/>
  <c r="I38" i="741"/>
  <c r="H38" i="741"/>
  <c r="F38" i="741"/>
  <c r="E38" i="741"/>
  <c r="D38" i="741"/>
  <c r="C38" i="741"/>
  <c r="B38" i="741"/>
  <c r="AH37" i="741"/>
  <c r="AG37" i="741"/>
  <c r="AF37" i="741"/>
  <c r="AE37" i="741"/>
  <c r="AD37" i="741"/>
  <c r="AC37" i="741"/>
  <c r="AB37" i="741"/>
  <c r="AA37" i="741"/>
  <c r="Z37" i="741"/>
  <c r="Y37" i="741"/>
  <c r="W37" i="741"/>
  <c r="V37" i="741"/>
  <c r="U37" i="741"/>
  <c r="T37" i="741"/>
  <c r="S37" i="741"/>
  <c r="Q37" i="741"/>
  <c r="P37" i="741"/>
  <c r="O37" i="741"/>
  <c r="N37" i="741"/>
  <c r="M37" i="741"/>
  <c r="L37" i="741"/>
  <c r="K37" i="741"/>
  <c r="J37" i="741"/>
  <c r="I37" i="741"/>
  <c r="H37" i="741"/>
  <c r="F37" i="741"/>
  <c r="E37" i="741"/>
  <c r="D37" i="741"/>
  <c r="C37" i="741"/>
  <c r="B37" i="741"/>
  <c r="AH36" i="741"/>
  <c r="AG36" i="741"/>
  <c r="AF36" i="741"/>
  <c r="AE36" i="741"/>
  <c r="AD36" i="741"/>
  <c r="AC36" i="741"/>
  <c r="AB36" i="741"/>
  <c r="AA36" i="741"/>
  <c r="Z36" i="741"/>
  <c r="Y36" i="741"/>
  <c r="W36" i="741"/>
  <c r="V36" i="741"/>
  <c r="U36" i="741"/>
  <c r="T36" i="741"/>
  <c r="S36" i="741"/>
  <c r="Q36" i="741"/>
  <c r="P36" i="741"/>
  <c r="O36" i="741"/>
  <c r="N36" i="741"/>
  <c r="M36" i="741"/>
  <c r="L36" i="741"/>
  <c r="K36" i="741"/>
  <c r="J36" i="741"/>
  <c r="I36" i="741"/>
  <c r="H36" i="741"/>
  <c r="F36" i="741"/>
  <c r="E36" i="741"/>
  <c r="D36" i="741"/>
  <c r="C36" i="741"/>
  <c r="B36" i="741"/>
  <c r="AH35" i="741"/>
  <c r="AG35" i="741"/>
  <c r="AF35" i="741"/>
  <c r="AE35" i="741"/>
  <c r="AD35" i="741"/>
  <c r="AC35" i="741"/>
  <c r="AB35" i="741"/>
  <c r="AA35" i="741"/>
  <c r="Z35" i="741"/>
  <c r="Y35" i="741"/>
  <c r="W35" i="741"/>
  <c r="V35" i="741"/>
  <c r="U35" i="741"/>
  <c r="T35" i="741"/>
  <c r="S35" i="741"/>
  <c r="Q35" i="741"/>
  <c r="P35" i="741"/>
  <c r="O35" i="741"/>
  <c r="N35" i="741"/>
  <c r="M35" i="741"/>
  <c r="L35" i="741"/>
  <c r="K35" i="741"/>
  <c r="J35" i="741"/>
  <c r="I35" i="741"/>
  <c r="H35" i="741"/>
  <c r="F35" i="741"/>
  <c r="E35" i="741"/>
  <c r="D35" i="741"/>
  <c r="C35" i="741"/>
  <c r="B35" i="741"/>
  <c r="AH34" i="741"/>
  <c r="AG34" i="741"/>
  <c r="AF34" i="741"/>
  <c r="AE34" i="741"/>
  <c r="AD34" i="741"/>
  <c r="AC34" i="741"/>
  <c r="AB34" i="741"/>
  <c r="AA34" i="741"/>
  <c r="Z34" i="741"/>
  <c r="Y34" i="741"/>
  <c r="W34" i="741"/>
  <c r="V34" i="741"/>
  <c r="U34" i="741"/>
  <c r="T34" i="741"/>
  <c r="S34" i="741"/>
  <c r="Q34" i="741"/>
  <c r="P34" i="741"/>
  <c r="O34" i="741"/>
  <c r="N34" i="741"/>
  <c r="M34" i="741"/>
  <c r="L34" i="741"/>
  <c r="K34" i="741"/>
  <c r="J34" i="741"/>
  <c r="I34" i="741"/>
  <c r="H34" i="741"/>
  <c r="F34" i="741"/>
  <c r="E34" i="741"/>
  <c r="D34" i="741"/>
  <c r="C34" i="741"/>
  <c r="B34" i="741"/>
  <c r="AH33" i="741"/>
  <c r="AG33" i="741"/>
  <c r="AF33" i="741"/>
  <c r="AE33" i="741"/>
  <c r="AD33" i="741"/>
  <c r="AC33" i="741"/>
  <c r="AB33" i="741"/>
  <c r="AA33" i="741"/>
  <c r="Z33" i="741"/>
  <c r="Y33" i="741"/>
  <c r="W33" i="741"/>
  <c r="V33" i="741"/>
  <c r="U33" i="741"/>
  <c r="T33" i="741"/>
  <c r="S33" i="741"/>
  <c r="Q33" i="741"/>
  <c r="P33" i="741"/>
  <c r="O33" i="741"/>
  <c r="N33" i="741"/>
  <c r="M33" i="741"/>
  <c r="L33" i="741"/>
  <c r="K33" i="741"/>
  <c r="J33" i="741"/>
  <c r="I33" i="741"/>
  <c r="H33" i="741"/>
  <c r="F33" i="741"/>
  <c r="E33" i="741"/>
  <c r="D33" i="741"/>
  <c r="C33" i="741"/>
  <c r="B33" i="741"/>
  <c r="T30" i="741"/>
  <c r="C30" i="741"/>
  <c r="Z27" i="741"/>
  <c r="T27" i="741"/>
  <c r="I27" i="741"/>
  <c r="C27" i="741"/>
  <c r="AB26" i="741"/>
  <c r="AB28" i="741" s="1"/>
  <c r="Z29" i="741" s="1"/>
  <c r="V26" i="741"/>
  <c r="V28" i="741" s="1"/>
  <c r="T29" i="741" s="1"/>
  <c r="K26" i="741"/>
  <c r="K28" i="741" s="1"/>
  <c r="I29" i="741" s="1"/>
  <c r="E26" i="741"/>
  <c r="E28" i="741" s="1"/>
  <c r="C29" i="741" s="1"/>
  <c r="AH42" i="740"/>
  <c r="AG42" i="740"/>
  <c r="AF42" i="740"/>
  <c r="AE42" i="740"/>
  <c r="AD42" i="740"/>
  <c r="AC42" i="740"/>
  <c r="AB42" i="740"/>
  <c r="AA42" i="740"/>
  <c r="Z42" i="740"/>
  <c r="Y42" i="740"/>
  <c r="W42" i="740"/>
  <c r="V42" i="740"/>
  <c r="U42" i="740"/>
  <c r="T42" i="740"/>
  <c r="S42" i="740"/>
  <c r="Q42" i="740"/>
  <c r="P42" i="740"/>
  <c r="O42" i="740"/>
  <c r="N42" i="740"/>
  <c r="M42" i="740"/>
  <c r="L42" i="740"/>
  <c r="K42" i="740"/>
  <c r="J42" i="740"/>
  <c r="I42" i="740"/>
  <c r="H42" i="740"/>
  <c r="F42" i="740"/>
  <c r="E42" i="740"/>
  <c r="D42" i="740"/>
  <c r="C42" i="740"/>
  <c r="B42" i="740"/>
  <c r="AH41" i="740"/>
  <c r="AG41" i="740"/>
  <c r="AF41" i="740"/>
  <c r="AE41" i="740"/>
  <c r="AD41" i="740"/>
  <c r="AC41" i="740"/>
  <c r="AB41" i="740"/>
  <c r="AA41" i="740"/>
  <c r="Z41" i="740"/>
  <c r="Y41" i="740"/>
  <c r="W41" i="740"/>
  <c r="V41" i="740"/>
  <c r="U41" i="740"/>
  <c r="T41" i="740"/>
  <c r="S41" i="740"/>
  <c r="Q41" i="740"/>
  <c r="P41" i="740"/>
  <c r="O41" i="740"/>
  <c r="N41" i="740"/>
  <c r="M41" i="740"/>
  <c r="L41" i="740"/>
  <c r="K41" i="740"/>
  <c r="J41" i="740"/>
  <c r="I41" i="740"/>
  <c r="H41" i="740"/>
  <c r="F41" i="740"/>
  <c r="E41" i="740"/>
  <c r="D41" i="740"/>
  <c r="C41" i="740"/>
  <c r="B41" i="740"/>
  <c r="AH40" i="740"/>
  <c r="AG40" i="740"/>
  <c r="AF40" i="740"/>
  <c r="AE40" i="740"/>
  <c r="AD40" i="740"/>
  <c r="AC40" i="740"/>
  <c r="AB40" i="740"/>
  <c r="AA40" i="740"/>
  <c r="Z40" i="740"/>
  <c r="Y40" i="740"/>
  <c r="W40" i="740"/>
  <c r="V40" i="740"/>
  <c r="U40" i="740"/>
  <c r="T40" i="740"/>
  <c r="S40" i="740"/>
  <c r="Q40" i="740"/>
  <c r="P40" i="740"/>
  <c r="O40" i="740"/>
  <c r="N40" i="740"/>
  <c r="M40" i="740"/>
  <c r="L40" i="740"/>
  <c r="K40" i="740"/>
  <c r="J40" i="740"/>
  <c r="I40" i="740"/>
  <c r="H40" i="740"/>
  <c r="F40" i="740"/>
  <c r="E40" i="740"/>
  <c r="D40" i="740"/>
  <c r="C40" i="740"/>
  <c r="B40" i="740"/>
  <c r="AH39" i="740"/>
  <c r="AG39" i="740"/>
  <c r="AF39" i="740"/>
  <c r="AE39" i="740"/>
  <c r="AD39" i="740"/>
  <c r="AC39" i="740"/>
  <c r="AB39" i="740"/>
  <c r="AA39" i="740"/>
  <c r="Z39" i="740"/>
  <c r="Y39" i="740"/>
  <c r="W39" i="740"/>
  <c r="V39" i="740"/>
  <c r="U39" i="740"/>
  <c r="T39" i="740"/>
  <c r="S39" i="740"/>
  <c r="Q39" i="740"/>
  <c r="P39" i="740"/>
  <c r="O39" i="740"/>
  <c r="N39" i="740"/>
  <c r="M39" i="740"/>
  <c r="L39" i="740"/>
  <c r="K39" i="740"/>
  <c r="J39" i="740"/>
  <c r="I39" i="740"/>
  <c r="H39" i="740"/>
  <c r="F39" i="740"/>
  <c r="E39" i="740"/>
  <c r="D39" i="740"/>
  <c r="C39" i="740"/>
  <c r="B39" i="740"/>
  <c r="AH38" i="740"/>
  <c r="AG38" i="740"/>
  <c r="AF38" i="740"/>
  <c r="AE38" i="740"/>
  <c r="AD38" i="740"/>
  <c r="AC38" i="740"/>
  <c r="AB38" i="740"/>
  <c r="AA38" i="740"/>
  <c r="Z38" i="740"/>
  <c r="Y38" i="740"/>
  <c r="W38" i="740"/>
  <c r="V38" i="740"/>
  <c r="U38" i="740"/>
  <c r="T38" i="740"/>
  <c r="S38" i="740"/>
  <c r="Q38" i="740"/>
  <c r="P38" i="740"/>
  <c r="O38" i="740"/>
  <c r="N38" i="740"/>
  <c r="M38" i="740"/>
  <c r="L38" i="740"/>
  <c r="K38" i="740"/>
  <c r="J38" i="740"/>
  <c r="I38" i="740"/>
  <c r="H38" i="740"/>
  <c r="F38" i="740"/>
  <c r="E38" i="740"/>
  <c r="D38" i="740"/>
  <c r="C38" i="740"/>
  <c r="B38" i="740"/>
  <c r="AH37" i="740"/>
  <c r="AG37" i="740"/>
  <c r="AF37" i="740"/>
  <c r="AE37" i="740"/>
  <c r="AD37" i="740"/>
  <c r="AC37" i="740"/>
  <c r="AB37" i="740"/>
  <c r="AA37" i="740"/>
  <c r="Z37" i="740"/>
  <c r="Y37" i="740"/>
  <c r="W37" i="740"/>
  <c r="V37" i="740"/>
  <c r="U37" i="740"/>
  <c r="T37" i="740"/>
  <c r="S37" i="740"/>
  <c r="Q37" i="740"/>
  <c r="P37" i="740"/>
  <c r="O37" i="740"/>
  <c r="N37" i="740"/>
  <c r="M37" i="740"/>
  <c r="L37" i="740"/>
  <c r="K37" i="740"/>
  <c r="J37" i="740"/>
  <c r="I37" i="740"/>
  <c r="H37" i="740"/>
  <c r="F37" i="740"/>
  <c r="E37" i="740"/>
  <c r="D37" i="740"/>
  <c r="C37" i="740"/>
  <c r="B37" i="740"/>
  <c r="AH36" i="740"/>
  <c r="AG36" i="740"/>
  <c r="AF36" i="740"/>
  <c r="AE36" i="740"/>
  <c r="AD36" i="740"/>
  <c r="AC36" i="740"/>
  <c r="AB36" i="740"/>
  <c r="AA36" i="740"/>
  <c r="Z36" i="740"/>
  <c r="Y36" i="740"/>
  <c r="W36" i="740"/>
  <c r="V36" i="740"/>
  <c r="U36" i="740"/>
  <c r="T36" i="740"/>
  <c r="S36" i="740"/>
  <c r="Q36" i="740"/>
  <c r="P36" i="740"/>
  <c r="O36" i="740"/>
  <c r="N36" i="740"/>
  <c r="M36" i="740"/>
  <c r="L36" i="740"/>
  <c r="K36" i="740"/>
  <c r="J36" i="740"/>
  <c r="I36" i="740"/>
  <c r="H36" i="740"/>
  <c r="F36" i="740"/>
  <c r="E36" i="740"/>
  <c r="D36" i="740"/>
  <c r="C36" i="740"/>
  <c r="B36" i="740"/>
  <c r="AH35" i="740"/>
  <c r="AG35" i="740"/>
  <c r="AF35" i="740"/>
  <c r="AE35" i="740"/>
  <c r="AD35" i="740"/>
  <c r="AC35" i="740"/>
  <c r="AB35" i="740"/>
  <c r="AA35" i="740"/>
  <c r="Z35" i="740"/>
  <c r="Y35" i="740"/>
  <c r="W35" i="740"/>
  <c r="V35" i="740"/>
  <c r="U35" i="740"/>
  <c r="T35" i="740"/>
  <c r="S35" i="740"/>
  <c r="Q35" i="740"/>
  <c r="P35" i="740"/>
  <c r="O35" i="740"/>
  <c r="N35" i="740"/>
  <c r="M35" i="740"/>
  <c r="L35" i="740"/>
  <c r="K35" i="740"/>
  <c r="J35" i="740"/>
  <c r="I35" i="740"/>
  <c r="H35" i="740"/>
  <c r="F35" i="740"/>
  <c r="E35" i="740"/>
  <c r="D35" i="740"/>
  <c r="C35" i="740"/>
  <c r="B35" i="740"/>
  <c r="AH34" i="740"/>
  <c r="AG34" i="740"/>
  <c r="AF34" i="740"/>
  <c r="AE34" i="740"/>
  <c r="AD34" i="740"/>
  <c r="AC34" i="740"/>
  <c r="AB34" i="740"/>
  <c r="AA34" i="740"/>
  <c r="Z34" i="740"/>
  <c r="Y34" i="740"/>
  <c r="W34" i="740"/>
  <c r="V34" i="740"/>
  <c r="U34" i="740"/>
  <c r="T34" i="740"/>
  <c r="S34" i="740"/>
  <c r="Q34" i="740"/>
  <c r="P34" i="740"/>
  <c r="O34" i="740"/>
  <c r="N34" i="740"/>
  <c r="M34" i="740"/>
  <c r="L34" i="740"/>
  <c r="K34" i="740"/>
  <c r="J34" i="740"/>
  <c r="I34" i="740"/>
  <c r="H34" i="740"/>
  <c r="F34" i="740"/>
  <c r="E34" i="740"/>
  <c r="D34" i="740"/>
  <c r="C34" i="740"/>
  <c r="B34" i="740"/>
  <c r="AH33" i="740"/>
  <c r="AG33" i="740"/>
  <c r="AF33" i="740"/>
  <c r="AE33" i="740"/>
  <c r="AD33" i="740"/>
  <c r="AC33" i="740"/>
  <c r="AB33" i="740"/>
  <c r="AA33" i="740"/>
  <c r="Z33" i="740"/>
  <c r="Y33" i="740"/>
  <c r="W33" i="740"/>
  <c r="V33" i="740"/>
  <c r="U33" i="740"/>
  <c r="T33" i="740"/>
  <c r="S33" i="740"/>
  <c r="Q33" i="740"/>
  <c r="P33" i="740"/>
  <c r="O33" i="740"/>
  <c r="N33" i="740"/>
  <c r="M33" i="740"/>
  <c r="L33" i="740"/>
  <c r="K33" i="740"/>
  <c r="J33" i="740"/>
  <c r="I33" i="740"/>
  <c r="H33" i="740"/>
  <c r="F33" i="740"/>
  <c r="E33" i="740"/>
  <c r="D33" i="740"/>
  <c r="C33" i="740"/>
  <c r="B33" i="740"/>
  <c r="T30" i="740"/>
  <c r="C30" i="740"/>
  <c r="Z27" i="740"/>
  <c r="T27" i="740"/>
  <c r="I27" i="740"/>
  <c r="C27" i="740"/>
  <c r="AB26" i="740"/>
  <c r="AB28" i="740" s="1"/>
  <c r="Z29" i="740" s="1"/>
  <c r="V26" i="740"/>
  <c r="V28" i="740" s="1"/>
  <c r="T29" i="740" s="1"/>
  <c r="K26" i="740"/>
  <c r="K28" i="740" s="1"/>
  <c r="I29" i="740" s="1"/>
  <c r="E26" i="740"/>
  <c r="E28" i="740" s="1"/>
  <c r="C29" i="740" s="1"/>
  <c r="AH42" i="739"/>
  <c r="AG42" i="739"/>
  <c r="AF42" i="739"/>
  <c r="AE42" i="739"/>
  <c r="AD42" i="739"/>
  <c r="AC42" i="739"/>
  <c r="AB42" i="739"/>
  <c r="AA42" i="739"/>
  <c r="Z42" i="739"/>
  <c r="Y42" i="739"/>
  <c r="W42" i="739"/>
  <c r="V42" i="739"/>
  <c r="U42" i="739"/>
  <c r="T42" i="739"/>
  <c r="S42" i="739"/>
  <c r="Q42" i="739"/>
  <c r="P42" i="739"/>
  <c r="O42" i="739"/>
  <c r="N42" i="739"/>
  <c r="M42" i="739"/>
  <c r="L42" i="739"/>
  <c r="K42" i="739"/>
  <c r="J42" i="739"/>
  <c r="I42" i="739"/>
  <c r="H42" i="739"/>
  <c r="F42" i="739"/>
  <c r="E42" i="739"/>
  <c r="D42" i="739"/>
  <c r="C42" i="739"/>
  <c r="B42" i="739"/>
  <c r="AH41" i="739"/>
  <c r="AG41" i="739"/>
  <c r="AF41" i="739"/>
  <c r="AE41" i="739"/>
  <c r="AD41" i="739"/>
  <c r="AC41" i="739"/>
  <c r="AB41" i="739"/>
  <c r="AA41" i="739"/>
  <c r="Z41" i="739"/>
  <c r="Y41" i="739"/>
  <c r="W41" i="739"/>
  <c r="V41" i="739"/>
  <c r="U41" i="739"/>
  <c r="T41" i="739"/>
  <c r="S41" i="739"/>
  <c r="Q41" i="739"/>
  <c r="P41" i="739"/>
  <c r="O41" i="739"/>
  <c r="N41" i="739"/>
  <c r="M41" i="739"/>
  <c r="L41" i="739"/>
  <c r="K41" i="739"/>
  <c r="J41" i="739"/>
  <c r="I41" i="739"/>
  <c r="H41" i="739"/>
  <c r="F41" i="739"/>
  <c r="E41" i="739"/>
  <c r="D41" i="739"/>
  <c r="C41" i="739"/>
  <c r="B41" i="739"/>
  <c r="AH40" i="739"/>
  <c r="AG40" i="739"/>
  <c r="AF40" i="739"/>
  <c r="AE40" i="739"/>
  <c r="AD40" i="739"/>
  <c r="AC40" i="739"/>
  <c r="AB40" i="739"/>
  <c r="AA40" i="739"/>
  <c r="Z40" i="739"/>
  <c r="Y40" i="739"/>
  <c r="W40" i="739"/>
  <c r="V40" i="739"/>
  <c r="U40" i="739"/>
  <c r="T40" i="739"/>
  <c r="S40" i="739"/>
  <c r="Q40" i="739"/>
  <c r="P40" i="739"/>
  <c r="O40" i="739"/>
  <c r="N40" i="739"/>
  <c r="M40" i="739"/>
  <c r="L40" i="739"/>
  <c r="K40" i="739"/>
  <c r="J40" i="739"/>
  <c r="I40" i="739"/>
  <c r="H40" i="739"/>
  <c r="F40" i="739"/>
  <c r="E40" i="739"/>
  <c r="D40" i="739"/>
  <c r="C40" i="739"/>
  <c r="B40" i="739"/>
  <c r="AH39" i="739"/>
  <c r="AG39" i="739"/>
  <c r="AF39" i="739"/>
  <c r="AE39" i="739"/>
  <c r="AD39" i="739"/>
  <c r="AC39" i="739"/>
  <c r="AB39" i="739"/>
  <c r="AA39" i="739"/>
  <c r="Z39" i="739"/>
  <c r="Y39" i="739"/>
  <c r="W39" i="739"/>
  <c r="V39" i="739"/>
  <c r="U39" i="739"/>
  <c r="T39" i="739"/>
  <c r="S39" i="739"/>
  <c r="Q39" i="739"/>
  <c r="P39" i="739"/>
  <c r="O39" i="739"/>
  <c r="N39" i="739"/>
  <c r="M39" i="739"/>
  <c r="L39" i="739"/>
  <c r="K39" i="739"/>
  <c r="J39" i="739"/>
  <c r="I39" i="739"/>
  <c r="H39" i="739"/>
  <c r="F39" i="739"/>
  <c r="E39" i="739"/>
  <c r="D39" i="739"/>
  <c r="C39" i="739"/>
  <c r="B39" i="739"/>
  <c r="AH38" i="739"/>
  <c r="AG38" i="739"/>
  <c r="AF38" i="739"/>
  <c r="AE38" i="739"/>
  <c r="AD38" i="739"/>
  <c r="AC38" i="739"/>
  <c r="AB38" i="739"/>
  <c r="AA38" i="739"/>
  <c r="Z38" i="739"/>
  <c r="Y38" i="739"/>
  <c r="W38" i="739"/>
  <c r="V38" i="739"/>
  <c r="U38" i="739"/>
  <c r="T38" i="739"/>
  <c r="S38" i="739"/>
  <c r="Q38" i="739"/>
  <c r="P38" i="739"/>
  <c r="O38" i="739"/>
  <c r="N38" i="739"/>
  <c r="M38" i="739"/>
  <c r="L38" i="739"/>
  <c r="K38" i="739"/>
  <c r="J38" i="739"/>
  <c r="I38" i="739"/>
  <c r="H38" i="739"/>
  <c r="F38" i="739"/>
  <c r="E38" i="739"/>
  <c r="D38" i="739"/>
  <c r="C38" i="739"/>
  <c r="B38" i="739"/>
  <c r="AH37" i="739"/>
  <c r="AG37" i="739"/>
  <c r="AF37" i="739"/>
  <c r="AE37" i="739"/>
  <c r="AD37" i="739"/>
  <c r="AC37" i="739"/>
  <c r="AB37" i="739"/>
  <c r="AA37" i="739"/>
  <c r="Z37" i="739"/>
  <c r="Y37" i="739"/>
  <c r="W37" i="739"/>
  <c r="V37" i="739"/>
  <c r="U37" i="739"/>
  <c r="T37" i="739"/>
  <c r="S37" i="739"/>
  <c r="Q37" i="739"/>
  <c r="P37" i="739"/>
  <c r="O37" i="739"/>
  <c r="N37" i="739"/>
  <c r="M37" i="739"/>
  <c r="L37" i="739"/>
  <c r="K37" i="739"/>
  <c r="J37" i="739"/>
  <c r="I37" i="739"/>
  <c r="H37" i="739"/>
  <c r="F37" i="739"/>
  <c r="E37" i="739"/>
  <c r="D37" i="739"/>
  <c r="C37" i="739"/>
  <c r="B37" i="739"/>
  <c r="AH36" i="739"/>
  <c r="AG36" i="739"/>
  <c r="AF36" i="739"/>
  <c r="AE36" i="739"/>
  <c r="AD36" i="739"/>
  <c r="AC36" i="739"/>
  <c r="AB36" i="739"/>
  <c r="AA36" i="739"/>
  <c r="Z36" i="739"/>
  <c r="Y36" i="739"/>
  <c r="W36" i="739"/>
  <c r="V36" i="739"/>
  <c r="U36" i="739"/>
  <c r="T36" i="739"/>
  <c r="S36" i="739"/>
  <c r="Q36" i="739"/>
  <c r="P36" i="739"/>
  <c r="O36" i="739"/>
  <c r="N36" i="739"/>
  <c r="M36" i="739"/>
  <c r="L36" i="739"/>
  <c r="K36" i="739"/>
  <c r="J36" i="739"/>
  <c r="I36" i="739"/>
  <c r="H36" i="739"/>
  <c r="F36" i="739"/>
  <c r="E36" i="739"/>
  <c r="D36" i="739"/>
  <c r="C36" i="739"/>
  <c r="B36" i="739"/>
  <c r="AH35" i="739"/>
  <c r="AG35" i="739"/>
  <c r="AF35" i="739"/>
  <c r="AE35" i="739"/>
  <c r="AD35" i="739"/>
  <c r="AC35" i="739"/>
  <c r="AB35" i="739"/>
  <c r="AA35" i="739"/>
  <c r="Z35" i="739"/>
  <c r="Y35" i="739"/>
  <c r="W35" i="739"/>
  <c r="V35" i="739"/>
  <c r="U35" i="739"/>
  <c r="T35" i="739"/>
  <c r="S35" i="739"/>
  <c r="Q35" i="739"/>
  <c r="P35" i="739"/>
  <c r="O35" i="739"/>
  <c r="N35" i="739"/>
  <c r="M35" i="739"/>
  <c r="L35" i="739"/>
  <c r="K35" i="739"/>
  <c r="J35" i="739"/>
  <c r="I35" i="739"/>
  <c r="H35" i="739"/>
  <c r="F35" i="739"/>
  <c r="E35" i="739"/>
  <c r="D35" i="739"/>
  <c r="C35" i="739"/>
  <c r="B35" i="739"/>
  <c r="AH34" i="739"/>
  <c r="AG34" i="739"/>
  <c r="AF34" i="739"/>
  <c r="AE34" i="739"/>
  <c r="AD34" i="739"/>
  <c r="AC34" i="739"/>
  <c r="AB34" i="739"/>
  <c r="AA34" i="739"/>
  <c r="Z34" i="739"/>
  <c r="Y34" i="739"/>
  <c r="W34" i="739"/>
  <c r="V34" i="739"/>
  <c r="U34" i="739"/>
  <c r="T34" i="739"/>
  <c r="S34" i="739"/>
  <c r="Q34" i="739"/>
  <c r="P34" i="739"/>
  <c r="O34" i="739"/>
  <c r="N34" i="739"/>
  <c r="M34" i="739"/>
  <c r="L34" i="739"/>
  <c r="K34" i="739"/>
  <c r="J34" i="739"/>
  <c r="I34" i="739"/>
  <c r="H34" i="739"/>
  <c r="F34" i="739"/>
  <c r="E34" i="739"/>
  <c r="D34" i="739"/>
  <c r="C34" i="739"/>
  <c r="B34" i="739"/>
  <c r="AH33" i="739"/>
  <c r="AG33" i="739"/>
  <c r="AF33" i="739"/>
  <c r="AE33" i="739"/>
  <c r="AD33" i="739"/>
  <c r="AC33" i="739"/>
  <c r="AB33" i="739"/>
  <c r="AA33" i="739"/>
  <c r="Z33" i="739"/>
  <c r="Y33" i="739"/>
  <c r="W33" i="739"/>
  <c r="V33" i="739"/>
  <c r="U33" i="739"/>
  <c r="T33" i="739"/>
  <c r="S33" i="739"/>
  <c r="Q33" i="739"/>
  <c r="P33" i="739"/>
  <c r="O33" i="739"/>
  <c r="N33" i="739"/>
  <c r="M33" i="739"/>
  <c r="L33" i="739"/>
  <c r="K33" i="739"/>
  <c r="J33" i="739"/>
  <c r="I33" i="739"/>
  <c r="H33" i="739"/>
  <c r="F33" i="739"/>
  <c r="E33" i="739"/>
  <c r="D33" i="739"/>
  <c r="C33" i="739"/>
  <c r="B33" i="739"/>
  <c r="T30" i="739"/>
  <c r="C30" i="739"/>
  <c r="Z27" i="739"/>
  <c r="T27" i="739"/>
  <c r="I27" i="739"/>
  <c r="C27" i="739"/>
  <c r="AB26" i="739"/>
  <c r="AB28" i="739" s="1"/>
  <c r="Z29" i="739" s="1"/>
  <c r="V26" i="739"/>
  <c r="V28" i="739" s="1"/>
  <c r="T29" i="739" s="1"/>
  <c r="K26" i="739"/>
  <c r="K28" i="739" s="1"/>
  <c r="I29" i="739" s="1"/>
  <c r="E26" i="739"/>
  <c r="E28" i="739" s="1"/>
  <c r="C29" i="739" s="1"/>
  <c r="AH42" i="738"/>
  <c r="AG42" i="738"/>
  <c r="AF42" i="738"/>
  <c r="AE42" i="738"/>
  <c r="AD42" i="738"/>
  <c r="AC42" i="738"/>
  <c r="AB42" i="738"/>
  <c r="AA42" i="738"/>
  <c r="Z42" i="738"/>
  <c r="Y42" i="738"/>
  <c r="W42" i="738"/>
  <c r="V42" i="738"/>
  <c r="U42" i="738"/>
  <c r="T42" i="738"/>
  <c r="S42" i="738"/>
  <c r="Q42" i="738"/>
  <c r="P42" i="738"/>
  <c r="O42" i="738"/>
  <c r="N42" i="738"/>
  <c r="M42" i="738"/>
  <c r="L42" i="738"/>
  <c r="K42" i="738"/>
  <c r="J42" i="738"/>
  <c r="I42" i="738"/>
  <c r="H42" i="738"/>
  <c r="F42" i="738"/>
  <c r="E42" i="738"/>
  <c r="D42" i="738"/>
  <c r="C42" i="738"/>
  <c r="B42" i="738"/>
  <c r="AH41" i="738"/>
  <c r="AG41" i="738"/>
  <c r="AF41" i="738"/>
  <c r="AE41" i="738"/>
  <c r="AD41" i="738"/>
  <c r="AC41" i="738"/>
  <c r="AB41" i="738"/>
  <c r="AA41" i="738"/>
  <c r="Z41" i="738"/>
  <c r="Y41" i="738"/>
  <c r="W41" i="738"/>
  <c r="V41" i="738"/>
  <c r="U41" i="738"/>
  <c r="T41" i="738"/>
  <c r="S41" i="738"/>
  <c r="Q41" i="738"/>
  <c r="P41" i="738"/>
  <c r="O41" i="738"/>
  <c r="N41" i="738"/>
  <c r="M41" i="738"/>
  <c r="L41" i="738"/>
  <c r="K41" i="738"/>
  <c r="J41" i="738"/>
  <c r="I41" i="738"/>
  <c r="H41" i="738"/>
  <c r="F41" i="738"/>
  <c r="E41" i="738"/>
  <c r="D41" i="738"/>
  <c r="C41" i="738"/>
  <c r="B41" i="738"/>
  <c r="AH40" i="738"/>
  <c r="AG40" i="738"/>
  <c r="AF40" i="738"/>
  <c r="AE40" i="738"/>
  <c r="AD40" i="738"/>
  <c r="AC40" i="738"/>
  <c r="AB40" i="738"/>
  <c r="AA40" i="738"/>
  <c r="Z40" i="738"/>
  <c r="Y40" i="738"/>
  <c r="W40" i="738"/>
  <c r="V40" i="738"/>
  <c r="U40" i="738"/>
  <c r="T40" i="738"/>
  <c r="S40" i="738"/>
  <c r="Q40" i="738"/>
  <c r="P40" i="738"/>
  <c r="O40" i="738"/>
  <c r="N40" i="738"/>
  <c r="M40" i="738"/>
  <c r="L40" i="738"/>
  <c r="K40" i="738"/>
  <c r="J40" i="738"/>
  <c r="I40" i="738"/>
  <c r="H40" i="738"/>
  <c r="F40" i="738"/>
  <c r="E40" i="738"/>
  <c r="D40" i="738"/>
  <c r="C40" i="738"/>
  <c r="B40" i="738"/>
  <c r="AH39" i="738"/>
  <c r="AG39" i="738"/>
  <c r="AF39" i="738"/>
  <c r="AE39" i="738"/>
  <c r="AD39" i="738"/>
  <c r="AC39" i="738"/>
  <c r="AB39" i="738"/>
  <c r="AA39" i="738"/>
  <c r="Z39" i="738"/>
  <c r="Y39" i="738"/>
  <c r="W39" i="738"/>
  <c r="V39" i="738"/>
  <c r="U39" i="738"/>
  <c r="T39" i="738"/>
  <c r="S39" i="738"/>
  <c r="Q39" i="738"/>
  <c r="P39" i="738"/>
  <c r="O39" i="738"/>
  <c r="N39" i="738"/>
  <c r="M39" i="738"/>
  <c r="L39" i="738"/>
  <c r="K39" i="738"/>
  <c r="J39" i="738"/>
  <c r="I39" i="738"/>
  <c r="H39" i="738"/>
  <c r="F39" i="738"/>
  <c r="E39" i="738"/>
  <c r="D39" i="738"/>
  <c r="C39" i="738"/>
  <c r="B39" i="738"/>
  <c r="AH38" i="738"/>
  <c r="AG38" i="738"/>
  <c r="AF38" i="738"/>
  <c r="AE38" i="738"/>
  <c r="AD38" i="738"/>
  <c r="AC38" i="738"/>
  <c r="AB38" i="738"/>
  <c r="AA38" i="738"/>
  <c r="Z38" i="738"/>
  <c r="Y38" i="738"/>
  <c r="W38" i="738"/>
  <c r="V38" i="738"/>
  <c r="U38" i="738"/>
  <c r="T38" i="738"/>
  <c r="S38" i="738"/>
  <c r="Q38" i="738"/>
  <c r="P38" i="738"/>
  <c r="O38" i="738"/>
  <c r="N38" i="738"/>
  <c r="M38" i="738"/>
  <c r="L38" i="738"/>
  <c r="K38" i="738"/>
  <c r="J38" i="738"/>
  <c r="I38" i="738"/>
  <c r="H38" i="738"/>
  <c r="F38" i="738"/>
  <c r="E38" i="738"/>
  <c r="D38" i="738"/>
  <c r="C38" i="738"/>
  <c r="B38" i="738"/>
  <c r="AH37" i="738"/>
  <c r="AG37" i="738"/>
  <c r="AF37" i="738"/>
  <c r="AE37" i="738"/>
  <c r="AD37" i="738"/>
  <c r="AC37" i="738"/>
  <c r="AB37" i="738"/>
  <c r="AA37" i="738"/>
  <c r="Z37" i="738"/>
  <c r="Y37" i="738"/>
  <c r="W37" i="738"/>
  <c r="V37" i="738"/>
  <c r="U37" i="738"/>
  <c r="T37" i="738"/>
  <c r="S37" i="738"/>
  <c r="Q37" i="738"/>
  <c r="P37" i="738"/>
  <c r="O37" i="738"/>
  <c r="N37" i="738"/>
  <c r="M37" i="738"/>
  <c r="L37" i="738"/>
  <c r="K37" i="738"/>
  <c r="J37" i="738"/>
  <c r="I37" i="738"/>
  <c r="H37" i="738"/>
  <c r="F37" i="738"/>
  <c r="E37" i="738"/>
  <c r="D37" i="738"/>
  <c r="C37" i="738"/>
  <c r="B37" i="738"/>
  <c r="AH36" i="738"/>
  <c r="AG36" i="738"/>
  <c r="AF36" i="738"/>
  <c r="AE36" i="738"/>
  <c r="AD36" i="738"/>
  <c r="AC36" i="738"/>
  <c r="AB36" i="738"/>
  <c r="AA36" i="738"/>
  <c r="Z36" i="738"/>
  <c r="Y36" i="738"/>
  <c r="W36" i="738"/>
  <c r="V36" i="738"/>
  <c r="U36" i="738"/>
  <c r="T36" i="738"/>
  <c r="S36" i="738"/>
  <c r="Q36" i="738"/>
  <c r="P36" i="738"/>
  <c r="O36" i="738"/>
  <c r="N36" i="738"/>
  <c r="M36" i="738"/>
  <c r="L36" i="738"/>
  <c r="K36" i="738"/>
  <c r="J36" i="738"/>
  <c r="I36" i="738"/>
  <c r="H36" i="738"/>
  <c r="F36" i="738"/>
  <c r="E36" i="738"/>
  <c r="D36" i="738"/>
  <c r="C36" i="738"/>
  <c r="B36" i="738"/>
  <c r="AH35" i="738"/>
  <c r="AG35" i="738"/>
  <c r="AF35" i="738"/>
  <c r="AE35" i="738"/>
  <c r="AD35" i="738"/>
  <c r="AC35" i="738"/>
  <c r="AB35" i="738"/>
  <c r="AA35" i="738"/>
  <c r="Z35" i="738"/>
  <c r="Y35" i="738"/>
  <c r="W35" i="738"/>
  <c r="V35" i="738"/>
  <c r="U35" i="738"/>
  <c r="T35" i="738"/>
  <c r="S35" i="738"/>
  <c r="Q35" i="738"/>
  <c r="P35" i="738"/>
  <c r="O35" i="738"/>
  <c r="N35" i="738"/>
  <c r="M35" i="738"/>
  <c r="L35" i="738"/>
  <c r="K35" i="738"/>
  <c r="J35" i="738"/>
  <c r="I35" i="738"/>
  <c r="H35" i="738"/>
  <c r="F35" i="738"/>
  <c r="E35" i="738"/>
  <c r="D35" i="738"/>
  <c r="C35" i="738"/>
  <c r="B35" i="738"/>
  <c r="AH34" i="738"/>
  <c r="AG34" i="738"/>
  <c r="AF34" i="738"/>
  <c r="AE34" i="738"/>
  <c r="AD34" i="738"/>
  <c r="AC34" i="738"/>
  <c r="AB34" i="738"/>
  <c r="AA34" i="738"/>
  <c r="Z34" i="738"/>
  <c r="Y34" i="738"/>
  <c r="W34" i="738"/>
  <c r="V34" i="738"/>
  <c r="U34" i="738"/>
  <c r="T34" i="738"/>
  <c r="S34" i="738"/>
  <c r="Q34" i="738"/>
  <c r="P34" i="738"/>
  <c r="O34" i="738"/>
  <c r="N34" i="738"/>
  <c r="M34" i="738"/>
  <c r="L34" i="738"/>
  <c r="K34" i="738"/>
  <c r="J34" i="738"/>
  <c r="I34" i="738"/>
  <c r="H34" i="738"/>
  <c r="F34" i="738"/>
  <c r="E34" i="738"/>
  <c r="D34" i="738"/>
  <c r="C34" i="738"/>
  <c r="B34" i="738"/>
  <c r="AH33" i="738"/>
  <c r="AG33" i="738"/>
  <c r="AF33" i="738"/>
  <c r="AE33" i="738"/>
  <c r="AD33" i="738"/>
  <c r="AC33" i="738"/>
  <c r="AB33" i="738"/>
  <c r="AA33" i="738"/>
  <c r="Z33" i="738"/>
  <c r="Y33" i="738"/>
  <c r="W33" i="738"/>
  <c r="V33" i="738"/>
  <c r="U33" i="738"/>
  <c r="T33" i="738"/>
  <c r="S33" i="738"/>
  <c r="Q33" i="738"/>
  <c r="P33" i="738"/>
  <c r="O33" i="738"/>
  <c r="N33" i="738"/>
  <c r="M33" i="738"/>
  <c r="L33" i="738"/>
  <c r="K33" i="738"/>
  <c r="J33" i="738"/>
  <c r="I33" i="738"/>
  <c r="H33" i="738"/>
  <c r="F33" i="738"/>
  <c r="E33" i="738"/>
  <c r="D33" i="738"/>
  <c r="C33" i="738"/>
  <c r="B33" i="738"/>
  <c r="T30" i="738"/>
  <c r="C30" i="738"/>
  <c r="Z27" i="738"/>
  <c r="T27" i="738"/>
  <c r="I27" i="738"/>
  <c r="C27" i="738"/>
  <c r="AB26" i="738"/>
  <c r="AB28" i="738" s="1"/>
  <c r="Z29" i="738" s="1"/>
  <c r="V26" i="738"/>
  <c r="V28" i="738" s="1"/>
  <c r="T29" i="738" s="1"/>
  <c r="K26" i="738"/>
  <c r="K28" i="738" s="1"/>
  <c r="I29" i="738" s="1"/>
  <c r="E26" i="738"/>
  <c r="E28" i="738" s="1"/>
  <c r="C29" i="738" s="1"/>
  <c r="AH42" i="737"/>
  <c r="AG42" i="737"/>
  <c r="AF42" i="737"/>
  <c r="AE42" i="737"/>
  <c r="AD42" i="737"/>
  <c r="AC42" i="737"/>
  <c r="AB42" i="737"/>
  <c r="AA42" i="737"/>
  <c r="Z42" i="737"/>
  <c r="Y42" i="737"/>
  <c r="W42" i="737"/>
  <c r="V42" i="737"/>
  <c r="U42" i="737"/>
  <c r="T42" i="737"/>
  <c r="S42" i="737"/>
  <c r="Q42" i="737"/>
  <c r="P42" i="737"/>
  <c r="O42" i="737"/>
  <c r="N42" i="737"/>
  <c r="M42" i="737"/>
  <c r="L42" i="737"/>
  <c r="K42" i="737"/>
  <c r="J42" i="737"/>
  <c r="I42" i="737"/>
  <c r="H42" i="737"/>
  <c r="F42" i="737"/>
  <c r="E42" i="737"/>
  <c r="D42" i="737"/>
  <c r="C42" i="737"/>
  <c r="B42" i="737"/>
  <c r="AH41" i="737"/>
  <c r="AG41" i="737"/>
  <c r="AF41" i="737"/>
  <c r="AE41" i="737"/>
  <c r="AD41" i="737"/>
  <c r="AC41" i="737"/>
  <c r="AB41" i="737"/>
  <c r="AA41" i="737"/>
  <c r="Z41" i="737"/>
  <c r="Y41" i="737"/>
  <c r="W41" i="737"/>
  <c r="V41" i="737"/>
  <c r="U41" i="737"/>
  <c r="T41" i="737"/>
  <c r="S41" i="737"/>
  <c r="Q41" i="737"/>
  <c r="P41" i="737"/>
  <c r="O41" i="737"/>
  <c r="N41" i="737"/>
  <c r="M41" i="737"/>
  <c r="L41" i="737"/>
  <c r="K41" i="737"/>
  <c r="J41" i="737"/>
  <c r="I41" i="737"/>
  <c r="H41" i="737"/>
  <c r="F41" i="737"/>
  <c r="E41" i="737"/>
  <c r="D41" i="737"/>
  <c r="C41" i="737"/>
  <c r="B41" i="737"/>
  <c r="AH40" i="737"/>
  <c r="AG40" i="737"/>
  <c r="AF40" i="737"/>
  <c r="AE40" i="737"/>
  <c r="AD40" i="737"/>
  <c r="AC40" i="737"/>
  <c r="AB40" i="737"/>
  <c r="AA40" i="737"/>
  <c r="Z40" i="737"/>
  <c r="Y40" i="737"/>
  <c r="W40" i="737"/>
  <c r="V40" i="737"/>
  <c r="U40" i="737"/>
  <c r="T40" i="737"/>
  <c r="S40" i="737"/>
  <c r="Q40" i="737"/>
  <c r="P40" i="737"/>
  <c r="O40" i="737"/>
  <c r="N40" i="737"/>
  <c r="M40" i="737"/>
  <c r="L40" i="737"/>
  <c r="K40" i="737"/>
  <c r="J40" i="737"/>
  <c r="I40" i="737"/>
  <c r="H40" i="737"/>
  <c r="F40" i="737"/>
  <c r="E40" i="737"/>
  <c r="D40" i="737"/>
  <c r="C40" i="737"/>
  <c r="B40" i="737"/>
  <c r="AH39" i="737"/>
  <c r="AG39" i="737"/>
  <c r="AF39" i="737"/>
  <c r="AE39" i="737"/>
  <c r="AD39" i="737"/>
  <c r="AC39" i="737"/>
  <c r="AB39" i="737"/>
  <c r="AA39" i="737"/>
  <c r="Z39" i="737"/>
  <c r="Y39" i="737"/>
  <c r="W39" i="737"/>
  <c r="V39" i="737"/>
  <c r="U39" i="737"/>
  <c r="T39" i="737"/>
  <c r="S39" i="737"/>
  <c r="Q39" i="737"/>
  <c r="P39" i="737"/>
  <c r="O39" i="737"/>
  <c r="N39" i="737"/>
  <c r="M39" i="737"/>
  <c r="L39" i="737"/>
  <c r="K39" i="737"/>
  <c r="J39" i="737"/>
  <c r="I39" i="737"/>
  <c r="H39" i="737"/>
  <c r="F39" i="737"/>
  <c r="E39" i="737"/>
  <c r="D39" i="737"/>
  <c r="C39" i="737"/>
  <c r="B39" i="737"/>
  <c r="AH38" i="737"/>
  <c r="AG38" i="737"/>
  <c r="AF38" i="737"/>
  <c r="AE38" i="737"/>
  <c r="AD38" i="737"/>
  <c r="AC38" i="737"/>
  <c r="AB38" i="737"/>
  <c r="AA38" i="737"/>
  <c r="Z38" i="737"/>
  <c r="Y38" i="737"/>
  <c r="W38" i="737"/>
  <c r="V38" i="737"/>
  <c r="U38" i="737"/>
  <c r="T38" i="737"/>
  <c r="S38" i="737"/>
  <c r="Q38" i="737"/>
  <c r="P38" i="737"/>
  <c r="O38" i="737"/>
  <c r="N38" i="737"/>
  <c r="M38" i="737"/>
  <c r="L38" i="737"/>
  <c r="K38" i="737"/>
  <c r="J38" i="737"/>
  <c r="I38" i="737"/>
  <c r="H38" i="737"/>
  <c r="F38" i="737"/>
  <c r="E38" i="737"/>
  <c r="D38" i="737"/>
  <c r="C38" i="737"/>
  <c r="B38" i="737"/>
  <c r="AH37" i="737"/>
  <c r="AG37" i="737"/>
  <c r="AF37" i="737"/>
  <c r="AE37" i="737"/>
  <c r="AD37" i="737"/>
  <c r="AC37" i="737"/>
  <c r="AB37" i="737"/>
  <c r="AA37" i="737"/>
  <c r="Z37" i="737"/>
  <c r="Y37" i="737"/>
  <c r="W37" i="737"/>
  <c r="V37" i="737"/>
  <c r="U37" i="737"/>
  <c r="T37" i="737"/>
  <c r="S37" i="737"/>
  <c r="Q37" i="737"/>
  <c r="P37" i="737"/>
  <c r="O37" i="737"/>
  <c r="N37" i="737"/>
  <c r="M37" i="737"/>
  <c r="L37" i="737"/>
  <c r="K37" i="737"/>
  <c r="J37" i="737"/>
  <c r="I37" i="737"/>
  <c r="H37" i="737"/>
  <c r="F37" i="737"/>
  <c r="E37" i="737"/>
  <c r="D37" i="737"/>
  <c r="C37" i="737"/>
  <c r="B37" i="737"/>
  <c r="AH36" i="737"/>
  <c r="AG36" i="737"/>
  <c r="AF36" i="737"/>
  <c r="AE36" i="737"/>
  <c r="AD36" i="737"/>
  <c r="AC36" i="737"/>
  <c r="AB36" i="737"/>
  <c r="AA36" i="737"/>
  <c r="Z36" i="737"/>
  <c r="Y36" i="737"/>
  <c r="W36" i="737"/>
  <c r="V36" i="737"/>
  <c r="U36" i="737"/>
  <c r="T36" i="737"/>
  <c r="S36" i="737"/>
  <c r="Q36" i="737"/>
  <c r="P36" i="737"/>
  <c r="O36" i="737"/>
  <c r="N36" i="737"/>
  <c r="M36" i="737"/>
  <c r="L36" i="737"/>
  <c r="K36" i="737"/>
  <c r="J36" i="737"/>
  <c r="I36" i="737"/>
  <c r="H36" i="737"/>
  <c r="F36" i="737"/>
  <c r="E36" i="737"/>
  <c r="D36" i="737"/>
  <c r="C36" i="737"/>
  <c r="B36" i="737"/>
  <c r="AH35" i="737"/>
  <c r="AG35" i="737"/>
  <c r="AF35" i="737"/>
  <c r="AE35" i="737"/>
  <c r="AD35" i="737"/>
  <c r="AC35" i="737"/>
  <c r="AB35" i="737"/>
  <c r="AA35" i="737"/>
  <c r="Z35" i="737"/>
  <c r="Y35" i="737"/>
  <c r="W35" i="737"/>
  <c r="V35" i="737"/>
  <c r="U35" i="737"/>
  <c r="T35" i="737"/>
  <c r="S35" i="737"/>
  <c r="Q35" i="737"/>
  <c r="P35" i="737"/>
  <c r="O35" i="737"/>
  <c r="N35" i="737"/>
  <c r="M35" i="737"/>
  <c r="L35" i="737"/>
  <c r="K35" i="737"/>
  <c r="J35" i="737"/>
  <c r="I35" i="737"/>
  <c r="H35" i="737"/>
  <c r="F35" i="737"/>
  <c r="E35" i="737"/>
  <c r="D35" i="737"/>
  <c r="C35" i="737"/>
  <c r="B35" i="737"/>
  <c r="AH34" i="737"/>
  <c r="AG34" i="737"/>
  <c r="AF34" i="737"/>
  <c r="AE34" i="737"/>
  <c r="AD34" i="737"/>
  <c r="AC34" i="737"/>
  <c r="AB34" i="737"/>
  <c r="AA34" i="737"/>
  <c r="Z34" i="737"/>
  <c r="Y34" i="737"/>
  <c r="W34" i="737"/>
  <c r="V34" i="737"/>
  <c r="U34" i="737"/>
  <c r="T34" i="737"/>
  <c r="S34" i="737"/>
  <c r="Q34" i="737"/>
  <c r="P34" i="737"/>
  <c r="O34" i="737"/>
  <c r="N34" i="737"/>
  <c r="M34" i="737"/>
  <c r="L34" i="737"/>
  <c r="K34" i="737"/>
  <c r="J34" i="737"/>
  <c r="I34" i="737"/>
  <c r="H34" i="737"/>
  <c r="F34" i="737"/>
  <c r="E34" i="737"/>
  <c r="D34" i="737"/>
  <c r="C34" i="737"/>
  <c r="B34" i="737"/>
  <c r="AH33" i="737"/>
  <c r="AG33" i="737"/>
  <c r="AF33" i="737"/>
  <c r="AE33" i="737"/>
  <c r="AD33" i="737"/>
  <c r="AC33" i="737"/>
  <c r="AB33" i="737"/>
  <c r="AA33" i="737"/>
  <c r="Z33" i="737"/>
  <c r="Y33" i="737"/>
  <c r="W33" i="737"/>
  <c r="V33" i="737"/>
  <c r="U33" i="737"/>
  <c r="T33" i="737"/>
  <c r="S33" i="737"/>
  <c r="Q33" i="737"/>
  <c r="P33" i="737"/>
  <c r="O33" i="737"/>
  <c r="N33" i="737"/>
  <c r="M33" i="737"/>
  <c r="L33" i="737"/>
  <c r="K33" i="737"/>
  <c r="J33" i="737"/>
  <c r="I33" i="737"/>
  <c r="H33" i="737"/>
  <c r="F33" i="737"/>
  <c r="E33" i="737"/>
  <c r="D33" i="737"/>
  <c r="C33" i="737"/>
  <c r="B33" i="737"/>
  <c r="T30" i="737"/>
  <c r="C30" i="737"/>
  <c r="Z27" i="737"/>
  <c r="T27" i="737"/>
  <c r="I27" i="737"/>
  <c r="C27" i="737"/>
  <c r="AB26" i="737"/>
  <c r="AB28" i="737" s="1"/>
  <c r="Z29" i="737" s="1"/>
  <c r="V26" i="737"/>
  <c r="V28" i="737" s="1"/>
  <c r="T29" i="737" s="1"/>
  <c r="K26" i="737"/>
  <c r="K28" i="737" s="1"/>
  <c r="I29" i="737" s="1"/>
  <c r="E26" i="737"/>
  <c r="E28" i="737" s="1"/>
  <c r="C29" i="737" s="1"/>
  <c r="AH42" i="736"/>
  <c r="AG42" i="736"/>
  <c r="AF42" i="736"/>
  <c r="AE42" i="736"/>
  <c r="AD42" i="736"/>
  <c r="AC42" i="736"/>
  <c r="AB42" i="736"/>
  <c r="AA42" i="736"/>
  <c r="Z42" i="736"/>
  <c r="Y42" i="736"/>
  <c r="W42" i="736"/>
  <c r="V42" i="736"/>
  <c r="U42" i="736"/>
  <c r="T42" i="736"/>
  <c r="S42" i="736"/>
  <c r="Q42" i="736"/>
  <c r="P42" i="736"/>
  <c r="O42" i="736"/>
  <c r="N42" i="736"/>
  <c r="M42" i="736"/>
  <c r="L42" i="736"/>
  <c r="K42" i="736"/>
  <c r="J42" i="736"/>
  <c r="I42" i="736"/>
  <c r="H42" i="736"/>
  <c r="F42" i="736"/>
  <c r="E42" i="736"/>
  <c r="D42" i="736"/>
  <c r="C42" i="736"/>
  <c r="B42" i="736"/>
  <c r="AH41" i="736"/>
  <c r="AG41" i="736"/>
  <c r="AF41" i="736"/>
  <c r="AE41" i="736"/>
  <c r="AD41" i="736"/>
  <c r="AC41" i="736"/>
  <c r="AB41" i="736"/>
  <c r="AA41" i="736"/>
  <c r="Z41" i="736"/>
  <c r="Y41" i="736"/>
  <c r="W41" i="736"/>
  <c r="V41" i="736"/>
  <c r="U41" i="736"/>
  <c r="T41" i="736"/>
  <c r="S41" i="736"/>
  <c r="Q41" i="736"/>
  <c r="P41" i="736"/>
  <c r="O41" i="736"/>
  <c r="N41" i="736"/>
  <c r="M41" i="736"/>
  <c r="L41" i="736"/>
  <c r="K41" i="736"/>
  <c r="J41" i="736"/>
  <c r="I41" i="736"/>
  <c r="H41" i="736"/>
  <c r="F41" i="736"/>
  <c r="E41" i="736"/>
  <c r="D41" i="736"/>
  <c r="C41" i="736"/>
  <c r="B41" i="736"/>
  <c r="AH40" i="736"/>
  <c r="AG40" i="736"/>
  <c r="AF40" i="736"/>
  <c r="AE40" i="736"/>
  <c r="AD40" i="736"/>
  <c r="AC40" i="736"/>
  <c r="AB40" i="736"/>
  <c r="AA40" i="736"/>
  <c r="Z40" i="736"/>
  <c r="Y40" i="736"/>
  <c r="W40" i="736"/>
  <c r="V40" i="736"/>
  <c r="U40" i="736"/>
  <c r="T40" i="736"/>
  <c r="S40" i="736"/>
  <c r="Q40" i="736"/>
  <c r="P40" i="736"/>
  <c r="O40" i="736"/>
  <c r="N40" i="736"/>
  <c r="M40" i="736"/>
  <c r="L40" i="736"/>
  <c r="K40" i="736"/>
  <c r="J40" i="736"/>
  <c r="I40" i="736"/>
  <c r="H40" i="736"/>
  <c r="F40" i="736"/>
  <c r="E40" i="736"/>
  <c r="D40" i="736"/>
  <c r="C40" i="736"/>
  <c r="B40" i="736"/>
  <c r="AH39" i="736"/>
  <c r="AG39" i="736"/>
  <c r="AF39" i="736"/>
  <c r="AE39" i="736"/>
  <c r="AD39" i="736"/>
  <c r="AC39" i="736"/>
  <c r="AB39" i="736"/>
  <c r="AA39" i="736"/>
  <c r="Z39" i="736"/>
  <c r="Y39" i="736"/>
  <c r="W39" i="736"/>
  <c r="V39" i="736"/>
  <c r="U39" i="736"/>
  <c r="T39" i="736"/>
  <c r="S39" i="736"/>
  <c r="Q39" i="736"/>
  <c r="P39" i="736"/>
  <c r="O39" i="736"/>
  <c r="N39" i="736"/>
  <c r="M39" i="736"/>
  <c r="L39" i="736"/>
  <c r="K39" i="736"/>
  <c r="J39" i="736"/>
  <c r="I39" i="736"/>
  <c r="H39" i="736"/>
  <c r="F39" i="736"/>
  <c r="E39" i="736"/>
  <c r="D39" i="736"/>
  <c r="C39" i="736"/>
  <c r="B39" i="736"/>
  <c r="AH38" i="736"/>
  <c r="AG38" i="736"/>
  <c r="AF38" i="736"/>
  <c r="AE38" i="736"/>
  <c r="AD38" i="736"/>
  <c r="AC38" i="736"/>
  <c r="AB38" i="736"/>
  <c r="AA38" i="736"/>
  <c r="Z38" i="736"/>
  <c r="Y38" i="736"/>
  <c r="W38" i="736"/>
  <c r="V38" i="736"/>
  <c r="U38" i="736"/>
  <c r="T38" i="736"/>
  <c r="S38" i="736"/>
  <c r="Q38" i="736"/>
  <c r="P38" i="736"/>
  <c r="O38" i="736"/>
  <c r="N38" i="736"/>
  <c r="M38" i="736"/>
  <c r="L38" i="736"/>
  <c r="K38" i="736"/>
  <c r="J38" i="736"/>
  <c r="I38" i="736"/>
  <c r="H38" i="736"/>
  <c r="F38" i="736"/>
  <c r="E38" i="736"/>
  <c r="D38" i="736"/>
  <c r="C38" i="736"/>
  <c r="B38" i="736"/>
  <c r="AH37" i="736"/>
  <c r="AG37" i="736"/>
  <c r="AF37" i="736"/>
  <c r="AE37" i="736"/>
  <c r="AD37" i="736"/>
  <c r="AC37" i="736"/>
  <c r="AB37" i="736"/>
  <c r="AA37" i="736"/>
  <c r="Z37" i="736"/>
  <c r="Y37" i="736"/>
  <c r="W37" i="736"/>
  <c r="V37" i="736"/>
  <c r="U37" i="736"/>
  <c r="T37" i="736"/>
  <c r="S37" i="736"/>
  <c r="Q37" i="736"/>
  <c r="P37" i="736"/>
  <c r="O37" i="736"/>
  <c r="N37" i="736"/>
  <c r="M37" i="736"/>
  <c r="L37" i="736"/>
  <c r="K37" i="736"/>
  <c r="J37" i="736"/>
  <c r="I37" i="736"/>
  <c r="H37" i="736"/>
  <c r="F37" i="736"/>
  <c r="E37" i="736"/>
  <c r="D37" i="736"/>
  <c r="C37" i="736"/>
  <c r="B37" i="736"/>
  <c r="AH36" i="736"/>
  <c r="AG36" i="736"/>
  <c r="AF36" i="736"/>
  <c r="AE36" i="736"/>
  <c r="AD36" i="736"/>
  <c r="AC36" i="736"/>
  <c r="AB36" i="736"/>
  <c r="AA36" i="736"/>
  <c r="Z36" i="736"/>
  <c r="Y36" i="736"/>
  <c r="W36" i="736"/>
  <c r="V36" i="736"/>
  <c r="U36" i="736"/>
  <c r="T36" i="736"/>
  <c r="S36" i="736"/>
  <c r="Q36" i="736"/>
  <c r="P36" i="736"/>
  <c r="O36" i="736"/>
  <c r="N36" i="736"/>
  <c r="M36" i="736"/>
  <c r="L36" i="736"/>
  <c r="K36" i="736"/>
  <c r="J36" i="736"/>
  <c r="I36" i="736"/>
  <c r="H36" i="736"/>
  <c r="F36" i="736"/>
  <c r="E36" i="736"/>
  <c r="D36" i="736"/>
  <c r="C36" i="736"/>
  <c r="B36" i="736"/>
  <c r="AH35" i="736"/>
  <c r="AG35" i="736"/>
  <c r="AF35" i="736"/>
  <c r="AE35" i="736"/>
  <c r="AD35" i="736"/>
  <c r="AC35" i="736"/>
  <c r="AB35" i="736"/>
  <c r="AA35" i="736"/>
  <c r="Z35" i="736"/>
  <c r="Y35" i="736"/>
  <c r="W35" i="736"/>
  <c r="V35" i="736"/>
  <c r="U35" i="736"/>
  <c r="T35" i="736"/>
  <c r="S35" i="736"/>
  <c r="Q35" i="736"/>
  <c r="P35" i="736"/>
  <c r="O35" i="736"/>
  <c r="N35" i="736"/>
  <c r="M35" i="736"/>
  <c r="L35" i="736"/>
  <c r="K35" i="736"/>
  <c r="J35" i="736"/>
  <c r="I35" i="736"/>
  <c r="H35" i="736"/>
  <c r="F35" i="736"/>
  <c r="E35" i="736"/>
  <c r="D35" i="736"/>
  <c r="C35" i="736"/>
  <c r="B35" i="736"/>
  <c r="AH34" i="736"/>
  <c r="AG34" i="736"/>
  <c r="AF34" i="736"/>
  <c r="AE34" i="736"/>
  <c r="AD34" i="736"/>
  <c r="AC34" i="736"/>
  <c r="AB34" i="736"/>
  <c r="AA34" i="736"/>
  <c r="Z34" i="736"/>
  <c r="Y34" i="736"/>
  <c r="W34" i="736"/>
  <c r="V34" i="736"/>
  <c r="U34" i="736"/>
  <c r="T34" i="736"/>
  <c r="S34" i="736"/>
  <c r="Q34" i="736"/>
  <c r="P34" i="736"/>
  <c r="O34" i="736"/>
  <c r="N34" i="736"/>
  <c r="M34" i="736"/>
  <c r="L34" i="736"/>
  <c r="K34" i="736"/>
  <c r="J34" i="736"/>
  <c r="I34" i="736"/>
  <c r="H34" i="736"/>
  <c r="F34" i="736"/>
  <c r="E34" i="736"/>
  <c r="D34" i="736"/>
  <c r="C34" i="736"/>
  <c r="B34" i="736"/>
  <c r="AH33" i="736"/>
  <c r="AG33" i="736"/>
  <c r="AF33" i="736"/>
  <c r="AE33" i="736"/>
  <c r="AD33" i="736"/>
  <c r="AC33" i="736"/>
  <c r="AB33" i="736"/>
  <c r="AA33" i="736"/>
  <c r="Z33" i="736"/>
  <c r="Y33" i="736"/>
  <c r="W33" i="736"/>
  <c r="V33" i="736"/>
  <c r="U33" i="736"/>
  <c r="T33" i="736"/>
  <c r="S33" i="736"/>
  <c r="Q33" i="736"/>
  <c r="P33" i="736"/>
  <c r="O33" i="736"/>
  <c r="N33" i="736"/>
  <c r="M33" i="736"/>
  <c r="L33" i="736"/>
  <c r="K33" i="736"/>
  <c r="J33" i="736"/>
  <c r="I33" i="736"/>
  <c r="H33" i="736"/>
  <c r="F33" i="736"/>
  <c r="E33" i="736"/>
  <c r="D33" i="736"/>
  <c r="C33" i="736"/>
  <c r="B33" i="736"/>
  <c r="T30" i="736"/>
  <c r="C30" i="736"/>
  <c r="Z27" i="736"/>
  <c r="T27" i="736"/>
  <c r="I27" i="736"/>
  <c r="C27" i="736"/>
  <c r="AB26" i="736"/>
  <c r="AB28" i="736" s="1"/>
  <c r="Z29" i="736" s="1"/>
  <c r="V26" i="736"/>
  <c r="V28" i="736" s="1"/>
  <c r="T29" i="736" s="1"/>
  <c r="K26" i="736"/>
  <c r="K28" i="736" s="1"/>
  <c r="I29" i="736" s="1"/>
  <c r="E26" i="736"/>
  <c r="E28" i="736" s="1"/>
  <c r="C29" i="736" s="1"/>
  <c r="AH42" i="735"/>
  <c r="AG42" i="735"/>
  <c r="AF42" i="735"/>
  <c r="AE42" i="735"/>
  <c r="AD42" i="735"/>
  <c r="AC42" i="735"/>
  <c r="AB42" i="735"/>
  <c r="AA42" i="735"/>
  <c r="Z42" i="735"/>
  <c r="Y42" i="735"/>
  <c r="W42" i="735"/>
  <c r="V42" i="735"/>
  <c r="U42" i="735"/>
  <c r="T42" i="735"/>
  <c r="S42" i="735"/>
  <c r="Q42" i="735"/>
  <c r="P42" i="735"/>
  <c r="O42" i="735"/>
  <c r="N42" i="735"/>
  <c r="M42" i="735"/>
  <c r="L42" i="735"/>
  <c r="K42" i="735"/>
  <c r="J42" i="735"/>
  <c r="I42" i="735"/>
  <c r="H42" i="735"/>
  <c r="F42" i="735"/>
  <c r="E42" i="735"/>
  <c r="D42" i="735"/>
  <c r="C42" i="735"/>
  <c r="B42" i="735"/>
  <c r="AH41" i="735"/>
  <c r="AG41" i="735"/>
  <c r="AF41" i="735"/>
  <c r="AE41" i="735"/>
  <c r="AD41" i="735"/>
  <c r="AC41" i="735"/>
  <c r="AB41" i="735"/>
  <c r="AA41" i="735"/>
  <c r="Z41" i="735"/>
  <c r="Y41" i="735"/>
  <c r="W41" i="735"/>
  <c r="V41" i="735"/>
  <c r="U41" i="735"/>
  <c r="T41" i="735"/>
  <c r="S41" i="735"/>
  <c r="Q41" i="735"/>
  <c r="P41" i="735"/>
  <c r="O41" i="735"/>
  <c r="N41" i="735"/>
  <c r="M41" i="735"/>
  <c r="L41" i="735"/>
  <c r="K41" i="735"/>
  <c r="J41" i="735"/>
  <c r="I41" i="735"/>
  <c r="H41" i="735"/>
  <c r="F41" i="735"/>
  <c r="E41" i="735"/>
  <c r="D41" i="735"/>
  <c r="C41" i="735"/>
  <c r="B41" i="735"/>
  <c r="AH40" i="735"/>
  <c r="AG40" i="735"/>
  <c r="AF40" i="735"/>
  <c r="AE40" i="735"/>
  <c r="AD40" i="735"/>
  <c r="AC40" i="735"/>
  <c r="AB40" i="735"/>
  <c r="AA40" i="735"/>
  <c r="Z40" i="735"/>
  <c r="Y40" i="735"/>
  <c r="W40" i="735"/>
  <c r="V40" i="735"/>
  <c r="U40" i="735"/>
  <c r="T40" i="735"/>
  <c r="S40" i="735"/>
  <c r="Q40" i="735"/>
  <c r="P40" i="735"/>
  <c r="O40" i="735"/>
  <c r="N40" i="735"/>
  <c r="M40" i="735"/>
  <c r="L40" i="735"/>
  <c r="K40" i="735"/>
  <c r="J40" i="735"/>
  <c r="I40" i="735"/>
  <c r="H40" i="735"/>
  <c r="F40" i="735"/>
  <c r="E40" i="735"/>
  <c r="D40" i="735"/>
  <c r="C40" i="735"/>
  <c r="B40" i="735"/>
  <c r="AH39" i="735"/>
  <c r="AG39" i="735"/>
  <c r="AF39" i="735"/>
  <c r="AE39" i="735"/>
  <c r="AD39" i="735"/>
  <c r="AC39" i="735"/>
  <c r="AB39" i="735"/>
  <c r="AA39" i="735"/>
  <c r="Z39" i="735"/>
  <c r="Y39" i="735"/>
  <c r="W39" i="735"/>
  <c r="V39" i="735"/>
  <c r="U39" i="735"/>
  <c r="T39" i="735"/>
  <c r="S39" i="735"/>
  <c r="Q39" i="735"/>
  <c r="P39" i="735"/>
  <c r="O39" i="735"/>
  <c r="N39" i="735"/>
  <c r="M39" i="735"/>
  <c r="L39" i="735"/>
  <c r="K39" i="735"/>
  <c r="J39" i="735"/>
  <c r="I39" i="735"/>
  <c r="H39" i="735"/>
  <c r="F39" i="735"/>
  <c r="E39" i="735"/>
  <c r="D39" i="735"/>
  <c r="C39" i="735"/>
  <c r="B39" i="735"/>
  <c r="AH38" i="735"/>
  <c r="AG38" i="735"/>
  <c r="AF38" i="735"/>
  <c r="AE38" i="735"/>
  <c r="AD38" i="735"/>
  <c r="AC38" i="735"/>
  <c r="AB38" i="735"/>
  <c r="AA38" i="735"/>
  <c r="Z38" i="735"/>
  <c r="Y38" i="735"/>
  <c r="W38" i="735"/>
  <c r="V38" i="735"/>
  <c r="U38" i="735"/>
  <c r="T38" i="735"/>
  <c r="S38" i="735"/>
  <c r="Q38" i="735"/>
  <c r="P38" i="735"/>
  <c r="O38" i="735"/>
  <c r="N38" i="735"/>
  <c r="M38" i="735"/>
  <c r="L38" i="735"/>
  <c r="K38" i="735"/>
  <c r="J38" i="735"/>
  <c r="I38" i="735"/>
  <c r="H38" i="735"/>
  <c r="F38" i="735"/>
  <c r="E38" i="735"/>
  <c r="D38" i="735"/>
  <c r="C38" i="735"/>
  <c r="B38" i="735"/>
  <c r="AH37" i="735"/>
  <c r="AG37" i="735"/>
  <c r="AF37" i="735"/>
  <c r="AE37" i="735"/>
  <c r="AD37" i="735"/>
  <c r="AC37" i="735"/>
  <c r="AB37" i="735"/>
  <c r="AA37" i="735"/>
  <c r="Z37" i="735"/>
  <c r="Y37" i="735"/>
  <c r="W37" i="735"/>
  <c r="V37" i="735"/>
  <c r="U37" i="735"/>
  <c r="T37" i="735"/>
  <c r="S37" i="735"/>
  <c r="Q37" i="735"/>
  <c r="P37" i="735"/>
  <c r="O37" i="735"/>
  <c r="N37" i="735"/>
  <c r="M37" i="735"/>
  <c r="L37" i="735"/>
  <c r="K37" i="735"/>
  <c r="J37" i="735"/>
  <c r="I37" i="735"/>
  <c r="H37" i="735"/>
  <c r="F37" i="735"/>
  <c r="E37" i="735"/>
  <c r="D37" i="735"/>
  <c r="C37" i="735"/>
  <c r="B37" i="735"/>
  <c r="AH36" i="735"/>
  <c r="AG36" i="735"/>
  <c r="AF36" i="735"/>
  <c r="AE36" i="735"/>
  <c r="AD36" i="735"/>
  <c r="AC36" i="735"/>
  <c r="AB36" i="735"/>
  <c r="AA36" i="735"/>
  <c r="Z36" i="735"/>
  <c r="Y36" i="735"/>
  <c r="W36" i="735"/>
  <c r="V36" i="735"/>
  <c r="U36" i="735"/>
  <c r="T36" i="735"/>
  <c r="S36" i="735"/>
  <c r="Q36" i="735"/>
  <c r="P36" i="735"/>
  <c r="O36" i="735"/>
  <c r="N36" i="735"/>
  <c r="M36" i="735"/>
  <c r="L36" i="735"/>
  <c r="K36" i="735"/>
  <c r="J36" i="735"/>
  <c r="I36" i="735"/>
  <c r="H36" i="735"/>
  <c r="F36" i="735"/>
  <c r="E36" i="735"/>
  <c r="D36" i="735"/>
  <c r="C36" i="735"/>
  <c r="B36" i="735"/>
  <c r="AH35" i="735"/>
  <c r="AG35" i="735"/>
  <c r="AF35" i="735"/>
  <c r="AE35" i="735"/>
  <c r="AD35" i="735"/>
  <c r="AC35" i="735"/>
  <c r="AB35" i="735"/>
  <c r="AA35" i="735"/>
  <c r="Z35" i="735"/>
  <c r="Y35" i="735"/>
  <c r="W35" i="735"/>
  <c r="V35" i="735"/>
  <c r="U35" i="735"/>
  <c r="T35" i="735"/>
  <c r="S35" i="735"/>
  <c r="Q35" i="735"/>
  <c r="P35" i="735"/>
  <c r="O35" i="735"/>
  <c r="N35" i="735"/>
  <c r="M35" i="735"/>
  <c r="L35" i="735"/>
  <c r="K35" i="735"/>
  <c r="J35" i="735"/>
  <c r="I35" i="735"/>
  <c r="H35" i="735"/>
  <c r="F35" i="735"/>
  <c r="E35" i="735"/>
  <c r="D35" i="735"/>
  <c r="C35" i="735"/>
  <c r="B35" i="735"/>
  <c r="AH34" i="735"/>
  <c r="AG34" i="735"/>
  <c r="AF34" i="735"/>
  <c r="AE34" i="735"/>
  <c r="AD34" i="735"/>
  <c r="AC34" i="735"/>
  <c r="AB34" i="735"/>
  <c r="AA34" i="735"/>
  <c r="Z34" i="735"/>
  <c r="Y34" i="735"/>
  <c r="W34" i="735"/>
  <c r="V34" i="735"/>
  <c r="U34" i="735"/>
  <c r="T34" i="735"/>
  <c r="S34" i="735"/>
  <c r="Q34" i="735"/>
  <c r="P34" i="735"/>
  <c r="O34" i="735"/>
  <c r="N34" i="735"/>
  <c r="M34" i="735"/>
  <c r="L34" i="735"/>
  <c r="K34" i="735"/>
  <c r="J34" i="735"/>
  <c r="I34" i="735"/>
  <c r="H34" i="735"/>
  <c r="F34" i="735"/>
  <c r="E34" i="735"/>
  <c r="D34" i="735"/>
  <c r="C34" i="735"/>
  <c r="B34" i="735"/>
  <c r="AH33" i="735"/>
  <c r="AG33" i="735"/>
  <c r="AF33" i="735"/>
  <c r="AE33" i="735"/>
  <c r="AD33" i="735"/>
  <c r="AC33" i="735"/>
  <c r="AB33" i="735"/>
  <c r="AA33" i="735"/>
  <c r="Z33" i="735"/>
  <c r="Y33" i="735"/>
  <c r="W33" i="735"/>
  <c r="V33" i="735"/>
  <c r="U33" i="735"/>
  <c r="T33" i="735"/>
  <c r="S33" i="735"/>
  <c r="Q33" i="735"/>
  <c r="P33" i="735"/>
  <c r="O33" i="735"/>
  <c r="N33" i="735"/>
  <c r="M33" i="735"/>
  <c r="L33" i="735"/>
  <c r="K33" i="735"/>
  <c r="J33" i="735"/>
  <c r="I33" i="735"/>
  <c r="H33" i="735"/>
  <c r="F33" i="735"/>
  <c r="E33" i="735"/>
  <c r="D33" i="735"/>
  <c r="C33" i="735"/>
  <c r="B33" i="735"/>
  <c r="T30" i="735"/>
  <c r="C30" i="735"/>
  <c r="Z27" i="735"/>
  <c r="T27" i="735"/>
  <c r="I27" i="735"/>
  <c r="C27" i="735"/>
  <c r="AB26" i="735"/>
  <c r="AB28" i="735" s="1"/>
  <c r="Z29" i="735" s="1"/>
  <c r="V26" i="735"/>
  <c r="V28" i="735" s="1"/>
  <c r="T29" i="735" s="1"/>
  <c r="K26" i="735"/>
  <c r="K28" i="735" s="1"/>
  <c r="I29" i="735" s="1"/>
  <c r="E26" i="735"/>
  <c r="E28" i="735" s="1"/>
  <c r="C29" i="735" s="1"/>
  <c r="AH42" i="734"/>
  <c r="AG42" i="734"/>
  <c r="AF42" i="734"/>
  <c r="AE42" i="734"/>
  <c r="AD42" i="734"/>
  <c r="AC42" i="734"/>
  <c r="AB42" i="734"/>
  <c r="AA42" i="734"/>
  <c r="Z42" i="734"/>
  <c r="Y42" i="734"/>
  <c r="W42" i="734"/>
  <c r="V42" i="734"/>
  <c r="U42" i="734"/>
  <c r="T42" i="734"/>
  <c r="S42" i="734"/>
  <c r="Q42" i="734"/>
  <c r="P42" i="734"/>
  <c r="O42" i="734"/>
  <c r="N42" i="734"/>
  <c r="M42" i="734"/>
  <c r="L42" i="734"/>
  <c r="K42" i="734"/>
  <c r="J42" i="734"/>
  <c r="I42" i="734"/>
  <c r="H42" i="734"/>
  <c r="F42" i="734"/>
  <c r="E42" i="734"/>
  <c r="D42" i="734"/>
  <c r="C42" i="734"/>
  <c r="B42" i="734"/>
  <c r="AH41" i="734"/>
  <c r="AG41" i="734"/>
  <c r="AF41" i="734"/>
  <c r="AE41" i="734"/>
  <c r="AD41" i="734"/>
  <c r="AC41" i="734"/>
  <c r="AB41" i="734"/>
  <c r="AA41" i="734"/>
  <c r="Z41" i="734"/>
  <c r="Y41" i="734"/>
  <c r="W41" i="734"/>
  <c r="V41" i="734"/>
  <c r="U41" i="734"/>
  <c r="T41" i="734"/>
  <c r="S41" i="734"/>
  <c r="Q41" i="734"/>
  <c r="P41" i="734"/>
  <c r="O41" i="734"/>
  <c r="N41" i="734"/>
  <c r="M41" i="734"/>
  <c r="L41" i="734"/>
  <c r="K41" i="734"/>
  <c r="J41" i="734"/>
  <c r="I41" i="734"/>
  <c r="H41" i="734"/>
  <c r="F41" i="734"/>
  <c r="E41" i="734"/>
  <c r="D41" i="734"/>
  <c r="C41" i="734"/>
  <c r="B41" i="734"/>
  <c r="AH40" i="734"/>
  <c r="AG40" i="734"/>
  <c r="AF40" i="734"/>
  <c r="AE40" i="734"/>
  <c r="AD40" i="734"/>
  <c r="AC40" i="734"/>
  <c r="AB40" i="734"/>
  <c r="AA40" i="734"/>
  <c r="Z40" i="734"/>
  <c r="Y40" i="734"/>
  <c r="W40" i="734"/>
  <c r="V40" i="734"/>
  <c r="U40" i="734"/>
  <c r="T40" i="734"/>
  <c r="S40" i="734"/>
  <c r="Q40" i="734"/>
  <c r="P40" i="734"/>
  <c r="O40" i="734"/>
  <c r="N40" i="734"/>
  <c r="M40" i="734"/>
  <c r="L40" i="734"/>
  <c r="K40" i="734"/>
  <c r="J40" i="734"/>
  <c r="I40" i="734"/>
  <c r="H40" i="734"/>
  <c r="F40" i="734"/>
  <c r="E40" i="734"/>
  <c r="D40" i="734"/>
  <c r="C40" i="734"/>
  <c r="B40" i="734"/>
  <c r="AH39" i="734"/>
  <c r="AG39" i="734"/>
  <c r="AF39" i="734"/>
  <c r="AE39" i="734"/>
  <c r="AD39" i="734"/>
  <c r="AC39" i="734"/>
  <c r="AB39" i="734"/>
  <c r="AA39" i="734"/>
  <c r="Z39" i="734"/>
  <c r="Y39" i="734"/>
  <c r="W39" i="734"/>
  <c r="V39" i="734"/>
  <c r="U39" i="734"/>
  <c r="T39" i="734"/>
  <c r="S39" i="734"/>
  <c r="Q39" i="734"/>
  <c r="P39" i="734"/>
  <c r="O39" i="734"/>
  <c r="N39" i="734"/>
  <c r="M39" i="734"/>
  <c r="L39" i="734"/>
  <c r="K39" i="734"/>
  <c r="J39" i="734"/>
  <c r="I39" i="734"/>
  <c r="H39" i="734"/>
  <c r="F39" i="734"/>
  <c r="E39" i="734"/>
  <c r="D39" i="734"/>
  <c r="C39" i="734"/>
  <c r="B39" i="734"/>
  <c r="AH38" i="734"/>
  <c r="AG38" i="734"/>
  <c r="AF38" i="734"/>
  <c r="AE38" i="734"/>
  <c r="AD38" i="734"/>
  <c r="AC38" i="734"/>
  <c r="AB38" i="734"/>
  <c r="AA38" i="734"/>
  <c r="Z38" i="734"/>
  <c r="Y38" i="734"/>
  <c r="W38" i="734"/>
  <c r="V38" i="734"/>
  <c r="U38" i="734"/>
  <c r="T38" i="734"/>
  <c r="S38" i="734"/>
  <c r="Q38" i="734"/>
  <c r="P38" i="734"/>
  <c r="O38" i="734"/>
  <c r="N38" i="734"/>
  <c r="M38" i="734"/>
  <c r="L38" i="734"/>
  <c r="K38" i="734"/>
  <c r="J38" i="734"/>
  <c r="I38" i="734"/>
  <c r="H38" i="734"/>
  <c r="F38" i="734"/>
  <c r="E38" i="734"/>
  <c r="D38" i="734"/>
  <c r="C38" i="734"/>
  <c r="B38" i="734"/>
  <c r="AH37" i="734"/>
  <c r="AG37" i="734"/>
  <c r="AF37" i="734"/>
  <c r="AE37" i="734"/>
  <c r="AD37" i="734"/>
  <c r="AC37" i="734"/>
  <c r="AB37" i="734"/>
  <c r="AA37" i="734"/>
  <c r="Z37" i="734"/>
  <c r="Y37" i="734"/>
  <c r="W37" i="734"/>
  <c r="V37" i="734"/>
  <c r="U37" i="734"/>
  <c r="T37" i="734"/>
  <c r="S37" i="734"/>
  <c r="Q37" i="734"/>
  <c r="P37" i="734"/>
  <c r="O37" i="734"/>
  <c r="N37" i="734"/>
  <c r="M37" i="734"/>
  <c r="L37" i="734"/>
  <c r="K37" i="734"/>
  <c r="J37" i="734"/>
  <c r="I37" i="734"/>
  <c r="H37" i="734"/>
  <c r="F37" i="734"/>
  <c r="E37" i="734"/>
  <c r="D37" i="734"/>
  <c r="C37" i="734"/>
  <c r="B37" i="734"/>
  <c r="AH36" i="734"/>
  <c r="AG36" i="734"/>
  <c r="AF36" i="734"/>
  <c r="AE36" i="734"/>
  <c r="AD36" i="734"/>
  <c r="AC36" i="734"/>
  <c r="AB36" i="734"/>
  <c r="AA36" i="734"/>
  <c r="Z36" i="734"/>
  <c r="Y36" i="734"/>
  <c r="W36" i="734"/>
  <c r="V36" i="734"/>
  <c r="U36" i="734"/>
  <c r="T36" i="734"/>
  <c r="S36" i="734"/>
  <c r="Q36" i="734"/>
  <c r="P36" i="734"/>
  <c r="O36" i="734"/>
  <c r="N36" i="734"/>
  <c r="M36" i="734"/>
  <c r="L36" i="734"/>
  <c r="K36" i="734"/>
  <c r="J36" i="734"/>
  <c r="I36" i="734"/>
  <c r="H36" i="734"/>
  <c r="F36" i="734"/>
  <c r="E36" i="734"/>
  <c r="D36" i="734"/>
  <c r="C36" i="734"/>
  <c r="B36" i="734"/>
  <c r="AH35" i="734"/>
  <c r="AG35" i="734"/>
  <c r="AF35" i="734"/>
  <c r="AE35" i="734"/>
  <c r="AD35" i="734"/>
  <c r="AC35" i="734"/>
  <c r="AB35" i="734"/>
  <c r="AA35" i="734"/>
  <c r="Z35" i="734"/>
  <c r="Y35" i="734"/>
  <c r="W35" i="734"/>
  <c r="V35" i="734"/>
  <c r="U35" i="734"/>
  <c r="T35" i="734"/>
  <c r="S35" i="734"/>
  <c r="Q35" i="734"/>
  <c r="P35" i="734"/>
  <c r="O35" i="734"/>
  <c r="N35" i="734"/>
  <c r="M35" i="734"/>
  <c r="L35" i="734"/>
  <c r="K35" i="734"/>
  <c r="J35" i="734"/>
  <c r="I35" i="734"/>
  <c r="H35" i="734"/>
  <c r="F35" i="734"/>
  <c r="E35" i="734"/>
  <c r="D35" i="734"/>
  <c r="C35" i="734"/>
  <c r="B35" i="734"/>
  <c r="AH34" i="734"/>
  <c r="AG34" i="734"/>
  <c r="AF34" i="734"/>
  <c r="AE34" i="734"/>
  <c r="AD34" i="734"/>
  <c r="AC34" i="734"/>
  <c r="AB34" i="734"/>
  <c r="AA34" i="734"/>
  <c r="Z34" i="734"/>
  <c r="Y34" i="734"/>
  <c r="W34" i="734"/>
  <c r="V34" i="734"/>
  <c r="U34" i="734"/>
  <c r="T34" i="734"/>
  <c r="S34" i="734"/>
  <c r="Q34" i="734"/>
  <c r="P34" i="734"/>
  <c r="O34" i="734"/>
  <c r="N34" i="734"/>
  <c r="M34" i="734"/>
  <c r="L34" i="734"/>
  <c r="K34" i="734"/>
  <c r="J34" i="734"/>
  <c r="I34" i="734"/>
  <c r="H34" i="734"/>
  <c r="F34" i="734"/>
  <c r="E34" i="734"/>
  <c r="D34" i="734"/>
  <c r="C34" i="734"/>
  <c r="B34" i="734"/>
  <c r="AH33" i="734"/>
  <c r="AG33" i="734"/>
  <c r="AF33" i="734"/>
  <c r="AE33" i="734"/>
  <c r="AD33" i="734"/>
  <c r="AC33" i="734"/>
  <c r="AB33" i="734"/>
  <c r="AA33" i="734"/>
  <c r="Z33" i="734"/>
  <c r="Y33" i="734"/>
  <c r="W33" i="734"/>
  <c r="V33" i="734"/>
  <c r="U33" i="734"/>
  <c r="T33" i="734"/>
  <c r="S33" i="734"/>
  <c r="Q33" i="734"/>
  <c r="P33" i="734"/>
  <c r="O33" i="734"/>
  <c r="N33" i="734"/>
  <c r="M33" i="734"/>
  <c r="L33" i="734"/>
  <c r="K33" i="734"/>
  <c r="J33" i="734"/>
  <c r="I33" i="734"/>
  <c r="H33" i="734"/>
  <c r="F33" i="734"/>
  <c r="E33" i="734"/>
  <c r="D33" i="734"/>
  <c r="C33" i="734"/>
  <c r="B33" i="734"/>
  <c r="T30" i="734"/>
  <c r="C30" i="734"/>
  <c r="Z27" i="734"/>
  <c r="T27" i="734"/>
  <c r="I27" i="734"/>
  <c r="C27" i="734"/>
  <c r="AB26" i="734"/>
  <c r="AB28" i="734" s="1"/>
  <c r="Z29" i="734" s="1"/>
  <c r="V26" i="734"/>
  <c r="V28" i="734" s="1"/>
  <c r="T29" i="734" s="1"/>
  <c r="K26" i="734"/>
  <c r="K28" i="734" s="1"/>
  <c r="I29" i="734" s="1"/>
  <c r="E26" i="734"/>
  <c r="E28" i="734" s="1"/>
  <c r="C29" i="734" s="1"/>
  <c r="AH42" i="733"/>
  <c r="AG42" i="733"/>
  <c r="AF42" i="733"/>
  <c r="AE42" i="733"/>
  <c r="AD42" i="733"/>
  <c r="AC42" i="733"/>
  <c r="AB42" i="733"/>
  <c r="AA42" i="733"/>
  <c r="Z42" i="733"/>
  <c r="Y42" i="733"/>
  <c r="W42" i="733"/>
  <c r="V42" i="733"/>
  <c r="U42" i="733"/>
  <c r="T42" i="733"/>
  <c r="S42" i="733"/>
  <c r="Q42" i="733"/>
  <c r="P42" i="733"/>
  <c r="O42" i="733"/>
  <c r="N42" i="733"/>
  <c r="M42" i="733"/>
  <c r="L42" i="733"/>
  <c r="K42" i="733"/>
  <c r="J42" i="733"/>
  <c r="I42" i="733"/>
  <c r="H42" i="733"/>
  <c r="F42" i="733"/>
  <c r="E42" i="733"/>
  <c r="D42" i="733"/>
  <c r="C42" i="733"/>
  <c r="B42" i="733"/>
  <c r="AH41" i="733"/>
  <c r="AG41" i="733"/>
  <c r="AF41" i="733"/>
  <c r="AE41" i="733"/>
  <c r="AD41" i="733"/>
  <c r="AC41" i="733"/>
  <c r="AB41" i="733"/>
  <c r="AA41" i="733"/>
  <c r="Z41" i="733"/>
  <c r="Y41" i="733"/>
  <c r="W41" i="733"/>
  <c r="V41" i="733"/>
  <c r="U41" i="733"/>
  <c r="T41" i="733"/>
  <c r="S41" i="733"/>
  <c r="Q41" i="733"/>
  <c r="P41" i="733"/>
  <c r="O41" i="733"/>
  <c r="N41" i="733"/>
  <c r="M41" i="733"/>
  <c r="L41" i="733"/>
  <c r="K41" i="733"/>
  <c r="J41" i="733"/>
  <c r="I41" i="733"/>
  <c r="H41" i="733"/>
  <c r="F41" i="733"/>
  <c r="E41" i="733"/>
  <c r="D41" i="733"/>
  <c r="C41" i="733"/>
  <c r="B41" i="733"/>
  <c r="AH40" i="733"/>
  <c r="AG40" i="733"/>
  <c r="AF40" i="733"/>
  <c r="AE40" i="733"/>
  <c r="AD40" i="733"/>
  <c r="AC40" i="733"/>
  <c r="AB40" i="733"/>
  <c r="AA40" i="733"/>
  <c r="Z40" i="733"/>
  <c r="Y40" i="733"/>
  <c r="W40" i="733"/>
  <c r="V40" i="733"/>
  <c r="U40" i="733"/>
  <c r="T40" i="733"/>
  <c r="S40" i="733"/>
  <c r="Q40" i="733"/>
  <c r="P40" i="733"/>
  <c r="O40" i="733"/>
  <c r="N40" i="733"/>
  <c r="M40" i="733"/>
  <c r="L40" i="733"/>
  <c r="K40" i="733"/>
  <c r="J40" i="733"/>
  <c r="I40" i="733"/>
  <c r="H40" i="733"/>
  <c r="F40" i="733"/>
  <c r="E40" i="733"/>
  <c r="D40" i="733"/>
  <c r="C40" i="733"/>
  <c r="B40" i="733"/>
  <c r="AH39" i="733"/>
  <c r="AG39" i="733"/>
  <c r="AF39" i="733"/>
  <c r="AE39" i="733"/>
  <c r="AD39" i="733"/>
  <c r="AC39" i="733"/>
  <c r="AB39" i="733"/>
  <c r="AA39" i="733"/>
  <c r="Z39" i="733"/>
  <c r="Y39" i="733"/>
  <c r="W39" i="733"/>
  <c r="V39" i="733"/>
  <c r="U39" i="733"/>
  <c r="T39" i="733"/>
  <c r="S39" i="733"/>
  <c r="Q39" i="733"/>
  <c r="P39" i="733"/>
  <c r="O39" i="733"/>
  <c r="N39" i="733"/>
  <c r="M39" i="733"/>
  <c r="L39" i="733"/>
  <c r="K39" i="733"/>
  <c r="J39" i="733"/>
  <c r="I39" i="733"/>
  <c r="H39" i="733"/>
  <c r="F39" i="733"/>
  <c r="E39" i="733"/>
  <c r="D39" i="733"/>
  <c r="C39" i="733"/>
  <c r="B39" i="733"/>
  <c r="AH38" i="733"/>
  <c r="AG38" i="733"/>
  <c r="AF38" i="733"/>
  <c r="AE38" i="733"/>
  <c r="AD38" i="733"/>
  <c r="AC38" i="733"/>
  <c r="AB38" i="733"/>
  <c r="AA38" i="733"/>
  <c r="Z38" i="733"/>
  <c r="Y38" i="733"/>
  <c r="W38" i="733"/>
  <c r="V38" i="733"/>
  <c r="U38" i="733"/>
  <c r="T38" i="733"/>
  <c r="S38" i="733"/>
  <c r="Q38" i="733"/>
  <c r="P38" i="733"/>
  <c r="O38" i="733"/>
  <c r="N38" i="733"/>
  <c r="M38" i="733"/>
  <c r="L38" i="733"/>
  <c r="K38" i="733"/>
  <c r="J38" i="733"/>
  <c r="I38" i="733"/>
  <c r="H38" i="733"/>
  <c r="F38" i="733"/>
  <c r="E38" i="733"/>
  <c r="D38" i="733"/>
  <c r="C38" i="733"/>
  <c r="B38" i="733"/>
  <c r="AH37" i="733"/>
  <c r="AG37" i="733"/>
  <c r="AF37" i="733"/>
  <c r="AE37" i="733"/>
  <c r="AD37" i="733"/>
  <c r="AC37" i="733"/>
  <c r="AB37" i="733"/>
  <c r="AA37" i="733"/>
  <c r="Z37" i="733"/>
  <c r="Y37" i="733"/>
  <c r="W37" i="733"/>
  <c r="V37" i="733"/>
  <c r="U37" i="733"/>
  <c r="T37" i="733"/>
  <c r="S37" i="733"/>
  <c r="Q37" i="733"/>
  <c r="P37" i="733"/>
  <c r="O37" i="733"/>
  <c r="N37" i="733"/>
  <c r="M37" i="733"/>
  <c r="L37" i="733"/>
  <c r="K37" i="733"/>
  <c r="J37" i="733"/>
  <c r="I37" i="733"/>
  <c r="H37" i="733"/>
  <c r="F37" i="733"/>
  <c r="E37" i="733"/>
  <c r="D37" i="733"/>
  <c r="C37" i="733"/>
  <c r="B37" i="733"/>
  <c r="AH36" i="733"/>
  <c r="AG36" i="733"/>
  <c r="AF36" i="733"/>
  <c r="AE36" i="733"/>
  <c r="AD36" i="733"/>
  <c r="AC36" i="733"/>
  <c r="AB36" i="733"/>
  <c r="AA36" i="733"/>
  <c r="Z36" i="733"/>
  <c r="Y36" i="733"/>
  <c r="W36" i="733"/>
  <c r="V36" i="733"/>
  <c r="U36" i="733"/>
  <c r="T36" i="733"/>
  <c r="S36" i="733"/>
  <c r="Q36" i="733"/>
  <c r="P36" i="733"/>
  <c r="O36" i="733"/>
  <c r="N36" i="733"/>
  <c r="M36" i="733"/>
  <c r="L36" i="733"/>
  <c r="K36" i="733"/>
  <c r="J36" i="733"/>
  <c r="I36" i="733"/>
  <c r="H36" i="733"/>
  <c r="F36" i="733"/>
  <c r="E36" i="733"/>
  <c r="D36" i="733"/>
  <c r="C36" i="733"/>
  <c r="B36" i="733"/>
  <c r="AH35" i="733"/>
  <c r="AG35" i="733"/>
  <c r="AF35" i="733"/>
  <c r="AE35" i="733"/>
  <c r="AD35" i="733"/>
  <c r="AC35" i="733"/>
  <c r="AB35" i="733"/>
  <c r="AA35" i="733"/>
  <c r="Z35" i="733"/>
  <c r="Y35" i="733"/>
  <c r="W35" i="733"/>
  <c r="V35" i="733"/>
  <c r="U35" i="733"/>
  <c r="T35" i="733"/>
  <c r="S35" i="733"/>
  <c r="Q35" i="733"/>
  <c r="P35" i="733"/>
  <c r="O35" i="733"/>
  <c r="N35" i="733"/>
  <c r="M35" i="733"/>
  <c r="L35" i="733"/>
  <c r="K35" i="733"/>
  <c r="J35" i="733"/>
  <c r="I35" i="733"/>
  <c r="H35" i="733"/>
  <c r="F35" i="733"/>
  <c r="E35" i="733"/>
  <c r="D35" i="733"/>
  <c r="C35" i="733"/>
  <c r="B35" i="733"/>
  <c r="AH34" i="733"/>
  <c r="AG34" i="733"/>
  <c r="AF34" i="733"/>
  <c r="AE34" i="733"/>
  <c r="AD34" i="733"/>
  <c r="AC34" i="733"/>
  <c r="AB34" i="733"/>
  <c r="AA34" i="733"/>
  <c r="Z34" i="733"/>
  <c r="Y34" i="733"/>
  <c r="W34" i="733"/>
  <c r="V34" i="733"/>
  <c r="U34" i="733"/>
  <c r="T34" i="733"/>
  <c r="S34" i="733"/>
  <c r="Q34" i="733"/>
  <c r="P34" i="733"/>
  <c r="O34" i="733"/>
  <c r="N34" i="733"/>
  <c r="M34" i="733"/>
  <c r="L34" i="733"/>
  <c r="K34" i="733"/>
  <c r="J34" i="733"/>
  <c r="I34" i="733"/>
  <c r="H34" i="733"/>
  <c r="F34" i="733"/>
  <c r="E34" i="733"/>
  <c r="D34" i="733"/>
  <c r="C34" i="733"/>
  <c r="B34" i="733"/>
  <c r="AH33" i="733"/>
  <c r="AG33" i="733"/>
  <c r="AF33" i="733"/>
  <c r="AE33" i="733"/>
  <c r="AD33" i="733"/>
  <c r="AC33" i="733"/>
  <c r="AB33" i="733"/>
  <c r="AA33" i="733"/>
  <c r="Z33" i="733"/>
  <c r="Y33" i="733"/>
  <c r="W33" i="733"/>
  <c r="V33" i="733"/>
  <c r="U33" i="733"/>
  <c r="T33" i="733"/>
  <c r="S33" i="733"/>
  <c r="Q33" i="733"/>
  <c r="P33" i="733"/>
  <c r="O33" i="733"/>
  <c r="N33" i="733"/>
  <c r="M33" i="733"/>
  <c r="L33" i="733"/>
  <c r="K33" i="733"/>
  <c r="J33" i="733"/>
  <c r="I33" i="733"/>
  <c r="H33" i="733"/>
  <c r="F33" i="733"/>
  <c r="E33" i="733"/>
  <c r="D33" i="733"/>
  <c r="C33" i="733"/>
  <c r="B33" i="733"/>
  <c r="T30" i="733"/>
  <c r="C30" i="733"/>
  <c r="Z27" i="733"/>
  <c r="T27" i="733"/>
  <c r="I27" i="733"/>
  <c r="C27" i="733"/>
  <c r="AB26" i="733"/>
  <c r="AB28" i="733" s="1"/>
  <c r="Z29" i="733" s="1"/>
  <c r="V26" i="733"/>
  <c r="V28" i="733" s="1"/>
  <c r="T29" i="733" s="1"/>
  <c r="K26" i="733"/>
  <c r="K28" i="733" s="1"/>
  <c r="I29" i="733" s="1"/>
  <c r="E26" i="733"/>
  <c r="E28" i="733" s="1"/>
  <c r="C29" i="733" s="1"/>
  <c r="AH42" i="732"/>
  <c r="AG42" i="732"/>
  <c r="AF42" i="732"/>
  <c r="AE42" i="732"/>
  <c r="AD42" i="732"/>
  <c r="AC42" i="732"/>
  <c r="AB42" i="732"/>
  <c r="AA42" i="732"/>
  <c r="Z42" i="732"/>
  <c r="Y42" i="732"/>
  <c r="W42" i="732"/>
  <c r="V42" i="732"/>
  <c r="U42" i="732"/>
  <c r="T42" i="732"/>
  <c r="S42" i="732"/>
  <c r="Q42" i="732"/>
  <c r="P42" i="732"/>
  <c r="O42" i="732"/>
  <c r="N42" i="732"/>
  <c r="M42" i="732"/>
  <c r="L42" i="732"/>
  <c r="K42" i="732"/>
  <c r="J42" i="732"/>
  <c r="I42" i="732"/>
  <c r="H42" i="732"/>
  <c r="F42" i="732"/>
  <c r="E42" i="732"/>
  <c r="D42" i="732"/>
  <c r="C42" i="732"/>
  <c r="B42" i="732"/>
  <c r="AH41" i="732"/>
  <c r="AG41" i="732"/>
  <c r="AF41" i="732"/>
  <c r="AE41" i="732"/>
  <c r="AD41" i="732"/>
  <c r="AC41" i="732"/>
  <c r="AB41" i="732"/>
  <c r="AA41" i="732"/>
  <c r="Z41" i="732"/>
  <c r="Y41" i="732"/>
  <c r="W41" i="732"/>
  <c r="V41" i="732"/>
  <c r="U41" i="732"/>
  <c r="T41" i="732"/>
  <c r="S41" i="732"/>
  <c r="Q41" i="732"/>
  <c r="P41" i="732"/>
  <c r="O41" i="732"/>
  <c r="N41" i="732"/>
  <c r="M41" i="732"/>
  <c r="L41" i="732"/>
  <c r="K41" i="732"/>
  <c r="J41" i="732"/>
  <c r="I41" i="732"/>
  <c r="H41" i="732"/>
  <c r="F41" i="732"/>
  <c r="E41" i="732"/>
  <c r="D41" i="732"/>
  <c r="C41" i="732"/>
  <c r="B41" i="732"/>
  <c r="AH40" i="732"/>
  <c r="AG40" i="732"/>
  <c r="AF40" i="732"/>
  <c r="AE40" i="732"/>
  <c r="AD40" i="732"/>
  <c r="AC40" i="732"/>
  <c r="AB40" i="732"/>
  <c r="AA40" i="732"/>
  <c r="Z40" i="732"/>
  <c r="Y40" i="732"/>
  <c r="W40" i="732"/>
  <c r="V40" i="732"/>
  <c r="U40" i="732"/>
  <c r="T40" i="732"/>
  <c r="S40" i="732"/>
  <c r="Q40" i="732"/>
  <c r="P40" i="732"/>
  <c r="O40" i="732"/>
  <c r="N40" i="732"/>
  <c r="M40" i="732"/>
  <c r="L40" i="732"/>
  <c r="K40" i="732"/>
  <c r="J40" i="732"/>
  <c r="I40" i="732"/>
  <c r="H40" i="732"/>
  <c r="F40" i="732"/>
  <c r="E40" i="732"/>
  <c r="D40" i="732"/>
  <c r="C40" i="732"/>
  <c r="B40" i="732"/>
  <c r="AH39" i="732"/>
  <c r="AG39" i="732"/>
  <c r="AF39" i="732"/>
  <c r="AE39" i="732"/>
  <c r="AD39" i="732"/>
  <c r="AC39" i="732"/>
  <c r="AB39" i="732"/>
  <c r="AA39" i="732"/>
  <c r="Z39" i="732"/>
  <c r="Y39" i="732"/>
  <c r="W39" i="732"/>
  <c r="V39" i="732"/>
  <c r="U39" i="732"/>
  <c r="T39" i="732"/>
  <c r="S39" i="732"/>
  <c r="Q39" i="732"/>
  <c r="P39" i="732"/>
  <c r="O39" i="732"/>
  <c r="N39" i="732"/>
  <c r="M39" i="732"/>
  <c r="L39" i="732"/>
  <c r="K39" i="732"/>
  <c r="J39" i="732"/>
  <c r="I39" i="732"/>
  <c r="H39" i="732"/>
  <c r="F39" i="732"/>
  <c r="E39" i="732"/>
  <c r="D39" i="732"/>
  <c r="C39" i="732"/>
  <c r="B39" i="732"/>
  <c r="AH38" i="732"/>
  <c r="AG38" i="732"/>
  <c r="AF38" i="732"/>
  <c r="AE38" i="732"/>
  <c r="AD38" i="732"/>
  <c r="AC38" i="732"/>
  <c r="AB38" i="732"/>
  <c r="AA38" i="732"/>
  <c r="Z38" i="732"/>
  <c r="Y38" i="732"/>
  <c r="W38" i="732"/>
  <c r="V38" i="732"/>
  <c r="U38" i="732"/>
  <c r="T38" i="732"/>
  <c r="S38" i="732"/>
  <c r="Q38" i="732"/>
  <c r="P38" i="732"/>
  <c r="O38" i="732"/>
  <c r="N38" i="732"/>
  <c r="M38" i="732"/>
  <c r="L38" i="732"/>
  <c r="K38" i="732"/>
  <c r="J38" i="732"/>
  <c r="I38" i="732"/>
  <c r="H38" i="732"/>
  <c r="F38" i="732"/>
  <c r="E38" i="732"/>
  <c r="D38" i="732"/>
  <c r="C38" i="732"/>
  <c r="B38" i="732"/>
  <c r="AH37" i="732"/>
  <c r="AG37" i="732"/>
  <c r="AF37" i="732"/>
  <c r="AE37" i="732"/>
  <c r="AD37" i="732"/>
  <c r="AC37" i="732"/>
  <c r="AB37" i="732"/>
  <c r="AA37" i="732"/>
  <c r="Z37" i="732"/>
  <c r="Y37" i="732"/>
  <c r="W37" i="732"/>
  <c r="V37" i="732"/>
  <c r="U37" i="732"/>
  <c r="T37" i="732"/>
  <c r="S37" i="732"/>
  <c r="Q37" i="732"/>
  <c r="P37" i="732"/>
  <c r="O37" i="732"/>
  <c r="N37" i="732"/>
  <c r="M37" i="732"/>
  <c r="L37" i="732"/>
  <c r="K37" i="732"/>
  <c r="J37" i="732"/>
  <c r="I37" i="732"/>
  <c r="H37" i="732"/>
  <c r="F37" i="732"/>
  <c r="E37" i="732"/>
  <c r="D37" i="732"/>
  <c r="C37" i="732"/>
  <c r="B37" i="732"/>
  <c r="AH36" i="732"/>
  <c r="AG36" i="732"/>
  <c r="AF36" i="732"/>
  <c r="AE36" i="732"/>
  <c r="AD36" i="732"/>
  <c r="AC36" i="732"/>
  <c r="AB36" i="732"/>
  <c r="AA36" i="732"/>
  <c r="Z36" i="732"/>
  <c r="Y36" i="732"/>
  <c r="W36" i="732"/>
  <c r="V36" i="732"/>
  <c r="U36" i="732"/>
  <c r="T36" i="732"/>
  <c r="S36" i="732"/>
  <c r="Q36" i="732"/>
  <c r="P36" i="732"/>
  <c r="O36" i="732"/>
  <c r="N36" i="732"/>
  <c r="M36" i="732"/>
  <c r="L36" i="732"/>
  <c r="K36" i="732"/>
  <c r="J36" i="732"/>
  <c r="I36" i="732"/>
  <c r="H36" i="732"/>
  <c r="F36" i="732"/>
  <c r="E36" i="732"/>
  <c r="D36" i="732"/>
  <c r="C36" i="732"/>
  <c r="B36" i="732"/>
  <c r="AH35" i="732"/>
  <c r="AG35" i="732"/>
  <c r="AF35" i="732"/>
  <c r="AE35" i="732"/>
  <c r="AD35" i="732"/>
  <c r="AC35" i="732"/>
  <c r="AB35" i="732"/>
  <c r="AA35" i="732"/>
  <c r="Z35" i="732"/>
  <c r="Y35" i="732"/>
  <c r="W35" i="732"/>
  <c r="V35" i="732"/>
  <c r="U35" i="732"/>
  <c r="T35" i="732"/>
  <c r="S35" i="732"/>
  <c r="Q35" i="732"/>
  <c r="P35" i="732"/>
  <c r="O35" i="732"/>
  <c r="N35" i="732"/>
  <c r="M35" i="732"/>
  <c r="L35" i="732"/>
  <c r="K35" i="732"/>
  <c r="J35" i="732"/>
  <c r="I35" i="732"/>
  <c r="H35" i="732"/>
  <c r="F35" i="732"/>
  <c r="E35" i="732"/>
  <c r="D35" i="732"/>
  <c r="C35" i="732"/>
  <c r="B35" i="732"/>
  <c r="AH34" i="732"/>
  <c r="AG34" i="732"/>
  <c r="AF34" i="732"/>
  <c r="AE34" i="732"/>
  <c r="AD34" i="732"/>
  <c r="AC34" i="732"/>
  <c r="AB34" i="732"/>
  <c r="AA34" i="732"/>
  <c r="Z34" i="732"/>
  <c r="Y34" i="732"/>
  <c r="W34" i="732"/>
  <c r="V34" i="732"/>
  <c r="U34" i="732"/>
  <c r="T34" i="732"/>
  <c r="S34" i="732"/>
  <c r="Q34" i="732"/>
  <c r="P34" i="732"/>
  <c r="O34" i="732"/>
  <c r="N34" i="732"/>
  <c r="M34" i="732"/>
  <c r="L34" i="732"/>
  <c r="K34" i="732"/>
  <c r="J34" i="732"/>
  <c r="I34" i="732"/>
  <c r="H34" i="732"/>
  <c r="F34" i="732"/>
  <c r="E34" i="732"/>
  <c r="D34" i="732"/>
  <c r="C34" i="732"/>
  <c r="B34" i="732"/>
  <c r="AH33" i="732"/>
  <c r="AG33" i="732"/>
  <c r="AF33" i="732"/>
  <c r="AE33" i="732"/>
  <c r="AD33" i="732"/>
  <c r="AC33" i="732"/>
  <c r="AB33" i="732"/>
  <c r="AA33" i="732"/>
  <c r="Z33" i="732"/>
  <c r="Y33" i="732"/>
  <c r="W33" i="732"/>
  <c r="V33" i="732"/>
  <c r="U33" i="732"/>
  <c r="T33" i="732"/>
  <c r="S33" i="732"/>
  <c r="Q33" i="732"/>
  <c r="P33" i="732"/>
  <c r="O33" i="732"/>
  <c r="N33" i="732"/>
  <c r="M33" i="732"/>
  <c r="L33" i="732"/>
  <c r="K33" i="732"/>
  <c r="J33" i="732"/>
  <c r="I33" i="732"/>
  <c r="H33" i="732"/>
  <c r="F33" i="732"/>
  <c r="E33" i="732"/>
  <c r="D33" i="732"/>
  <c r="C33" i="732"/>
  <c r="B33" i="732"/>
  <c r="T30" i="732"/>
  <c r="C30" i="732"/>
  <c r="Z27" i="732"/>
  <c r="T27" i="732"/>
  <c r="I27" i="732"/>
  <c r="C27" i="732"/>
  <c r="AB26" i="732"/>
  <c r="AB28" i="732" s="1"/>
  <c r="Z29" i="732" s="1"/>
  <c r="V26" i="732"/>
  <c r="V28" i="732" s="1"/>
  <c r="T29" i="732" s="1"/>
  <c r="K26" i="732"/>
  <c r="K28" i="732" s="1"/>
  <c r="I29" i="732" s="1"/>
  <c r="E26" i="732"/>
  <c r="E28" i="732" s="1"/>
  <c r="C29" i="732" s="1"/>
  <c r="AH42" i="731"/>
  <c r="AG42" i="731"/>
  <c r="AF42" i="731"/>
  <c r="AE42" i="731"/>
  <c r="AD42" i="731"/>
  <c r="AC42" i="731"/>
  <c r="AB42" i="731"/>
  <c r="AA42" i="731"/>
  <c r="Z42" i="731"/>
  <c r="Y42" i="731"/>
  <c r="W42" i="731"/>
  <c r="V42" i="731"/>
  <c r="U42" i="731"/>
  <c r="T42" i="731"/>
  <c r="S42" i="731"/>
  <c r="Q42" i="731"/>
  <c r="P42" i="731"/>
  <c r="O42" i="731"/>
  <c r="N42" i="731"/>
  <c r="M42" i="731"/>
  <c r="L42" i="731"/>
  <c r="K42" i="731"/>
  <c r="J42" i="731"/>
  <c r="I42" i="731"/>
  <c r="H42" i="731"/>
  <c r="F42" i="731"/>
  <c r="E42" i="731"/>
  <c r="D42" i="731"/>
  <c r="C42" i="731"/>
  <c r="B42" i="731"/>
  <c r="AH41" i="731"/>
  <c r="AG41" i="731"/>
  <c r="AF41" i="731"/>
  <c r="AE41" i="731"/>
  <c r="AD41" i="731"/>
  <c r="AC41" i="731"/>
  <c r="AB41" i="731"/>
  <c r="AA41" i="731"/>
  <c r="Z41" i="731"/>
  <c r="Y41" i="731"/>
  <c r="W41" i="731"/>
  <c r="V41" i="731"/>
  <c r="U41" i="731"/>
  <c r="T41" i="731"/>
  <c r="S41" i="731"/>
  <c r="Q41" i="731"/>
  <c r="P41" i="731"/>
  <c r="O41" i="731"/>
  <c r="N41" i="731"/>
  <c r="M41" i="731"/>
  <c r="L41" i="731"/>
  <c r="K41" i="731"/>
  <c r="J41" i="731"/>
  <c r="I41" i="731"/>
  <c r="H41" i="731"/>
  <c r="F41" i="731"/>
  <c r="E41" i="731"/>
  <c r="D41" i="731"/>
  <c r="C41" i="731"/>
  <c r="B41" i="731"/>
  <c r="AH40" i="731"/>
  <c r="AG40" i="731"/>
  <c r="AF40" i="731"/>
  <c r="AE40" i="731"/>
  <c r="AD40" i="731"/>
  <c r="AC40" i="731"/>
  <c r="AB40" i="731"/>
  <c r="AA40" i="731"/>
  <c r="Z40" i="731"/>
  <c r="Y40" i="731"/>
  <c r="W40" i="731"/>
  <c r="V40" i="731"/>
  <c r="U40" i="731"/>
  <c r="T40" i="731"/>
  <c r="S40" i="731"/>
  <c r="Q40" i="731"/>
  <c r="P40" i="731"/>
  <c r="O40" i="731"/>
  <c r="N40" i="731"/>
  <c r="M40" i="731"/>
  <c r="L40" i="731"/>
  <c r="K40" i="731"/>
  <c r="J40" i="731"/>
  <c r="I40" i="731"/>
  <c r="H40" i="731"/>
  <c r="F40" i="731"/>
  <c r="E40" i="731"/>
  <c r="D40" i="731"/>
  <c r="C40" i="731"/>
  <c r="B40" i="731"/>
  <c r="AH39" i="731"/>
  <c r="AG39" i="731"/>
  <c r="AF39" i="731"/>
  <c r="AE39" i="731"/>
  <c r="AD39" i="731"/>
  <c r="AC39" i="731"/>
  <c r="AB39" i="731"/>
  <c r="AA39" i="731"/>
  <c r="Z39" i="731"/>
  <c r="Y39" i="731"/>
  <c r="W39" i="731"/>
  <c r="V39" i="731"/>
  <c r="U39" i="731"/>
  <c r="T39" i="731"/>
  <c r="S39" i="731"/>
  <c r="Q39" i="731"/>
  <c r="P39" i="731"/>
  <c r="O39" i="731"/>
  <c r="N39" i="731"/>
  <c r="M39" i="731"/>
  <c r="L39" i="731"/>
  <c r="K39" i="731"/>
  <c r="J39" i="731"/>
  <c r="I39" i="731"/>
  <c r="H39" i="731"/>
  <c r="F39" i="731"/>
  <c r="E39" i="731"/>
  <c r="D39" i="731"/>
  <c r="C39" i="731"/>
  <c r="B39" i="731"/>
  <c r="AH38" i="731"/>
  <c r="AG38" i="731"/>
  <c r="AF38" i="731"/>
  <c r="AE38" i="731"/>
  <c r="AD38" i="731"/>
  <c r="AC38" i="731"/>
  <c r="AB38" i="731"/>
  <c r="AA38" i="731"/>
  <c r="Z38" i="731"/>
  <c r="Y38" i="731"/>
  <c r="W38" i="731"/>
  <c r="V38" i="731"/>
  <c r="U38" i="731"/>
  <c r="T38" i="731"/>
  <c r="S38" i="731"/>
  <c r="Q38" i="731"/>
  <c r="P38" i="731"/>
  <c r="O38" i="731"/>
  <c r="N38" i="731"/>
  <c r="M38" i="731"/>
  <c r="L38" i="731"/>
  <c r="K38" i="731"/>
  <c r="J38" i="731"/>
  <c r="I38" i="731"/>
  <c r="H38" i="731"/>
  <c r="F38" i="731"/>
  <c r="E38" i="731"/>
  <c r="D38" i="731"/>
  <c r="C38" i="731"/>
  <c r="B38" i="731"/>
  <c r="AH37" i="731"/>
  <c r="AG37" i="731"/>
  <c r="AF37" i="731"/>
  <c r="AE37" i="731"/>
  <c r="AD37" i="731"/>
  <c r="AC37" i="731"/>
  <c r="AB37" i="731"/>
  <c r="AA37" i="731"/>
  <c r="Z37" i="731"/>
  <c r="Y37" i="731"/>
  <c r="W37" i="731"/>
  <c r="V37" i="731"/>
  <c r="U37" i="731"/>
  <c r="T37" i="731"/>
  <c r="S37" i="731"/>
  <c r="Q37" i="731"/>
  <c r="P37" i="731"/>
  <c r="O37" i="731"/>
  <c r="N37" i="731"/>
  <c r="M37" i="731"/>
  <c r="L37" i="731"/>
  <c r="K37" i="731"/>
  <c r="J37" i="731"/>
  <c r="I37" i="731"/>
  <c r="H37" i="731"/>
  <c r="F37" i="731"/>
  <c r="E37" i="731"/>
  <c r="D37" i="731"/>
  <c r="C37" i="731"/>
  <c r="B37" i="731"/>
  <c r="AH36" i="731"/>
  <c r="AG36" i="731"/>
  <c r="AF36" i="731"/>
  <c r="AE36" i="731"/>
  <c r="AD36" i="731"/>
  <c r="AC36" i="731"/>
  <c r="AB36" i="731"/>
  <c r="AA36" i="731"/>
  <c r="Z36" i="731"/>
  <c r="Y36" i="731"/>
  <c r="W36" i="731"/>
  <c r="V36" i="731"/>
  <c r="U36" i="731"/>
  <c r="T36" i="731"/>
  <c r="S36" i="731"/>
  <c r="Q36" i="731"/>
  <c r="P36" i="731"/>
  <c r="O36" i="731"/>
  <c r="N36" i="731"/>
  <c r="M36" i="731"/>
  <c r="L36" i="731"/>
  <c r="K36" i="731"/>
  <c r="J36" i="731"/>
  <c r="I36" i="731"/>
  <c r="H36" i="731"/>
  <c r="F36" i="731"/>
  <c r="E36" i="731"/>
  <c r="D36" i="731"/>
  <c r="C36" i="731"/>
  <c r="B36" i="731"/>
  <c r="AH35" i="731"/>
  <c r="AG35" i="731"/>
  <c r="AF35" i="731"/>
  <c r="AE35" i="731"/>
  <c r="AD35" i="731"/>
  <c r="AC35" i="731"/>
  <c r="AB35" i="731"/>
  <c r="AA35" i="731"/>
  <c r="Z35" i="731"/>
  <c r="Y35" i="731"/>
  <c r="W35" i="731"/>
  <c r="V35" i="731"/>
  <c r="U35" i="731"/>
  <c r="T35" i="731"/>
  <c r="S35" i="731"/>
  <c r="Q35" i="731"/>
  <c r="P35" i="731"/>
  <c r="O35" i="731"/>
  <c r="N35" i="731"/>
  <c r="M35" i="731"/>
  <c r="L35" i="731"/>
  <c r="K35" i="731"/>
  <c r="J35" i="731"/>
  <c r="I35" i="731"/>
  <c r="H35" i="731"/>
  <c r="F35" i="731"/>
  <c r="E35" i="731"/>
  <c r="D35" i="731"/>
  <c r="C35" i="731"/>
  <c r="B35" i="731"/>
  <c r="AH34" i="731"/>
  <c r="AG34" i="731"/>
  <c r="AF34" i="731"/>
  <c r="AE34" i="731"/>
  <c r="AD34" i="731"/>
  <c r="AC34" i="731"/>
  <c r="AB34" i="731"/>
  <c r="AA34" i="731"/>
  <c r="Z34" i="731"/>
  <c r="Y34" i="731"/>
  <c r="W34" i="731"/>
  <c r="V34" i="731"/>
  <c r="U34" i="731"/>
  <c r="T34" i="731"/>
  <c r="S34" i="731"/>
  <c r="Q34" i="731"/>
  <c r="P34" i="731"/>
  <c r="O34" i="731"/>
  <c r="N34" i="731"/>
  <c r="M34" i="731"/>
  <c r="L34" i="731"/>
  <c r="K34" i="731"/>
  <c r="J34" i="731"/>
  <c r="I34" i="731"/>
  <c r="H34" i="731"/>
  <c r="F34" i="731"/>
  <c r="E34" i="731"/>
  <c r="D34" i="731"/>
  <c r="C34" i="731"/>
  <c r="B34" i="731"/>
  <c r="AH33" i="731"/>
  <c r="AG33" i="731"/>
  <c r="AF33" i="731"/>
  <c r="AE33" i="731"/>
  <c r="AD33" i="731"/>
  <c r="AC33" i="731"/>
  <c r="AB33" i="731"/>
  <c r="AA33" i="731"/>
  <c r="Z33" i="731"/>
  <c r="Y33" i="731"/>
  <c r="W33" i="731"/>
  <c r="V33" i="731"/>
  <c r="U33" i="731"/>
  <c r="T33" i="731"/>
  <c r="S33" i="731"/>
  <c r="Q33" i="731"/>
  <c r="P33" i="731"/>
  <c r="O33" i="731"/>
  <c r="N33" i="731"/>
  <c r="M33" i="731"/>
  <c r="L33" i="731"/>
  <c r="K33" i="731"/>
  <c r="J33" i="731"/>
  <c r="I33" i="731"/>
  <c r="H33" i="731"/>
  <c r="F33" i="731"/>
  <c r="E33" i="731"/>
  <c r="D33" i="731"/>
  <c r="C33" i="731"/>
  <c r="B33" i="731"/>
  <c r="T30" i="731"/>
  <c r="C30" i="731"/>
  <c r="Z27" i="731"/>
  <c r="T27" i="731"/>
  <c r="I27" i="731"/>
  <c r="C27" i="731"/>
  <c r="AB26" i="731"/>
  <c r="AB28" i="731" s="1"/>
  <c r="Z29" i="731" s="1"/>
  <c r="V26" i="731"/>
  <c r="V28" i="731" s="1"/>
  <c r="T29" i="731" s="1"/>
  <c r="K26" i="731"/>
  <c r="K28" i="731" s="1"/>
  <c r="I29" i="731" s="1"/>
  <c r="E26" i="731"/>
  <c r="E28" i="731" s="1"/>
  <c r="C29" i="731" s="1"/>
  <c r="AH42" i="730"/>
  <c r="AG42" i="730"/>
  <c r="AF42" i="730"/>
  <c r="AE42" i="730"/>
  <c r="AD42" i="730"/>
  <c r="AC42" i="730"/>
  <c r="AB42" i="730"/>
  <c r="AA42" i="730"/>
  <c r="Z42" i="730"/>
  <c r="Y42" i="730"/>
  <c r="W42" i="730"/>
  <c r="V42" i="730"/>
  <c r="U42" i="730"/>
  <c r="T42" i="730"/>
  <c r="S42" i="730"/>
  <c r="Q42" i="730"/>
  <c r="P42" i="730"/>
  <c r="O42" i="730"/>
  <c r="N42" i="730"/>
  <c r="M42" i="730"/>
  <c r="L42" i="730"/>
  <c r="K42" i="730"/>
  <c r="J42" i="730"/>
  <c r="I42" i="730"/>
  <c r="H42" i="730"/>
  <c r="F42" i="730"/>
  <c r="E42" i="730"/>
  <c r="D42" i="730"/>
  <c r="C42" i="730"/>
  <c r="B42" i="730"/>
  <c r="AH41" i="730"/>
  <c r="AG41" i="730"/>
  <c r="AF41" i="730"/>
  <c r="AE41" i="730"/>
  <c r="AD41" i="730"/>
  <c r="AC41" i="730"/>
  <c r="AB41" i="730"/>
  <c r="AA41" i="730"/>
  <c r="Z41" i="730"/>
  <c r="Y41" i="730"/>
  <c r="W41" i="730"/>
  <c r="V41" i="730"/>
  <c r="U41" i="730"/>
  <c r="T41" i="730"/>
  <c r="S41" i="730"/>
  <c r="Q41" i="730"/>
  <c r="P41" i="730"/>
  <c r="O41" i="730"/>
  <c r="N41" i="730"/>
  <c r="M41" i="730"/>
  <c r="L41" i="730"/>
  <c r="K41" i="730"/>
  <c r="J41" i="730"/>
  <c r="I41" i="730"/>
  <c r="H41" i="730"/>
  <c r="F41" i="730"/>
  <c r="E41" i="730"/>
  <c r="D41" i="730"/>
  <c r="C41" i="730"/>
  <c r="B41" i="730"/>
  <c r="AH40" i="730"/>
  <c r="AG40" i="730"/>
  <c r="AF40" i="730"/>
  <c r="AE40" i="730"/>
  <c r="AD40" i="730"/>
  <c r="AC40" i="730"/>
  <c r="AB40" i="730"/>
  <c r="AA40" i="730"/>
  <c r="Z40" i="730"/>
  <c r="Y40" i="730"/>
  <c r="W40" i="730"/>
  <c r="V40" i="730"/>
  <c r="U40" i="730"/>
  <c r="T40" i="730"/>
  <c r="S40" i="730"/>
  <c r="Q40" i="730"/>
  <c r="P40" i="730"/>
  <c r="O40" i="730"/>
  <c r="N40" i="730"/>
  <c r="M40" i="730"/>
  <c r="L40" i="730"/>
  <c r="K40" i="730"/>
  <c r="J40" i="730"/>
  <c r="I40" i="730"/>
  <c r="H40" i="730"/>
  <c r="F40" i="730"/>
  <c r="E40" i="730"/>
  <c r="D40" i="730"/>
  <c r="C40" i="730"/>
  <c r="B40" i="730"/>
  <c r="AH39" i="730"/>
  <c r="AG39" i="730"/>
  <c r="AF39" i="730"/>
  <c r="AE39" i="730"/>
  <c r="AD39" i="730"/>
  <c r="AC39" i="730"/>
  <c r="AB39" i="730"/>
  <c r="AA39" i="730"/>
  <c r="Z39" i="730"/>
  <c r="Y39" i="730"/>
  <c r="W39" i="730"/>
  <c r="V39" i="730"/>
  <c r="U39" i="730"/>
  <c r="T39" i="730"/>
  <c r="S39" i="730"/>
  <c r="Q39" i="730"/>
  <c r="P39" i="730"/>
  <c r="O39" i="730"/>
  <c r="N39" i="730"/>
  <c r="M39" i="730"/>
  <c r="L39" i="730"/>
  <c r="K39" i="730"/>
  <c r="J39" i="730"/>
  <c r="I39" i="730"/>
  <c r="H39" i="730"/>
  <c r="F39" i="730"/>
  <c r="E39" i="730"/>
  <c r="D39" i="730"/>
  <c r="C39" i="730"/>
  <c r="B39" i="730"/>
  <c r="AH38" i="730"/>
  <c r="AG38" i="730"/>
  <c r="AF38" i="730"/>
  <c r="AE38" i="730"/>
  <c r="AD38" i="730"/>
  <c r="AC38" i="730"/>
  <c r="AB38" i="730"/>
  <c r="AA38" i="730"/>
  <c r="Z38" i="730"/>
  <c r="Y38" i="730"/>
  <c r="W38" i="730"/>
  <c r="V38" i="730"/>
  <c r="U38" i="730"/>
  <c r="T38" i="730"/>
  <c r="S38" i="730"/>
  <c r="Q38" i="730"/>
  <c r="P38" i="730"/>
  <c r="O38" i="730"/>
  <c r="N38" i="730"/>
  <c r="M38" i="730"/>
  <c r="L38" i="730"/>
  <c r="K38" i="730"/>
  <c r="J38" i="730"/>
  <c r="I38" i="730"/>
  <c r="H38" i="730"/>
  <c r="F38" i="730"/>
  <c r="E38" i="730"/>
  <c r="D38" i="730"/>
  <c r="C38" i="730"/>
  <c r="B38" i="730"/>
  <c r="AH37" i="730"/>
  <c r="AG37" i="730"/>
  <c r="AF37" i="730"/>
  <c r="AE37" i="730"/>
  <c r="AD37" i="730"/>
  <c r="AC37" i="730"/>
  <c r="AB37" i="730"/>
  <c r="AA37" i="730"/>
  <c r="Z37" i="730"/>
  <c r="Y37" i="730"/>
  <c r="W37" i="730"/>
  <c r="V37" i="730"/>
  <c r="U37" i="730"/>
  <c r="T37" i="730"/>
  <c r="S37" i="730"/>
  <c r="Q37" i="730"/>
  <c r="P37" i="730"/>
  <c r="O37" i="730"/>
  <c r="N37" i="730"/>
  <c r="M37" i="730"/>
  <c r="L37" i="730"/>
  <c r="K37" i="730"/>
  <c r="J37" i="730"/>
  <c r="I37" i="730"/>
  <c r="H37" i="730"/>
  <c r="F37" i="730"/>
  <c r="E37" i="730"/>
  <c r="D37" i="730"/>
  <c r="C37" i="730"/>
  <c r="B37" i="730"/>
  <c r="AH36" i="730"/>
  <c r="AG36" i="730"/>
  <c r="AF36" i="730"/>
  <c r="AE36" i="730"/>
  <c r="AD36" i="730"/>
  <c r="AC36" i="730"/>
  <c r="AB36" i="730"/>
  <c r="AA36" i="730"/>
  <c r="Z36" i="730"/>
  <c r="Y36" i="730"/>
  <c r="W36" i="730"/>
  <c r="V36" i="730"/>
  <c r="U36" i="730"/>
  <c r="T36" i="730"/>
  <c r="S36" i="730"/>
  <c r="Q36" i="730"/>
  <c r="P36" i="730"/>
  <c r="O36" i="730"/>
  <c r="N36" i="730"/>
  <c r="M36" i="730"/>
  <c r="L36" i="730"/>
  <c r="K36" i="730"/>
  <c r="J36" i="730"/>
  <c r="I36" i="730"/>
  <c r="H36" i="730"/>
  <c r="F36" i="730"/>
  <c r="E36" i="730"/>
  <c r="D36" i="730"/>
  <c r="C36" i="730"/>
  <c r="B36" i="730"/>
  <c r="AH35" i="730"/>
  <c r="AG35" i="730"/>
  <c r="AF35" i="730"/>
  <c r="AE35" i="730"/>
  <c r="AD35" i="730"/>
  <c r="AC35" i="730"/>
  <c r="AB35" i="730"/>
  <c r="AA35" i="730"/>
  <c r="Z35" i="730"/>
  <c r="Y35" i="730"/>
  <c r="W35" i="730"/>
  <c r="V35" i="730"/>
  <c r="U35" i="730"/>
  <c r="T35" i="730"/>
  <c r="S35" i="730"/>
  <c r="Q35" i="730"/>
  <c r="P35" i="730"/>
  <c r="O35" i="730"/>
  <c r="N35" i="730"/>
  <c r="M35" i="730"/>
  <c r="L35" i="730"/>
  <c r="K35" i="730"/>
  <c r="J35" i="730"/>
  <c r="I35" i="730"/>
  <c r="H35" i="730"/>
  <c r="F35" i="730"/>
  <c r="E35" i="730"/>
  <c r="D35" i="730"/>
  <c r="C35" i="730"/>
  <c r="B35" i="730"/>
  <c r="AH34" i="730"/>
  <c r="AG34" i="730"/>
  <c r="AF34" i="730"/>
  <c r="AE34" i="730"/>
  <c r="AD34" i="730"/>
  <c r="AC34" i="730"/>
  <c r="AB34" i="730"/>
  <c r="AA34" i="730"/>
  <c r="Z34" i="730"/>
  <c r="Y34" i="730"/>
  <c r="W34" i="730"/>
  <c r="V34" i="730"/>
  <c r="U34" i="730"/>
  <c r="T34" i="730"/>
  <c r="S34" i="730"/>
  <c r="Q34" i="730"/>
  <c r="P34" i="730"/>
  <c r="O34" i="730"/>
  <c r="N34" i="730"/>
  <c r="M34" i="730"/>
  <c r="L34" i="730"/>
  <c r="K34" i="730"/>
  <c r="J34" i="730"/>
  <c r="I34" i="730"/>
  <c r="H34" i="730"/>
  <c r="F34" i="730"/>
  <c r="E34" i="730"/>
  <c r="D34" i="730"/>
  <c r="C34" i="730"/>
  <c r="B34" i="730"/>
  <c r="AH33" i="730"/>
  <c r="AG33" i="730"/>
  <c r="AF33" i="730"/>
  <c r="AE33" i="730"/>
  <c r="AD33" i="730"/>
  <c r="AC33" i="730"/>
  <c r="AB33" i="730"/>
  <c r="AA33" i="730"/>
  <c r="Z33" i="730"/>
  <c r="Y33" i="730"/>
  <c r="W33" i="730"/>
  <c r="V33" i="730"/>
  <c r="U33" i="730"/>
  <c r="T33" i="730"/>
  <c r="S33" i="730"/>
  <c r="Q33" i="730"/>
  <c r="P33" i="730"/>
  <c r="O33" i="730"/>
  <c r="N33" i="730"/>
  <c r="M33" i="730"/>
  <c r="L33" i="730"/>
  <c r="K33" i="730"/>
  <c r="J33" i="730"/>
  <c r="I33" i="730"/>
  <c r="H33" i="730"/>
  <c r="F33" i="730"/>
  <c r="E33" i="730"/>
  <c r="D33" i="730"/>
  <c r="C33" i="730"/>
  <c r="B33" i="730"/>
  <c r="T30" i="730"/>
  <c r="C30" i="730"/>
  <c r="Z27" i="730"/>
  <c r="T27" i="730"/>
  <c r="I27" i="730"/>
  <c r="C27" i="730"/>
  <c r="AB26" i="730"/>
  <c r="AB28" i="730" s="1"/>
  <c r="Z29" i="730" s="1"/>
  <c r="V26" i="730"/>
  <c r="V28" i="730" s="1"/>
  <c r="T29" i="730" s="1"/>
  <c r="K26" i="730"/>
  <c r="K28" i="730" s="1"/>
  <c r="I29" i="730" s="1"/>
  <c r="E26" i="730"/>
  <c r="E28" i="730" s="1"/>
  <c r="C29" i="730" s="1"/>
  <c r="AH42" i="729"/>
  <c r="AG42" i="729"/>
  <c r="AF42" i="729"/>
  <c r="AE42" i="729"/>
  <c r="AD42" i="729"/>
  <c r="AC42" i="729"/>
  <c r="AB42" i="729"/>
  <c r="AA42" i="729"/>
  <c r="Z42" i="729"/>
  <c r="Y42" i="729"/>
  <c r="W42" i="729"/>
  <c r="V42" i="729"/>
  <c r="U42" i="729"/>
  <c r="T42" i="729"/>
  <c r="S42" i="729"/>
  <c r="Q42" i="729"/>
  <c r="P42" i="729"/>
  <c r="O42" i="729"/>
  <c r="N42" i="729"/>
  <c r="M42" i="729"/>
  <c r="L42" i="729"/>
  <c r="K42" i="729"/>
  <c r="J42" i="729"/>
  <c r="I42" i="729"/>
  <c r="H42" i="729"/>
  <c r="F42" i="729"/>
  <c r="E42" i="729"/>
  <c r="D42" i="729"/>
  <c r="C42" i="729"/>
  <c r="B42" i="729"/>
  <c r="AH41" i="729"/>
  <c r="AG41" i="729"/>
  <c r="AF41" i="729"/>
  <c r="AE41" i="729"/>
  <c r="AD41" i="729"/>
  <c r="AC41" i="729"/>
  <c r="AB41" i="729"/>
  <c r="AA41" i="729"/>
  <c r="Z41" i="729"/>
  <c r="Y41" i="729"/>
  <c r="W41" i="729"/>
  <c r="V41" i="729"/>
  <c r="U41" i="729"/>
  <c r="T41" i="729"/>
  <c r="S41" i="729"/>
  <c r="Q41" i="729"/>
  <c r="P41" i="729"/>
  <c r="O41" i="729"/>
  <c r="N41" i="729"/>
  <c r="M41" i="729"/>
  <c r="L41" i="729"/>
  <c r="K41" i="729"/>
  <c r="J41" i="729"/>
  <c r="I41" i="729"/>
  <c r="H41" i="729"/>
  <c r="F41" i="729"/>
  <c r="E41" i="729"/>
  <c r="D41" i="729"/>
  <c r="C41" i="729"/>
  <c r="B41" i="729"/>
  <c r="AH40" i="729"/>
  <c r="AG40" i="729"/>
  <c r="AF40" i="729"/>
  <c r="AE40" i="729"/>
  <c r="AD40" i="729"/>
  <c r="AC40" i="729"/>
  <c r="AB40" i="729"/>
  <c r="AA40" i="729"/>
  <c r="Z40" i="729"/>
  <c r="Y40" i="729"/>
  <c r="W40" i="729"/>
  <c r="V40" i="729"/>
  <c r="U40" i="729"/>
  <c r="T40" i="729"/>
  <c r="S40" i="729"/>
  <c r="Q40" i="729"/>
  <c r="P40" i="729"/>
  <c r="O40" i="729"/>
  <c r="N40" i="729"/>
  <c r="M40" i="729"/>
  <c r="L40" i="729"/>
  <c r="K40" i="729"/>
  <c r="J40" i="729"/>
  <c r="I40" i="729"/>
  <c r="H40" i="729"/>
  <c r="F40" i="729"/>
  <c r="E40" i="729"/>
  <c r="D40" i="729"/>
  <c r="C40" i="729"/>
  <c r="B40" i="729"/>
  <c r="AH39" i="729"/>
  <c r="AG39" i="729"/>
  <c r="AF39" i="729"/>
  <c r="AE39" i="729"/>
  <c r="AD39" i="729"/>
  <c r="AC39" i="729"/>
  <c r="AB39" i="729"/>
  <c r="AA39" i="729"/>
  <c r="Z39" i="729"/>
  <c r="Y39" i="729"/>
  <c r="W39" i="729"/>
  <c r="V39" i="729"/>
  <c r="U39" i="729"/>
  <c r="T39" i="729"/>
  <c r="S39" i="729"/>
  <c r="Q39" i="729"/>
  <c r="P39" i="729"/>
  <c r="O39" i="729"/>
  <c r="N39" i="729"/>
  <c r="M39" i="729"/>
  <c r="L39" i="729"/>
  <c r="K39" i="729"/>
  <c r="J39" i="729"/>
  <c r="I39" i="729"/>
  <c r="H39" i="729"/>
  <c r="F39" i="729"/>
  <c r="E39" i="729"/>
  <c r="D39" i="729"/>
  <c r="C39" i="729"/>
  <c r="B39" i="729"/>
  <c r="AH38" i="729"/>
  <c r="AG38" i="729"/>
  <c r="AF38" i="729"/>
  <c r="AE38" i="729"/>
  <c r="AD38" i="729"/>
  <c r="AC38" i="729"/>
  <c r="AB38" i="729"/>
  <c r="AA38" i="729"/>
  <c r="Z38" i="729"/>
  <c r="Y38" i="729"/>
  <c r="W38" i="729"/>
  <c r="V38" i="729"/>
  <c r="U38" i="729"/>
  <c r="T38" i="729"/>
  <c r="S38" i="729"/>
  <c r="Q38" i="729"/>
  <c r="P38" i="729"/>
  <c r="O38" i="729"/>
  <c r="N38" i="729"/>
  <c r="M38" i="729"/>
  <c r="L38" i="729"/>
  <c r="K38" i="729"/>
  <c r="J38" i="729"/>
  <c r="I38" i="729"/>
  <c r="H38" i="729"/>
  <c r="F38" i="729"/>
  <c r="E38" i="729"/>
  <c r="D38" i="729"/>
  <c r="C38" i="729"/>
  <c r="B38" i="729"/>
  <c r="AH37" i="729"/>
  <c r="AG37" i="729"/>
  <c r="AF37" i="729"/>
  <c r="AE37" i="729"/>
  <c r="AD37" i="729"/>
  <c r="AC37" i="729"/>
  <c r="AB37" i="729"/>
  <c r="AA37" i="729"/>
  <c r="Z37" i="729"/>
  <c r="Y37" i="729"/>
  <c r="W37" i="729"/>
  <c r="V37" i="729"/>
  <c r="U37" i="729"/>
  <c r="T37" i="729"/>
  <c r="S37" i="729"/>
  <c r="Q37" i="729"/>
  <c r="P37" i="729"/>
  <c r="O37" i="729"/>
  <c r="N37" i="729"/>
  <c r="M37" i="729"/>
  <c r="L37" i="729"/>
  <c r="K37" i="729"/>
  <c r="J37" i="729"/>
  <c r="I37" i="729"/>
  <c r="H37" i="729"/>
  <c r="F37" i="729"/>
  <c r="E37" i="729"/>
  <c r="D37" i="729"/>
  <c r="C37" i="729"/>
  <c r="B37" i="729"/>
  <c r="AH36" i="729"/>
  <c r="AG36" i="729"/>
  <c r="AF36" i="729"/>
  <c r="AE36" i="729"/>
  <c r="AD36" i="729"/>
  <c r="AC36" i="729"/>
  <c r="AB36" i="729"/>
  <c r="AA36" i="729"/>
  <c r="Z36" i="729"/>
  <c r="Y36" i="729"/>
  <c r="W36" i="729"/>
  <c r="V36" i="729"/>
  <c r="U36" i="729"/>
  <c r="T36" i="729"/>
  <c r="S36" i="729"/>
  <c r="Q36" i="729"/>
  <c r="P36" i="729"/>
  <c r="O36" i="729"/>
  <c r="N36" i="729"/>
  <c r="M36" i="729"/>
  <c r="L36" i="729"/>
  <c r="K36" i="729"/>
  <c r="J36" i="729"/>
  <c r="I36" i="729"/>
  <c r="H36" i="729"/>
  <c r="F36" i="729"/>
  <c r="E36" i="729"/>
  <c r="D36" i="729"/>
  <c r="C36" i="729"/>
  <c r="B36" i="729"/>
  <c r="AH35" i="729"/>
  <c r="AG35" i="729"/>
  <c r="AF35" i="729"/>
  <c r="AE35" i="729"/>
  <c r="AD35" i="729"/>
  <c r="AC35" i="729"/>
  <c r="AB35" i="729"/>
  <c r="AA35" i="729"/>
  <c r="Z35" i="729"/>
  <c r="Y35" i="729"/>
  <c r="W35" i="729"/>
  <c r="V35" i="729"/>
  <c r="U35" i="729"/>
  <c r="T35" i="729"/>
  <c r="S35" i="729"/>
  <c r="Q35" i="729"/>
  <c r="P35" i="729"/>
  <c r="O35" i="729"/>
  <c r="N35" i="729"/>
  <c r="M35" i="729"/>
  <c r="L35" i="729"/>
  <c r="K35" i="729"/>
  <c r="J35" i="729"/>
  <c r="I35" i="729"/>
  <c r="H35" i="729"/>
  <c r="F35" i="729"/>
  <c r="E35" i="729"/>
  <c r="D35" i="729"/>
  <c r="C35" i="729"/>
  <c r="B35" i="729"/>
  <c r="AH34" i="729"/>
  <c r="AG34" i="729"/>
  <c r="AF34" i="729"/>
  <c r="AE34" i="729"/>
  <c r="AD34" i="729"/>
  <c r="AC34" i="729"/>
  <c r="AB34" i="729"/>
  <c r="AA34" i="729"/>
  <c r="Z34" i="729"/>
  <c r="Y34" i="729"/>
  <c r="W34" i="729"/>
  <c r="V34" i="729"/>
  <c r="U34" i="729"/>
  <c r="T34" i="729"/>
  <c r="S34" i="729"/>
  <c r="Q34" i="729"/>
  <c r="P34" i="729"/>
  <c r="O34" i="729"/>
  <c r="N34" i="729"/>
  <c r="M34" i="729"/>
  <c r="L34" i="729"/>
  <c r="K34" i="729"/>
  <c r="J34" i="729"/>
  <c r="I34" i="729"/>
  <c r="H34" i="729"/>
  <c r="F34" i="729"/>
  <c r="E34" i="729"/>
  <c r="D34" i="729"/>
  <c r="C34" i="729"/>
  <c r="B34" i="729"/>
  <c r="AH33" i="729"/>
  <c r="AG33" i="729"/>
  <c r="AF33" i="729"/>
  <c r="AE33" i="729"/>
  <c r="AD33" i="729"/>
  <c r="AC33" i="729"/>
  <c r="AB33" i="729"/>
  <c r="AA33" i="729"/>
  <c r="Z33" i="729"/>
  <c r="Y33" i="729"/>
  <c r="W33" i="729"/>
  <c r="V33" i="729"/>
  <c r="U33" i="729"/>
  <c r="T33" i="729"/>
  <c r="S33" i="729"/>
  <c r="Q33" i="729"/>
  <c r="P33" i="729"/>
  <c r="O33" i="729"/>
  <c r="N33" i="729"/>
  <c r="M33" i="729"/>
  <c r="L33" i="729"/>
  <c r="K33" i="729"/>
  <c r="J33" i="729"/>
  <c r="I33" i="729"/>
  <c r="H33" i="729"/>
  <c r="F33" i="729"/>
  <c r="E33" i="729"/>
  <c r="D33" i="729"/>
  <c r="C33" i="729"/>
  <c r="B33" i="729"/>
  <c r="T30" i="729"/>
  <c r="C30" i="729"/>
  <c r="Z27" i="729"/>
  <c r="T27" i="729"/>
  <c r="I27" i="729"/>
  <c r="C27" i="729"/>
  <c r="AB26" i="729"/>
  <c r="AB28" i="729" s="1"/>
  <c r="Z29" i="729" s="1"/>
  <c r="V26" i="729"/>
  <c r="V28" i="729" s="1"/>
  <c r="T29" i="729" s="1"/>
  <c r="K26" i="729"/>
  <c r="K28" i="729" s="1"/>
  <c r="I29" i="729" s="1"/>
  <c r="E26" i="729"/>
  <c r="E28" i="729" s="1"/>
  <c r="C29" i="729" s="1"/>
  <c r="AH42" i="728"/>
  <c r="AG42" i="728"/>
  <c r="AF42" i="728"/>
  <c r="AE42" i="728"/>
  <c r="AD42" i="728"/>
  <c r="AC42" i="728"/>
  <c r="AB42" i="728"/>
  <c r="AA42" i="728"/>
  <c r="Z42" i="728"/>
  <c r="Y42" i="728"/>
  <c r="W42" i="728"/>
  <c r="V42" i="728"/>
  <c r="U42" i="728"/>
  <c r="T42" i="728"/>
  <c r="S42" i="728"/>
  <c r="Q42" i="728"/>
  <c r="P42" i="728"/>
  <c r="O42" i="728"/>
  <c r="N42" i="728"/>
  <c r="M42" i="728"/>
  <c r="L42" i="728"/>
  <c r="K42" i="728"/>
  <c r="J42" i="728"/>
  <c r="I42" i="728"/>
  <c r="H42" i="728"/>
  <c r="F42" i="728"/>
  <c r="E42" i="728"/>
  <c r="D42" i="728"/>
  <c r="C42" i="728"/>
  <c r="B42" i="728"/>
  <c r="AH41" i="728"/>
  <c r="AG41" i="728"/>
  <c r="AF41" i="728"/>
  <c r="AE41" i="728"/>
  <c r="AD41" i="728"/>
  <c r="AC41" i="728"/>
  <c r="AB41" i="728"/>
  <c r="AA41" i="728"/>
  <c r="Z41" i="728"/>
  <c r="Y41" i="728"/>
  <c r="W41" i="728"/>
  <c r="V41" i="728"/>
  <c r="U41" i="728"/>
  <c r="T41" i="728"/>
  <c r="S41" i="728"/>
  <c r="Q41" i="728"/>
  <c r="P41" i="728"/>
  <c r="O41" i="728"/>
  <c r="N41" i="728"/>
  <c r="M41" i="728"/>
  <c r="L41" i="728"/>
  <c r="K41" i="728"/>
  <c r="J41" i="728"/>
  <c r="I41" i="728"/>
  <c r="H41" i="728"/>
  <c r="F41" i="728"/>
  <c r="E41" i="728"/>
  <c r="D41" i="728"/>
  <c r="C41" i="728"/>
  <c r="B41" i="728"/>
  <c r="AH40" i="728"/>
  <c r="AG40" i="728"/>
  <c r="AF40" i="728"/>
  <c r="AE40" i="728"/>
  <c r="AD40" i="728"/>
  <c r="AC40" i="728"/>
  <c r="AB40" i="728"/>
  <c r="AA40" i="728"/>
  <c r="Z40" i="728"/>
  <c r="Y40" i="728"/>
  <c r="W40" i="728"/>
  <c r="V40" i="728"/>
  <c r="U40" i="728"/>
  <c r="T40" i="728"/>
  <c r="S40" i="728"/>
  <c r="Q40" i="728"/>
  <c r="P40" i="728"/>
  <c r="O40" i="728"/>
  <c r="N40" i="728"/>
  <c r="M40" i="728"/>
  <c r="L40" i="728"/>
  <c r="K40" i="728"/>
  <c r="J40" i="728"/>
  <c r="I40" i="728"/>
  <c r="H40" i="728"/>
  <c r="F40" i="728"/>
  <c r="E40" i="728"/>
  <c r="D40" i="728"/>
  <c r="C40" i="728"/>
  <c r="B40" i="728"/>
  <c r="AH39" i="728"/>
  <c r="AG39" i="728"/>
  <c r="AF39" i="728"/>
  <c r="AE39" i="728"/>
  <c r="AD39" i="728"/>
  <c r="AC39" i="728"/>
  <c r="AB39" i="728"/>
  <c r="AA39" i="728"/>
  <c r="Z39" i="728"/>
  <c r="Y39" i="728"/>
  <c r="W39" i="728"/>
  <c r="V39" i="728"/>
  <c r="U39" i="728"/>
  <c r="T39" i="728"/>
  <c r="S39" i="728"/>
  <c r="Q39" i="728"/>
  <c r="P39" i="728"/>
  <c r="O39" i="728"/>
  <c r="N39" i="728"/>
  <c r="M39" i="728"/>
  <c r="L39" i="728"/>
  <c r="K39" i="728"/>
  <c r="J39" i="728"/>
  <c r="I39" i="728"/>
  <c r="H39" i="728"/>
  <c r="F39" i="728"/>
  <c r="E39" i="728"/>
  <c r="D39" i="728"/>
  <c r="C39" i="728"/>
  <c r="B39" i="728"/>
  <c r="AH38" i="728"/>
  <c r="AG38" i="728"/>
  <c r="AF38" i="728"/>
  <c r="AE38" i="728"/>
  <c r="AD38" i="728"/>
  <c r="AC38" i="728"/>
  <c r="AB38" i="728"/>
  <c r="AA38" i="728"/>
  <c r="Z38" i="728"/>
  <c r="Y38" i="728"/>
  <c r="W38" i="728"/>
  <c r="V38" i="728"/>
  <c r="U38" i="728"/>
  <c r="T38" i="728"/>
  <c r="S38" i="728"/>
  <c r="Q38" i="728"/>
  <c r="P38" i="728"/>
  <c r="O38" i="728"/>
  <c r="N38" i="728"/>
  <c r="M38" i="728"/>
  <c r="L38" i="728"/>
  <c r="K38" i="728"/>
  <c r="J38" i="728"/>
  <c r="I38" i="728"/>
  <c r="H38" i="728"/>
  <c r="F38" i="728"/>
  <c r="E38" i="728"/>
  <c r="D38" i="728"/>
  <c r="C38" i="728"/>
  <c r="B38" i="728"/>
  <c r="AH37" i="728"/>
  <c r="AG37" i="728"/>
  <c r="AF37" i="728"/>
  <c r="AE37" i="728"/>
  <c r="AD37" i="728"/>
  <c r="AC37" i="728"/>
  <c r="AB37" i="728"/>
  <c r="AA37" i="728"/>
  <c r="Z37" i="728"/>
  <c r="Y37" i="728"/>
  <c r="W37" i="728"/>
  <c r="V37" i="728"/>
  <c r="U37" i="728"/>
  <c r="T37" i="728"/>
  <c r="S37" i="728"/>
  <c r="Q37" i="728"/>
  <c r="P37" i="728"/>
  <c r="O37" i="728"/>
  <c r="N37" i="728"/>
  <c r="M37" i="728"/>
  <c r="L37" i="728"/>
  <c r="K37" i="728"/>
  <c r="J37" i="728"/>
  <c r="I37" i="728"/>
  <c r="H37" i="728"/>
  <c r="F37" i="728"/>
  <c r="E37" i="728"/>
  <c r="D37" i="728"/>
  <c r="C37" i="728"/>
  <c r="B37" i="728"/>
  <c r="AH36" i="728"/>
  <c r="AG36" i="728"/>
  <c r="AF36" i="728"/>
  <c r="AE36" i="728"/>
  <c r="AD36" i="728"/>
  <c r="AC36" i="728"/>
  <c r="AB36" i="728"/>
  <c r="AA36" i="728"/>
  <c r="Z36" i="728"/>
  <c r="Y36" i="728"/>
  <c r="W36" i="728"/>
  <c r="V36" i="728"/>
  <c r="U36" i="728"/>
  <c r="T36" i="728"/>
  <c r="S36" i="728"/>
  <c r="Q36" i="728"/>
  <c r="P36" i="728"/>
  <c r="O36" i="728"/>
  <c r="N36" i="728"/>
  <c r="M36" i="728"/>
  <c r="L36" i="728"/>
  <c r="K36" i="728"/>
  <c r="J36" i="728"/>
  <c r="I36" i="728"/>
  <c r="H36" i="728"/>
  <c r="F36" i="728"/>
  <c r="E36" i="728"/>
  <c r="D36" i="728"/>
  <c r="C36" i="728"/>
  <c r="B36" i="728"/>
  <c r="AH35" i="728"/>
  <c r="AG35" i="728"/>
  <c r="AF35" i="728"/>
  <c r="AE35" i="728"/>
  <c r="AD35" i="728"/>
  <c r="AC35" i="728"/>
  <c r="AB35" i="728"/>
  <c r="AA35" i="728"/>
  <c r="Z35" i="728"/>
  <c r="Y35" i="728"/>
  <c r="W35" i="728"/>
  <c r="V35" i="728"/>
  <c r="U35" i="728"/>
  <c r="T35" i="728"/>
  <c r="S35" i="728"/>
  <c r="Q35" i="728"/>
  <c r="P35" i="728"/>
  <c r="O35" i="728"/>
  <c r="N35" i="728"/>
  <c r="M35" i="728"/>
  <c r="L35" i="728"/>
  <c r="K35" i="728"/>
  <c r="J35" i="728"/>
  <c r="I35" i="728"/>
  <c r="H35" i="728"/>
  <c r="F35" i="728"/>
  <c r="E35" i="728"/>
  <c r="D35" i="728"/>
  <c r="C35" i="728"/>
  <c r="B35" i="728"/>
  <c r="AH34" i="728"/>
  <c r="AG34" i="728"/>
  <c r="AF34" i="728"/>
  <c r="AE34" i="728"/>
  <c r="AD34" i="728"/>
  <c r="AC34" i="728"/>
  <c r="AB34" i="728"/>
  <c r="AA34" i="728"/>
  <c r="Z34" i="728"/>
  <c r="Y34" i="728"/>
  <c r="W34" i="728"/>
  <c r="V34" i="728"/>
  <c r="U34" i="728"/>
  <c r="T34" i="728"/>
  <c r="S34" i="728"/>
  <c r="Q34" i="728"/>
  <c r="P34" i="728"/>
  <c r="O34" i="728"/>
  <c r="N34" i="728"/>
  <c r="M34" i="728"/>
  <c r="L34" i="728"/>
  <c r="K34" i="728"/>
  <c r="J34" i="728"/>
  <c r="I34" i="728"/>
  <c r="H34" i="728"/>
  <c r="F34" i="728"/>
  <c r="E34" i="728"/>
  <c r="D34" i="728"/>
  <c r="C34" i="728"/>
  <c r="B34" i="728"/>
  <c r="AH33" i="728"/>
  <c r="AG33" i="728"/>
  <c r="AF33" i="728"/>
  <c r="AE33" i="728"/>
  <c r="AD33" i="728"/>
  <c r="AC33" i="728"/>
  <c r="AB33" i="728"/>
  <c r="AA33" i="728"/>
  <c r="Z33" i="728"/>
  <c r="Y33" i="728"/>
  <c r="W33" i="728"/>
  <c r="V33" i="728"/>
  <c r="U33" i="728"/>
  <c r="T33" i="728"/>
  <c r="S33" i="728"/>
  <c r="Q33" i="728"/>
  <c r="P33" i="728"/>
  <c r="O33" i="728"/>
  <c r="N33" i="728"/>
  <c r="M33" i="728"/>
  <c r="L33" i="728"/>
  <c r="K33" i="728"/>
  <c r="J33" i="728"/>
  <c r="I33" i="728"/>
  <c r="H33" i="728"/>
  <c r="F33" i="728"/>
  <c r="E33" i="728"/>
  <c r="D33" i="728"/>
  <c r="C33" i="728"/>
  <c r="B33" i="728"/>
  <c r="T30" i="728"/>
  <c r="C30" i="728"/>
  <c r="Z27" i="728"/>
  <c r="T27" i="728"/>
  <c r="I27" i="728"/>
  <c r="C27" i="728"/>
  <c r="AB26" i="728"/>
  <c r="AB28" i="728" s="1"/>
  <c r="Z29" i="728" s="1"/>
  <c r="V26" i="728"/>
  <c r="V28" i="728" s="1"/>
  <c r="T29" i="728" s="1"/>
  <c r="K26" i="728"/>
  <c r="K28" i="728" s="1"/>
  <c r="I29" i="728" s="1"/>
  <c r="E26" i="728"/>
  <c r="E28" i="728" s="1"/>
  <c r="C29" i="728" s="1"/>
  <c r="AH42" i="727"/>
  <c r="AG42" i="727"/>
  <c r="AF42" i="727"/>
  <c r="AE42" i="727"/>
  <c r="AD42" i="727"/>
  <c r="AC42" i="727"/>
  <c r="AB42" i="727"/>
  <c r="AA42" i="727"/>
  <c r="Z42" i="727"/>
  <c r="Y42" i="727"/>
  <c r="W42" i="727"/>
  <c r="V42" i="727"/>
  <c r="U42" i="727"/>
  <c r="T42" i="727"/>
  <c r="S42" i="727"/>
  <c r="Q42" i="727"/>
  <c r="P42" i="727"/>
  <c r="O42" i="727"/>
  <c r="N42" i="727"/>
  <c r="M42" i="727"/>
  <c r="L42" i="727"/>
  <c r="K42" i="727"/>
  <c r="J42" i="727"/>
  <c r="I42" i="727"/>
  <c r="H42" i="727"/>
  <c r="F42" i="727"/>
  <c r="E42" i="727"/>
  <c r="D42" i="727"/>
  <c r="C42" i="727"/>
  <c r="B42" i="727"/>
  <c r="AH41" i="727"/>
  <c r="AG41" i="727"/>
  <c r="AF41" i="727"/>
  <c r="AE41" i="727"/>
  <c r="AD41" i="727"/>
  <c r="AC41" i="727"/>
  <c r="AB41" i="727"/>
  <c r="AA41" i="727"/>
  <c r="Z41" i="727"/>
  <c r="Y41" i="727"/>
  <c r="W41" i="727"/>
  <c r="V41" i="727"/>
  <c r="U41" i="727"/>
  <c r="T41" i="727"/>
  <c r="S41" i="727"/>
  <c r="Q41" i="727"/>
  <c r="P41" i="727"/>
  <c r="O41" i="727"/>
  <c r="N41" i="727"/>
  <c r="M41" i="727"/>
  <c r="L41" i="727"/>
  <c r="K41" i="727"/>
  <c r="J41" i="727"/>
  <c r="I41" i="727"/>
  <c r="H41" i="727"/>
  <c r="F41" i="727"/>
  <c r="E41" i="727"/>
  <c r="D41" i="727"/>
  <c r="C41" i="727"/>
  <c r="B41" i="727"/>
  <c r="AH40" i="727"/>
  <c r="AG40" i="727"/>
  <c r="AF40" i="727"/>
  <c r="AE40" i="727"/>
  <c r="AD40" i="727"/>
  <c r="AC40" i="727"/>
  <c r="AB40" i="727"/>
  <c r="AA40" i="727"/>
  <c r="Z40" i="727"/>
  <c r="Y40" i="727"/>
  <c r="W40" i="727"/>
  <c r="V40" i="727"/>
  <c r="U40" i="727"/>
  <c r="T40" i="727"/>
  <c r="S40" i="727"/>
  <c r="Q40" i="727"/>
  <c r="P40" i="727"/>
  <c r="O40" i="727"/>
  <c r="N40" i="727"/>
  <c r="M40" i="727"/>
  <c r="L40" i="727"/>
  <c r="K40" i="727"/>
  <c r="J40" i="727"/>
  <c r="I40" i="727"/>
  <c r="H40" i="727"/>
  <c r="F40" i="727"/>
  <c r="E40" i="727"/>
  <c r="D40" i="727"/>
  <c r="C40" i="727"/>
  <c r="B40" i="727"/>
  <c r="AH39" i="727"/>
  <c r="AG39" i="727"/>
  <c r="AF39" i="727"/>
  <c r="AE39" i="727"/>
  <c r="AD39" i="727"/>
  <c r="AC39" i="727"/>
  <c r="AB39" i="727"/>
  <c r="AA39" i="727"/>
  <c r="Z39" i="727"/>
  <c r="Y39" i="727"/>
  <c r="W39" i="727"/>
  <c r="V39" i="727"/>
  <c r="U39" i="727"/>
  <c r="T39" i="727"/>
  <c r="S39" i="727"/>
  <c r="Q39" i="727"/>
  <c r="P39" i="727"/>
  <c r="O39" i="727"/>
  <c r="N39" i="727"/>
  <c r="M39" i="727"/>
  <c r="L39" i="727"/>
  <c r="K39" i="727"/>
  <c r="J39" i="727"/>
  <c r="I39" i="727"/>
  <c r="H39" i="727"/>
  <c r="F39" i="727"/>
  <c r="E39" i="727"/>
  <c r="D39" i="727"/>
  <c r="C39" i="727"/>
  <c r="B39" i="727"/>
  <c r="AH38" i="727"/>
  <c r="AG38" i="727"/>
  <c r="AF38" i="727"/>
  <c r="AE38" i="727"/>
  <c r="AD38" i="727"/>
  <c r="AC38" i="727"/>
  <c r="AB38" i="727"/>
  <c r="AA38" i="727"/>
  <c r="Z38" i="727"/>
  <c r="Y38" i="727"/>
  <c r="W38" i="727"/>
  <c r="V38" i="727"/>
  <c r="U38" i="727"/>
  <c r="T38" i="727"/>
  <c r="S38" i="727"/>
  <c r="Q38" i="727"/>
  <c r="P38" i="727"/>
  <c r="O38" i="727"/>
  <c r="N38" i="727"/>
  <c r="M38" i="727"/>
  <c r="L38" i="727"/>
  <c r="K38" i="727"/>
  <c r="J38" i="727"/>
  <c r="I38" i="727"/>
  <c r="H38" i="727"/>
  <c r="F38" i="727"/>
  <c r="E38" i="727"/>
  <c r="D38" i="727"/>
  <c r="C38" i="727"/>
  <c r="B38" i="727"/>
  <c r="AH37" i="727"/>
  <c r="AG37" i="727"/>
  <c r="AF37" i="727"/>
  <c r="AE37" i="727"/>
  <c r="AD37" i="727"/>
  <c r="AC37" i="727"/>
  <c r="AB37" i="727"/>
  <c r="AA37" i="727"/>
  <c r="Z37" i="727"/>
  <c r="Y37" i="727"/>
  <c r="W37" i="727"/>
  <c r="V37" i="727"/>
  <c r="U37" i="727"/>
  <c r="T37" i="727"/>
  <c r="S37" i="727"/>
  <c r="Q37" i="727"/>
  <c r="P37" i="727"/>
  <c r="O37" i="727"/>
  <c r="N37" i="727"/>
  <c r="M37" i="727"/>
  <c r="L37" i="727"/>
  <c r="K37" i="727"/>
  <c r="J37" i="727"/>
  <c r="I37" i="727"/>
  <c r="H37" i="727"/>
  <c r="F37" i="727"/>
  <c r="E37" i="727"/>
  <c r="D37" i="727"/>
  <c r="C37" i="727"/>
  <c r="B37" i="727"/>
  <c r="AH36" i="727"/>
  <c r="AG36" i="727"/>
  <c r="AF36" i="727"/>
  <c r="AE36" i="727"/>
  <c r="AD36" i="727"/>
  <c r="AC36" i="727"/>
  <c r="AB36" i="727"/>
  <c r="AA36" i="727"/>
  <c r="Z36" i="727"/>
  <c r="Y36" i="727"/>
  <c r="W36" i="727"/>
  <c r="V36" i="727"/>
  <c r="U36" i="727"/>
  <c r="T36" i="727"/>
  <c r="S36" i="727"/>
  <c r="Q36" i="727"/>
  <c r="P36" i="727"/>
  <c r="O36" i="727"/>
  <c r="N36" i="727"/>
  <c r="M36" i="727"/>
  <c r="L36" i="727"/>
  <c r="K36" i="727"/>
  <c r="J36" i="727"/>
  <c r="I36" i="727"/>
  <c r="H36" i="727"/>
  <c r="F36" i="727"/>
  <c r="E36" i="727"/>
  <c r="D36" i="727"/>
  <c r="C36" i="727"/>
  <c r="B36" i="727"/>
  <c r="AH35" i="727"/>
  <c r="AG35" i="727"/>
  <c r="AF35" i="727"/>
  <c r="AE35" i="727"/>
  <c r="AD35" i="727"/>
  <c r="AC35" i="727"/>
  <c r="AB35" i="727"/>
  <c r="AA35" i="727"/>
  <c r="Z35" i="727"/>
  <c r="Y35" i="727"/>
  <c r="W35" i="727"/>
  <c r="V35" i="727"/>
  <c r="U35" i="727"/>
  <c r="T35" i="727"/>
  <c r="S35" i="727"/>
  <c r="Q35" i="727"/>
  <c r="P35" i="727"/>
  <c r="O35" i="727"/>
  <c r="N35" i="727"/>
  <c r="M35" i="727"/>
  <c r="L35" i="727"/>
  <c r="K35" i="727"/>
  <c r="J35" i="727"/>
  <c r="I35" i="727"/>
  <c r="H35" i="727"/>
  <c r="F35" i="727"/>
  <c r="E35" i="727"/>
  <c r="D35" i="727"/>
  <c r="C35" i="727"/>
  <c r="B35" i="727"/>
  <c r="AH34" i="727"/>
  <c r="AG34" i="727"/>
  <c r="AF34" i="727"/>
  <c r="AE34" i="727"/>
  <c r="AD34" i="727"/>
  <c r="AC34" i="727"/>
  <c r="AB34" i="727"/>
  <c r="AA34" i="727"/>
  <c r="Z34" i="727"/>
  <c r="Y34" i="727"/>
  <c r="W34" i="727"/>
  <c r="V34" i="727"/>
  <c r="U34" i="727"/>
  <c r="T34" i="727"/>
  <c r="S34" i="727"/>
  <c r="Q34" i="727"/>
  <c r="P34" i="727"/>
  <c r="O34" i="727"/>
  <c r="N34" i="727"/>
  <c r="M34" i="727"/>
  <c r="L34" i="727"/>
  <c r="K34" i="727"/>
  <c r="J34" i="727"/>
  <c r="I34" i="727"/>
  <c r="H34" i="727"/>
  <c r="F34" i="727"/>
  <c r="E34" i="727"/>
  <c r="D34" i="727"/>
  <c r="C34" i="727"/>
  <c r="B34" i="727"/>
  <c r="AH33" i="727"/>
  <c r="AG33" i="727"/>
  <c r="AF33" i="727"/>
  <c r="AE33" i="727"/>
  <c r="AD33" i="727"/>
  <c r="AC33" i="727"/>
  <c r="AB33" i="727"/>
  <c r="AA33" i="727"/>
  <c r="Z33" i="727"/>
  <c r="Y33" i="727"/>
  <c r="W33" i="727"/>
  <c r="V33" i="727"/>
  <c r="U33" i="727"/>
  <c r="T33" i="727"/>
  <c r="S33" i="727"/>
  <c r="Q33" i="727"/>
  <c r="P33" i="727"/>
  <c r="O33" i="727"/>
  <c r="N33" i="727"/>
  <c r="M33" i="727"/>
  <c r="L33" i="727"/>
  <c r="K33" i="727"/>
  <c r="J33" i="727"/>
  <c r="I33" i="727"/>
  <c r="H33" i="727"/>
  <c r="F33" i="727"/>
  <c r="E33" i="727"/>
  <c r="D33" i="727"/>
  <c r="C33" i="727"/>
  <c r="B33" i="727"/>
  <c r="T30" i="727"/>
  <c r="C30" i="727"/>
  <c r="Z27" i="727"/>
  <c r="T27" i="727"/>
  <c r="I27" i="727"/>
  <c r="C27" i="727"/>
  <c r="AB26" i="727"/>
  <c r="AB28" i="727" s="1"/>
  <c r="Z29" i="727" s="1"/>
  <c r="V26" i="727"/>
  <c r="V28" i="727" s="1"/>
  <c r="T29" i="727" s="1"/>
  <c r="K26" i="727"/>
  <c r="K28" i="727" s="1"/>
  <c r="I29" i="727" s="1"/>
  <c r="E26" i="727"/>
  <c r="E28" i="727" s="1"/>
  <c r="C29" i="727" s="1"/>
  <c r="AH42" i="726"/>
  <c r="AG42" i="726"/>
  <c r="AF42" i="726"/>
  <c r="AE42" i="726"/>
  <c r="AD42" i="726"/>
  <c r="AC42" i="726"/>
  <c r="AB42" i="726"/>
  <c r="AA42" i="726"/>
  <c r="Z42" i="726"/>
  <c r="Y42" i="726"/>
  <c r="W42" i="726"/>
  <c r="V42" i="726"/>
  <c r="U42" i="726"/>
  <c r="T42" i="726"/>
  <c r="S42" i="726"/>
  <c r="Q42" i="726"/>
  <c r="P42" i="726"/>
  <c r="O42" i="726"/>
  <c r="N42" i="726"/>
  <c r="M42" i="726"/>
  <c r="L42" i="726"/>
  <c r="K42" i="726"/>
  <c r="J42" i="726"/>
  <c r="I42" i="726"/>
  <c r="H42" i="726"/>
  <c r="F42" i="726"/>
  <c r="E42" i="726"/>
  <c r="D42" i="726"/>
  <c r="C42" i="726"/>
  <c r="B42" i="726"/>
  <c r="AH41" i="726"/>
  <c r="AG41" i="726"/>
  <c r="AF41" i="726"/>
  <c r="AE41" i="726"/>
  <c r="AD41" i="726"/>
  <c r="AC41" i="726"/>
  <c r="AB41" i="726"/>
  <c r="AA41" i="726"/>
  <c r="Z41" i="726"/>
  <c r="Y41" i="726"/>
  <c r="W41" i="726"/>
  <c r="V41" i="726"/>
  <c r="U41" i="726"/>
  <c r="T41" i="726"/>
  <c r="S41" i="726"/>
  <c r="Q41" i="726"/>
  <c r="P41" i="726"/>
  <c r="O41" i="726"/>
  <c r="N41" i="726"/>
  <c r="M41" i="726"/>
  <c r="L41" i="726"/>
  <c r="K41" i="726"/>
  <c r="J41" i="726"/>
  <c r="I41" i="726"/>
  <c r="H41" i="726"/>
  <c r="F41" i="726"/>
  <c r="E41" i="726"/>
  <c r="D41" i="726"/>
  <c r="C41" i="726"/>
  <c r="B41" i="726"/>
  <c r="AH40" i="726"/>
  <c r="AG40" i="726"/>
  <c r="AF40" i="726"/>
  <c r="AE40" i="726"/>
  <c r="AD40" i="726"/>
  <c r="AC40" i="726"/>
  <c r="AB40" i="726"/>
  <c r="AA40" i="726"/>
  <c r="Z40" i="726"/>
  <c r="Y40" i="726"/>
  <c r="W40" i="726"/>
  <c r="V40" i="726"/>
  <c r="U40" i="726"/>
  <c r="T40" i="726"/>
  <c r="S40" i="726"/>
  <c r="Q40" i="726"/>
  <c r="P40" i="726"/>
  <c r="O40" i="726"/>
  <c r="N40" i="726"/>
  <c r="M40" i="726"/>
  <c r="L40" i="726"/>
  <c r="K40" i="726"/>
  <c r="J40" i="726"/>
  <c r="I40" i="726"/>
  <c r="H40" i="726"/>
  <c r="F40" i="726"/>
  <c r="E40" i="726"/>
  <c r="D40" i="726"/>
  <c r="C40" i="726"/>
  <c r="B40" i="726"/>
  <c r="AH39" i="726"/>
  <c r="AG39" i="726"/>
  <c r="AF39" i="726"/>
  <c r="AE39" i="726"/>
  <c r="AD39" i="726"/>
  <c r="AC39" i="726"/>
  <c r="AB39" i="726"/>
  <c r="AA39" i="726"/>
  <c r="Z39" i="726"/>
  <c r="Y39" i="726"/>
  <c r="W39" i="726"/>
  <c r="V39" i="726"/>
  <c r="U39" i="726"/>
  <c r="T39" i="726"/>
  <c r="S39" i="726"/>
  <c r="Q39" i="726"/>
  <c r="P39" i="726"/>
  <c r="O39" i="726"/>
  <c r="N39" i="726"/>
  <c r="M39" i="726"/>
  <c r="L39" i="726"/>
  <c r="K39" i="726"/>
  <c r="J39" i="726"/>
  <c r="I39" i="726"/>
  <c r="H39" i="726"/>
  <c r="F39" i="726"/>
  <c r="E39" i="726"/>
  <c r="D39" i="726"/>
  <c r="C39" i="726"/>
  <c r="B39" i="726"/>
  <c r="AH38" i="726"/>
  <c r="AG38" i="726"/>
  <c r="AF38" i="726"/>
  <c r="AE38" i="726"/>
  <c r="AD38" i="726"/>
  <c r="AC38" i="726"/>
  <c r="AB38" i="726"/>
  <c r="AA38" i="726"/>
  <c r="Z38" i="726"/>
  <c r="Y38" i="726"/>
  <c r="W38" i="726"/>
  <c r="V38" i="726"/>
  <c r="U38" i="726"/>
  <c r="T38" i="726"/>
  <c r="S38" i="726"/>
  <c r="Q38" i="726"/>
  <c r="P38" i="726"/>
  <c r="O38" i="726"/>
  <c r="N38" i="726"/>
  <c r="M38" i="726"/>
  <c r="L38" i="726"/>
  <c r="K38" i="726"/>
  <c r="J38" i="726"/>
  <c r="I38" i="726"/>
  <c r="H38" i="726"/>
  <c r="F38" i="726"/>
  <c r="E38" i="726"/>
  <c r="D38" i="726"/>
  <c r="C38" i="726"/>
  <c r="B38" i="726"/>
  <c r="AH37" i="726"/>
  <c r="AG37" i="726"/>
  <c r="AF37" i="726"/>
  <c r="AE37" i="726"/>
  <c r="AD37" i="726"/>
  <c r="AC37" i="726"/>
  <c r="AB37" i="726"/>
  <c r="AA37" i="726"/>
  <c r="Z37" i="726"/>
  <c r="Y37" i="726"/>
  <c r="W37" i="726"/>
  <c r="V37" i="726"/>
  <c r="U37" i="726"/>
  <c r="T37" i="726"/>
  <c r="S37" i="726"/>
  <c r="Q37" i="726"/>
  <c r="P37" i="726"/>
  <c r="O37" i="726"/>
  <c r="N37" i="726"/>
  <c r="M37" i="726"/>
  <c r="L37" i="726"/>
  <c r="K37" i="726"/>
  <c r="J37" i="726"/>
  <c r="I37" i="726"/>
  <c r="H37" i="726"/>
  <c r="F37" i="726"/>
  <c r="E37" i="726"/>
  <c r="D37" i="726"/>
  <c r="C37" i="726"/>
  <c r="B37" i="726"/>
  <c r="AH36" i="726"/>
  <c r="AG36" i="726"/>
  <c r="AF36" i="726"/>
  <c r="AE36" i="726"/>
  <c r="AD36" i="726"/>
  <c r="AC36" i="726"/>
  <c r="AB36" i="726"/>
  <c r="AA36" i="726"/>
  <c r="Z36" i="726"/>
  <c r="Y36" i="726"/>
  <c r="W36" i="726"/>
  <c r="V36" i="726"/>
  <c r="U36" i="726"/>
  <c r="T36" i="726"/>
  <c r="S36" i="726"/>
  <c r="Q36" i="726"/>
  <c r="P36" i="726"/>
  <c r="O36" i="726"/>
  <c r="N36" i="726"/>
  <c r="M36" i="726"/>
  <c r="L36" i="726"/>
  <c r="K36" i="726"/>
  <c r="J36" i="726"/>
  <c r="I36" i="726"/>
  <c r="H36" i="726"/>
  <c r="F36" i="726"/>
  <c r="E36" i="726"/>
  <c r="D36" i="726"/>
  <c r="C36" i="726"/>
  <c r="B36" i="726"/>
  <c r="AH35" i="726"/>
  <c r="AG35" i="726"/>
  <c r="AF35" i="726"/>
  <c r="AE35" i="726"/>
  <c r="AD35" i="726"/>
  <c r="AC35" i="726"/>
  <c r="AB35" i="726"/>
  <c r="AA35" i="726"/>
  <c r="Z35" i="726"/>
  <c r="Y35" i="726"/>
  <c r="W35" i="726"/>
  <c r="V35" i="726"/>
  <c r="U35" i="726"/>
  <c r="T35" i="726"/>
  <c r="S35" i="726"/>
  <c r="Q35" i="726"/>
  <c r="P35" i="726"/>
  <c r="O35" i="726"/>
  <c r="N35" i="726"/>
  <c r="M35" i="726"/>
  <c r="L35" i="726"/>
  <c r="K35" i="726"/>
  <c r="J35" i="726"/>
  <c r="I35" i="726"/>
  <c r="H35" i="726"/>
  <c r="F35" i="726"/>
  <c r="E35" i="726"/>
  <c r="D35" i="726"/>
  <c r="C35" i="726"/>
  <c r="B35" i="726"/>
  <c r="AH34" i="726"/>
  <c r="AG34" i="726"/>
  <c r="AF34" i="726"/>
  <c r="AE34" i="726"/>
  <c r="AD34" i="726"/>
  <c r="AC34" i="726"/>
  <c r="AB34" i="726"/>
  <c r="AA34" i="726"/>
  <c r="Z34" i="726"/>
  <c r="Y34" i="726"/>
  <c r="W34" i="726"/>
  <c r="V34" i="726"/>
  <c r="U34" i="726"/>
  <c r="T34" i="726"/>
  <c r="S34" i="726"/>
  <c r="Q34" i="726"/>
  <c r="P34" i="726"/>
  <c r="O34" i="726"/>
  <c r="N34" i="726"/>
  <c r="M34" i="726"/>
  <c r="L34" i="726"/>
  <c r="K34" i="726"/>
  <c r="J34" i="726"/>
  <c r="I34" i="726"/>
  <c r="H34" i="726"/>
  <c r="F34" i="726"/>
  <c r="E34" i="726"/>
  <c r="D34" i="726"/>
  <c r="C34" i="726"/>
  <c r="B34" i="726"/>
  <c r="AH33" i="726"/>
  <c r="AG33" i="726"/>
  <c r="AF33" i="726"/>
  <c r="AE33" i="726"/>
  <c r="AD33" i="726"/>
  <c r="AC33" i="726"/>
  <c r="AB33" i="726"/>
  <c r="AA33" i="726"/>
  <c r="Z33" i="726"/>
  <c r="Y33" i="726"/>
  <c r="W33" i="726"/>
  <c r="V33" i="726"/>
  <c r="U33" i="726"/>
  <c r="T33" i="726"/>
  <c r="S33" i="726"/>
  <c r="Q33" i="726"/>
  <c r="P33" i="726"/>
  <c r="O33" i="726"/>
  <c r="N33" i="726"/>
  <c r="M33" i="726"/>
  <c r="L33" i="726"/>
  <c r="K33" i="726"/>
  <c r="J33" i="726"/>
  <c r="I33" i="726"/>
  <c r="H33" i="726"/>
  <c r="F33" i="726"/>
  <c r="E33" i="726"/>
  <c r="D33" i="726"/>
  <c r="C33" i="726"/>
  <c r="B33" i="726"/>
  <c r="T30" i="726"/>
  <c r="C30" i="726"/>
  <c r="Z27" i="726"/>
  <c r="T27" i="726"/>
  <c r="I27" i="726"/>
  <c r="C27" i="726"/>
  <c r="AB26" i="726"/>
  <c r="AB28" i="726" s="1"/>
  <c r="Z29" i="726" s="1"/>
  <c r="V26" i="726"/>
  <c r="V28" i="726" s="1"/>
  <c r="T29" i="726" s="1"/>
  <c r="K26" i="726"/>
  <c r="K28" i="726" s="1"/>
  <c r="I29" i="726" s="1"/>
  <c r="E26" i="726"/>
  <c r="E28" i="726" s="1"/>
  <c r="C29" i="726" s="1"/>
  <c r="AH42" i="725"/>
  <c r="AG42" i="725"/>
  <c r="AF42" i="725"/>
  <c r="AE42" i="725"/>
  <c r="AD42" i="725"/>
  <c r="AC42" i="725"/>
  <c r="AB42" i="725"/>
  <c r="AA42" i="725"/>
  <c r="Z42" i="725"/>
  <c r="Y42" i="725"/>
  <c r="W42" i="725"/>
  <c r="V42" i="725"/>
  <c r="U42" i="725"/>
  <c r="T42" i="725"/>
  <c r="S42" i="725"/>
  <c r="Q42" i="725"/>
  <c r="P42" i="725"/>
  <c r="O42" i="725"/>
  <c r="N42" i="725"/>
  <c r="M42" i="725"/>
  <c r="L42" i="725"/>
  <c r="K42" i="725"/>
  <c r="J42" i="725"/>
  <c r="I42" i="725"/>
  <c r="H42" i="725"/>
  <c r="F42" i="725"/>
  <c r="E42" i="725"/>
  <c r="D42" i="725"/>
  <c r="C42" i="725"/>
  <c r="B42" i="725"/>
  <c r="AH41" i="725"/>
  <c r="AG41" i="725"/>
  <c r="AF41" i="725"/>
  <c r="AE41" i="725"/>
  <c r="AD41" i="725"/>
  <c r="AC41" i="725"/>
  <c r="AB41" i="725"/>
  <c r="AA41" i="725"/>
  <c r="Z41" i="725"/>
  <c r="Y41" i="725"/>
  <c r="W41" i="725"/>
  <c r="V41" i="725"/>
  <c r="U41" i="725"/>
  <c r="T41" i="725"/>
  <c r="S41" i="725"/>
  <c r="Q41" i="725"/>
  <c r="P41" i="725"/>
  <c r="O41" i="725"/>
  <c r="N41" i="725"/>
  <c r="M41" i="725"/>
  <c r="L41" i="725"/>
  <c r="K41" i="725"/>
  <c r="J41" i="725"/>
  <c r="I41" i="725"/>
  <c r="H41" i="725"/>
  <c r="F41" i="725"/>
  <c r="E41" i="725"/>
  <c r="D41" i="725"/>
  <c r="C41" i="725"/>
  <c r="B41" i="725"/>
  <c r="AH40" i="725"/>
  <c r="AG40" i="725"/>
  <c r="AF40" i="725"/>
  <c r="AE40" i="725"/>
  <c r="AD40" i="725"/>
  <c r="AC40" i="725"/>
  <c r="AB40" i="725"/>
  <c r="AA40" i="725"/>
  <c r="Z40" i="725"/>
  <c r="Y40" i="725"/>
  <c r="W40" i="725"/>
  <c r="V40" i="725"/>
  <c r="U40" i="725"/>
  <c r="T40" i="725"/>
  <c r="S40" i="725"/>
  <c r="Q40" i="725"/>
  <c r="P40" i="725"/>
  <c r="O40" i="725"/>
  <c r="N40" i="725"/>
  <c r="M40" i="725"/>
  <c r="L40" i="725"/>
  <c r="K40" i="725"/>
  <c r="J40" i="725"/>
  <c r="I40" i="725"/>
  <c r="H40" i="725"/>
  <c r="F40" i="725"/>
  <c r="E40" i="725"/>
  <c r="D40" i="725"/>
  <c r="C40" i="725"/>
  <c r="B40" i="725"/>
  <c r="AH39" i="725"/>
  <c r="AG39" i="725"/>
  <c r="AF39" i="725"/>
  <c r="AE39" i="725"/>
  <c r="AD39" i="725"/>
  <c r="AC39" i="725"/>
  <c r="AB39" i="725"/>
  <c r="AA39" i="725"/>
  <c r="Z39" i="725"/>
  <c r="Y39" i="725"/>
  <c r="W39" i="725"/>
  <c r="V39" i="725"/>
  <c r="U39" i="725"/>
  <c r="T39" i="725"/>
  <c r="S39" i="725"/>
  <c r="Q39" i="725"/>
  <c r="P39" i="725"/>
  <c r="O39" i="725"/>
  <c r="N39" i="725"/>
  <c r="M39" i="725"/>
  <c r="L39" i="725"/>
  <c r="K39" i="725"/>
  <c r="J39" i="725"/>
  <c r="I39" i="725"/>
  <c r="H39" i="725"/>
  <c r="F39" i="725"/>
  <c r="E39" i="725"/>
  <c r="D39" i="725"/>
  <c r="C39" i="725"/>
  <c r="B39" i="725"/>
  <c r="AH38" i="725"/>
  <c r="AG38" i="725"/>
  <c r="AF38" i="725"/>
  <c r="AE38" i="725"/>
  <c r="AD38" i="725"/>
  <c r="AC38" i="725"/>
  <c r="AB38" i="725"/>
  <c r="AA38" i="725"/>
  <c r="Z38" i="725"/>
  <c r="Y38" i="725"/>
  <c r="W38" i="725"/>
  <c r="V38" i="725"/>
  <c r="U38" i="725"/>
  <c r="T38" i="725"/>
  <c r="S38" i="725"/>
  <c r="Q38" i="725"/>
  <c r="P38" i="725"/>
  <c r="O38" i="725"/>
  <c r="N38" i="725"/>
  <c r="M38" i="725"/>
  <c r="L38" i="725"/>
  <c r="K38" i="725"/>
  <c r="J38" i="725"/>
  <c r="I38" i="725"/>
  <c r="H38" i="725"/>
  <c r="F38" i="725"/>
  <c r="E38" i="725"/>
  <c r="D38" i="725"/>
  <c r="C38" i="725"/>
  <c r="B38" i="725"/>
  <c r="AH37" i="725"/>
  <c r="AG37" i="725"/>
  <c r="AF37" i="725"/>
  <c r="AE37" i="725"/>
  <c r="AD37" i="725"/>
  <c r="AC37" i="725"/>
  <c r="AB37" i="725"/>
  <c r="AA37" i="725"/>
  <c r="Z37" i="725"/>
  <c r="Y37" i="725"/>
  <c r="W37" i="725"/>
  <c r="V37" i="725"/>
  <c r="U37" i="725"/>
  <c r="T37" i="725"/>
  <c r="S37" i="725"/>
  <c r="Q37" i="725"/>
  <c r="P37" i="725"/>
  <c r="O37" i="725"/>
  <c r="N37" i="725"/>
  <c r="M37" i="725"/>
  <c r="L37" i="725"/>
  <c r="K37" i="725"/>
  <c r="J37" i="725"/>
  <c r="I37" i="725"/>
  <c r="H37" i="725"/>
  <c r="F37" i="725"/>
  <c r="E37" i="725"/>
  <c r="D37" i="725"/>
  <c r="C37" i="725"/>
  <c r="B37" i="725"/>
  <c r="AH36" i="725"/>
  <c r="AG36" i="725"/>
  <c r="AF36" i="725"/>
  <c r="AE36" i="725"/>
  <c r="AD36" i="725"/>
  <c r="AC36" i="725"/>
  <c r="AB36" i="725"/>
  <c r="AA36" i="725"/>
  <c r="Z36" i="725"/>
  <c r="Y36" i="725"/>
  <c r="W36" i="725"/>
  <c r="V36" i="725"/>
  <c r="U36" i="725"/>
  <c r="T36" i="725"/>
  <c r="S36" i="725"/>
  <c r="Q36" i="725"/>
  <c r="P36" i="725"/>
  <c r="O36" i="725"/>
  <c r="N36" i="725"/>
  <c r="M36" i="725"/>
  <c r="L36" i="725"/>
  <c r="K36" i="725"/>
  <c r="J36" i="725"/>
  <c r="I36" i="725"/>
  <c r="H36" i="725"/>
  <c r="F36" i="725"/>
  <c r="E36" i="725"/>
  <c r="D36" i="725"/>
  <c r="C36" i="725"/>
  <c r="B36" i="725"/>
  <c r="AH35" i="725"/>
  <c r="AG35" i="725"/>
  <c r="AF35" i="725"/>
  <c r="AE35" i="725"/>
  <c r="AD35" i="725"/>
  <c r="AC35" i="725"/>
  <c r="AB35" i="725"/>
  <c r="AA35" i="725"/>
  <c r="Z35" i="725"/>
  <c r="Y35" i="725"/>
  <c r="W35" i="725"/>
  <c r="V35" i="725"/>
  <c r="U35" i="725"/>
  <c r="T35" i="725"/>
  <c r="S35" i="725"/>
  <c r="Q35" i="725"/>
  <c r="P35" i="725"/>
  <c r="O35" i="725"/>
  <c r="N35" i="725"/>
  <c r="M35" i="725"/>
  <c r="L35" i="725"/>
  <c r="K35" i="725"/>
  <c r="J35" i="725"/>
  <c r="I35" i="725"/>
  <c r="H35" i="725"/>
  <c r="F35" i="725"/>
  <c r="E35" i="725"/>
  <c r="D35" i="725"/>
  <c r="C35" i="725"/>
  <c r="B35" i="725"/>
  <c r="AH34" i="725"/>
  <c r="AG34" i="725"/>
  <c r="AF34" i="725"/>
  <c r="AE34" i="725"/>
  <c r="AD34" i="725"/>
  <c r="AC34" i="725"/>
  <c r="AB34" i="725"/>
  <c r="AA34" i="725"/>
  <c r="Z34" i="725"/>
  <c r="Y34" i="725"/>
  <c r="W34" i="725"/>
  <c r="V34" i="725"/>
  <c r="U34" i="725"/>
  <c r="T34" i="725"/>
  <c r="S34" i="725"/>
  <c r="Q34" i="725"/>
  <c r="P34" i="725"/>
  <c r="O34" i="725"/>
  <c r="N34" i="725"/>
  <c r="M34" i="725"/>
  <c r="L34" i="725"/>
  <c r="K34" i="725"/>
  <c r="J34" i="725"/>
  <c r="I34" i="725"/>
  <c r="H34" i="725"/>
  <c r="F34" i="725"/>
  <c r="E34" i="725"/>
  <c r="D34" i="725"/>
  <c r="C34" i="725"/>
  <c r="B34" i="725"/>
  <c r="AH33" i="725"/>
  <c r="AG33" i="725"/>
  <c r="AF33" i="725"/>
  <c r="AE33" i="725"/>
  <c r="AD33" i="725"/>
  <c r="AC33" i="725"/>
  <c r="AB33" i="725"/>
  <c r="AA33" i="725"/>
  <c r="Z33" i="725"/>
  <c r="Y33" i="725"/>
  <c r="W33" i="725"/>
  <c r="V33" i="725"/>
  <c r="U33" i="725"/>
  <c r="T33" i="725"/>
  <c r="S33" i="725"/>
  <c r="Q33" i="725"/>
  <c r="P33" i="725"/>
  <c r="O33" i="725"/>
  <c r="N33" i="725"/>
  <c r="M33" i="725"/>
  <c r="L33" i="725"/>
  <c r="K33" i="725"/>
  <c r="J33" i="725"/>
  <c r="I33" i="725"/>
  <c r="H33" i="725"/>
  <c r="F33" i="725"/>
  <c r="E33" i="725"/>
  <c r="D33" i="725"/>
  <c r="C33" i="725"/>
  <c r="B33" i="725"/>
  <c r="T30" i="725"/>
  <c r="C30" i="725"/>
  <c r="Z27" i="725"/>
  <c r="T27" i="725"/>
  <c r="I27" i="725"/>
  <c r="C27" i="725"/>
  <c r="AB26" i="725"/>
  <c r="AB28" i="725" s="1"/>
  <c r="Z29" i="725" s="1"/>
  <c r="V26" i="725"/>
  <c r="V28" i="725" s="1"/>
  <c r="T29" i="725" s="1"/>
  <c r="K26" i="725"/>
  <c r="K28" i="725" s="1"/>
  <c r="I29" i="725" s="1"/>
  <c r="E26" i="725"/>
  <c r="E28" i="725" s="1"/>
  <c r="C29" i="725" s="1"/>
  <c r="AH42" i="724"/>
  <c r="AG42" i="724"/>
  <c r="AF42" i="724"/>
  <c r="AE42" i="724"/>
  <c r="AD42" i="724"/>
  <c r="AC42" i="724"/>
  <c r="AB42" i="724"/>
  <c r="AA42" i="724"/>
  <c r="Z42" i="724"/>
  <c r="Y42" i="724"/>
  <c r="W42" i="724"/>
  <c r="V42" i="724"/>
  <c r="U42" i="724"/>
  <c r="T42" i="724"/>
  <c r="S42" i="724"/>
  <c r="Q42" i="724"/>
  <c r="P42" i="724"/>
  <c r="O42" i="724"/>
  <c r="N42" i="724"/>
  <c r="M42" i="724"/>
  <c r="L42" i="724"/>
  <c r="K42" i="724"/>
  <c r="J42" i="724"/>
  <c r="I42" i="724"/>
  <c r="H42" i="724"/>
  <c r="F42" i="724"/>
  <c r="E42" i="724"/>
  <c r="D42" i="724"/>
  <c r="C42" i="724"/>
  <c r="B42" i="724"/>
  <c r="AH41" i="724"/>
  <c r="AG41" i="724"/>
  <c r="AF41" i="724"/>
  <c r="AE41" i="724"/>
  <c r="AD41" i="724"/>
  <c r="AC41" i="724"/>
  <c r="AB41" i="724"/>
  <c r="AA41" i="724"/>
  <c r="Z41" i="724"/>
  <c r="Y41" i="724"/>
  <c r="W41" i="724"/>
  <c r="V41" i="724"/>
  <c r="U41" i="724"/>
  <c r="T41" i="724"/>
  <c r="S41" i="724"/>
  <c r="Q41" i="724"/>
  <c r="P41" i="724"/>
  <c r="O41" i="724"/>
  <c r="N41" i="724"/>
  <c r="M41" i="724"/>
  <c r="L41" i="724"/>
  <c r="K41" i="724"/>
  <c r="J41" i="724"/>
  <c r="I41" i="724"/>
  <c r="H41" i="724"/>
  <c r="F41" i="724"/>
  <c r="E41" i="724"/>
  <c r="D41" i="724"/>
  <c r="C41" i="724"/>
  <c r="B41" i="724"/>
  <c r="AH40" i="724"/>
  <c r="AG40" i="724"/>
  <c r="AF40" i="724"/>
  <c r="AE40" i="724"/>
  <c r="AD40" i="724"/>
  <c r="AC40" i="724"/>
  <c r="AB40" i="724"/>
  <c r="AA40" i="724"/>
  <c r="Z40" i="724"/>
  <c r="Y40" i="724"/>
  <c r="W40" i="724"/>
  <c r="V40" i="724"/>
  <c r="U40" i="724"/>
  <c r="T40" i="724"/>
  <c r="S40" i="724"/>
  <c r="Q40" i="724"/>
  <c r="P40" i="724"/>
  <c r="O40" i="724"/>
  <c r="N40" i="724"/>
  <c r="M40" i="724"/>
  <c r="L40" i="724"/>
  <c r="K40" i="724"/>
  <c r="J40" i="724"/>
  <c r="I40" i="724"/>
  <c r="H40" i="724"/>
  <c r="F40" i="724"/>
  <c r="E40" i="724"/>
  <c r="D40" i="724"/>
  <c r="C40" i="724"/>
  <c r="B40" i="724"/>
  <c r="AH39" i="724"/>
  <c r="AG39" i="724"/>
  <c r="AF39" i="724"/>
  <c r="AE39" i="724"/>
  <c r="AD39" i="724"/>
  <c r="AC39" i="724"/>
  <c r="AB39" i="724"/>
  <c r="AA39" i="724"/>
  <c r="Z39" i="724"/>
  <c r="Y39" i="724"/>
  <c r="W39" i="724"/>
  <c r="V39" i="724"/>
  <c r="U39" i="724"/>
  <c r="T39" i="724"/>
  <c r="S39" i="724"/>
  <c r="Q39" i="724"/>
  <c r="P39" i="724"/>
  <c r="O39" i="724"/>
  <c r="N39" i="724"/>
  <c r="M39" i="724"/>
  <c r="L39" i="724"/>
  <c r="K39" i="724"/>
  <c r="J39" i="724"/>
  <c r="I39" i="724"/>
  <c r="H39" i="724"/>
  <c r="F39" i="724"/>
  <c r="E39" i="724"/>
  <c r="D39" i="724"/>
  <c r="C39" i="724"/>
  <c r="B39" i="724"/>
  <c r="AH38" i="724"/>
  <c r="AG38" i="724"/>
  <c r="AF38" i="724"/>
  <c r="AE38" i="724"/>
  <c r="AD38" i="724"/>
  <c r="AC38" i="724"/>
  <c r="AB38" i="724"/>
  <c r="AA38" i="724"/>
  <c r="Z38" i="724"/>
  <c r="Y38" i="724"/>
  <c r="W38" i="724"/>
  <c r="V38" i="724"/>
  <c r="U38" i="724"/>
  <c r="T38" i="724"/>
  <c r="S38" i="724"/>
  <c r="Q38" i="724"/>
  <c r="P38" i="724"/>
  <c r="O38" i="724"/>
  <c r="N38" i="724"/>
  <c r="M38" i="724"/>
  <c r="L38" i="724"/>
  <c r="K38" i="724"/>
  <c r="J38" i="724"/>
  <c r="I38" i="724"/>
  <c r="H38" i="724"/>
  <c r="F38" i="724"/>
  <c r="E38" i="724"/>
  <c r="D38" i="724"/>
  <c r="C38" i="724"/>
  <c r="B38" i="724"/>
  <c r="AH37" i="724"/>
  <c r="AG37" i="724"/>
  <c r="AF37" i="724"/>
  <c r="AE37" i="724"/>
  <c r="AD37" i="724"/>
  <c r="AC37" i="724"/>
  <c r="AB37" i="724"/>
  <c r="AA37" i="724"/>
  <c r="Z37" i="724"/>
  <c r="Y37" i="724"/>
  <c r="W37" i="724"/>
  <c r="V37" i="724"/>
  <c r="U37" i="724"/>
  <c r="T37" i="724"/>
  <c r="S37" i="724"/>
  <c r="Q37" i="724"/>
  <c r="P37" i="724"/>
  <c r="O37" i="724"/>
  <c r="N37" i="724"/>
  <c r="M37" i="724"/>
  <c r="L37" i="724"/>
  <c r="K37" i="724"/>
  <c r="J37" i="724"/>
  <c r="I37" i="724"/>
  <c r="H37" i="724"/>
  <c r="F37" i="724"/>
  <c r="E37" i="724"/>
  <c r="D37" i="724"/>
  <c r="C37" i="724"/>
  <c r="B37" i="724"/>
  <c r="AH36" i="724"/>
  <c r="AG36" i="724"/>
  <c r="AF36" i="724"/>
  <c r="AE36" i="724"/>
  <c r="AD36" i="724"/>
  <c r="AC36" i="724"/>
  <c r="AB36" i="724"/>
  <c r="AA36" i="724"/>
  <c r="Z36" i="724"/>
  <c r="Y36" i="724"/>
  <c r="W36" i="724"/>
  <c r="V36" i="724"/>
  <c r="U36" i="724"/>
  <c r="T36" i="724"/>
  <c r="S36" i="724"/>
  <c r="Q36" i="724"/>
  <c r="P36" i="724"/>
  <c r="O36" i="724"/>
  <c r="N36" i="724"/>
  <c r="M36" i="724"/>
  <c r="L36" i="724"/>
  <c r="K36" i="724"/>
  <c r="J36" i="724"/>
  <c r="I36" i="724"/>
  <c r="H36" i="724"/>
  <c r="F36" i="724"/>
  <c r="E36" i="724"/>
  <c r="D36" i="724"/>
  <c r="C36" i="724"/>
  <c r="B36" i="724"/>
  <c r="AH35" i="724"/>
  <c r="AG35" i="724"/>
  <c r="AF35" i="724"/>
  <c r="AE35" i="724"/>
  <c r="AD35" i="724"/>
  <c r="AC35" i="724"/>
  <c r="AB35" i="724"/>
  <c r="AA35" i="724"/>
  <c r="Z35" i="724"/>
  <c r="Y35" i="724"/>
  <c r="W35" i="724"/>
  <c r="V35" i="724"/>
  <c r="U35" i="724"/>
  <c r="T35" i="724"/>
  <c r="S35" i="724"/>
  <c r="Q35" i="724"/>
  <c r="P35" i="724"/>
  <c r="O35" i="724"/>
  <c r="N35" i="724"/>
  <c r="M35" i="724"/>
  <c r="L35" i="724"/>
  <c r="K35" i="724"/>
  <c r="J35" i="724"/>
  <c r="I35" i="724"/>
  <c r="H35" i="724"/>
  <c r="F35" i="724"/>
  <c r="E35" i="724"/>
  <c r="D35" i="724"/>
  <c r="C35" i="724"/>
  <c r="B35" i="724"/>
  <c r="AH34" i="724"/>
  <c r="AG34" i="724"/>
  <c r="AF34" i="724"/>
  <c r="AE34" i="724"/>
  <c r="AD34" i="724"/>
  <c r="AC34" i="724"/>
  <c r="AB34" i="724"/>
  <c r="AA34" i="724"/>
  <c r="Z34" i="724"/>
  <c r="Y34" i="724"/>
  <c r="W34" i="724"/>
  <c r="V34" i="724"/>
  <c r="U34" i="724"/>
  <c r="T34" i="724"/>
  <c r="S34" i="724"/>
  <c r="Q34" i="724"/>
  <c r="P34" i="724"/>
  <c r="O34" i="724"/>
  <c r="N34" i="724"/>
  <c r="M34" i="724"/>
  <c r="L34" i="724"/>
  <c r="K34" i="724"/>
  <c r="J34" i="724"/>
  <c r="I34" i="724"/>
  <c r="H34" i="724"/>
  <c r="F34" i="724"/>
  <c r="E34" i="724"/>
  <c r="D34" i="724"/>
  <c r="C34" i="724"/>
  <c r="B34" i="724"/>
  <c r="AH33" i="724"/>
  <c r="AG33" i="724"/>
  <c r="AF33" i="724"/>
  <c r="AE33" i="724"/>
  <c r="AD33" i="724"/>
  <c r="AC33" i="724"/>
  <c r="AB33" i="724"/>
  <c r="AA33" i="724"/>
  <c r="Z33" i="724"/>
  <c r="Y33" i="724"/>
  <c r="W33" i="724"/>
  <c r="V33" i="724"/>
  <c r="U33" i="724"/>
  <c r="T33" i="724"/>
  <c r="S33" i="724"/>
  <c r="Q33" i="724"/>
  <c r="P33" i="724"/>
  <c r="O33" i="724"/>
  <c r="N33" i="724"/>
  <c r="M33" i="724"/>
  <c r="L33" i="724"/>
  <c r="K33" i="724"/>
  <c r="J33" i="724"/>
  <c r="I33" i="724"/>
  <c r="H33" i="724"/>
  <c r="F33" i="724"/>
  <c r="E33" i="724"/>
  <c r="D33" i="724"/>
  <c r="C33" i="724"/>
  <c r="B33" i="724"/>
  <c r="T30" i="724"/>
  <c r="C30" i="724"/>
  <c r="Z27" i="724"/>
  <c r="T27" i="724"/>
  <c r="I27" i="724"/>
  <c r="C27" i="724"/>
  <c r="AB26" i="724"/>
  <c r="AB28" i="724" s="1"/>
  <c r="Z29" i="724" s="1"/>
  <c r="V26" i="724"/>
  <c r="V28" i="724" s="1"/>
  <c r="T29" i="724" s="1"/>
  <c r="K26" i="724"/>
  <c r="K28" i="724" s="1"/>
  <c r="I29" i="724" s="1"/>
  <c r="E26" i="724"/>
  <c r="E28" i="724" s="1"/>
  <c r="C29" i="724" s="1"/>
  <c r="AH42" i="723"/>
  <c r="AG42" i="723"/>
  <c r="AF42" i="723"/>
  <c r="AE42" i="723"/>
  <c r="AD42" i="723"/>
  <c r="AC42" i="723"/>
  <c r="AB42" i="723"/>
  <c r="AA42" i="723"/>
  <c r="Z42" i="723"/>
  <c r="Y42" i="723"/>
  <c r="W42" i="723"/>
  <c r="V42" i="723"/>
  <c r="U42" i="723"/>
  <c r="T42" i="723"/>
  <c r="S42" i="723"/>
  <c r="Q42" i="723"/>
  <c r="P42" i="723"/>
  <c r="O42" i="723"/>
  <c r="N42" i="723"/>
  <c r="M42" i="723"/>
  <c r="L42" i="723"/>
  <c r="K42" i="723"/>
  <c r="J42" i="723"/>
  <c r="I42" i="723"/>
  <c r="H42" i="723"/>
  <c r="F42" i="723"/>
  <c r="E42" i="723"/>
  <c r="D42" i="723"/>
  <c r="C42" i="723"/>
  <c r="B42" i="723"/>
  <c r="AH41" i="723"/>
  <c r="AG41" i="723"/>
  <c r="AF41" i="723"/>
  <c r="AE41" i="723"/>
  <c r="AD41" i="723"/>
  <c r="AC41" i="723"/>
  <c r="AB41" i="723"/>
  <c r="AA41" i="723"/>
  <c r="Z41" i="723"/>
  <c r="Y41" i="723"/>
  <c r="W41" i="723"/>
  <c r="V41" i="723"/>
  <c r="U41" i="723"/>
  <c r="T41" i="723"/>
  <c r="S41" i="723"/>
  <c r="Q41" i="723"/>
  <c r="P41" i="723"/>
  <c r="O41" i="723"/>
  <c r="N41" i="723"/>
  <c r="M41" i="723"/>
  <c r="L41" i="723"/>
  <c r="K41" i="723"/>
  <c r="J41" i="723"/>
  <c r="I41" i="723"/>
  <c r="H41" i="723"/>
  <c r="F41" i="723"/>
  <c r="E41" i="723"/>
  <c r="D41" i="723"/>
  <c r="C41" i="723"/>
  <c r="B41" i="723"/>
  <c r="AH40" i="723"/>
  <c r="AG40" i="723"/>
  <c r="AF40" i="723"/>
  <c r="AE40" i="723"/>
  <c r="AD40" i="723"/>
  <c r="AC40" i="723"/>
  <c r="AB40" i="723"/>
  <c r="AA40" i="723"/>
  <c r="Z40" i="723"/>
  <c r="Y40" i="723"/>
  <c r="W40" i="723"/>
  <c r="V40" i="723"/>
  <c r="U40" i="723"/>
  <c r="T40" i="723"/>
  <c r="S40" i="723"/>
  <c r="Q40" i="723"/>
  <c r="P40" i="723"/>
  <c r="O40" i="723"/>
  <c r="N40" i="723"/>
  <c r="M40" i="723"/>
  <c r="L40" i="723"/>
  <c r="K40" i="723"/>
  <c r="J40" i="723"/>
  <c r="I40" i="723"/>
  <c r="H40" i="723"/>
  <c r="F40" i="723"/>
  <c r="E40" i="723"/>
  <c r="D40" i="723"/>
  <c r="C40" i="723"/>
  <c r="B40" i="723"/>
  <c r="AH39" i="723"/>
  <c r="AG39" i="723"/>
  <c r="AF39" i="723"/>
  <c r="AE39" i="723"/>
  <c r="AD39" i="723"/>
  <c r="AC39" i="723"/>
  <c r="AB39" i="723"/>
  <c r="AA39" i="723"/>
  <c r="Z39" i="723"/>
  <c r="Y39" i="723"/>
  <c r="W39" i="723"/>
  <c r="V39" i="723"/>
  <c r="U39" i="723"/>
  <c r="T39" i="723"/>
  <c r="S39" i="723"/>
  <c r="Q39" i="723"/>
  <c r="P39" i="723"/>
  <c r="O39" i="723"/>
  <c r="N39" i="723"/>
  <c r="M39" i="723"/>
  <c r="L39" i="723"/>
  <c r="K39" i="723"/>
  <c r="J39" i="723"/>
  <c r="I39" i="723"/>
  <c r="H39" i="723"/>
  <c r="F39" i="723"/>
  <c r="E39" i="723"/>
  <c r="D39" i="723"/>
  <c r="C39" i="723"/>
  <c r="B39" i="723"/>
  <c r="AH38" i="723"/>
  <c r="AG38" i="723"/>
  <c r="AF38" i="723"/>
  <c r="AE38" i="723"/>
  <c r="AD38" i="723"/>
  <c r="AC38" i="723"/>
  <c r="AB38" i="723"/>
  <c r="AA38" i="723"/>
  <c r="Z38" i="723"/>
  <c r="Y38" i="723"/>
  <c r="W38" i="723"/>
  <c r="V38" i="723"/>
  <c r="U38" i="723"/>
  <c r="T38" i="723"/>
  <c r="S38" i="723"/>
  <c r="Q38" i="723"/>
  <c r="P38" i="723"/>
  <c r="O38" i="723"/>
  <c r="N38" i="723"/>
  <c r="M38" i="723"/>
  <c r="L38" i="723"/>
  <c r="K38" i="723"/>
  <c r="J38" i="723"/>
  <c r="I38" i="723"/>
  <c r="H38" i="723"/>
  <c r="F38" i="723"/>
  <c r="E38" i="723"/>
  <c r="D38" i="723"/>
  <c r="C38" i="723"/>
  <c r="B38" i="723"/>
  <c r="AH37" i="723"/>
  <c r="AG37" i="723"/>
  <c r="AF37" i="723"/>
  <c r="AE37" i="723"/>
  <c r="AD37" i="723"/>
  <c r="AC37" i="723"/>
  <c r="AB37" i="723"/>
  <c r="AA37" i="723"/>
  <c r="Z37" i="723"/>
  <c r="Y37" i="723"/>
  <c r="W37" i="723"/>
  <c r="V37" i="723"/>
  <c r="U37" i="723"/>
  <c r="T37" i="723"/>
  <c r="S37" i="723"/>
  <c r="Q37" i="723"/>
  <c r="P37" i="723"/>
  <c r="O37" i="723"/>
  <c r="N37" i="723"/>
  <c r="M37" i="723"/>
  <c r="L37" i="723"/>
  <c r="K37" i="723"/>
  <c r="J37" i="723"/>
  <c r="I37" i="723"/>
  <c r="H37" i="723"/>
  <c r="F37" i="723"/>
  <c r="E37" i="723"/>
  <c r="D37" i="723"/>
  <c r="C37" i="723"/>
  <c r="B37" i="723"/>
  <c r="AH36" i="723"/>
  <c r="AG36" i="723"/>
  <c r="AF36" i="723"/>
  <c r="AE36" i="723"/>
  <c r="AD36" i="723"/>
  <c r="AC36" i="723"/>
  <c r="AB36" i="723"/>
  <c r="AA36" i="723"/>
  <c r="Z36" i="723"/>
  <c r="Y36" i="723"/>
  <c r="W36" i="723"/>
  <c r="V36" i="723"/>
  <c r="U36" i="723"/>
  <c r="T36" i="723"/>
  <c r="S36" i="723"/>
  <c r="Q36" i="723"/>
  <c r="P36" i="723"/>
  <c r="O36" i="723"/>
  <c r="N36" i="723"/>
  <c r="M36" i="723"/>
  <c r="L36" i="723"/>
  <c r="K36" i="723"/>
  <c r="J36" i="723"/>
  <c r="I36" i="723"/>
  <c r="H36" i="723"/>
  <c r="F36" i="723"/>
  <c r="E36" i="723"/>
  <c r="D36" i="723"/>
  <c r="C36" i="723"/>
  <c r="B36" i="723"/>
  <c r="AH35" i="723"/>
  <c r="AG35" i="723"/>
  <c r="AF35" i="723"/>
  <c r="AE35" i="723"/>
  <c r="AD35" i="723"/>
  <c r="AC35" i="723"/>
  <c r="AB35" i="723"/>
  <c r="AA35" i="723"/>
  <c r="Z35" i="723"/>
  <c r="Y35" i="723"/>
  <c r="W35" i="723"/>
  <c r="V35" i="723"/>
  <c r="U35" i="723"/>
  <c r="T35" i="723"/>
  <c r="S35" i="723"/>
  <c r="Q35" i="723"/>
  <c r="P35" i="723"/>
  <c r="O35" i="723"/>
  <c r="N35" i="723"/>
  <c r="M35" i="723"/>
  <c r="L35" i="723"/>
  <c r="K35" i="723"/>
  <c r="J35" i="723"/>
  <c r="I35" i="723"/>
  <c r="H35" i="723"/>
  <c r="F35" i="723"/>
  <c r="E35" i="723"/>
  <c r="D35" i="723"/>
  <c r="C35" i="723"/>
  <c r="B35" i="723"/>
  <c r="AH34" i="723"/>
  <c r="AG34" i="723"/>
  <c r="AF34" i="723"/>
  <c r="AE34" i="723"/>
  <c r="AD34" i="723"/>
  <c r="AC34" i="723"/>
  <c r="AB34" i="723"/>
  <c r="AA34" i="723"/>
  <c r="Z34" i="723"/>
  <c r="Y34" i="723"/>
  <c r="W34" i="723"/>
  <c r="V34" i="723"/>
  <c r="U34" i="723"/>
  <c r="T34" i="723"/>
  <c r="S34" i="723"/>
  <c r="Q34" i="723"/>
  <c r="P34" i="723"/>
  <c r="O34" i="723"/>
  <c r="N34" i="723"/>
  <c r="M34" i="723"/>
  <c r="L34" i="723"/>
  <c r="K34" i="723"/>
  <c r="J34" i="723"/>
  <c r="I34" i="723"/>
  <c r="H34" i="723"/>
  <c r="F34" i="723"/>
  <c r="E34" i="723"/>
  <c r="D34" i="723"/>
  <c r="C34" i="723"/>
  <c r="B34" i="723"/>
  <c r="AH33" i="723"/>
  <c r="AG33" i="723"/>
  <c r="AF33" i="723"/>
  <c r="AE33" i="723"/>
  <c r="AD33" i="723"/>
  <c r="AC33" i="723"/>
  <c r="AB33" i="723"/>
  <c r="AA33" i="723"/>
  <c r="Z33" i="723"/>
  <c r="Y33" i="723"/>
  <c r="W33" i="723"/>
  <c r="V33" i="723"/>
  <c r="U33" i="723"/>
  <c r="T33" i="723"/>
  <c r="S33" i="723"/>
  <c r="Q33" i="723"/>
  <c r="P33" i="723"/>
  <c r="O33" i="723"/>
  <c r="N33" i="723"/>
  <c r="M33" i="723"/>
  <c r="L33" i="723"/>
  <c r="K33" i="723"/>
  <c r="J33" i="723"/>
  <c r="I33" i="723"/>
  <c r="H33" i="723"/>
  <c r="F33" i="723"/>
  <c r="E33" i="723"/>
  <c r="D33" i="723"/>
  <c r="C33" i="723"/>
  <c r="B33" i="723"/>
  <c r="T30" i="723"/>
  <c r="C30" i="723"/>
  <c r="Z27" i="723"/>
  <c r="T27" i="723"/>
  <c r="I27" i="723"/>
  <c r="C27" i="723"/>
  <c r="AB26" i="723"/>
  <c r="AB28" i="723" s="1"/>
  <c r="Z29" i="723" s="1"/>
  <c r="V26" i="723"/>
  <c r="V28" i="723" s="1"/>
  <c r="T29" i="723" s="1"/>
  <c r="K26" i="723"/>
  <c r="K28" i="723" s="1"/>
  <c r="I29" i="723" s="1"/>
  <c r="E26" i="723"/>
  <c r="E28" i="723" s="1"/>
  <c r="C29" i="723" s="1"/>
  <c r="AH42" i="722"/>
  <c r="AG42" i="722"/>
  <c r="AF42" i="722"/>
  <c r="AE42" i="722"/>
  <c r="AD42" i="722"/>
  <c r="AC42" i="722"/>
  <c r="AB42" i="722"/>
  <c r="AA42" i="722"/>
  <c r="Z42" i="722"/>
  <c r="Y42" i="722"/>
  <c r="W42" i="722"/>
  <c r="V42" i="722"/>
  <c r="U42" i="722"/>
  <c r="T42" i="722"/>
  <c r="S42" i="722"/>
  <c r="Q42" i="722"/>
  <c r="P42" i="722"/>
  <c r="O42" i="722"/>
  <c r="N42" i="722"/>
  <c r="M42" i="722"/>
  <c r="L42" i="722"/>
  <c r="K42" i="722"/>
  <c r="J42" i="722"/>
  <c r="I42" i="722"/>
  <c r="H42" i="722"/>
  <c r="F42" i="722"/>
  <c r="E42" i="722"/>
  <c r="D42" i="722"/>
  <c r="C42" i="722"/>
  <c r="B42" i="722"/>
  <c r="AH41" i="722"/>
  <c r="AG41" i="722"/>
  <c r="AF41" i="722"/>
  <c r="AE41" i="722"/>
  <c r="AD41" i="722"/>
  <c r="AC41" i="722"/>
  <c r="AB41" i="722"/>
  <c r="AA41" i="722"/>
  <c r="Z41" i="722"/>
  <c r="Y41" i="722"/>
  <c r="W41" i="722"/>
  <c r="V41" i="722"/>
  <c r="U41" i="722"/>
  <c r="T41" i="722"/>
  <c r="S41" i="722"/>
  <c r="Q41" i="722"/>
  <c r="P41" i="722"/>
  <c r="O41" i="722"/>
  <c r="N41" i="722"/>
  <c r="M41" i="722"/>
  <c r="L41" i="722"/>
  <c r="K41" i="722"/>
  <c r="J41" i="722"/>
  <c r="I41" i="722"/>
  <c r="H41" i="722"/>
  <c r="F41" i="722"/>
  <c r="E41" i="722"/>
  <c r="D41" i="722"/>
  <c r="C41" i="722"/>
  <c r="B41" i="722"/>
  <c r="AH40" i="722"/>
  <c r="AG40" i="722"/>
  <c r="AF40" i="722"/>
  <c r="AE40" i="722"/>
  <c r="AD40" i="722"/>
  <c r="AC40" i="722"/>
  <c r="AB40" i="722"/>
  <c r="AA40" i="722"/>
  <c r="Z40" i="722"/>
  <c r="Y40" i="722"/>
  <c r="W40" i="722"/>
  <c r="V40" i="722"/>
  <c r="U40" i="722"/>
  <c r="T40" i="722"/>
  <c r="S40" i="722"/>
  <c r="Q40" i="722"/>
  <c r="P40" i="722"/>
  <c r="O40" i="722"/>
  <c r="N40" i="722"/>
  <c r="M40" i="722"/>
  <c r="L40" i="722"/>
  <c r="K40" i="722"/>
  <c r="J40" i="722"/>
  <c r="I40" i="722"/>
  <c r="H40" i="722"/>
  <c r="F40" i="722"/>
  <c r="E40" i="722"/>
  <c r="D40" i="722"/>
  <c r="C40" i="722"/>
  <c r="B40" i="722"/>
  <c r="AH39" i="722"/>
  <c r="AG39" i="722"/>
  <c r="AF39" i="722"/>
  <c r="AE39" i="722"/>
  <c r="AD39" i="722"/>
  <c r="AC39" i="722"/>
  <c r="AB39" i="722"/>
  <c r="AA39" i="722"/>
  <c r="Z39" i="722"/>
  <c r="Y39" i="722"/>
  <c r="W39" i="722"/>
  <c r="V39" i="722"/>
  <c r="U39" i="722"/>
  <c r="T39" i="722"/>
  <c r="S39" i="722"/>
  <c r="Q39" i="722"/>
  <c r="P39" i="722"/>
  <c r="O39" i="722"/>
  <c r="N39" i="722"/>
  <c r="M39" i="722"/>
  <c r="L39" i="722"/>
  <c r="K39" i="722"/>
  <c r="J39" i="722"/>
  <c r="I39" i="722"/>
  <c r="H39" i="722"/>
  <c r="F39" i="722"/>
  <c r="E39" i="722"/>
  <c r="D39" i="722"/>
  <c r="C39" i="722"/>
  <c r="B39" i="722"/>
  <c r="AH38" i="722"/>
  <c r="AG38" i="722"/>
  <c r="AF38" i="722"/>
  <c r="AE38" i="722"/>
  <c r="AD38" i="722"/>
  <c r="AC38" i="722"/>
  <c r="AB38" i="722"/>
  <c r="AA38" i="722"/>
  <c r="Z38" i="722"/>
  <c r="Y38" i="722"/>
  <c r="W38" i="722"/>
  <c r="V38" i="722"/>
  <c r="U38" i="722"/>
  <c r="T38" i="722"/>
  <c r="S38" i="722"/>
  <c r="Q38" i="722"/>
  <c r="P38" i="722"/>
  <c r="O38" i="722"/>
  <c r="N38" i="722"/>
  <c r="M38" i="722"/>
  <c r="L38" i="722"/>
  <c r="K38" i="722"/>
  <c r="J38" i="722"/>
  <c r="I38" i="722"/>
  <c r="H38" i="722"/>
  <c r="F38" i="722"/>
  <c r="E38" i="722"/>
  <c r="D38" i="722"/>
  <c r="C38" i="722"/>
  <c r="B38" i="722"/>
  <c r="AH37" i="722"/>
  <c r="AG37" i="722"/>
  <c r="AF37" i="722"/>
  <c r="AE37" i="722"/>
  <c r="AD37" i="722"/>
  <c r="AC37" i="722"/>
  <c r="AB37" i="722"/>
  <c r="AA37" i="722"/>
  <c r="Z37" i="722"/>
  <c r="Y37" i="722"/>
  <c r="W37" i="722"/>
  <c r="V37" i="722"/>
  <c r="U37" i="722"/>
  <c r="T37" i="722"/>
  <c r="S37" i="722"/>
  <c r="Q37" i="722"/>
  <c r="P37" i="722"/>
  <c r="O37" i="722"/>
  <c r="N37" i="722"/>
  <c r="M37" i="722"/>
  <c r="L37" i="722"/>
  <c r="K37" i="722"/>
  <c r="J37" i="722"/>
  <c r="I37" i="722"/>
  <c r="H37" i="722"/>
  <c r="F37" i="722"/>
  <c r="E37" i="722"/>
  <c r="D37" i="722"/>
  <c r="C37" i="722"/>
  <c r="B37" i="722"/>
  <c r="AH36" i="722"/>
  <c r="AG36" i="722"/>
  <c r="AF36" i="722"/>
  <c r="AE36" i="722"/>
  <c r="AD36" i="722"/>
  <c r="AC36" i="722"/>
  <c r="AB36" i="722"/>
  <c r="AA36" i="722"/>
  <c r="Z36" i="722"/>
  <c r="Y36" i="722"/>
  <c r="W36" i="722"/>
  <c r="V36" i="722"/>
  <c r="U36" i="722"/>
  <c r="T36" i="722"/>
  <c r="S36" i="722"/>
  <c r="Q36" i="722"/>
  <c r="P36" i="722"/>
  <c r="O36" i="722"/>
  <c r="N36" i="722"/>
  <c r="M36" i="722"/>
  <c r="L36" i="722"/>
  <c r="K36" i="722"/>
  <c r="J36" i="722"/>
  <c r="I36" i="722"/>
  <c r="H36" i="722"/>
  <c r="F36" i="722"/>
  <c r="E36" i="722"/>
  <c r="D36" i="722"/>
  <c r="C36" i="722"/>
  <c r="B36" i="722"/>
  <c r="AH35" i="722"/>
  <c r="AG35" i="722"/>
  <c r="AF35" i="722"/>
  <c r="AE35" i="722"/>
  <c r="AD35" i="722"/>
  <c r="AC35" i="722"/>
  <c r="AB35" i="722"/>
  <c r="AA35" i="722"/>
  <c r="Z35" i="722"/>
  <c r="Y35" i="722"/>
  <c r="W35" i="722"/>
  <c r="V35" i="722"/>
  <c r="U35" i="722"/>
  <c r="T35" i="722"/>
  <c r="S35" i="722"/>
  <c r="Q35" i="722"/>
  <c r="P35" i="722"/>
  <c r="O35" i="722"/>
  <c r="N35" i="722"/>
  <c r="M35" i="722"/>
  <c r="L35" i="722"/>
  <c r="K35" i="722"/>
  <c r="J35" i="722"/>
  <c r="I35" i="722"/>
  <c r="H35" i="722"/>
  <c r="F35" i="722"/>
  <c r="E35" i="722"/>
  <c r="D35" i="722"/>
  <c r="C35" i="722"/>
  <c r="B35" i="722"/>
  <c r="AH34" i="722"/>
  <c r="AG34" i="722"/>
  <c r="AF34" i="722"/>
  <c r="AE34" i="722"/>
  <c r="AD34" i="722"/>
  <c r="AC34" i="722"/>
  <c r="AB34" i="722"/>
  <c r="AA34" i="722"/>
  <c r="Z34" i="722"/>
  <c r="Y34" i="722"/>
  <c r="W34" i="722"/>
  <c r="V34" i="722"/>
  <c r="U34" i="722"/>
  <c r="T34" i="722"/>
  <c r="S34" i="722"/>
  <c r="Q34" i="722"/>
  <c r="P34" i="722"/>
  <c r="O34" i="722"/>
  <c r="N34" i="722"/>
  <c r="M34" i="722"/>
  <c r="L34" i="722"/>
  <c r="K34" i="722"/>
  <c r="J34" i="722"/>
  <c r="I34" i="722"/>
  <c r="H34" i="722"/>
  <c r="F34" i="722"/>
  <c r="E34" i="722"/>
  <c r="D34" i="722"/>
  <c r="C34" i="722"/>
  <c r="B34" i="722"/>
  <c r="AH33" i="722"/>
  <c r="AG33" i="722"/>
  <c r="AF33" i="722"/>
  <c r="AE33" i="722"/>
  <c r="AD33" i="722"/>
  <c r="AC33" i="722"/>
  <c r="AB33" i="722"/>
  <c r="AA33" i="722"/>
  <c r="Z33" i="722"/>
  <c r="Y33" i="722"/>
  <c r="W33" i="722"/>
  <c r="V33" i="722"/>
  <c r="U33" i="722"/>
  <c r="T33" i="722"/>
  <c r="S33" i="722"/>
  <c r="Q33" i="722"/>
  <c r="P33" i="722"/>
  <c r="O33" i="722"/>
  <c r="N33" i="722"/>
  <c r="M33" i="722"/>
  <c r="L33" i="722"/>
  <c r="K33" i="722"/>
  <c r="J33" i="722"/>
  <c r="I33" i="722"/>
  <c r="H33" i="722"/>
  <c r="F33" i="722"/>
  <c r="E33" i="722"/>
  <c r="D33" i="722"/>
  <c r="C33" i="722"/>
  <c r="B33" i="722"/>
  <c r="T30" i="722"/>
  <c r="C30" i="722"/>
  <c r="Z27" i="722"/>
  <c r="T27" i="722"/>
  <c r="I27" i="722"/>
  <c r="C27" i="722"/>
  <c r="AB26" i="722"/>
  <c r="AB28" i="722" s="1"/>
  <c r="Z29" i="722" s="1"/>
  <c r="V26" i="722"/>
  <c r="V28" i="722" s="1"/>
  <c r="T29" i="722" s="1"/>
  <c r="K26" i="722"/>
  <c r="K28" i="722" s="1"/>
  <c r="I29" i="722" s="1"/>
  <c r="E26" i="722"/>
  <c r="E28" i="722" s="1"/>
  <c r="C29" i="722" s="1"/>
  <c r="AH42" i="721"/>
  <c r="AG42" i="721"/>
  <c r="AF42" i="721"/>
  <c r="AE42" i="721"/>
  <c r="AD42" i="721"/>
  <c r="AC42" i="721"/>
  <c r="AB42" i="721"/>
  <c r="AA42" i="721"/>
  <c r="Z42" i="721"/>
  <c r="Y42" i="721"/>
  <c r="W42" i="721"/>
  <c r="V42" i="721"/>
  <c r="U42" i="721"/>
  <c r="T42" i="721"/>
  <c r="S42" i="721"/>
  <c r="Q42" i="721"/>
  <c r="P42" i="721"/>
  <c r="O42" i="721"/>
  <c r="N42" i="721"/>
  <c r="M42" i="721"/>
  <c r="L42" i="721"/>
  <c r="K42" i="721"/>
  <c r="J42" i="721"/>
  <c r="I42" i="721"/>
  <c r="H42" i="721"/>
  <c r="F42" i="721"/>
  <c r="E42" i="721"/>
  <c r="D42" i="721"/>
  <c r="C42" i="721"/>
  <c r="B42" i="721"/>
  <c r="AH41" i="721"/>
  <c r="AG41" i="721"/>
  <c r="AF41" i="721"/>
  <c r="AE41" i="721"/>
  <c r="AD41" i="721"/>
  <c r="AC41" i="721"/>
  <c r="AB41" i="721"/>
  <c r="AA41" i="721"/>
  <c r="Z41" i="721"/>
  <c r="Y41" i="721"/>
  <c r="W41" i="721"/>
  <c r="V41" i="721"/>
  <c r="U41" i="721"/>
  <c r="T41" i="721"/>
  <c r="S41" i="721"/>
  <c r="Q41" i="721"/>
  <c r="P41" i="721"/>
  <c r="O41" i="721"/>
  <c r="N41" i="721"/>
  <c r="M41" i="721"/>
  <c r="L41" i="721"/>
  <c r="K41" i="721"/>
  <c r="J41" i="721"/>
  <c r="I41" i="721"/>
  <c r="H41" i="721"/>
  <c r="F41" i="721"/>
  <c r="E41" i="721"/>
  <c r="D41" i="721"/>
  <c r="C41" i="721"/>
  <c r="B41" i="721"/>
  <c r="AH40" i="721"/>
  <c r="AG40" i="721"/>
  <c r="AF40" i="721"/>
  <c r="AE40" i="721"/>
  <c r="AD40" i="721"/>
  <c r="AC40" i="721"/>
  <c r="AB40" i="721"/>
  <c r="AA40" i="721"/>
  <c r="Z40" i="721"/>
  <c r="Y40" i="721"/>
  <c r="W40" i="721"/>
  <c r="V40" i="721"/>
  <c r="U40" i="721"/>
  <c r="T40" i="721"/>
  <c r="S40" i="721"/>
  <c r="Q40" i="721"/>
  <c r="P40" i="721"/>
  <c r="O40" i="721"/>
  <c r="N40" i="721"/>
  <c r="M40" i="721"/>
  <c r="L40" i="721"/>
  <c r="K40" i="721"/>
  <c r="J40" i="721"/>
  <c r="I40" i="721"/>
  <c r="H40" i="721"/>
  <c r="F40" i="721"/>
  <c r="E40" i="721"/>
  <c r="D40" i="721"/>
  <c r="C40" i="721"/>
  <c r="B40" i="721"/>
  <c r="AH39" i="721"/>
  <c r="AG39" i="721"/>
  <c r="AF39" i="721"/>
  <c r="AE39" i="721"/>
  <c r="AD39" i="721"/>
  <c r="AC39" i="721"/>
  <c r="AB39" i="721"/>
  <c r="AA39" i="721"/>
  <c r="Z39" i="721"/>
  <c r="Y39" i="721"/>
  <c r="W39" i="721"/>
  <c r="V39" i="721"/>
  <c r="U39" i="721"/>
  <c r="T39" i="721"/>
  <c r="S39" i="721"/>
  <c r="Q39" i="721"/>
  <c r="P39" i="721"/>
  <c r="O39" i="721"/>
  <c r="N39" i="721"/>
  <c r="M39" i="721"/>
  <c r="L39" i="721"/>
  <c r="K39" i="721"/>
  <c r="J39" i="721"/>
  <c r="I39" i="721"/>
  <c r="H39" i="721"/>
  <c r="F39" i="721"/>
  <c r="E39" i="721"/>
  <c r="D39" i="721"/>
  <c r="C39" i="721"/>
  <c r="B39" i="721"/>
  <c r="AH38" i="721"/>
  <c r="AG38" i="721"/>
  <c r="AF38" i="721"/>
  <c r="AE38" i="721"/>
  <c r="AD38" i="721"/>
  <c r="AC38" i="721"/>
  <c r="AB38" i="721"/>
  <c r="AA38" i="721"/>
  <c r="Z38" i="721"/>
  <c r="Y38" i="721"/>
  <c r="W38" i="721"/>
  <c r="V38" i="721"/>
  <c r="U38" i="721"/>
  <c r="T38" i="721"/>
  <c r="S38" i="721"/>
  <c r="Q38" i="721"/>
  <c r="P38" i="721"/>
  <c r="O38" i="721"/>
  <c r="N38" i="721"/>
  <c r="M38" i="721"/>
  <c r="L38" i="721"/>
  <c r="K38" i="721"/>
  <c r="J38" i="721"/>
  <c r="I38" i="721"/>
  <c r="H38" i="721"/>
  <c r="F38" i="721"/>
  <c r="E38" i="721"/>
  <c r="D38" i="721"/>
  <c r="C38" i="721"/>
  <c r="B38" i="721"/>
  <c r="AH37" i="721"/>
  <c r="AG37" i="721"/>
  <c r="AF37" i="721"/>
  <c r="AE37" i="721"/>
  <c r="AD37" i="721"/>
  <c r="AC37" i="721"/>
  <c r="AB37" i="721"/>
  <c r="AA37" i="721"/>
  <c r="Z37" i="721"/>
  <c r="Y37" i="721"/>
  <c r="W37" i="721"/>
  <c r="V37" i="721"/>
  <c r="U37" i="721"/>
  <c r="T37" i="721"/>
  <c r="S37" i="721"/>
  <c r="Q37" i="721"/>
  <c r="P37" i="721"/>
  <c r="O37" i="721"/>
  <c r="N37" i="721"/>
  <c r="M37" i="721"/>
  <c r="L37" i="721"/>
  <c r="K37" i="721"/>
  <c r="J37" i="721"/>
  <c r="I37" i="721"/>
  <c r="H37" i="721"/>
  <c r="F37" i="721"/>
  <c r="E37" i="721"/>
  <c r="D37" i="721"/>
  <c r="C37" i="721"/>
  <c r="B37" i="721"/>
  <c r="AH36" i="721"/>
  <c r="AG36" i="721"/>
  <c r="AF36" i="721"/>
  <c r="AE36" i="721"/>
  <c r="AD36" i="721"/>
  <c r="AC36" i="721"/>
  <c r="AB36" i="721"/>
  <c r="AA36" i="721"/>
  <c r="Z36" i="721"/>
  <c r="Y36" i="721"/>
  <c r="W36" i="721"/>
  <c r="V36" i="721"/>
  <c r="U36" i="721"/>
  <c r="T36" i="721"/>
  <c r="S36" i="721"/>
  <c r="Q36" i="721"/>
  <c r="P36" i="721"/>
  <c r="O36" i="721"/>
  <c r="N36" i="721"/>
  <c r="M36" i="721"/>
  <c r="L36" i="721"/>
  <c r="K36" i="721"/>
  <c r="J36" i="721"/>
  <c r="I36" i="721"/>
  <c r="H36" i="721"/>
  <c r="F36" i="721"/>
  <c r="E36" i="721"/>
  <c r="D36" i="721"/>
  <c r="C36" i="721"/>
  <c r="B36" i="721"/>
  <c r="AH35" i="721"/>
  <c r="AG35" i="721"/>
  <c r="AF35" i="721"/>
  <c r="AE35" i="721"/>
  <c r="AD35" i="721"/>
  <c r="AC35" i="721"/>
  <c r="AB35" i="721"/>
  <c r="AA35" i="721"/>
  <c r="Z35" i="721"/>
  <c r="Y35" i="721"/>
  <c r="W35" i="721"/>
  <c r="V35" i="721"/>
  <c r="U35" i="721"/>
  <c r="T35" i="721"/>
  <c r="S35" i="721"/>
  <c r="Q35" i="721"/>
  <c r="P35" i="721"/>
  <c r="O35" i="721"/>
  <c r="N35" i="721"/>
  <c r="M35" i="721"/>
  <c r="L35" i="721"/>
  <c r="K35" i="721"/>
  <c r="J35" i="721"/>
  <c r="I35" i="721"/>
  <c r="H35" i="721"/>
  <c r="F35" i="721"/>
  <c r="E35" i="721"/>
  <c r="D35" i="721"/>
  <c r="C35" i="721"/>
  <c r="B35" i="721"/>
  <c r="AH34" i="721"/>
  <c r="AG34" i="721"/>
  <c r="AF34" i="721"/>
  <c r="AE34" i="721"/>
  <c r="AD34" i="721"/>
  <c r="AC34" i="721"/>
  <c r="AB34" i="721"/>
  <c r="AA34" i="721"/>
  <c r="Z34" i="721"/>
  <c r="Y34" i="721"/>
  <c r="W34" i="721"/>
  <c r="V34" i="721"/>
  <c r="U34" i="721"/>
  <c r="T34" i="721"/>
  <c r="S34" i="721"/>
  <c r="Q34" i="721"/>
  <c r="P34" i="721"/>
  <c r="O34" i="721"/>
  <c r="N34" i="721"/>
  <c r="M34" i="721"/>
  <c r="L34" i="721"/>
  <c r="K34" i="721"/>
  <c r="J34" i="721"/>
  <c r="I34" i="721"/>
  <c r="H34" i="721"/>
  <c r="F34" i="721"/>
  <c r="E34" i="721"/>
  <c r="D34" i="721"/>
  <c r="C34" i="721"/>
  <c r="B34" i="721"/>
  <c r="AH33" i="721"/>
  <c r="AG33" i="721"/>
  <c r="AF33" i="721"/>
  <c r="AE33" i="721"/>
  <c r="AD33" i="721"/>
  <c r="AC33" i="721"/>
  <c r="AB33" i="721"/>
  <c r="AA33" i="721"/>
  <c r="Z33" i="721"/>
  <c r="Y33" i="721"/>
  <c r="W33" i="721"/>
  <c r="V33" i="721"/>
  <c r="U33" i="721"/>
  <c r="T33" i="721"/>
  <c r="S33" i="721"/>
  <c r="Q33" i="721"/>
  <c r="P33" i="721"/>
  <c r="O33" i="721"/>
  <c r="N33" i="721"/>
  <c r="M33" i="721"/>
  <c r="L33" i="721"/>
  <c r="K33" i="721"/>
  <c r="J33" i="721"/>
  <c r="I33" i="721"/>
  <c r="H33" i="721"/>
  <c r="F33" i="721"/>
  <c r="E33" i="721"/>
  <c r="D33" i="721"/>
  <c r="C33" i="721"/>
  <c r="B33" i="721"/>
  <c r="T30" i="721"/>
  <c r="C30" i="721"/>
  <c r="Z27" i="721"/>
  <c r="T27" i="721"/>
  <c r="I27" i="721"/>
  <c r="C27" i="721"/>
  <c r="AB26" i="721"/>
  <c r="AB28" i="721" s="1"/>
  <c r="Z29" i="721" s="1"/>
  <c r="V26" i="721"/>
  <c r="V28" i="721" s="1"/>
  <c r="T29" i="721" s="1"/>
  <c r="K26" i="721"/>
  <c r="K28" i="721" s="1"/>
  <c r="I29" i="721" s="1"/>
  <c r="E26" i="721"/>
  <c r="E28" i="721" s="1"/>
  <c r="C29" i="721" s="1"/>
  <c r="AH42" i="720"/>
  <c r="AG42" i="720"/>
  <c r="AF42" i="720"/>
  <c r="AE42" i="720"/>
  <c r="AD42" i="720"/>
  <c r="AC42" i="720"/>
  <c r="AB42" i="720"/>
  <c r="AA42" i="720"/>
  <c r="Z42" i="720"/>
  <c r="Y42" i="720"/>
  <c r="W42" i="720"/>
  <c r="V42" i="720"/>
  <c r="U42" i="720"/>
  <c r="T42" i="720"/>
  <c r="S42" i="720"/>
  <c r="AH41" i="720"/>
  <c r="AG41" i="720"/>
  <c r="AF41" i="720"/>
  <c r="AE41" i="720"/>
  <c r="AD41" i="720"/>
  <c r="AC41" i="720"/>
  <c r="AB41" i="720"/>
  <c r="AA41" i="720"/>
  <c r="Z41" i="720"/>
  <c r="Y41" i="720"/>
  <c r="W41" i="720"/>
  <c r="V41" i="720"/>
  <c r="U41" i="720"/>
  <c r="T41" i="720"/>
  <c r="S41" i="720"/>
  <c r="AH40" i="720"/>
  <c r="AG40" i="720"/>
  <c r="AF40" i="720"/>
  <c r="AE40" i="720"/>
  <c r="AD40" i="720"/>
  <c r="AC40" i="720"/>
  <c r="AB40" i="720"/>
  <c r="AA40" i="720"/>
  <c r="Z40" i="720"/>
  <c r="Y40" i="720"/>
  <c r="W40" i="720"/>
  <c r="V40" i="720"/>
  <c r="U40" i="720"/>
  <c r="T40" i="720"/>
  <c r="S40" i="720"/>
  <c r="AH39" i="720"/>
  <c r="AG39" i="720"/>
  <c r="AF39" i="720"/>
  <c r="AE39" i="720"/>
  <c r="AD39" i="720"/>
  <c r="AC39" i="720"/>
  <c r="AB39" i="720"/>
  <c r="AA39" i="720"/>
  <c r="Z39" i="720"/>
  <c r="Y39" i="720"/>
  <c r="W39" i="720"/>
  <c r="V39" i="720"/>
  <c r="U39" i="720"/>
  <c r="T39" i="720"/>
  <c r="S39" i="720"/>
  <c r="AH38" i="720"/>
  <c r="AG38" i="720"/>
  <c r="AF38" i="720"/>
  <c r="AE38" i="720"/>
  <c r="AD38" i="720"/>
  <c r="AC38" i="720"/>
  <c r="AB38" i="720"/>
  <c r="AA38" i="720"/>
  <c r="Z38" i="720"/>
  <c r="Y38" i="720"/>
  <c r="W38" i="720"/>
  <c r="V38" i="720"/>
  <c r="U38" i="720"/>
  <c r="T38" i="720"/>
  <c r="S38" i="720"/>
  <c r="AH37" i="720"/>
  <c r="AG37" i="720"/>
  <c r="AF37" i="720"/>
  <c r="AE37" i="720"/>
  <c r="AD37" i="720"/>
  <c r="AC37" i="720"/>
  <c r="AB37" i="720"/>
  <c r="AA37" i="720"/>
  <c r="Z37" i="720"/>
  <c r="Y37" i="720"/>
  <c r="W37" i="720"/>
  <c r="V37" i="720"/>
  <c r="U37" i="720"/>
  <c r="T37" i="720"/>
  <c r="S37" i="720"/>
  <c r="AH36" i="720"/>
  <c r="AG36" i="720"/>
  <c r="AF36" i="720"/>
  <c r="AE36" i="720"/>
  <c r="AD36" i="720"/>
  <c r="AC36" i="720"/>
  <c r="AB36" i="720"/>
  <c r="AA36" i="720"/>
  <c r="Z36" i="720"/>
  <c r="Y36" i="720"/>
  <c r="W36" i="720"/>
  <c r="V36" i="720"/>
  <c r="U36" i="720"/>
  <c r="T36" i="720"/>
  <c r="S36" i="720"/>
  <c r="AH35" i="720"/>
  <c r="AG35" i="720"/>
  <c r="AF35" i="720"/>
  <c r="AE35" i="720"/>
  <c r="AD35" i="720"/>
  <c r="AC35" i="720"/>
  <c r="AB35" i="720"/>
  <c r="AA35" i="720"/>
  <c r="Z35" i="720"/>
  <c r="Y35" i="720"/>
  <c r="W35" i="720"/>
  <c r="V35" i="720"/>
  <c r="U35" i="720"/>
  <c r="T35" i="720"/>
  <c r="S35" i="720"/>
  <c r="AH34" i="720"/>
  <c r="AG34" i="720"/>
  <c r="AF34" i="720"/>
  <c r="AE34" i="720"/>
  <c r="AD34" i="720"/>
  <c r="AC34" i="720"/>
  <c r="AB34" i="720"/>
  <c r="AA34" i="720"/>
  <c r="Z34" i="720"/>
  <c r="Y34" i="720"/>
  <c r="W34" i="720"/>
  <c r="V34" i="720"/>
  <c r="U34" i="720"/>
  <c r="T34" i="720"/>
  <c r="S34" i="720"/>
  <c r="AH33" i="720"/>
  <c r="AG33" i="720"/>
  <c r="AF33" i="720"/>
  <c r="AE33" i="720"/>
  <c r="AD33" i="720"/>
  <c r="AC33" i="720"/>
  <c r="AB33" i="720"/>
  <c r="AA33" i="720"/>
  <c r="Z33" i="720"/>
  <c r="Y33" i="720"/>
  <c r="W33" i="720"/>
  <c r="V33" i="720"/>
  <c r="U33" i="720"/>
  <c r="T33" i="720"/>
  <c r="S33" i="720"/>
  <c r="T30" i="720"/>
  <c r="Z27" i="720"/>
  <c r="T27" i="720"/>
  <c r="AB26" i="720"/>
  <c r="AB28" i="720" s="1"/>
  <c r="Z29" i="720" s="1"/>
  <c r="V26" i="720"/>
  <c r="V28" i="720" s="1"/>
  <c r="T29" i="720" s="1"/>
  <c r="Q42" i="720"/>
  <c r="P42" i="720"/>
  <c r="O42" i="720"/>
  <c r="N42" i="720"/>
  <c r="M42" i="720"/>
  <c r="L42" i="720"/>
  <c r="K42" i="720"/>
  <c r="J42" i="720"/>
  <c r="I42" i="720"/>
  <c r="H42" i="720"/>
  <c r="F42" i="720"/>
  <c r="E42" i="720"/>
  <c r="D42" i="720"/>
  <c r="C42" i="720"/>
  <c r="B42" i="720"/>
  <c r="Q41" i="720"/>
  <c r="P41" i="720"/>
  <c r="O41" i="720"/>
  <c r="N41" i="720"/>
  <c r="M41" i="720"/>
  <c r="L41" i="720"/>
  <c r="K41" i="720"/>
  <c r="J41" i="720"/>
  <c r="I41" i="720"/>
  <c r="H41" i="720"/>
  <c r="F41" i="720"/>
  <c r="E41" i="720"/>
  <c r="D41" i="720"/>
  <c r="C41" i="720"/>
  <c r="B41" i="720"/>
  <c r="Q40" i="720"/>
  <c r="P40" i="720"/>
  <c r="O40" i="720"/>
  <c r="N40" i="720"/>
  <c r="M40" i="720"/>
  <c r="L40" i="720"/>
  <c r="K40" i="720"/>
  <c r="J40" i="720"/>
  <c r="I40" i="720"/>
  <c r="H40" i="720"/>
  <c r="F40" i="720"/>
  <c r="E40" i="720"/>
  <c r="D40" i="720"/>
  <c r="C40" i="720"/>
  <c r="B40" i="720"/>
  <c r="Q39" i="720"/>
  <c r="P39" i="720"/>
  <c r="O39" i="720"/>
  <c r="N39" i="720"/>
  <c r="M39" i="720"/>
  <c r="L39" i="720"/>
  <c r="K39" i="720"/>
  <c r="J39" i="720"/>
  <c r="I39" i="720"/>
  <c r="H39" i="720"/>
  <c r="F39" i="720"/>
  <c r="E39" i="720"/>
  <c r="D39" i="720"/>
  <c r="C39" i="720"/>
  <c r="B39" i="720"/>
  <c r="Q38" i="720"/>
  <c r="P38" i="720"/>
  <c r="O38" i="720"/>
  <c r="N38" i="720"/>
  <c r="M38" i="720"/>
  <c r="L38" i="720"/>
  <c r="K38" i="720"/>
  <c r="J38" i="720"/>
  <c r="I38" i="720"/>
  <c r="H38" i="720"/>
  <c r="F38" i="720"/>
  <c r="E38" i="720"/>
  <c r="D38" i="720"/>
  <c r="C38" i="720"/>
  <c r="B38" i="720"/>
  <c r="Q37" i="720"/>
  <c r="P37" i="720"/>
  <c r="O37" i="720"/>
  <c r="N37" i="720"/>
  <c r="M37" i="720"/>
  <c r="L37" i="720"/>
  <c r="K37" i="720"/>
  <c r="J37" i="720"/>
  <c r="I37" i="720"/>
  <c r="H37" i="720"/>
  <c r="F37" i="720"/>
  <c r="E37" i="720"/>
  <c r="D37" i="720"/>
  <c r="C37" i="720"/>
  <c r="B37" i="720"/>
  <c r="Q36" i="720"/>
  <c r="P36" i="720"/>
  <c r="O36" i="720"/>
  <c r="N36" i="720"/>
  <c r="M36" i="720"/>
  <c r="L36" i="720"/>
  <c r="K36" i="720"/>
  <c r="J36" i="720"/>
  <c r="I36" i="720"/>
  <c r="H36" i="720"/>
  <c r="F36" i="720"/>
  <c r="E36" i="720"/>
  <c r="D36" i="720"/>
  <c r="C36" i="720"/>
  <c r="B36" i="720"/>
  <c r="Q35" i="720"/>
  <c r="P35" i="720"/>
  <c r="O35" i="720"/>
  <c r="N35" i="720"/>
  <c r="M35" i="720"/>
  <c r="L35" i="720"/>
  <c r="K35" i="720"/>
  <c r="J35" i="720"/>
  <c r="I35" i="720"/>
  <c r="H35" i="720"/>
  <c r="F35" i="720"/>
  <c r="E35" i="720"/>
  <c r="D35" i="720"/>
  <c r="C35" i="720"/>
  <c r="B35" i="720"/>
  <c r="Q34" i="720"/>
  <c r="P34" i="720"/>
  <c r="O34" i="720"/>
  <c r="N34" i="720"/>
  <c r="M34" i="720"/>
  <c r="L34" i="720"/>
  <c r="K34" i="720"/>
  <c r="J34" i="720"/>
  <c r="I34" i="720"/>
  <c r="H34" i="720"/>
  <c r="F34" i="720"/>
  <c r="E34" i="720"/>
  <c r="D34" i="720"/>
  <c r="C34" i="720"/>
  <c r="B34" i="720"/>
  <c r="Q33" i="720"/>
  <c r="P33" i="720"/>
  <c r="O33" i="720"/>
  <c r="N33" i="720"/>
  <c r="M33" i="720"/>
  <c r="L33" i="720"/>
  <c r="K33" i="720"/>
  <c r="J33" i="720"/>
  <c r="I33" i="720"/>
  <c r="H33" i="720"/>
  <c r="F33" i="720"/>
  <c r="E33" i="720"/>
  <c r="D33" i="720"/>
  <c r="C33" i="720"/>
  <c r="B33" i="720"/>
  <c r="C30" i="720"/>
  <c r="I27" i="720"/>
  <c r="C27" i="720"/>
  <c r="K26" i="720"/>
  <c r="K28" i="720" s="1"/>
  <c r="I29" i="720" s="1"/>
  <c r="E26" i="720"/>
  <c r="E28" i="720" s="1"/>
  <c r="C29" i="720" s="1"/>
  <c r="AE44" i="787" l="1"/>
  <c r="AE43" i="787"/>
  <c r="AG44" i="787"/>
  <c r="N44" i="787"/>
  <c r="N43" i="787"/>
  <c r="P44" i="787"/>
  <c r="BB44" i="785"/>
  <c r="BD44" i="785"/>
  <c r="BB43" i="785"/>
  <c r="AE44" i="786"/>
  <c r="AG44" i="786"/>
  <c r="AE43" i="786"/>
  <c r="N44" i="786"/>
  <c r="P44" i="786"/>
  <c r="N43" i="786"/>
  <c r="AE44" i="785"/>
  <c r="AE43" i="785"/>
  <c r="AG44" i="785"/>
  <c r="N44" i="785"/>
  <c r="N43" i="785"/>
  <c r="P44" i="785"/>
  <c r="AE44" i="784"/>
  <c r="AE43" i="784"/>
  <c r="AG44" i="784"/>
  <c r="N44" i="784"/>
  <c r="AP43" i="782"/>
  <c r="AR44" i="782"/>
  <c r="AE44" i="783"/>
  <c r="AG44" i="783"/>
  <c r="AE43" i="783"/>
  <c r="N44" i="783"/>
  <c r="AP44" i="776"/>
  <c r="AR44" i="776"/>
  <c r="AP43" i="776"/>
  <c r="AE44" i="782"/>
  <c r="AE43" i="782"/>
  <c r="AG44" i="782"/>
  <c r="AA44" i="776"/>
  <c r="AG43" i="776"/>
  <c r="AA43" i="776"/>
  <c r="Y43" i="776"/>
  <c r="AC43" i="776" s="1"/>
  <c r="Y44" i="776"/>
  <c r="AC44" i="776" s="1"/>
  <c r="N44" i="782"/>
  <c r="S44" i="776"/>
  <c r="W44" i="776" s="1"/>
  <c r="U44" i="776"/>
  <c r="U43" i="776"/>
  <c r="S43" i="776"/>
  <c r="W43" i="776" s="1"/>
  <c r="Y44" i="775"/>
  <c r="AC44" i="775" s="1"/>
  <c r="AA44" i="775"/>
  <c r="AG43" i="775"/>
  <c r="Y43" i="775"/>
  <c r="AC43" i="775" s="1"/>
  <c r="AA43" i="775"/>
  <c r="S44" i="775"/>
  <c r="W44" i="775" s="1"/>
  <c r="U44" i="775"/>
  <c r="U43" i="775"/>
  <c r="S43" i="775"/>
  <c r="W43" i="775" s="1"/>
  <c r="S44" i="774"/>
  <c r="W44" i="774" s="1"/>
  <c r="U44" i="774"/>
  <c r="U43" i="774"/>
  <c r="S43" i="774"/>
  <c r="W43" i="774" s="1"/>
  <c r="Y44" i="774"/>
  <c r="AC44" i="774" s="1"/>
  <c r="AA44" i="774"/>
  <c r="AA43" i="774"/>
  <c r="Y43" i="774"/>
  <c r="AC43" i="774" s="1"/>
  <c r="AG43" i="774"/>
  <c r="AR44" i="781"/>
  <c r="AP43" i="781"/>
  <c r="AE44" i="781"/>
  <c r="N43" i="796"/>
  <c r="P44" i="796"/>
  <c r="P44" i="792"/>
  <c r="N43" i="791"/>
  <c r="P44" i="791"/>
  <c r="P44" i="790"/>
  <c r="N43" i="789"/>
  <c r="P44" i="789"/>
  <c r="P44" i="788"/>
  <c r="N43" i="784"/>
  <c r="P44" i="784"/>
  <c r="N43" i="783"/>
  <c r="P44" i="783"/>
  <c r="N43" i="782"/>
  <c r="P44" i="782"/>
  <c r="P44" i="781"/>
  <c r="N43" i="781"/>
  <c r="AE43" i="781"/>
  <c r="AG44" i="781"/>
  <c r="AE44" i="780"/>
  <c r="N44" i="780"/>
  <c r="N43" i="780"/>
  <c r="P44" i="780"/>
  <c r="AE43" i="780"/>
  <c r="AG44" i="780"/>
  <c r="AP44" i="771"/>
  <c r="AP43" i="771"/>
  <c r="AR44" i="771"/>
  <c r="CH43" i="767"/>
  <c r="CJ44" i="767"/>
  <c r="BW44" i="767"/>
  <c r="BY44" i="767"/>
  <c r="BW43" i="767"/>
  <c r="BL44" i="767"/>
  <c r="BN44" i="767"/>
  <c r="BA44" i="767"/>
  <c r="BA43" i="767"/>
  <c r="BC44" i="767"/>
  <c r="AP44" i="767"/>
  <c r="AR44" i="767"/>
  <c r="AP43" i="767"/>
  <c r="BL43" i="767"/>
  <c r="AU44" i="764"/>
  <c r="AY44" i="764" s="1"/>
  <c r="AW44" i="764"/>
  <c r="AW43" i="764"/>
  <c r="BC43" i="764"/>
  <c r="AU43" i="764"/>
  <c r="AY43" i="764" s="1"/>
  <c r="AJ44" i="764"/>
  <c r="AN44" i="764" s="1"/>
  <c r="AL44" i="764"/>
  <c r="AL43" i="764"/>
  <c r="AR43" i="764"/>
  <c r="AJ43" i="764"/>
  <c r="AN43" i="764" s="1"/>
  <c r="AJ44" i="762"/>
  <c r="AN44" i="762" s="1"/>
  <c r="AL44" i="762"/>
  <c r="AL43" i="762"/>
  <c r="AR43" i="762"/>
  <c r="AJ43" i="762"/>
  <c r="AN43" i="762" s="1"/>
  <c r="BA44" i="761"/>
  <c r="BE44" i="761" s="1"/>
  <c r="BC44" i="761"/>
  <c r="BA43" i="761"/>
  <c r="BE43" i="761" s="1"/>
  <c r="BC43" i="761"/>
  <c r="BI43" i="761"/>
  <c r="AJ44" i="761"/>
  <c r="AN44" i="761" s="1"/>
  <c r="AL43" i="761"/>
  <c r="AL44" i="761"/>
  <c r="AR43" i="761"/>
  <c r="AJ43" i="761"/>
  <c r="AN43" i="761" s="1"/>
  <c r="Y44" i="779"/>
  <c r="AC44" i="779" s="1"/>
  <c r="AA44" i="779"/>
  <c r="AG43" i="779"/>
  <c r="H44" i="779"/>
  <c r="L44" i="779" s="1"/>
  <c r="J44" i="779"/>
  <c r="P43" i="779"/>
  <c r="J43" i="779"/>
  <c r="S44" i="779"/>
  <c r="W44" i="779" s="1"/>
  <c r="U44" i="779"/>
  <c r="S43" i="779"/>
  <c r="W43" i="779" s="1"/>
  <c r="U43" i="779"/>
  <c r="B44" i="779"/>
  <c r="F44" i="779" s="1"/>
  <c r="D44" i="779"/>
  <c r="B43" i="779"/>
  <c r="F43" i="779" s="1"/>
  <c r="D43" i="779"/>
  <c r="H43" i="779"/>
  <c r="L43" i="779" s="1"/>
  <c r="Y43" i="779"/>
  <c r="AC43" i="779" s="1"/>
  <c r="AA43" i="779"/>
  <c r="AA43" i="777"/>
  <c r="Y44" i="777"/>
  <c r="AC44" i="777" s="1"/>
  <c r="J44" i="778"/>
  <c r="P43" i="777"/>
  <c r="D44" i="778"/>
  <c r="J44" i="777"/>
  <c r="B44" i="777"/>
  <c r="F44" i="777" s="1"/>
  <c r="AG43" i="777"/>
  <c r="AA44" i="777"/>
  <c r="D43" i="778"/>
  <c r="P43" i="778"/>
  <c r="H44" i="778"/>
  <c r="L44" i="778" s="1"/>
  <c r="J43" i="777"/>
  <c r="H44" i="777"/>
  <c r="L44" i="777" s="1"/>
  <c r="U43" i="778"/>
  <c r="U44" i="778"/>
  <c r="S44" i="778"/>
  <c r="W44" i="778" s="1"/>
  <c r="S43" i="778"/>
  <c r="W43" i="778" s="1"/>
  <c r="Y44" i="778"/>
  <c r="AC44" i="778" s="1"/>
  <c r="AA44" i="778"/>
  <c r="AG43" i="778"/>
  <c r="B44" i="778"/>
  <c r="F44" i="778" s="1"/>
  <c r="H43" i="778"/>
  <c r="L43" i="778" s="1"/>
  <c r="Y43" i="778"/>
  <c r="AC43" i="778" s="1"/>
  <c r="J43" i="778"/>
  <c r="AA43" i="778"/>
  <c r="B43" i="778"/>
  <c r="F43" i="778" s="1"/>
  <c r="S44" i="777"/>
  <c r="W44" i="777" s="1"/>
  <c r="U44" i="777"/>
  <c r="U43" i="777"/>
  <c r="D44" i="777"/>
  <c r="D43" i="777"/>
  <c r="B43" i="777"/>
  <c r="F43" i="777" s="1"/>
  <c r="S43" i="777"/>
  <c r="W43" i="777" s="1"/>
  <c r="H43" i="777"/>
  <c r="L43" i="777" s="1"/>
  <c r="Y43" i="777"/>
  <c r="AC43" i="777" s="1"/>
  <c r="B43" i="776"/>
  <c r="F43" i="776" s="1"/>
  <c r="J44" i="776"/>
  <c r="B44" i="776"/>
  <c r="F44" i="776" s="1"/>
  <c r="D43" i="776"/>
  <c r="D43" i="775"/>
  <c r="J44" i="775"/>
  <c r="B44" i="775"/>
  <c r="F44" i="775" s="1"/>
  <c r="P43" i="776"/>
  <c r="J43" i="776"/>
  <c r="D44" i="776"/>
  <c r="H44" i="776"/>
  <c r="L44" i="776" s="1"/>
  <c r="H43" i="776"/>
  <c r="L43" i="776" s="1"/>
  <c r="P43" i="775"/>
  <c r="D44" i="775"/>
  <c r="P43" i="774"/>
  <c r="H44" i="775"/>
  <c r="L44" i="775" s="1"/>
  <c r="B43" i="775"/>
  <c r="F43" i="775" s="1"/>
  <c r="H43" i="775"/>
  <c r="L43" i="775" s="1"/>
  <c r="J43" i="775"/>
  <c r="J44" i="774"/>
  <c r="B43" i="774"/>
  <c r="F43" i="774" s="1"/>
  <c r="D44" i="774"/>
  <c r="H44" i="774"/>
  <c r="L44" i="774" s="1"/>
  <c r="B44" i="774"/>
  <c r="F44" i="774" s="1"/>
  <c r="H43" i="774"/>
  <c r="L43" i="774" s="1"/>
  <c r="D43" i="774"/>
  <c r="J43" i="774"/>
  <c r="B44" i="773"/>
  <c r="F44" i="773" s="1"/>
  <c r="P43" i="773"/>
  <c r="B43" i="772"/>
  <c r="F43" i="772" s="1"/>
  <c r="B44" i="772"/>
  <c r="F44" i="772" s="1"/>
  <c r="H44" i="772"/>
  <c r="L44" i="772" s="1"/>
  <c r="J43" i="773"/>
  <c r="D44" i="773"/>
  <c r="J44" i="773"/>
  <c r="D43" i="773"/>
  <c r="H44" i="773"/>
  <c r="L44" i="773" s="1"/>
  <c r="B43" i="773"/>
  <c r="F43" i="773" s="1"/>
  <c r="H43" i="773"/>
  <c r="L43" i="773" s="1"/>
  <c r="P43" i="772"/>
  <c r="AG43" i="771"/>
  <c r="B44" i="771"/>
  <c r="F44" i="771" s="1"/>
  <c r="H43" i="772"/>
  <c r="L43" i="772" s="1"/>
  <c r="D44" i="772"/>
  <c r="D43" i="772"/>
  <c r="J44" i="772"/>
  <c r="J43" i="772"/>
  <c r="P43" i="771"/>
  <c r="U44" i="771"/>
  <c r="S44" i="770"/>
  <c r="W44" i="770" s="1"/>
  <c r="H43" i="771"/>
  <c r="L43" i="771" s="1"/>
  <c r="Y43" i="771"/>
  <c r="AC43" i="771" s="1"/>
  <c r="D44" i="771"/>
  <c r="H44" i="771"/>
  <c r="L44" i="771" s="1"/>
  <c r="Y44" i="771"/>
  <c r="AC44" i="771" s="1"/>
  <c r="P43" i="770"/>
  <c r="U44" i="770"/>
  <c r="U43" i="771"/>
  <c r="D43" i="771"/>
  <c r="AA44" i="771"/>
  <c r="J44" i="771"/>
  <c r="S44" i="771"/>
  <c r="W44" i="771" s="1"/>
  <c r="B43" i="771"/>
  <c r="F43" i="771" s="1"/>
  <c r="S43" i="771"/>
  <c r="W43" i="771" s="1"/>
  <c r="J43" i="771"/>
  <c r="AA43" i="771"/>
  <c r="U43" i="770"/>
  <c r="B44" i="769"/>
  <c r="F44" i="769" s="1"/>
  <c r="B43" i="768"/>
  <c r="F43" i="768" s="1"/>
  <c r="S43" i="768"/>
  <c r="W43" i="768" s="1"/>
  <c r="D44" i="768"/>
  <c r="S44" i="768"/>
  <c r="W44" i="768" s="1"/>
  <c r="D44" i="769"/>
  <c r="D43" i="770"/>
  <c r="Y44" i="770"/>
  <c r="AC44" i="770" s="1"/>
  <c r="D44" i="770"/>
  <c r="H44" i="770"/>
  <c r="L44" i="770" s="1"/>
  <c r="AA44" i="770"/>
  <c r="J44" i="770"/>
  <c r="B43" i="770"/>
  <c r="F43" i="770" s="1"/>
  <c r="AG43" i="770"/>
  <c r="S43" i="770"/>
  <c r="W43" i="770" s="1"/>
  <c r="B44" i="770"/>
  <c r="F44" i="770" s="1"/>
  <c r="H43" i="770"/>
  <c r="L43" i="770" s="1"/>
  <c r="Y43" i="770"/>
  <c r="AC43" i="770" s="1"/>
  <c r="J43" i="770"/>
  <c r="AA43" i="770"/>
  <c r="AG43" i="768"/>
  <c r="H44" i="768"/>
  <c r="L44" i="768" s="1"/>
  <c r="Y44" i="768"/>
  <c r="AC44" i="768" s="1"/>
  <c r="U43" i="769"/>
  <c r="D43" i="769"/>
  <c r="Y44" i="769"/>
  <c r="AC44" i="769" s="1"/>
  <c r="H44" i="769"/>
  <c r="L44" i="769" s="1"/>
  <c r="AA44" i="769"/>
  <c r="J44" i="769"/>
  <c r="AG43" i="769"/>
  <c r="S43" i="769"/>
  <c r="W43" i="769" s="1"/>
  <c r="S44" i="769"/>
  <c r="W44" i="769" s="1"/>
  <c r="B43" i="769"/>
  <c r="F43" i="769" s="1"/>
  <c r="P43" i="769"/>
  <c r="U44" i="769"/>
  <c r="H43" i="769"/>
  <c r="L43" i="769" s="1"/>
  <c r="Y43" i="769"/>
  <c r="AC43" i="769" s="1"/>
  <c r="J43" i="769"/>
  <c r="AA43" i="769"/>
  <c r="S44" i="767"/>
  <c r="W44" i="767" s="1"/>
  <c r="P43" i="768"/>
  <c r="U43" i="768"/>
  <c r="U44" i="768"/>
  <c r="D43" i="765"/>
  <c r="U43" i="765"/>
  <c r="J44" i="765"/>
  <c r="B44" i="765"/>
  <c r="F44" i="765" s="1"/>
  <c r="U44" i="765"/>
  <c r="D44" i="766"/>
  <c r="D43" i="767"/>
  <c r="Y44" i="767"/>
  <c r="AC44" i="767" s="1"/>
  <c r="AA44" i="768"/>
  <c r="J44" i="768"/>
  <c r="H43" i="768"/>
  <c r="L43" i="768" s="1"/>
  <c r="Y43" i="768"/>
  <c r="AC43" i="768" s="1"/>
  <c r="D43" i="768"/>
  <c r="J43" i="768"/>
  <c r="AA43" i="768"/>
  <c r="B44" i="768"/>
  <c r="F44" i="768" s="1"/>
  <c r="D44" i="767"/>
  <c r="U43" i="767"/>
  <c r="H44" i="767"/>
  <c r="L44" i="767" s="1"/>
  <c r="AA44" i="767"/>
  <c r="J44" i="767"/>
  <c r="AG43" i="767"/>
  <c r="S43" i="767"/>
  <c r="W43" i="767" s="1"/>
  <c r="B44" i="767"/>
  <c r="F44" i="767" s="1"/>
  <c r="B43" i="767"/>
  <c r="F43" i="767" s="1"/>
  <c r="P43" i="767"/>
  <c r="U44" i="767"/>
  <c r="H43" i="767"/>
  <c r="L43" i="767" s="1"/>
  <c r="Y43" i="767"/>
  <c r="AC43" i="767" s="1"/>
  <c r="J43" i="767"/>
  <c r="AA43" i="767"/>
  <c r="B43" i="766"/>
  <c r="F43" i="766" s="1"/>
  <c r="AG43" i="766"/>
  <c r="S43" i="766"/>
  <c r="W43" i="766" s="1"/>
  <c r="B44" i="766"/>
  <c r="F44" i="766" s="1"/>
  <c r="S44" i="766"/>
  <c r="W44" i="766" s="1"/>
  <c r="P43" i="766"/>
  <c r="U44" i="766"/>
  <c r="U43" i="766"/>
  <c r="D43" i="766"/>
  <c r="Y44" i="766"/>
  <c r="AC44" i="766" s="1"/>
  <c r="H44" i="766"/>
  <c r="L44" i="766" s="1"/>
  <c r="AA44" i="766"/>
  <c r="J44" i="766"/>
  <c r="H43" i="766"/>
  <c r="L43" i="766" s="1"/>
  <c r="Y43" i="766"/>
  <c r="AC43" i="766" s="1"/>
  <c r="J43" i="766"/>
  <c r="AA43" i="766"/>
  <c r="AG43" i="765"/>
  <c r="AA44" i="765"/>
  <c r="P43" i="765"/>
  <c r="D44" i="764"/>
  <c r="Y44" i="765"/>
  <c r="AC44" i="765" s="1"/>
  <c r="H44" i="765"/>
  <c r="L44" i="765" s="1"/>
  <c r="S44" i="765"/>
  <c r="W44" i="765" s="1"/>
  <c r="H43" i="765"/>
  <c r="L43" i="765" s="1"/>
  <c r="Y43" i="765"/>
  <c r="AC43" i="765" s="1"/>
  <c r="D44" i="765"/>
  <c r="J43" i="765"/>
  <c r="AA43" i="765"/>
  <c r="S43" i="765"/>
  <c r="W43" i="765" s="1"/>
  <c r="B43" i="765"/>
  <c r="F43" i="765" s="1"/>
  <c r="B43" i="764"/>
  <c r="F43" i="764" s="1"/>
  <c r="AG43" i="764"/>
  <c r="S43" i="764"/>
  <c r="W43" i="764" s="1"/>
  <c r="B44" i="764"/>
  <c r="F44" i="764" s="1"/>
  <c r="S44" i="764"/>
  <c r="W44" i="764" s="1"/>
  <c r="P43" i="764"/>
  <c r="U44" i="764"/>
  <c r="P43" i="763"/>
  <c r="U44" i="763"/>
  <c r="U43" i="764"/>
  <c r="D43" i="764"/>
  <c r="Y44" i="764"/>
  <c r="AC44" i="764" s="1"/>
  <c r="H44" i="764"/>
  <c r="L44" i="764" s="1"/>
  <c r="AA44" i="764"/>
  <c r="J44" i="764"/>
  <c r="H43" i="764"/>
  <c r="L43" i="764" s="1"/>
  <c r="Y43" i="764"/>
  <c r="AC43" i="764" s="1"/>
  <c r="J43" i="764"/>
  <c r="AA43" i="764"/>
  <c r="D44" i="763"/>
  <c r="U43" i="762"/>
  <c r="U44" i="762"/>
  <c r="U43" i="763"/>
  <c r="D43" i="763"/>
  <c r="Y44" i="763"/>
  <c r="AC44" i="763" s="1"/>
  <c r="H44" i="763"/>
  <c r="L44" i="763" s="1"/>
  <c r="B43" i="762"/>
  <c r="F43" i="762" s="1"/>
  <c r="AA44" i="763"/>
  <c r="J44" i="763"/>
  <c r="B43" i="763"/>
  <c r="F43" i="763" s="1"/>
  <c r="AG43" i="763"/>
  <c r="B44" i="763"/>
  <c r="F44" i="763" s="1"/>
  <c r="S44" i="763"/>
  <c r="W44" i="763" s="1"/>
  <c r="S43" i="763"/>
  <c r="W43" i="763" s="1"/>
  <c r="H43" i="763"/>
  <c r="L43" i="763" s="1"/>
  <c r="Y43" i="763"/>
  <c r="AC43" i="763" s="1"/>
  <c r="J43" i="763"/>
  <c r="AA43" i="763"/>
  <c r="D43" i="761"/>
  <c r="AG43" i="761"/>
  <c r="S43" i="761"/>
  <c r="W43" i="761" s="1"/>
  <c r="D44" i="761"/>
  <c r="S44" i="761"/>
  <c r="W44" i="761" s="1"/>
  <c r="Y44" i="762"/>
  <c r="AC44" i="762" s="1"/>
  <c r="AA44" i="762"/>
  <c r="P43" i="762"/>
  <c r="J44" i="762"/>
  <c r="D43" i="762"/>
  <c r="AG43" i="762"/>
  <c r="S43" i="762"/>
  <c r="W43" i="762" s="1"/>
  <c r="B44" i="762"/>
  <c r="F44" i="762" s="1"/>
  <c r="H44" i="762"/>
  <c r="L44" i="762" s="1"/>
  <c r="S44" i="762"/>
  <c r="W44" i="762" s="1"/>
  <c r="H43" i="762"/>
  <c r="L43" i="762" s="1"/>
  <c r="Y43" i="762"/>
  <c r="AC43" i="762" s="1"/>
  <c r="J43" i="762"/>
  <c r="AA43" i="762"/>
  <c r="D44" i="762"/>
  <c r="P43" i="761"/>
  <c r="U43" i="761"/>
  <c r="U44" i="761"/>
  <c r="AG43" i="760"/>
  <c r="B44" i="760"/>
  <c r="F44" i="760" s="1"/>
  <c r="Y44" i="761"/>
  <c r="AC44" i="761" s="1"/>
  <c r="H44" i="761"/>
  <c r="L44" i="761" s="1"/>
  <c r="AA44" i="761"/>
  <c r="J44" i="761"/>
  <c r="B44" i="761"/>
  <c r="F44" i="761" s="1"/>
  <c r="H43" i="761"/>
  <c r="L43" i="761" s="1"/>
  <c r="Y43" i="761"/>
  <c r="AC43" i="761" s="1"/>
  <c r="B43" i="761"/>
  <c r="F43" i="761" s="1"/>
  <c r="J43" i="761"/>
  <c r="AA43" i="761"/>
  <c r="H43" i="760"/>
  <c r="L43" i="760" s="1"/>
  <c r="Y43" i="760"/>
  <c r="AC43" i="760" s="1"/>
  <c r="D44" i="760"/>
  <c r="H44" i="760"/>
  <c r="L44" i="760" s="1"/>
  <c r="Y44" i="760"/>
  <c r="AC44" i="760" s="1"/>
  <c r="U43" i="760"/>
  <c r="P43" i="760"/>
  <c r="B43" i="758"/>
  <c r="F43" i="758" s="1"/>
  <c r="AG43" i="758"/>
  <c r="B44" i="758"/>
  <c r="F44" i="758" s="1"/>
  <c r="H44" i="758"/>
  <c r="L44" i="758" s="1"/>
  <c r="S44" i="758"/>
  <c r="W44" i="758" s="1"/>
  <c r="D44" i="759"/>
  <c r="D43" i="760"/>
  <c r="U44" i="760"/>
  <c r="AA44" i="760"/>
  <c r="J44" i="760"/>
  <c r="S44" i="760"/>
  <c r="W44" i="760" s="1"/>
  <c r="B43" i="760"/>
  <c r="F43" i="760" s="1"/>
  <c r="S43" i="760"/>
  <c r="W43" i="760" s="1"/>
  <c r="J43" i="760"/>
  <c r="AA43" i="760"/>
  <c r="U43" i="759"/>
  <c r="D43" i="759"/>
  <c r="Y44" i="759"/>
  <c r="AC44" i="759" s="1"/>
  <c r="H44" i="759"/>
  <c r="L44" i="759" s="1"/>
  <c r="AA44" i="759"/>
  <c r="AG43" i="759"/>
  <c r="J44" i="759"/>
  <c r="B44" i="759"/>
  <c r="F44" i="759" s="1"/>
  <c r="S44" i="759"/>
  <c r="W44" i="759" s="1"/>
  <c r="B43" i="759"/>
  <c r="F43" i="759" s="1"/>
  <c r="P43" i="759"/>
  <c r="U44" i="759"/>
  <c r="S43" i="759"/>
  <c r="W43" i="759" s="1"/>
  <c r="H43" i="759"/>
  <c r="L43" i="759" s="1"/>
  <c r="Y43" i="759"/>
  <c r="AC43" i="759" s="1"/>
  <c r="J43" i="759"/>
  <c r="AA43" i="759"/>
  <c r="P43" i="758"/>
  <c r="U44" i="758"/>
  <c r="B43" i="757"/>
  <c r="F43" i="757" s="1"/>
  <c r="AG43" i="757"/>
  <c r="S43" i="757"/>
  <c r="W43" i="757" s="1"/>
  <c r="B44" i="757"/>
  <c r="F44" i="757" s="1"/>
  <c r="S44" i="757"/>
  <c r="W44" i="757" s="1"/>
  <c r="S43" i="758"/>
  <c r="W43" i="758" s="1"/>
  <c r="D44" i="758"/>
  <c r="U43" i="758"/>
  <c r="D43" i="758"/>
  <c r="Y44" i="758"/>
  <c r="AC44" i="758" s="1"/>
  <c r="AA44" i="758"/>
  <c r="J44" i="758"/>
  <c r="H43" i="758"/>
  <c r="L43" i="758" s="1"/>
  <c r="Y43" i="758"/>
  <c r="AC43" i="758" s="1"/>
  <c r="J43" i="758"/>
  <c r="AA43" i="758"/>
  <c r="P43" i="757"/>
  <c r="U43" i="757"/>
  <c r="U44" i="757"/>
  <c r="B43" i="756"/>
  <c r="F43" i="756" s="1"/>
  <c r="AG43" i="756"/>
  <c r="S43" i="756"/>
  <c r="W43" i="756" s="1"/>
  <c r="J44" i="756"/>
  <c r="AA44" i="756"/>
  <c r="D44" i="756"/>
  <c r="S44" i="756"/>
  <c r="W44" i="756" s="1"/>
  <c r="Y44" i="757"/>
  <c r="AC44" i="757" s="1"/>
  <c r="H44" i="757"/>
  <c r="L44" i="757" s="1"/>
  <c r="AA44" i="757"/>
  <c r="J44" i="757"/>
  <c r="D43" i="757"/>
  <c r="D44" i="757"/>
  <c r="H43" i="757"/>
  <c r="L43" i="757" s="1"/>
  <c r="Y43" i="757"/>
  <c r="AC43" i="757" s="1"/>
  <c r="J43" i="757"/>
  <c r="AA43" i="757"/>
  <c r="S44" i="755"/>
  <c r="W44" i="755" s="1"/>
  <c r="P43" i="756"/>
  <c r="U43" i="756"/>
  <c r="U44" i="756"/>
  <c r="B44" i="755"/>
  <c r="F44" i="755" s="1"/>
  <c r="B43" i="754"/>
  <c r="F43" i="754" s="1"/>
  <c r="AG43" i="754"/>
  <c r="B44" i="754"/>
  <c r="F44" i="754" s="1"/>
  <c r="H44" i="754"/>
  <c r="L44" i="754" s="1"/>
  <c r="S44" i="754"/>
  <c r="W44" i="754" s="1"/>
  <c r="D44" i="755"/>
  <c r="Y44" i="756"/>
  <c r="AC44" i="756" s="1"/>
  <c r="H44" i="756"/>
  <c r="L44" i="756" s="1"/>
  <c r="B44" i="756"/>
  <c r="F44" i="756" s="1"/>
  <c r="D43" i="756"/>
  <c r="H43" i="756"/>
  <c r="L43" i="756" s="1"/>
  <c r="Y43" i="756"/>
  <c r="AC43" i="756" s="1"/>
  <c r="J43" i="756"/>
  <c r="AA43" i="756"/>
  <c r="U43" i="755"/>
  <c r="D43" i="755"/>
  <c r="Y44" i="755"/>
  <c r="AC44" i="755" s="1"/>
  <c r="H44" i="755"/>
  <c r="L44" i="755" s="1"/>
  <c r="AA44" i="755"/>
  <c r="J44" i="755"/>
  <c r="B43" i="755"/>
  <c r="F43" i="755" s="1"/>
  <c r="AG43" i="755"/>
  <c r="S43" i="755"/>
  <c r="W43" i="755" s="1"/>
  <c r="P43" i="755"/>
  <c r="U44" i="755"/>
  <c r="H43" i="755"/>
  <c r="L43" i="755" s="1"/>
  <c r="Y43" i="755"/>
  <c r="AC43" i="755" s="1"/>
  <c r="J43" i="755"/>
  <c r="AA43" i="755"/>
  <c r="P43" i="754"/>
  <c r="U44" i="754"/>
  <c r="D44" i="754"/>
  <c r="U43" i="754"/>
  <c r="H43" i="753"/>
  <c r="L43" i="753" s="1"/>
  <c r="D44" i="753"/>
  <c r="D43" i="754"/>
  <c r="Y44" i="754"/>
  <c r="AC44" i="754" s="1"/>
  <c r="AA44" i="754"/>
  <c r="J44" i="754"/>
  <c r="S43" i="754"/>
  <c r="W43" i="754" s="1"/>
  <c r="H43" i="754"/>
  <c r="L43" i="754" s="1"/>
  <c r="Y43" i="754"/>
  <c r="AC43" i="754" s="1"/>
  <c r="J43" i="754"/>
  <c r="AA43" i="754"/>
  <c r="B43" i="753"/>
  <c r="F43" i="753" s="1"/>
  <c r="AG43" i="753"/>
  <c r="S43" i="753"/>
  <c r="W43" i="753" s="1"/>
  <c r="B44" i="753"/>
  <c r="F44" i="753" s="1"/>
  <c r="H44" i="753"/>
  <c r="L44" i="753" s="1"/>
  <c r="S44" i="753"/>
  <c r="W44" i="753" s="1"/>
  <c r="Y44" i="753"/>
  <c r="AC44" i="753" s="1"/>
  <c r="P43" i="753"/>
  <c r="U44" i="753"/>
  <c r="U43" i="753"/>
  <c r="D43" i="753"/>
  <c r="AA44" i="753"/>
  <c r="J44" i="753"/>
  <c r="Y43" i="753"/>
  <c r="AC43" i="753" s="1"/>
  <c r="J43" i="753"/>
  <c r="AA43" i="753"/>
  <c r="B44" i="752"/>
  <c r="F44" i="752" s="1"/>
  <c r="AG43" i="752"/>
  <c r="H43" i="752"/>
  <c r="L43" i="752" s="1"/>
  <c r="Y43" i="752"/>
  <c r="AC43" i="752" s="1"/>
  <c r="D44" i="752"/>
  <c r="H44" i="752"/>
  <c r="L44" i="752" s="1"/>
  <c r="Y44" i="752"/>
  <c r="AC44" i="752" s="1"/>
  <c r="U44" i="752"/>
  <c r="U43" i="752"/>
  <c r="D43" i="752"/>
  <c r="B43" i="751"/>
  <c r="F43" i="751" s="1"/>
  <c r="AA44" i="752"/>
  <c r="P43" i="752"/>
  <c r="J44" i="752"/>
  <c r="S44" i="752"/>
  <c r="W44" i="752" s="1"/>
  <c r="B43" i="752"/>
  <c r="F43" i="752" s="1"/>
  <c r="S43" i="752"/>
  <c r="W43" i="752" s="1"/>
  <c r="J43" i="752"/>
  <c r="AA43" i="752"/>
  <c r="U44" i="751"/>
  <c r="Y44" i="751"/>
  <c r="AC44" i="751" s="1"/>
  <c r="P43" i="751"/>
  <c r="H44" i="751"/>
  <c r="L44" i="751" s="1"/>
  <c r="AA44" i="751"/>
  <c r="J44" i="751"/>
  <c r="D43" i="751"/>
  <c r="AG43" i="751"/>
  <c r="S43" i="751"/>
  <c r="W43" i="751" s="1"/>
  <c r="B44" i="751"/>
  <c r="F44" i="751" s="1"/>
  <c r="S44" i="751"/>
  <c r="W44" i="751" s="1"/>
  <c r="D44" i="751"/>
  <c r="H43" i="751"/>
  <c r="L43" i="751" s="1"/>
  <c r="Y43" i="751"/>
  <c r="AC43" i="751" s="1"/>
  <c r="U43" i="751"/>
  <c r="J43" i="751"/>
  <c r="AA43" i="751"/>
  <c r="AJ44" i="739"/>
  <c r="AN44" i="739" s="1"/>
  <c r="AL44" i="739"/>
  <c r="AR43" i="739"/>
  <c r="AL43" i="739"/>
  <c r="AJ43" i="739"/>
  <c r="AN43" i="739" s="1"/>
  <c r="D43" i="750"/>
  <c r="AG43" i="750"/>
  <c r="S43" i="750"/>
  <c r="W43" i="750" s="1"/>
  <c r="J44" i="750"/>
  <c r="AA44" i="750"/>
  <c r="D44" i="750"/>
  <c r="S44" i="750"/>
  <c r="W44" i="750" s="1"/>
  <c r="P43" i="750"/>
  <c r="U43" i="750"/>
  <c r="U44" i="750"/>
  <c r="Y44" i="750"/>
  <c r="AC44" i="750" s="1"/>
  <c r="H44" i="750"/>
  <c r="L44" i="750" s="1"/>
  <c r="B44" i="750"/>
  <c r="F44" i="750" s="1"/>
  <c r="H43" i="750"/>
  <c r="L43" i="750" s="1"/>
  <c r="Y43" i="750"/>
  <c r="AC43" i="750" s="1"/>
  <c r="J43" i="750"/>
  <c r="AA43" i="750"/>
  <c r="B43" i="750"/>
  <c r="F43" i="750" s="1"/>
  <c r="AA43" i="749"/>
  <c r="P43" i="749"/>
  <c r="AG43" i="749"/>
  <c r="U43" i="749"/>
  <c r="U44" i="749"/>
  <c r="S43" i="749"/>
  <c r="W43" i="749" s="1"/>
  <c r="D44" i="749"/>
  <c r="J44" i="749"/>
  <c r="B44" i="749"/>
  <c r="F44" i="749" s="1"/>
  <c r="D43" i="749"/>
  <c r="H44" i="749"/>
  <c r="L44" i="749" s="1"/>
  <c r="Y44" i="749"/>
  <c r="AC44" i="749" s="1"/>
  <c r="AA44" i="749"/>
  <c r="S44" i="749"/>
  <c r="W44" i="749" s="1"/>
  <c r="Y43" i="749"/>
  <c r="AC43" i="749" s="1"/>
  <c r="B43" i="749"/>
  <c r="F43" i="749" s="1"/>
  <c r="H43" i="749"/>
  <c r="L43" i="749" s="1"/>
  <c r="J43" i="749"/>
  <c r="U43" i="748"/>
  <c r="AA44" i="748"/>
  <c r="B44" i="748"/>
  <c r="F44" i="748" s="1"/>
  <c r="S44" i="748"/>
  <c r="W44" i="748" s="1"/>
  <c r="S43" i="747"/>
  <c r="W43" i="747" s="1"/>
  <c r="P43" i="748"/>
  <c r="H44" i="748"/>
  <c r="L44" i="748" s="1"/>
  <c r="J43" i="748"/>
  <c r="AG43" i="748"/>
  <c r="D44" i="748"/>
  <c r="J44" i="748"/>
  <c r="Y44" i="748"/>
  <c r="AC44" i="748" s="1"/>
  <c r="U44" i="748"/>
  <c r="D43" i="748"/>
  <c r="S43" i="748"/>
  <c r="W43" i="748" s="1"/>
  <c r="Y43" i="748"/>
  <c r="AC43" i="748" s="1"/>
  <c r="B43" i="748"/>
  <c r="F43" i="748" s="1"/>
  <c r="AA43" i="748"/>
  <c r="H43" i="748"/>
  <c r="L43" i="748" s="1"/>
  <c r="AA44" i="747"/>
  <c r="D43" i="745"/>
  <c r="P43" i="747"/>
  <c r="U43" i="747"/>
  <c r="H44" i="747"/>
  <c r="L44" i="747" s="1"/>
  <c r="AG43" i="747"/>
  <c r="D44" i="747"/>
  <c r="J44" i="747"/>
  <c r="Y44" i="747"/>
  <c r="AC44" i="747" s="1"/>
  <c r="U44" i="747"/>
  <c r="D43" i="747"/>
  <c r="B44" i="747"/>
  <c r="F44" i="747" s="1"/>
  <c r="S44" i="747"/>
  <c r="W44" i="747" s="1"/>
  <c r="Y43" i="747"/>
  <c r="AC43" i="747" s="1"/>
  <c r="B43" i="747"/>
  <c r="F43" i="747" s="1"/>
  <c r="AA43" i="747"/>
  <c r="H43" i="747"/>
  <c r="L43" i="747" s="1"/>
  <c r="J43" i="747"/>
  <c r="S43" i="745"/>
  <c r="W43" i="745" s="1"/>
  <c r="U43" i="746"/>
  <c r="AA44" i="746"/>
  <c r="P43" i="746"/>
  <c r="H44" i="746"/>
  <c r="L44" i="746" s="1"/>
  <c r="H43" i="746"/>
  <c r="L43" i="746" s="1"/>
  <c r="AG43" i="746"/>
  <c r="D44" i="746"/>
  <c r="J44" i="746"/>
  <c r="Y44" i="746"/>
  <c r="AC44" i="746" s="1"/>
  <c r="U44" i="746"/>
  <c r="D43" i="746"/>
  <c r="B44" i="746"/>
  <c r="F44" i="746" s="1"/>
  <c r="S44" i="746"/>
  <c r="W44" i="746" s="1"/>
  <c r="S43" i="746"/>
  <c r="W43" i="746" s="1"/>
  <c r="Y43" i="746"/>
  <c r="AC43" i="746" s="1"/>
  <c r="B43" i="746"/>
  <c r="F43" i="746" s="1"/>
  <c r="AA43" i="746"/>
  <c r="J43" i="746"/>
  <c r="S44" i="745"/>
  <c r="W44" i="745" s="1"/>
  <c r="U43" i="744"/>
  <c r="S44" i="744"/>
  <c r="W44" i="744" s="1"/>
  <c r="U43" i="745"/>
  <c r="AA44" i="745"/>
  <c r="P43" i="745"/>
  <c r="H44" i="745"/>
  <c r="L44" i="745" s="1"/>
  <c r="J43" i="745"/>
  <c r="AG43" i="745"/>
  <c r="D44" i="745"/>
  <c r="J44" i="745"/>
  <c r="Y44" i="745"/>
  <c r="AC44" i="745" s="1"/>
  <c r="B44" i="745"/>
  <c r="F44" i="745" s="1"/>
  <c r="AG43" i="744"/>
  <c r="J44" i="744"/>
  <c r="Y44" i="744"/>
  <c r="AC44" i="744" s="1"/>
  <c r="U44" i="745"/>
  <c r="B43" i="745"/>
  <c r="F43" i="745" s="1"/>
  <c r="Y43" i="745"/>
  <c r="AC43" i="745" s="1"/>
  <c r="AA43" i="745"/>
  <c r="H43" i="745"/>
  <c r="L43" i="745" s="1"/>
  <c r="D43" i="744"/>
  <c r="B44" i="744"/>
  <c r="F44" i="744" s="1"/>
  <c r="AA44" i="744"/>
  <c r="S43" i="743"/>
  <c r="W43" i="743" s="1"/>
  <c r="P43" i="744"/>
  <c r="D44" i="744"/>
  <c r="H44" i="744"/>
  <c r="L44" i="744" s="1"/>
  <c r="AG43" i="743"/>
  <c r="D44" i="743"/>
  <c r="J44" i="743"/>
  <c r="Y44" i="743"/>
  <c r="AC44" i="743" s="1"/>
  <c r="U44" i="744"/>
  <c r="B43" i="744"/>
  <c r="F43" i="744" s="1"/>
  <c r="S43" i="744"/>
  <c r="W43" i="744" s="1"/>
  <c r="Y43" i="744"/>
  <c r="AC43" i="744" s="1"/>
  <c r="AA43" i="744"/>
  <c r="H43" i="744"/>
  <c r="L43" i="744" s="1"/>
  <c r="J43" i="744"/>
  <c r="D43" i="743"/>
  <c r="AA44" i="743"/>
  <c r="S44" i="743"/>
  <c r="W44" i="743" s="1"/>
  <c r="D43" i="741"/>
  <c r="S43" i="742"/>
  <c r="W43" i="742" s="1"/>
  <c r="P43" i="743"/>
  <c r="H44" i="743"/>
  <c r="L44" i="743" s="1"/>
  <c r="U43" i="743"/>
  <c r="U44" i="743"/>
  <c r="B43" i="743"/>
  <c r="F43" i="743" s="1"/>
  <c r="B44" i="743"/>
  <c r="F44" i="743" s="1"/>
  <c r="AA43" i="743"/>
  <c r="Y43" i="743"/>
  <c r="AC43" i="743" s="1"/>
  <c r="H43" i="743"/>
  <c r="L43" i="743" s="1"/>
  <c r="J43" i="743"/>
  <c r="AA44" i="742"/>
  <c r="S44" i="742"/>
  <c r="W44" i="742" s="1"/>
  <c r="P43" i="742"/>
  <c r="H44" i="742"/>
  <c r="L44" i="742" s="1"/>
  <c r="D44" i="742"/>
  <c r="AG43" i="742"/>
  <c r="J44" i="742"/>
  <c r="Y44" i="742"/>
  <c r="AC44" i="742" s="1"/>
  <c r="U43" i="742"/>
  <c r="U44" i="742"/>
  <c r="D43" i="742"/>
  <c r="B44" i="742"/>
  <c r="F44" i="742" s="1"/>
  <c r="Y43" i="742"/>
  <c r="AC43" i="742" s="1"/>
  <c r="B43" i="742"/>
  <c r="F43" i="742" s="1"/>
  <c r="AA43" i="742"/>
  <c r="H43" i="742"/>
  <c r="L43" i="742" s="1"/>
  <c r="J43" i="742"/>
  <c r="U43" i="740"/>
  <c r="J43" i="741"/>
  <c r="AG43" i="741"/>
  <c r="J44" i="741"/>
  <c r="AA44" i="741"/>
  <c r="B44" i="741"/>
  <c r="F44" i="741" s="1"/>
  <c r="Y44" i="741"/>
  <c r="AC44" i="741" s="1"/>
  <c r="U43" i="741"/>
  <c r="S44" i="741"/>
  <c r="W44" i="741" s="1"/>
  <c r="D43" i="738"/>
  <c r="P43" i="741"/>
  <c r="H44" i="741"/>
  <c r="L44" i="741" s="1"/>
  <c r="AA43" i="741"/>
  <c r="D44" i="741"/>
  <c r="U44" i="741"/>
  <c r="J44" i="740"/>
  <c r="S43" i="741"/>
  <c r="W43" i="741" s="1"/>
  <c r="Y43" i="741"/>
  <c r="AC43" i="741" s="1"/>
  <c r="B43" i="741"/>
  <c r="F43" i="741" s="1"/>
  <c r="H43" i="741"/>
  <c r="L43" i="741" s="1"/>
  <c r="B44" i="740"/>
  <c r="F44" i="740" s="1"/>
  <c r="S44" i="740"/>
  <c r="W44" i="740" s="1"/>
  <c r="P43" i="740"/>
  <c r="H44" i="740"/>
  <c r="L44" i="740" s="1"/>
  <c r="AG43" i="740"/>
  <c r="D44" i="740"/>
  <c r="Y44" i="740"/>
  <c r="AC44" i="740" s="1"/>
  <c r="U44" i="740"/>
  <c r="D43" i="739"/>
  <c r="D43" i="740"/>
  <c r="S43" i="740"/>
  <c r="W43" i="740" s="1"/>
  <c r="AA44" i="740"/>
  <c r="Y43" i="740"/>
  <c r="AC43" i="740" s="1"/>
  <c r="B43" i="740"/>
  <c r="F43" i="740" s="1"/>
  <c r="AA43" i="740"/>
  <c r="H43" i="740"/>
  <c r="L43" i="740" s="1"/>
  <c r="J43" i="740"/>
  <c r="U43" i="739"/>
  <c r="AG43" i="739"/>
  <c r="J43" i="739"/>
  <c r="J44" i="739"/>
  <c r="AA44" i="739"/>
  <c r="D44" i="739"/>
  <c r="S44" i="739"/>
  <c r="W44" i="739" s="1"/>
  <c r="Y44" i="739"/>
  <c r="AC44" i="739" s="1"/>
  <c r="P43" i="739"/>
  <c r="H44" i="739"/>
  <c r="L44" i="739" s="1"/>
  <c r="AA43" i="739"/>
  <c r="U44" i="739"/>
  <c r="Y43" i="739"/>
  <c r="AC43" i="739" s="1"/>
  <c r="B43" i="739"/>
  <c r="F43" i="739" s="1"/>
  <c r="S43" i="739"/>
  <c r="W43" i="739" s="1"/>
  <c r="H43" i="739"/>
  <c r="L43" i="739" s="1"/>
  <c r="B44" i="739"/>
  <c r="F44" i="739" s="1"/>
  <c r="S43" i="737"/>
  <c r="W43" i="737" s="1"/>
  <c r="U43" i="738"/>
  <c r="S44" i="738"/>
  <c r="W44" i="738" s="1"/>
  <c r="AA44" i="738"/>
  <c r="J43" i="738"/>
  <c r="AG43" i="738"/>
  <c r="D44" i="738"/>
  <c r="J44" i="738"/>
  <c r="Y44" i="738"/>
  <c r="AC44" i="738" s="1"/>
  <c r="B44" i="738"/>
  <c r="F44" i="738" s="1"/>
  <c r="U44" i="738"/>
  <c r="H44" i="738"/>
  <c r="L44" i="738" s="1"/>
  <c r="P43" i="738"/>
  <c r="B43" i="738"/>
  <c r="F43" i="738" s="1"/>
  <c r="S43" i="738"/>
  <c r="W43" i="738" s="1"/>
  <c r="Y43" i="738"/>
  <c r="AC43" i="738" s="1"/>
  <c r="AA43" i="738"/>
  <c r="H43" i="738"/>
  <c r="L43" i="738" s="1"/>
  <c r="D43" i="735"/>
  <c r="AA44" i="737"/>
  <c r="S44" i="737"/>
  <c r="W44" i="737" s="1"/>
  <c r="U43" i="736"/>
  <c r="B44" i="737"/>
  <c r="F44" i="737" s="1"/>
  <c r="P43" i="737"/>
  <c r="H44" i="737"/>
  <c r="L44" i="737" s="1"/>
  <c r="D44" i="737"/>
  <c r="AG43" i="737"/>
  <c r="J44" i="737"/>
  <c r="Y44" i="737"/>
  <c r="AC44" i="737" s="1"/>
  <c r="U43" i="737"/>
  <c r="U44" i="737"/>
  <c r="D43" i="737"/>
  <c r="Y43" i="737"/>
  <c r="AC43" i="737" s="1"/>
  <c r="B43" i="737"/>
  <c r="F43" i="737" s="1"/>
  <c r="AA43" i="737"/>
  <c r="H43" i="737"/>
  <c r="L43" i="737" s="1"/>
  <c r="J43" i="737"/>
  <c r="P43" i="736"/>
  <c r="H44" i="736"/>
  <c r="L44" i="736" s="1"/>
  <c r="D44" i="736"/>
  <c r="AA44" i="736"/>
  <c r="AG43" i="736"/>
  <c r="J44" i="736"/>
  <c r="Y44" i="736"/>
  <c r="AC44" i="736" s="1"/>
  <c r="U44" i="736"/>
  <c r="S44" i="736"/>
  <c r="W44" i="736" s="1"/>
  <c r="D43" i="736"/>
  <c r="S43" i="736"/>
  <c r="W43" i="736" s="1"/>
  <c r="B44" i="736"/>
  <c r="F44" i="736" s="1"/>
  <c r="Y43" i="736"/>
  <c r="AC43" i="736" s="1"/>
  <c r="B43" i="736"/>
  <c r="F43" i="736" s="1"/>
  <c r="AA43" i="736"/>
  <c r="H43" i="736"/>
  <c r="L43" i="736" s="1"/>
  <c r="J43" i="736"/>
  <c r="S43" i="735"/>
  <c r="W43" i="735" s="1"/>
  <c r="J44" i="735"/>
  <c r="AA44" i="735"/>
  <c r="B44" i="735"/>
  <c r="F44" i="735" s="1"/>
  <c r="S44" i="735"/>
  <c r="W44" i="735" s="1"/>
  <c r="P43" i="735"/>
  <c r="H44" i="735"/>
  <c r="L44" i="735" s="1"/>
  <c r="AG43" i="735"/>
  <c r="D44" i="735"/>
  <c r="Y44" i="735"/>
  <c r="AC44" i="735" s="1"/>
  <c r="U44" i="735"/>
  <c r="D43" i="734"/>
  <c r="U43" i="735"/>
  <c r="Y43" i="735"/>
  <c r="AC43" i="735" s="1"/>
  <c r="B43" i="735"/>
  <c r="F43" i="735" s="1"/>
  <c r="AA43" i="735"/>
  <c r="H43" i="735"/>
  <c r="L43" i="735" s="1"/>
  <c r="J43" i="735"/>
  <c r="U43" i="734"/>
  <c r="AG43" i="734"/>
  <c r="H43" i="734"/>
  <c r="L43" i="734" s="1"/>
  <c r="J44" i="734"/>
  <c r="AA44" i="734"/>
  <c r="D44" i="734"/>
  <c r="S44" i="734"/>
  <c r="W44" i="734" s="1"/>
  <c r="Y44" i="734"/>
  <c r="AC44" i="734" s="1"/>
  <c r="P43" i="734"/>
  <c r="H44" i="734"/>
  <c r="L44" i="734" s="1"/>
  <c r="AA43" i="734"/>
  <c r="U44" i="734"/>
  <c r="D43" i="733"/>
  <c r="J43" i="734"/>
  <c r="S43" i="734"/>
  <c r="W43" i="734" s="1"/>
  <c r="Y43" i="734"/>
  <c r="AC43" i="734" s="1"/>
  <c r="B43" i="734"/>
  <c r="F43" i="734" s="1"/>
  <c r="B44" i="734"/>
  <c r="F44" i="734" s="1"/>
  <c r="H43" i="733"/>
  <c r="L43" i="733" s="1"/>
  <c r="AG43" i="733"/>
  <c r="J44" i="733"/>
  <c r="AA44" i="733"/>
  <c r="B44" i="733"/>
  <c r="F44" i="733" s="1"/>
  <c r="Y44" i="733"/>
  <c r="AC44" i="733" s="1"/>
  <c r="S44" i="733"/>
  <c r="W44" i="733" s="1"/>
  <c r="P43" i="733"/>
  <c r="H44" i="733"/>
  <c r="L44" i="733" s="1"/>
  <c r="AA43" i="733"/>
  <c r="D44" i="733"/>
  <c r="S43" i="733"/>
  <c r="W43" i="733" s="1"/>
  <c r="U44" i="733"/>
  <c r="U43" i="733"/>
  <c r="Y43" i="733"/>
  <c r="AC43" i="733" s="1"/>
  <c r="J43" i="733"/>
  <c r="B43" i="733"/>
  <c r="F43" i="733" s="1"/>
  <c r="AA44" i="732"/>
  <c r="S43" i="730"/>
  <c r="W43" i="730" s="1"/>
  <c r="U43" i="732"/>
  <c r="S44" i="732"/>
  <c r="W44" i="732" s="1"/>
  <c r="P43" i="732"/>
  <c r="H44" i="732"/>
  <c r="L44" i="732" s="1"/>
  <c r="H43" i="732"/>
  <c r="L43" i="732" s="1"/>
  <c r="AG43" i="732"/>
  <c r="D44" i="732"/>
  <c r="Y44" i="732"/>
  <c r="AC44" i="732" s="1"/>
  <c r="J44" i="732"/>
  <c r="U44" i="732"/>
  <c r="B43" i="731"/>
  <c r="F43" i="731" s="1"/>
  <c r="D43" i="732"/>
  <c r="B44" i="732"/>
  <c r="F44" i="732" s="1"/>
  <c r="S43" i="732"/>
  <c r="W43" i="732" s="1"/>
  <c r="Y43" i="732"/>
  <c r="AC43" i="732" s="1"/>
  <c r="B43" i="732"/>
  <c r="F43" i="732" s="1"/>
  <c r="AA43" i="732"/>
  <c r="J43" i="732"/>
  <c r="D43" i="731"/>
  <c r="J43" i="731"/>
  <c r="AG43" i="731"/>
  <c r="J44" i="731"/>
  <c r="U44" i="731"/>
  <c r="B44" i="731"/>
  <c r="F44" i="731" s="1"/>
  <c r="Y44" i="731"/>
  <c r="AC44" i="731" s="1"/>
  <c r="AA44" i="731"/>
  <c r="S43" i="731"/>
  <c r="W43" i="731" s="1"/>
  <c r="S44" i="731"/>
  <c r="W44" i="731" s="1"/>
  <c r="P43" i="731"/>
  <c r="H44" i="731"/>
  <c r="L44" i="731" s="1"/>
  <c r="AA43" i="731"/>
  <c r="H43" i="731"/>
  <c r="L43" i="731" s="1"/>
  <c r="U43" i="731"/>
  <c r="Y43" i="731"/>
  <c r="AC43" i="731" s="1"/>
  <c r="D44" i="731"/>
  <c r="S44" i="730"/>
  <c r="W44" i="730" s="1"/>
  <c r="D43" i="728"/>
  <c r="AA44" i="730"/>
  <c r="B44" i="730"/>
  <c r="F44" i="730" s="1"/>
  <c r="P43" i="730"/>
  <c r="H44" i="730"/>
  <c r="L44" i="730" s="1"/>
  <c r="D44" i="730"/>
  <c r="AG43" i="730"/>
  <c r="J44" i="730"/>
  <c r="Y44" i="730"/>
  <c r="AC44" i="730" s="1"/>
  <c r="U43" i="730"/>
  <c r="U44" i="730"/>
  <c r="D43" i="730"/>
  <c r="Y43" i="730"/>
  <c r="AC43" i="730" s="1"/>
  <c r="B43" i="730"/>
  <c r="F43" i="730" s="1"/>
  <c r="AA43" i="730"/>
  <c r="H43" i="730"/>
  <c r="L43" i="730" s="1"/>
  <c r="J43" i="730"/>
  <c r="D43" i="729"/>
  <c r="S44" i="729"/>
  <c r="W44" i="729" s="1"/>
  <c r="U43" i="729"/>
  <c r="J44" i="729"/>
  <c r="AA44" i="729"/>
  <c r="D44" i="729"/>
  <c r="J43" i="729"/>
  <c r="H44" i="729"/>
  <c r="L44" i="729" s="1"/>
  <c r="AG43" i="729"/>
  <c r="Y44" i="729"/>
  <c r="AC44" i="729" s="1"/>
  <c r="U44" i="729"/>
  <c r="S43" i="729"/>
  <c r="W43" i="729" s="1"/>
  <c r="P43" i="729"/>
  <c r="Y43" i="729"/>
  <c r="AC43" i="729" s="1"/>
  <c r="B43" i="729"/>
  <c r="F43" i="729" s="1"/>
  <c r="AA43" i="729"/>
  <c r="H43" i="729"/>
  <c r="L43" i="729" s="1"/>
  <c r="B44" i="729"/>
  <c r="F44" i="729" s="1"/>
  <c r="S43" i="728"/>
  <c r="W43" i="728" s="1"/>
  <c r="J44" i="728"/>
  <c r="AA44" i="728"/>
  <c r="B44" i="728"/>
  <c r="F44" i="728" s="1"/>
  <c r="S44" i="728"/>
  <c r="W44" i="728" s="1"/>
  <c r="S43" i="727"/>
  <c r="W43" i="727" s="1"/>
  <c r="P43" i="728"/>
  <c r="D44" i="728"/>
  <c r="H44" i="728"/>
  <c r="L44" i="728" s="1"/>
  <c r="H43" i="728"/>
  <c r="L43" i="728" s="1"/>
  <c r="AG43" i="728"/>
  <c r="Y44" i="728"/>
  <c r="AC44" i="728" s="1"/>
  <c r="U44" i="728"/>
  <c r="U43" i="728"/>
  <c r="B43" i="728"/>
  <c r="F43" i="728" s="1"/>
  <c r="AA43" i="728"/>
  <c r="Y43" i="728"/>
  <c r="AC43" i="728" s="1"/>
  <c r="J43" i="728"/>
  <c r="P43" i="727"/>
  <c r="D44" i="727"/>
  <c r="H44" i="727"/>
  <c r="L44" i="727" s="1"/>
  <c r="AA43" i="727"/>
  <c r="J44" i="727"/>
  <c r="Y44" i="727"/>
  <c r="AC44" i="727" s="1"/>
  <c r="U43" i="727"/>
  <c r="U44" i="727"/>
  <c r="S44" i="727"/>
  <c r="W44" i="727" s="1"/>
  <c r="AA44" i="727"/>
  <c r="S43" i="726"/>
  <c r="W43" i="726" s="1"/>
  <c r="J43" i="727"/>
  <c r="D43" i="727"/>
  <c r="B44" i="727"/>
  <c r="F44" i="727" s="1"/>
  <c r="Y43" i="727"/>
  <c r="AC43" i="727" s="1"/>
  <c r="B43" i="727"/>
  <c r="F43" i="727" s="1"/>
  <c r="H43" i="727"/>
  <c r="L43" i="727" s="1"/>
  <c r="AG43" i="727"/>
  <c r="Y44" i="722"/>
  <c r="AC44" i="722" s="1"/>
  <c r="AA44" i="725"/>
  <c r="AA44" i="726"/>
  <c r="AA44" i="724"/>
  <c r="H44" i="725"/>
  <c r="L44" i="725" s="1"/>
  <c r="P43" i="726"/>
  <c r="H44" i="726"/>
  <c r="L44" i="726" s="1"/>
  <c r="J43" i="726"/>
  <c r="D44" i="726"/>
  <c r="AA44" i="722"/>
  <c r="Y44" i="725"/>
  <c r="AC44" i="725" s="1"/>
  <c r="H43" i="726"/>
  <c r="L43" i="726" s="1"/>
  <c r="AG43" i="726"/>
  <c r="J44" i="726"/>
  <c r="Y44" i="726"/>
  <c r="AC44" i="726" s="1"/>
  <c r="U43" i="726"/>
  <c r="U44" i="726"/>
  <c r="S44" i="726"/>
  <c r="W44" i="726" s="1"/>
  <c r="Y44" i="724"/>
  <c r="AC44" i="724" s="1"/>
  <c r="J44" i="725"/>
  <c r="D43" i="726"/>
  <c r="B44" i="726"/>
  <c r="F44" i="726" s="1"/>
  <c r="Y43" i="726"/>
  <c r="AC43" i="726" s="1"/>
  <c r="B43" i="726"/>
  <c r="F43" i="726" s="1"/>
  <c r="AA43" i="726"/>
  <c r="U44" i="725"/>
  <c r="S44" i="725"/>
  <c r="W44" i="725" s="1"/>
  <c r="H44" i="724"/>
  <c r="L44" i="724" s="1"/>
  <c r="B44" i="725"/>
  <c r="F44" i="725" s="1"/>
  <c r="D44" i="725"/>
  <c r="S44" i="724"/>
  <c r="W44" i="724" s="1"/>
  <c r="U44" i="724"/>
  <c r="B44" i="724"/>
  <c r="F44" i="724" s="1"/>
  <c r="H44" i="722"/>
  <c r="L44" i="722" s="1"/>
  <c r="J44" i="722"/>
  <c r="S44" i="722"/>
  <c r="W44" i="722" s="1"/>
  <c r="U44" i="722"/>
  <c r="B44" i="722"/>
  <c r="F44" i="722" s="1"/>
  <c r="D44" i="722"/>
  <c r="J44" i="724"/>
  <c r="J44" i="723"/>
  <c r="D44" i="723"/>
  <c r="D44" i="724"/>
  <c r="Y44" i="723"/>
  <c r="AC44" i="723" s="1"/>
  <c r="S44" i="723"/>
  <c r="W44" i="723" s="1"/>
  <c r="H44" i="723"/>
  <c r="B44" i="723"/>
  <c r="F44" i="723" s="1"/>
  <c r="AA44" i="723"/>
  <c r="U44" i="723"/>
  <c r="AG43" i="725"/>
  <c r="AA43" i="725"/>
  <c r="Y43" i="725"/>
  <c r="AC43" i="725" s="1"/>
  <c r="S43" i="725"/>
  <c r="W43" i="725" s="1"/>
  <c r="U43" i="725"/>
  <c r="H43" i="725"/>
  <c r="L43" i="725" s="1"/>
  <c r="J43" i="725"/>
  <c r="P43" i="725"/>
  <c r="D43" i="725"/>
  <c r="B43" i="725"/>
  <c r="F43" i="725" s="1"/>
  <c r="Y44" i="721"/>
  <c r="AC44" i="721" s="1"/>
  <c r="S44" i="721"/>
  <c r="W44" i="721" s="1"/>
  <c r="H44" i="721"/>
  <c r="L44" i="721" s="1"/>
  <c r="B44" i="721"/>
  <c r="F44" i="721" s="1"/>
  <c r="AG43" i="724"/>
  <c r="AA43" i="724"/>
  <c r="Y43" i="724"/>
  <c r="AC43" i="724" s="1"/>
  <c r="U43" i="724"/>
  <c r="S43" i="724"/>
  <c r="W43" i="724" s="1"/>
  <c r="P43" i="724"/>
  <c r="J43" i="724"/>
  <c r="H43" i="724"/>
  <c r="L43" i="724" s="1"/>
  <c r="D43" i="724"/>
  <c r="B43" i="724"/>
  <c r="F43" i="724" s="1"/>
  <c r="AG43" i="723"/>
  <c r="AA43" i="723"/>
  <c r="Y43" i="723"/>
  <c r="AC43" i="723" s="1"/>
  <c r="U43" i="723"/>
  <c r="S43" i="723"/>
  <c r="W43" i="723" s="1"/>
  <c r="J43" i="723"/>
  <c r="H43" i="723"/>
  <c r="L43" i="723" s="1"/>
  <c r="P43" i="723"/>
  <c r="B43" i="723"/>
  <c r="F43" i="723" s="1"/>
  <c r="D43" i="723"/>
  <c r="AA44" i="721"/>
  <c r="U44" i="721"/>
  <c r="J44" i="721"/>
  <c r="D44" i="721"/>
  <c r="AG43" i="722"/>
  <c r="Y43" i="722"/>
  <c r="AC43" i="722" s="1"/>
  <c r="AA43" i="722"/>
  <c r="S43" i="722"/>
  <c r="W43" i="722" s="1"/>
  <c r="U43" i="722"/>
  <c r="P43" i="722"/>
  <c r="H43" i="722"/>
  <c r="L43" i="722" s="1"/>
  <c r="J43" i="722"/>
  <c r="B43" i="722"/>
  <c r="F43" i="722" s="1"/>
  <c r="D43" i="722"/>
  <c r="Y43" i="721"/>
  <c r="AC43" i="721" s="1"/>
  <c r="AG43" i="721"/>
  <c r="AA43" i="721"/>
  <c r="U43" i="721"/>
  <c r="S43" i="721"/>
  <c r="W43" i="721" s="1"/>
  <c r="P43" i="721"/>
  <c r="H43" i="721"/>
  <c r="L43" i="721" s="1"/>
  <c r="J43" i="721"/>
  <c r="D43" i="721"/>
  <c r="B43" i="721"/>
  <c r="F43" i="721" s="1"/>
  <c r="Y44" i="720"/>
  <c r="AC44" i="720" s="1"/>
  <c r="S44" i="720"/>
  <c r="W44" i="720" s="1"/>
  <c r="AA44" i="720"/>
  <c r="U43" i="720"/>
  <c r="AG43" i="720"/>
  <c r="H44" i="720"/>
  <c r="L44" i="720" s="1"/>
  <c r="B44" i="720"/>
  <c r="F44" i="720" s="1"/>
  <c r="J44" i="720"/>
  <c r="D44" i="720"/>
  <c r="S43" i="720"/>
  <c r="W43" i="720" s="1"/>
  <c r="B43" i="720"/>
  <c r="F43" i="720" s="1"/>
  <c r="J43" i="720"/>
  <c r="D43" i="720"/>
  <c r="P43" i="720"/>
  <c r="U44" i="720"/>
  <c r="Y43" i="720"/>
  <c r="AC43" i="720" s="1"/>
  <c r="AA43" i="720"/>
  <c r="H43" i="720"/>
  <c r="L43" i="720" s="1"/>
  <c r="AE44" i="776" l="1"/>
  <c r="AG44" i="776"/>
  <c r="AE43" i="776"/>
  <c r="AE44" i="775"/>
  <c r="AE43" i="775"/>
  <c r="AG44" i="775"/>
  <c r="AE44" i="774"/>
  <c r="AG44" i="774"/>
  <c r="AE43" i="774"/>
  <c r="BA44" i="764"/>
  <c r="BA43" i="764"/>
  <c r="BC44" i="764"/>
  <c r="AP44" i="764"/>
  <c r="AR44" i="764"/>
  <c r="AP43" i="764"/>
  <c r="AP44" i="762"/>
  <c r="AR44" i="762"/>
  <c r="AP43" i="762"/>
  <c r="BG44" i="761"/>
  <c r="BI44" i="761"/>
  <c r="BG43" i="761"/>
  <c r="AP44" i="761"/>
  <c r="AR44" i="761"/>
  <c r="AP43" i="761"/>
  <c r="AE44" i="779"/>
  <c r="N44" i="779"/>
  <c r="N43" i="779"/>
  <c r="P44" i="779"/>
  <c r="AE43" i="779"/>
  <c r="AG44" i="779"/>
  <c r="AE44" i="777"/>
  <c r="N44" i="752"/>
  <c r="N43" i="778"/>
  <c r="N44" i="753"/>
  <c r="N44" i="777"/>
  <c r="N43" i="772"/>
  <c r="N44" i="778"/>
  <c r="AE44" i="778"/>
  <c r="AE43" i="778"/>
  <c r="AG44" i="778"/>
  <c r="AE43" i="777"/>
  <c r="N43" i="771"/>
  <c r="P44" i="778"/>
  <c r="AG44" i="777"/>
  <c r="P44" i="777"/>
  <c r="N43" i="777"/>
  <c r="AE43" i="771"/>
  <c r="P44" i="775"/>
  <c r="N44" i="776"/>
  <c r="N43" i="776"/>
  <c r="P44" i="776"/>
  <c r="AE44" i="768"/>
  <c r="N44" i="769"/>
  <c r="N43" i="775"/>
  <c r="N44" i="775"/>
  <c r="N44" i="774"/>
  <c r="AE44" i="767"/>
  <c r="P44" i="772"/>
  <c r="N43" i="774"/>
  <c r="P44" i="774"/>
  <c r="AG44" i="771"/>
  <c r="N44" i="773"/>
  <c r="N44" i="772"/>
  <c r="N43" i="773"/>
  <c r="P44" i="773"/>
  <c r="N44" i="771"/>
  <c r="P44" i="771"/>
  <c r="N44" i="768"/>
  <c r="N44" i="770"/>
  <c r="AE43" i="767"/>
  <c r="AE44" i="771"/>
  <c r="AG44" i="767"/>
  <c r="AE44" i="770"/>
  <c r="P44" i="770"/>
  <c r="AE43" i="770"/>
  <c r="N43" i="770"/>
  <c r="AG44" i="770"/>
  <c r="N43" i="765"/>
  <c r="P44" i="765"/>
  <c r="N43" i="768"/>
  <c r="AE44" i="769"/>
  <c r="N44" i="767"/>
  <c r="N43" i="769"/>
  <c r="AE43" i="769"/>
  <c r="P44" i="769"/>
  <c r="AG44" i="769"/>
  <c r="N44" i="766"/>
  <c r="AE44" i="766"/>
  <c r="P44" i="768"/>
  <c r="AE43" i="768"/>
  <c r="AG44" i="768"/>
  <c r="N43" i="763"/>
  <c r="P44" i="766"/>
  <c r="AE44" i="765"/>
  <c r="AG44" i="766"/>
  <c r="AE44" i="764"/>
  <c r="N43" i="767"/>
  <c r="P44" i="767"/>
  <c r="N44" i="762"/>
  <c r="AG44" i="763"/>
  <c r="P44" i="763"/>
  <c r="N43" i="766"/>
  <c r="AE44" i="762"/>
  <c r="N44" i="763"/>
  <c r="AE43" i="765"/>
  <c r="AE43" i="766"/>
  <c r="AE43" i="762"/>
  <c r="N44" i="765"/>
  <c r="N44" i="757"/>
  <c r="AE43" i="759"/>
  <c r="N43" i="762"/>
  <c r="AG44" i="765"/>
  <c r="N44" i="764"/>
  <c r="N44" i="760"/>
  <c r="AE44" i="763"/>
  <c r="N43" i="764"/>
  <c r="AE43" i="764"/>
  <c r="AG44" i="764"/>
  <c r="P44" i="764"/>
  <c r="N43" i="760"/>
  <c r="P44" i="762"/>
  <c r="AE43" i="763"/>
  <c r="AG44" i="759"/>
  <c r="AE44" i="759"/>
  <c r="AE44" i="761"/>
  <c r="N44" i="758"/>
  <c r="AE43" i="760"/>
  <c r="N44" i="759"/>
  <c r="AG44" i="762"/>
  <c r="N44" i="761"/>
  <c r="AE44" i="760"/>
  <c r="AG44" i="761"/>
  <c r="AE43" i="761"/>
  <c r="N43" i="761"/>
  <c r="P44" i="761"/>
  <c r="AG44" i="757"/>
  <c r="P44" i="755"/>
  <c r="P44" i="760"/>
  <c r="AE44" i="757"/>
  <c r="AG44" i="760"/>
  <c r="AE44" i="755"/>
  <c r="AE44" i="758"/>
  <c r="N43" i="759"/>
  <c r="P44" i="759"/>
  <c r="AP44" i="739"/>
  <c r="N43" i="757"/>
  <c r="AE44" i="752"/>
  <c r="P44" i="757"/>
  <c r="N43" i="758"/>
  <c r="AE43" i="758"/>
  <c r="P44" i="758"/>
  <c r="AG44" i="758"/>
  <c r="AE43" i="757"/>
  <c r="AE44" i="753"/>
  <c r="AG44" i="756"/>
  <c r="N44" i="754"/>
  <c r="P44" i="754"/>
  <c r="AG44" i="755"/>
  <c r="AE43" i="756"/>
  <c r="N43" i="756"/>
  <c r="AE44" i="756"/>
  <c r="N44" i="755"/>
  <c r="AE43" i="751"/>
  <c r="P44" i="756"/>
  <c r="N44" i="756"/>
  <c r="AG44" i="753"/>
  <c r="AG44" i="752"/>
  <c r="AE44" i="751"/>
  <c r="N43" i="753"/>
  <c r="AE43" i="755"/>
  <c r="P44" i="753"/>
  <c r="N43" i="755"/>
  <c r="N43" i="752"/>
  <c r="AG44" i="754"/>
  <c r="P44" i="752"/>
  <c r="AE44" i="754"/>
  <c r="AE43" i="754"/>
  <c r="N43" i="754"/>
  <c r="AE43" i="753"/>
  <c r="AE43" i="752"/>
  <c r="AG44" i="751"/>
  <c r="N44" i="751"/>
  <c r="N43" i="751"/>
  <c r="P44" i="751"/>
  <c r="N44" i="748"/>
  <c r="AR44" i="739"/>
  <c r="AP43" i="739"/>
  <c r="AE44" i="750"/>
  <c r="P44" i="749"/>
  <c r="AE43" i="750"/>
  <c r="N43" i="750"/>
  <c r="AE44" i="749"/>
  <c r="N44" i="750"/>
  <c r="N44" i="749"/>
  <c r="P44" i="750"/>
  <c r="AG44" i="750"/>
  <c r="N43" i="749"/>
  <c r="AE43" i="747"/>
  <c r="AE43" i="742"/>
  <c r="AE43" i="749"/>
  <c r="AG44" i="749"/>
  <c r="N43" i="746"/>
  <c r="AE43" i="748"/>
  <c r="AE44" i="748"/>
  <c r="AG44" i="748"/>
  <c r="N43" i="748"/>
  <c r="P44" i="748"/>
  <c r="P44" i="746"/>
  <c r="AE44" i="746"/>
  <c r="N44" i="747"/>
  <c r="N43" i="747"/>
  <c r="N44" i="746"/>
  <c r="P44" i="747"/>
  <c r="N44" i="745"/>
  <c r="AE43" i="746"/>
  <c r="AE44" i="747"/>
  <c r="AG44" i="747"/>
  <c r="N44" i="742"/>
  <c r="AG44" i="746"/>
  <c r="N43" i="743"/>
  <c r="N44" i="743"/>
  <c r="AE44" i="745"/>
  <c r="AE44" i="744"/>
  <c r="AE43" i="745"/>
  <c r="AG44" i="745"/>
  <c r="N43" i="745"/>
  <c r="P44" i="745"/>
  <c r="AE44" i="743"/>
  <c r="N43" i="744"/>
  <c r="N44" i="744"/>
  <c r="AE43" i="744"/>
  <c r="AG44" i="744"/>
  <c r="P44" i="744"/>
  <c r="AE43" i="743"/>
  <c r="AG44" i="743"/>
  <c r="P44" i="743"/>
  <c r="AE44" i="741"/>
  <c r="N43" i="742"/>
  <c r="AE44" i="740"/>
  <c r="AE44" i="742"/>
  <c r="AG44" i="742"/>
  <c r="P44" i="742"/>
  <c r="P44" i="740"/>
  <c r="N44" i="741"/>
  <c r="AE43" i="741"/>
  <c r="P44" i="741"/>
  <c r="N43" i="741"/>
  <c r="AG44" i="741"/>
  <c r="AE43" i="737"/>
  <c r="N43" i="739"/>
  <c r="N43" i="740"/>
  <c r="P44" i="739"/>
  <c r="N44" i="740"/>
  <c r="N43" i="737"/>
  <c r="AG44" i="740"/>
  <c r="AE43" i="740"/>
  <c r="N44" i="737"/>
  <c r="AE44" i="739"/>
  <c r="N44" i="739"/>
  <c r="N44" i="736"/>
  <c r="AG44" i="739"/>
  <c r="AE43" i="739"/>
  <c r="N44" i="738"/>
  <c r="AE43" i="738"/>
  <c r="AE44" i="738"/>
  <c r="AG44" i="738"/>
  <c r="N43" i="738"/>
  <c r="P44" i="738"/>
  <c r="AE44" i="737"/>
  <c r="N43" i="736"/>
  <c r="AG44" i="737"/>
  <c r="P44" i="737"/>
  <c r="N43" i="733"/>
  <c r="AE44" i="735"/>
  <c r="AE44" i="734"/>
  <c r="AE44" i="736"/>
  <c r="N43" i="735"/>
  <c r="P44" i="736"/>
  <c r="AE43" i="736"/>
  <c r="AG44" i="736"/>
  <c r="N44" i="724"/>
  <c r="P44" i="732"/>
  <c r="N43" i="734"/>
  <c r="AE43" i="735"/>
  <c r="P44" i="734"/>
  <c r="N44" i="735"/>
  <c r="AE43" i="732"/>
  <c r="AG44" i="735"/>
  <c r="P44" i="735"/>
  <c r="N43" i="732"/>
  <c r="N44" i="734"/>
  <c r="AE43" i="733"/>
  <c r="AE43" i="734"/>
  <c r="AG44" i="734"/>
  <c r="P44" i="733"/>
  <c r="N44" i="733"/>
  <c r="AE44" i="733"/>
  <c r="AG44" i="733"/>
  <c r="AE44" i="731"/>
  <c r="N44" i="730"/>
  <c r="N43" i="725"/>
  <c r="N44" i="732"/>
  <c r="AE43" i="730"/>
  <c r="AE44" i="732"/>
  <c r="N44" i="731"/>
  <c r="AG44" i="732"/>
  <c r="AE44" i="727"/>
  <c r="N44" i="729"/>
  <c r="AE43" i="731"/>
  <c r="P44" i="731"/>
  <c r="N43" i="731"/>
  <c r="AG44" i="731"/>
  <c r="AE44" i="729"/>
  <c r="N43" i="730"/>
  <c r="N44" i="726"/>
  <c r="AG44" i="729"/>
  <c r="AE44" i="730"/>
  <c r="AE44" i="722"/>
  <c r="AE43" i="729"/>
  <c r="AG44" i="730"/>
  <c r="P44" i="730"/>
  <c r="N44" i="727"/>
  <c r="P44" i="729"/>
  <c r="N43" i="729"/>
  <c r="N44" i="725"/>
  <c r="P44" i="725"/>
  <c r="AE43" i="722"/>
  <c r="N43" i="728"/>
  <c r="P44" i="728"/>
  <c r="AE44" i="728"/>
  <c r="N44" i="728"/>
  <c r="AG44" i="728"/>
  <c r="AE43" i="728"/>
  <c r="AE44" i="720"/>
  <c r="AG44" i="727"/>
  <c r="P44" i="727"/>
  <c r="AE43" i="721"/>
  <c r="AE43" i="727"/>
  <c r="N43" i="727"/>
  <c r="P44" i="726"/>
  <c r="AE44" i="723"/>
  <c r="AE44" i="726"/>
  <c r="N43" i="726"/>
  <c r="AE44" i="724"/>
  <c r="AE43" i="726"/>
  <c r="AE44" i="725"/>
  <c r="AG44" i="726"/>
  <c r="N44" i="722"/>
  <c r="P44" i="724"/>
  <c r="N44" i="723"/>
  <c r="L44" i="723"/>
  <c r="P44" i="723"/>
  <c r="AE44" i="721"/>
  <c r="N43" i="722"/>
  <c r="AG44" i="721"/>
  <c r="N44" i="720"/>
  <c r="N44" i="721"/>
  <c r="N43" i="721"/>
  <c r="AG44" i="725"/>
  <c r="AE43" i="725"/>
  <c r="AE43" i="724"/>
  <c r="N43" i="724"/>
  <c r="AG44" i="724"/>
  <c r="AG44" i="723"/>
  <c r="AE43" i="723"/>
  <c r="N43" i="723"/>
  <c r="AG44" i="722"/>
  <c r="P44" i="722"/>
  <c r="P44" i="721"/>
  <c r="AE43" i="720"/>
  <c r="AG44" i="720"/>
  <c r="N43" i="720"/>
  <c r="P44" i="720"/>
  <c r="AH40" i="716"/>
  <c r="AG40" i="716"/>
  <c r="AF40" i="716"/>
  <c r="AE40" i="716"/>
  <c r="AD40" i="716"/>
  <c r="AC40" i="716"/>
  <c r="AB40" i="716"/>
  <c r="AA40" i="716"/>
  <c r="Z40" i="716"/>
  <c r="Y40" i="716"/>
  <c r="W40" i="716"/>
  <c r="V40" i="716"/>
  <c r="U40" i="716"/>
  <c r="T40" i="716"/>
  <c r="S40" i="716"/>
  <c r="R40" i="716"/>
  <c r="Q40" i="716"/>
  <c r="P40" i="716"/>
  <c r="O40" i="716"/>
  <c r="N40" i="716"/>
  <c r="L40" i="716"/>
  <c r="K40" i="716"/>
  <c r="J40" i="716"/>
  <c r="I40" i="716"/>
  <c r="H40" i="716"/>
  <c r="F40" i="716"/>
  <c r="E40" i="716"/>
  <c r="D40" i="716"/>
  <c r="C40" i="716"/>
  <c r="B40" i="716"/>
  <c r="AH39" i="716"/>
  <c r="AG39" i="716"/>
  <c r="AF39" i="716"/>
  <c r="AE39" i="716"/>
  <c r="AD39" i="716"/>
  <c r="AC39" i="716"/>
  <c r="AB39" i="716"/>
  <c r="AA39" i="716"/>
  <c r="Z39" i="716"/>
  <c r="Y39" i="716"/>
  <c r="W39" i="716"/>
  <c r="V39" i="716"/>
  <c r="U39" i="716"/>
  <c r="T39" i="716"/>
  <c r="S39" i="716"/>
  <c r="R39" i="716"/>
  <c r="Q39" i="716"/>
  <c r="P39" i="716"/>
  <c r="O39" i="716"/>
  <c r="N39" i="716"/>
  <c r="L39" i="716"/>
  <c r="K39" i="716"/>
  <c r="J39" i="716"/>
  <c r="I39" i="716"/>
  <c r="H39" i="716"/>
  <c r="F39" i="716"/>
  <c r="E39" i="716"/>
  <c r="D39" i="716"/>
  <c r="C39" i="716"/>
  <c r="B39" i="716"/>
  <c r="AH38" i="716"/>
  <c r="AG38" i="716"/>
  <c r="AF38" i="716"/>
  <c r="AE38" i="716"/>
  <c r="AD38" i="716"/>
  <c r="AC38" i="716"/>
  <c r="AB38" i="716"/>
  <c r="AA38" i="716"/>
  <c r="Z38" i="716"/>
  <c r="Y38" i="716"/>
  <c r="W38" i="716"/>
  <c r="V38" i="716"/>
  <c r="U38" i="716"/>
  <c r="T38" i="716"/>
  <c r="S38" i="716"/>
  <c r="R38" i="716"/>
  <c r="Q38" i="716"/>
  <c r="P38" i="716"/>
  <c r="O38" i="716"/>
  <c r="N38" i="716"/>
  <c r="L38" i="716"/>
  <c r="K38" i="716"/>
  <c r="J38" i="716"/>
  <c r="I38" i="716"/>
  <c r="H38" i="716"/>
  <c r="F38" i="716"/>
  <c r="E38" i="716"/>
  <c r="D38" i="716"/>
  <c r="C38" i="716"/>
  <c r="B38" i="716"/>
  <c r="AH37" i="716"/>
  <c r="AG37" i="716"/>
  <c r="AF37" i="716"/>
  <c r="AE37" i="716"/>
  <c r="AD37" i="716"/>
  <c r="AC37" i="716"/>
  <c r="AB37" i="716"/>
  <c r="AA37" i="716"/>
  <c r="Z37" i="716"/>
  <c r="Y37" i="716"/>
  <c r="W37" i="716"/>
  <c r="V37" i="716"/>
  <c r="U37" i="716"/>
  <c r="T37" i="716"/>
  <c r="S37" i="716"/>
  <c r="R37" i="716"/>
  <c r="Q37" i="716"/>
  <c r="P37" i="716"/>
  <c r="O37" i="716"/>
  <c r="N37" i="716"/>
  <c r="L37" i="716"/>
  <c r="K37" i="716"/>
  <c r="J37" i="716"/>
  <c r="I37" i="716"/>
  <c r="H37" i="716"/>
  <c r="F37" i="716"/>
  <c r="E37" i="716"/>
  <c r="D37" i="716"/>
  <c r="C37" i="716"/>
  <c r="B37" i="716"/>
  <c r="AH36" i="716"/>
  <c r="AG36" i="716"/>
  <c r="AF36" i="716"/>
  <c r="AE36" i="716"/>
  <c r="AD36" i="716"/>
  <c r="AC36" i="716"/>
  <c r="AB36" i="716"/>
  <c r="AA36" i="716"/>
  <c r="Z36" i="716"/>
  <c r="Y36" i="716"/>
  <c r="W36" i="716"/>
  <c r="V36" i="716"/>
  <c r="U36" i="716"/>
  <c r="T36" i="716"/>
  <c r="S36" i="716"/>
  <c r="R36" i="716"/>
  <c r="Q36" i="716"/>
  <c r="P36" i="716"/>
  <c r="O36" i="716"/>
  <c r="N36" i="716"/>
  <c r="L36" i="716"/>
  <c r="K36" i="716"/>
  <c r="J36" i="716"/>
  <c r="I36" i="716"/>
  <c r="H36" i="716"/>
  <c r="F36" i="716"/>
  <c r="E36" i="716"/>
  <c r="D36" i="716"/>
  <c r="C36" i="716"/>
  <c r="B36" i="716"/>
  <c r="AH35" i="716"/>
  <c r="AG35" i="716"/>
  <c r="AF35" i="716"/>
  <c r="AE35" i="716"/>
  <c r="AD35" i="716"/>
  <c r="AC35" i="716"/>
  <c r="AB35" i="716"/>
  <c r="AA35" i="716"/>
  <c r="Z35" i="716"/>
  <c r="Y35" i="716"/>
  <c r="W35" i="716"/>
  <c r="V35" i="716"/>
  <c r="U35" i="716"/>
  <c r="T35" i="716"/>
  <c r="S35" i="716"/>
  <c r="R35" i="716"/>
  <c r="Q35" i="716"/>
  <c r="P35" i="716"/>
  <c r="O35" i="716"/>
  <c r="N35" i="716"/>
  <c r="L35" i="716"/>
  <c r="K35" i="716"/>
  <c r="J35" i="716"/>
  <c r="I35" i="716"/>
  <c r="H35" i="716"/>
  <c r="F35" i="716"/>
  <c r="E35" i="716"/>
  <c r="D35" i="716"/>
  <c r="C35" i="716"/>
  <c r="B35" i="716"/>
  <c r="AH34" i="716"/>
  <c r="AG34" i="716"/>
  <c r="AF34" i="716"/>
  <c r="AE34" i="716"/>
  <c r="AD34" i="716"/>
  <c r="AC34" i="716"/>
  <c r="AB34" i="716"/>
  <c r="AA34" i="716"/>
  <c r="Z34" i="716"/>
  <c r="Y34" i="716"/>
  <c r="W34" i="716"/>
  <c r="V34" i="716"/>
  <c r="U34" i="716"/>
  <c r="T34" i="716"/>
  <c r="S34" i="716"/>
  <c r="R34" i="716"/>
  <c r="Q34" i="716"/>
  <c r="P34" i="716"/>
  <c r="O34" i="716"/>
  <c r="N34" i="716"/>
  <c r="L34" i="716"/>
  <c r="K34" i="716"/>
  <c r="J34" i="716"/>
  <c r="I34" i="716"/>
  <c r="H34" i="716"/>
  <c r="F34" i="716"/>
  <c r="E34" i="716"/>
  <c r="D34" i="716"/>
  <c r="C34" i="716"/>
  <c r="B34" i="716"/>
  <c r="AH33" i="716"/>
  <c r="AG33" i="716"/>
  <c r="AF33" i="716"/>
  <c r="AE33" i="716"/>
  <c r="AD33" i="716"/>
  <c r="AC33" i="716"/>
  <c r="AB33" i="716"/>
  <c r="AA33" i="716"/>
  <c r="Z33" i="716"/>
  <c r="Y33" i="716"/>
  <c r="W33" i="716"/>
  <c r="V33" i="716"/>
  <c r="U33" i="716"/>
  <c r="T33" i="716"/>
  <c r="S33" i="716"/>
  <c r="R33" i="716"/>
  <c r="Q33" i="716"/>
  <c r="P33" i="716"/>
  <c r="O33" i="716"/>
  <c r="N33" i="716"/>
  <c r="L33" i="716"/>
  <c r="K33" i="716"/>
  <c r="J33" i="716"/>
  <c r="I33" i="716"/>
  <c r="H33" i="716"/>
  <c r="F33" i="716"/>
  <c r="E33" i="716"/>
  <c r="D33" i="716"/>
  <c r="C33" i="716"/>
  <c r="B33" i="716"/>
  <c r="AH32" i="716"/>
  <c r="AG32" i="716"/>
  <c r="AF32" i="716"/>
  <c r="AE32" i="716"/>
  <c r="AD32" i="716"/>
  <c r="AC32" i="716"/>
  <c r="AB32" i="716"/>
  <c r="AA32" i="716"/>
  <c r="Z32" i="716"/>
  <c r="Y32" i="716"/>
  <c r="W32" i="716"/>
  <c r="V32" i="716"/>
  <c r="U32" i="716"/>
  <c r="T32" i="716"/>
  <c r="S32" i="716"/>
  <c r="R32" i="716"/>
  <c r="Q32" i="716"/>
  <c r="P32" i="716"/>
  <c r="O32" i="716"/>
  <c r="N32" i="716"/>
  <c r="L32" i="716"/>
  <c r="K32" i="716"/>
  <c r="J32" i="716"/>
  <c r="I32" i="716"/>
  <c r="H32" i="716"/>
  <c r="F32" i="716"/>
  <c r="E32" i="716"/>
  <c r="D32" i="716"/>
  <c r="C32" i="716"/>
  <c r="B32" i="716"/>
  <c r="AH31" i="716"/>
  <c r="AG31" i="716"/>
  <c r="AF31" i="716"/>
  <c r="AE31" i="716"/>
  <c r="AD31" i="716"/>
  <c r="AC31" i="716"/>
  <c r="AB31" i="716"/>
  <c r="AA31" i="716"/>
  <c r="Z31" i="716"/>
  <c r="Y31" i="716"/>
  <c r="W31" i="716"/>
  <c r="V31" i="716"/>
  <c r="U31" i="716"/>
  <c r="T31" i="716"/>
  <c r="S31" i="716"/>
  <c r="R31" i="716"/>
  <c r="Q31" i="716"/>
  <c r="P31" i="716"/>
  <c r="O31" i="716"/>
  <c r="N31" i="716"/>
  <c r="L31" i="716"/>
  <c r="K31" i="716"/>
  <c r="J31" i="716"/>
  <c r="I31" i="716"/>
  <c r="H31" i="716"/>
  <c r="F31" i="716"/>
  <c r="E31" i="716"/>
  <c r="D31" i="716"/>
  <c r="C31" i="716"/>
  <c r="B31" i="716"/>
  <c r="C28" i="716"/>
  <c r="Z26" i="716"/>
  <c r="O26" i="716"/>
  <c r="I26" i="716"/>
  <c r="C26" i="716"/>
  <c r="AB25" i="716"/>
  <c r="AB27" i="716" s="1"/>
  <c r="Q25" i="716"/>
  <c r="Q27" i="716" s="1"/>
  <c r="K25" i="716"/>
  <c r="K27" i="716" s="1"/>
  <c r="E25" i="716"/>
  <c r="E27" i="716" s="1"/>
  <c r="AS35" i="684"/>
  <c r="AT40" i="684"/>
  <c r="AS40" i="684"/>
  <c r="AR40" i="684"/>
  <c r="AQ40" i="684"/>
  <c r="AP40" i="684"/>
  <c r="AT39" i="684"/>
  <c r="AS39" i="684"/>
  <c r="AR39" i="684"/>
  <c r="AQ39" i="684"/>
  <c r="AP39" i="684"/>
  <c r="AT38" i="684"/>
  <c r="AS38" i="684"/>
  <c r="AR38" i="684"/>
  <c r="AQ38" i="684"/>
  <c r="AP38" i="684"/>
  <c r="AT37" i="684"/>
  <c r="AS37" i="684"/>
  <c r="AR37" i="684"/>
  <c r="AQ37" i="684"/>
  <c r="AP37" i="684"/>
  <c r="AT36" i="684"/>
  <c r="AS36" i="684"/>
  <c r="AR36" i="684"/>
  <c r="AQ36" i="684"/>
  <c r="AP36" i="684"/>
  <c r="AT35" i="684"/>
  <c r="AR35" i="684"/>
  <c r="AQ35" i="684"/>
  <c r="AP35" i="684"/>
  <c r="AT34" i="684"/>
  <c r="AS34" i="684"/>
  <c r="AR34" i="684"/>
  <c r="AQ34" i="684"/>
  <c r="AP34" i="684"/>
  <c r="AT33" i="684"/>
  <c r="AS33" i="684"/>
  <c r="AR33" i="684"/>
  <c r="AQ33" i="684"/>
  <c r="AP33" i="684"/>
  <c r="AT32" i="684"/>
  <c r="AS32" i="684"/>
  <c r="AR32" i="684"/>
  <c r="AQ32" i="684"/>
  <c r="AP32" i="684"/>
  <c r="AT31" i="684"/>
  <c r="AS31" i="684"/>
  <c r="AR31" i="684"/>
  <c r="AQ31" i="684"/>
  <c r="AP31" i="684"/>
  <c r="AQ26" i="684"/>
  <c r="AS25" i="684"/>
  <c r="AS27" i="684" s="1"/>
  <c r="AK28" i="684"/>
  <c r="AK26" i="684"/>
  <c r="AM25" i="684"/>
  <c r="AM27" i="684" s="1"/>
  <c r="AH40" i="695"/>
  <c r="AG40" i="695"/>
  <c r="AF40" i="695"/>
  <c r="AE40" i="695"/>
  <c r="AD40" i="695"/>
  <c r="AC40" i="695"/>
  <c r="AB40" i="695"/>
  <c r="AA40" i="695"/>
  <c r="Z40" i="695"/>
  <c r="Y40" i="695"/>
  <c r="W40" i="695"/>
  <c r="V40" i="695"/>
  <c r="U40" i="695"/>
  <c r="T40" i="695"/>
  <c r="S40" i="695"/>
  <c r="R40" i="695"/>
  <c r="Q40" i="695"/>
  <c r="P40" i="695"/>
  <c r="O40" i="695"/>
  <c r="N40" i="695"/>
  <c r="L40" i="695"/>
  <c r="K40" i="695"/>
  <c r="J40" i="695"/>
  <c r="I40" i="695"/>
  <c r="H40" i="695"/>
  <c r="F40" i="695"/>
  <c r="E40" i="695"/>
  <c r="D40" i="695"/>
  <c r="C40" i="695"/>
  <c r="B40" i="695"/>
  <c r="AH39" i="695"/>
  <c r="AG39" i="695"/>
  <c r="AF39" i="695"/>
  <c r="AE39" i="695"/>
  <c r="AD39" i="695"/>
  <c r="AC39" i="695"/>
  <c r="AB39" i="695"/>
  <c r="AA39" i="695"/>
  <c r="Z39" i="695"/>
  <c r="Y39" i="695"/>
  <c r="W39" i="695"/>
  <c r="V39" i="695"/>
  <c r="U39" i="695"/>
  <c r="T39" i="695"/>
  <c r="S39" i="695"/>
  <c r="R39" i="695"/>
  <c r="Q39" i="695"/>
  <c r="P39" i="695"/>
  <c r="O39" i="695"/>
  <c r="N39" i="695"/>
  <c r="L39" i="695"/>
  <c r="K39" i="695"/>
  <c r="J39" i="695"/>
  <c r="I39" i="695"/>
  <c r="H39" i="695"/>
  <c r="F39" i="695"/>
  <c r="E39" i="695"/>
  <c r="D39" i="695"/>
  <c r="C39" i="695"/>
  <c r="B39" i="695"/>
  <c r="AH38" i="695"/>
  <c r="AG38" i="695"/>
  <c r="AF38" i="695"/>
  <c r="AE38" i="695"/>
  <c r="AD38" i="695"/>
  <c r="AC38" i="695"/>
  <c r="AB38" i="695"/>
  <c r="AA38" i="695"/>
  <c r="Z38" i="695"/>
  <c r="Y38" i="695"/>
  <c r="W38" i="695"/>
  <c r="V38" i="695"/>
  <c r="U38" i="695"/>
  <c r="T38" i="695"/>
  <c r="S38" i="695"/>
  <c r="R38" i="695"/>
  <c r="Q38" i="695"/>
  <c r="P38" i="695"/>
  <c r="O38" i="695"/>
  <c r="N38" i="695"/>
  <c r="L38" i="695"/>
  <c r="K38" i="695"/>
  <c r="J38" i="695"/>
  <c r="I38" i="695"/>
  <c r="H38" i="695"/>
  <c r="F38" i="695"/>
  <c r="E38" i="695"/>
  <c r="D38" i="695"/>
  <c r="C38" i="695"/>
  <c r="B38" i="695"/>
  <c r="AH37" i="695"/>
  <c r="AG37" i="695"/>
  <c r="AF37" i="695"/>
  <c r="AE37" i="695"/>
  <c r="AD37" i="695"/>
  <c r="AC37" i="695"/>
  <c r="AB37" i="695"/>
  <c r="AA37" i="695"/>
  <c r="Z37" i="695"/>
  <c r="Y37" i="695"/>
  <c r="W37" i="695"/>
  <c r="V37" i="695"/>
  <c r="U37" i="695"/>
  <c r="T37" i="695"/>
  <c r="S37" i="695"/>
  <c r="R37" i="695"/>
  <c r="Q37" i="695"/>
  <c r="P37" i="695"/>
  <c r="O37" i="695"/>
  <c r="N37" i="695"/>
  <c r="L37" i="695"/>
  <c r="K37" i="695"/>
  <c r="J37" i="695"/>
  <c r="I37" i="695"/>
  <c r="H37" i="695"/>
  <c r="F37" i="695"/>
  <c r="E37" i="695"/>
  <c r="D37" i="695"/>
  <c r="C37" i="695"/>
  <c r="B37" i="695"/>
  <c r="AH36" i="695"/>
  <c r="AG36" i="695"/>
  <c r="AF36" i="695"/>
  <c r="AE36" i="695"/>
  <c r="AD36" i="695"/>
  <c r="AC36" i="695"/>
  <c r="AB36" i="695"/>
  <c r="AA36" i="695"/>
  <c r="Z36" i="695"/>
  <c r="Y36" i="695"/>
  <c r="W36" i="695"/>
  <c r="V36" i="695"/>
  <c r="U36" i="695"/>
  <c r="T36" i="695"/>
  <c r="S36" i="695"/>
  <c r="R36" i="695"/>
  <c r="Q36" i="695"/>
  <c r="P36" i="695"/>
  <c r="O36" i="695"/>
  <c r="N36" i="695"/>
  <c r="L36" i="695"/>
  <c r="K36" i="695"/>
  <c r="J36" i="695"/>
  <c r="I36" i="695"/>
  <c r="H36" i="695"/>
  <c r="F36" i="695"/>
  <c r="E36" i="695"/>
  <c r="D36" i="695"/>
  <c r="C36" i="695"/>
  <c r="B36" i="695"/>
  <c r="AH35" i="695"/>
  <c r="AG35" i="695"/>
  <c r="AF35" i="695"/>
  <c r="AE35" i="695"/>
  <c r="AD35" i="695"/>
  <c r="AC35" i="695"/>
  <c r="AB35" i="695"/>
  <c r="AA35" i="695"/>
  <c r="Z35" i="695"/>
  <c r="Y35" i="695"/>
  <c r="W35" i="695"/>
  <c r="V35" i="695"/>
  <c r="U35" i="695"/>
  <c r="T35" i="695"/>
  <c r="S35" i="695"/>
  <c r="R35" i="695"/>
  <c r="Q35" i="695"/>
  <c r="P35" i="695"/>
  <c r="O35" i="695"/>
  <c r="N35" i="695"/>
  <c r="L35" i="695"/>
  <c r="K35" i="695"/>
  <c r="J35" i="695"/>
  <c r="I35" i="695"/>
  <c r="H35" i="695"/>
  <c r="F35" i="695"/>
  <c r="E35" i="695"/>
  <c r="D35" i="695"/>
  <c r="C35" i="695"/>
  <c r="B35" i="695"/>
  <c r="AH34" i="695"/>
  <c r="AG34" i="695"/>
  <c r="AF34" i="695"/>
  <c r="AE34" i="695"/>
  <c r="AD34" i="695"/>
  <c r="AC34" i="695"/>
  <c r="AB34" i="695"/>
  <c r="AA34" i="695"/>
  <c r="Z34" i="695"/>
  <c r="Y34" i="695"/>
  <c r="W34" i="695"/>
  <c r="V34" i="695"/>
  <c r="U34" i="695"/>
  <c r="T34" i="695"/>
  <c r="S34" i="695"/>
  <c r="R34" i="695"/>
  <c r="Q34" i="695"/>
  <c r="P34" i="695"/>
  <c r="O34" i="695"/>
  <c r="N34" i="695"/>
  <c r="L34" i="695"/>
  <c r="K34" i="695"/>
  <c r="J34" i="695"/>
  <c r="I34" i="695"/>
  <c r="H34" i="695"/>
  <c r="F34" i="695"/>
  <c r="E34" i="695"/>
  <c r="D34" i="695"/>
  <c r="C34" i="695"/>
  <c r="B34" i="695"/>
  <c r="AH33" i="695"/>
  <c r="AG33" i="695"/>
  <c r="AF33" i="695"/>
  <c r="AE33" i="695"/>
  <c r="AD33" i="695"/>
  <c r="AC33" i="695"/>
  <c r="AB33" i="695"/>
  <c r="AA33" i="695"/>
  <c r="Z33" i="695"/>
  <c r="Y33" i="695"/>
  <c r="W33" i="695"/>
  <c r="V33" i="695"/>
  <c r="U33" i="695"/>
  <c r="T33" i="695"/>
  <c r="S33" i="695"/>
  <c r="R33" i="695"/>
  <c r="Q33" i="695"/>
  <c r="P33" i="695"/>
  <c r="O33" i="695"/>
  <c r="N33" i="695"/>
  <c r="L33" i="695"/>
  <c r="K33" i="695"/>
  <c r="J33" i="695"/>
  <c r="I33" i="695"/>
  <c r="H33" i="695"/>
  <c r="F33" i="695"/>
  <c r="E33" i="695"/>
  <c r="D33" i="695"/>
  <c r="C33" i="695"/>
  <c r="B33" i="695"/>
  <c r="AH32" i="695"/>
  <c r="AG32" i="695"/>
  <c r="AF32" i="695"/>
  <c r="AE32" i="695"/>
  <c r="AD32" i="695"/>
  <c r="AC32" i="695"/>
  <c r="AB32" i="695"/>
  <c r="AA32" i="695"/>
  <c r="Z32" i="695"/>
  <c r="Y32" i="695"/>
  <c r="W32" i="695"/>
  <c r="V32" i="695"/>
  <c r="U32" i="695"/>
  <c r="T32" i="695"/>
  <c r="S32" i="695"/>
  <c r="R32" i="695"/>
  <c r="Q32" i="695"/>
  <c r="P32" i="695"/>
  <c r="O32" i="695"/>
  <c r="N32" i="695"/>
  <c r="L32" i="695"/>
  <c r="K32" i="695"/>
  <c r="J32" i="695"/>
  <c r="I32" i="695"/>
  <c r="H32" i="695"/>
  <c r="F32" i="695"/>
  <c r="E32" i="695"/>
  <c r="D32" i="695"/>
  <c r="C32" i="695"/>
  <c r="B32" i="695"/>
  <c r="AH31" i="695"/>
  <c r="AG31" i="695"/>
  <c r="AF31" i="695"/>
  <c r="AE31" i="695"/>
  <c r="AD31" i="695"/>
  <c r="AC31" i="695"/>
  <c r="AB31" i="695"/>
  <c r="AA31" i="695"/>
  <c r="Z31" i="695"/>
  <c r="Y31" i="695"/>
  <c r="W31" i="695"/>
  <c r="V31" i="695"/>
  <c r="U31" i="695"/>
  <c r="T31" i="695"/>
  <c r="S31" i="695"/>
  <c r="R31" i="695"/>
  <c r="Q31" i="695"/>
  <c r="P31" i="695"/>
  <c r="O31" i="695"/>
  <c r="N31" i="695"/>
  <c r="L31" i="695"/>
  <c r="K31" i="695"/>
  <c r="J31" i="695"/>
  <c r="I31" i="695"/>
  <c r="H31" i="695"/>
  <c r="F31" i="695"/>
  <c r="E31" i="695"/>
  <c r="D31" i="695"/>
  <c r="C31" i="695"/>
  <c r="B31" i="695"/>
  <c r="C28" i="695"/>
  <c r="Z26" i="695"/>
  <c r="O26" i="695"/>
  <c r="I26" i="695"/>
  <c r="C26" i="695"/>
  <c r="AB25" i="695"/>
  <c r="AB27" i="695" s="1"/>
  <c r="Q25" i="695"/>
  <c r="Q27" i="695" s="1"/>
  <c r="K25" i="695"/>
  <c r="K27" i="695" s="1"/>
  <c r="E25" i="695"/>
  <c r="E27" i="695" s="1"/>
  <c r="AH40" i="694"/>
  <c r="AG40" i="694"/>
  <c r="AF40" i="694"/>
  <c r="AE40" i="694"/>
  <c r="AD40" i="694"/>
  <c r="AC40" i="694"/>
  <c r="AB40" i="694"/>
  <c r="AA40" i="694"/>
  <c r="Z40" i="694"/>
  <c r="Y40" i="694"/>
  <c r="W40" i="694"/>
  <c r="V40" i="694"/>
  <c r="U40" i="694"/>
  <c r="T40" i="694"/>
  <c r="S40" i="694"/>
  <c r="R40" i="694"/>
  <c r="Q40" i="694"/>
  <c r="P40" i="694"/>
  <c r="O40" i="694"/>
  <c r="N40" i="694"/>
  <c r="L40" i="694"/>
  <c r="K40" i="694"/>
  <c r="J40" i="694"/>
  <c r="I40" i="694"/>
  <c r="H40" i="694"/>
  <c r="F40" i="694"/>
  <c r="E40" i="694"/>
  <c r="D40" i="694"/>
  <c r="C40" i="694"/>
  <c r="B40" i="694"/>
  <c r="AH39" i="694"/>
  <c r="AG39" i="694"/>
  <c r="AF39" i="694"/>
  <c r="AE39" i="694"/>
  <c r="AD39" i="694"/>
  <c r="AC39" i="694"/>
  <c r="AB39" i="694"/>
  <c r="AA39" i="694"/>
  <c r="Z39" i="694"/>
  <c r="Y39" i="694"/>
  <c r="W39" i="694"/>
  <c r="V39" i="694"/>
  <c r="U39" i="694"/>
  <c r="T39" i="694"/>
  <c r="S39" i="694"/>
  <c r="R39" i="694"/>
  <c r="Q39" i="694"/>
  <c r="P39" i="694"/>
  <c r="O39" i="694"/>
  <c r="N39" i="694"/>
  <c r="L39" i="694"/>
  <c r="K39" i="694"/>
  <c r="J39" i="694"/>
  <c r="I39" i="694"/>
  <c r="H39" i="694"/>
  <c r="F39" i="694"/>
  <c r="E39" i="694"/>
  <c r="D39" i="694"/>
  <c r="C39" i="694"/>
  <c r="B39" i="694"/>
  <c r="AH38" i="694"/>
  <c r="AG38" i="694"/>
  <c r="AF38" i="694"/>
  <c r="AE38" i="694"/>
  <c r="AD38" i="694"/>
  <c r="AC38" i="694"/>
  <c r="AB38" i="694"/>
  <c r="AA38" i="694"/>
  <c r="Z38" i="694"/>
  <c r="Y38" i="694"/>
  <c r="W38" i="694"/>
  <c r="V38" i="694"/>
  <c r="U38" i="694"/>
  <c r="T38" i="694"/>
  <c r="S38" i="694"/>
  <c r="R38" i="694"/>
  <c r="Q38" i="694"/>
  <c r="P38" i="694"/>
  <c r="O38" i="694"/>
  <c r="N38" i="694"/>
  <c r="L38" i="694"/>
  <c r="K38" i="694"/>
  <c r="J38" i="694"/>
  <c r="I38" i="694"/>
  <c r="H38" i="694"/>
  <c r="F38" i="694"/>
  <c r="E38" i="694"/>
  <c r="D38" i="694"/>
  <c r="C38" i="694"/>
  <c r="B38" i="694"/>
  <c r="AH37" i="694"/>
  <c r="AG37" i="694"/>
  <c r="AF37" i="694"/>
  <c r="AE37" i="694"/>
  <c r="AD37" i="694"/>
  <c r="AC37" i="694"/>
  <c r="AB37" i="694"/>
  <c r="AA37" i="694"/>
  <c r="Z37" i="694"/>
  <c r="Y37" i="694"/>
  <c r="W37" i="694"/>
  <c r="V37" i="694"/>
  <c r="U37" i="694"/>
  <c r="T37" i="694"/>
  <c r="S37" i="694"/>
  <c r="R37" i="694"/>
  <c r="Q37" i="694"/>
  <c r="P37" i="694"/>
  <c r="O37" i="694"/>
  <c r="N37" i="694"/>
  <c r="L37" i="694"/>
  <c r="K37" i="694"/>
  <c r="J37" i="694"/>
  <c r="I37" i="694"/>
  <c r="H37" i="694"/>
  <c r="F37" i="694"/>
  <c r="E37" i="694"/>
  <c r="D37" i="694"/>
  <c r="C37" i="694"/>
  <c r="B37" i="694"/>
  <c r="AH36" i="694"/>
  <c r="AG36" i="694"/>
  <c r="AF36" i="694"/>
  <c r="AE36" i="694"/>
  <c r="AD36" i="694"/>
  <c r="AC36" i="694"/>
  <c r="AB36" i="694"/>
  <c r="AA36" i="694"/>
  <c r="Z36" i="694"/>
  <c r="Y36" i="694"/>
  <c r="W36" i="694"/>
  <c r="V36" i="694"/>
  <c r="U36" i="694"/>
  <c r="T36" i="694"/>
  <c r="S36" i="694"/>
  <c r="R36" i="694"/>
  <c r="Q36" i="694"/>
  <c r="P36" i="694"/>
  <c r="O36" i="694"/>
  <c r="N36" i="694"/>
  <c r="L36" i="694"/>
  <c r="K36" i="694"/>
  <c r="J36" i="694"/>
  <c r="I36" i="694"/>
  <c r="H36" i="694"/>
  <c r="F36" i="694"/>
  <c r="E36" i="694"/>
  <c r="D36" i="694"/>
  <c r="C36" i="694"/>
  <c r="B36" i="694"/>
  <c r="AH35" i="694"/>
  <c r="AG35" i="694"/>
  <c r="AF35" i="694"/>
  <c r="AE35" i="694"/>
  <c r="AD35" i="694"/>
  <c r="AC35" i="694"/>
  <c r="AB35" i="694"/>
  <c r="AA35" i="694"/>
  <c r="Z35" i="694"/>
  <c r="Y35" i="694"/>
  <c r="W35" i="694"/>
  <c r="V35" i="694"/>
  <c r="U35" i="694"/>
  <c r="T35" i="694"/>
  <c r="S35" i="694"/>
  <c r="R35" i="694"/>
  <c r="Q35" i="694"/>
  <c r="P35" i="694"/>
  <c r="O35" i="694"/>
  <c r="N35" i="694"/>
  <c r="L35" i="694"/>
  <c r="K35" i="694"/>
  <c r="J35" i="694"/>
  <c r="I35" i="694"/>
  <c r="H35" i="694"/>
  <c r="F35" i="694"/>
  <c r="E35" i="694"/>
  <c r="D35" i="694"/>
  <c r="C35" i="694"/>
  <c r="B35" i="694"/>
  <c r="AH34" i="694"/>
  <c r="AG34" i="694"/>
  <c r="AF34" i="694"/>
  <c r="AE34" i="694"/>
  <c r="AD34" i="694"/>
  <c r="AC34" i="694"/>
  <c r="AB34" i="694"/>
  <c r="AA34" i="694"/>
  <c r="Z34" i="694"/>
  <c r="Y34" i="694"/>
  <c r="W34" i="694"/>
  <c r="V34" i="694"/>
  <c r="U34" i="694"/>
  <c r="T34" i="694"/>
  <c r="S34" i="694"/>
  <c r="R34" i="694"/>
  <c r="Q34" i="694"/>
  <c r="P34" i="694"/>
  <c r="O34" i="694"/>
  <c r="N34" i="694"/>
  <c r="L34" i="694"/>
  <c r="K34" i="694"/>
  <c r="J34" i="694"/>
  <c r="I34" i="694"/>
  <c r="H34" i="694"/>
  <c r="F34" i="694"/>
  <c r="E34" i="694"/>
  <c r="D34" i="694"/>
  <c r="C34" i="694"/>
  <c r="B34" i="694"/>
  <c r="AH33" i="694"/>
  <c r="AG33" i="694"/>
  <c r="AF33" i="694"/>
  <c r="AE33" i="694"/>
  <c r="AD33" i="694"/>
  <c r="AC33" i="694"/>
  <c r="AB33" i="694"/>
  <c r="AA33" i="694"/>
  <c r="Z33" i="694"/>
  <c r="Y33" i="694"/>
  <c r="W33" i="694"/>
  <c r="V33" i="694"/>
  <c r="U33" i="694"/>
  <c r="T33" i="694"/>
  <c r="S33" i="694"/>
  <c r="R33" i="694"/>
  <c r="Q33" i="694"/>
  <c r="P33" i="694"/>
  <c r="O33" i="694"/>
  <c r="N33" i="694"/>
  <c r="L33" i="694"/>
  <c r="K33" i="694"/>
  <c r="J33" i="694"/>
  <c r="I33" i="694"/>
  <c r="H33" i="694"/>
  <c r="F33" i="694"/>
  <c r="E33" i="694"/>
  <c r="D33" i="694"/>
  <c r="C33" i="694"/>
  <c r="B33" i="694"/>
  <c r="AH32" i="694"/>
  <c r="AG32" i="694"/>
  <c r="AF32" i="694"/>
  <c r="AE32" i="694"/>
  <c r="AD32" i="694"/>
  <c r="AC32" i="694"/>
  <c r="AB32" i="694"/>
  <c r="AA32" i="694"/>
  <c r="Z32" i="694"/>
  <c r="Y32" i="694"/>
  <c r="W32" i="694"/>
  <c r="V32" i="694"/>
  <c r="U32" i="694"/>
  <c r="T32" i="694"/>
  <c r="S32" i="694"/>
  <c r="R32" i="694"/>
  <c r="Q32" i="694"/>
  <c r="P32" i="694"/>
  <c r="O32" i="694"/>
  <c r="N32" i="694"/>
  <c r="L32" i="694"/>
  <c r="K32" i="694"/>
  <c r="J32" i="694"/>
  <c r="I32" i="694"/>
  <c r="H32" i="694"/>
  <c r="F32" i="694"/>
  <c r="E32" i="694"/>
  <c r="D32" i="694"/>
  <c r="C32" i="694"/>
  <c r="B32" i="694"/>
  <c r="AH31" i="694"/>
  <c r="AG31" i="694"/>
  <c r="AF31" i="694"/>
  <c r="AE31" i="694"/>
  <c r="AD31" i="694"/>
  <c r="AC31" i="694"/>
  <c r="AB31" i="694"/>
  <c r="AA31" i="694"/>
  <c r="Z31" i="694"/>
  <c r="Y31" i="694"/>
  <c r="W31" i="694"/>
  <c r="V31" i="694"/>
  <c r="U31" i="694"/>
  <c r="T31" i="694"/>
  <c r="S31" i="694"/>
  <c r="R31" i="694"/>
  <c r="Q31" i="694"/>
  <c r="P31" i="694"/>
  <c r="O31" i="694"/>
  <c r="N31" i="694"/>
  <c r="L31" i="694"/>
  <c r="K31" i="694"/>
  <c r="J31" i="694"/>
  <c r="I31" i="694"/>
  <c r="H31" i="694"/>
  <c r="F31" i="694"/>
  <c r="E31" i="694"/>
  <c r="D31" i="694"/>
  <c r="C31" i="694"/>
  <c r="B31" i="694"/>
  <c r="C28" i="694"/>
  <c r="Z26" i="694"/>
  <c r="O26" i="694"/>
  <c r="I26" i="694"/>
  <c r="C26" i="694"/>
  <c r="AB25" i="694"/>
  <c r="AB27" i="694" s="1"/>
  <c r="Q25" i="694"/>
  <c r="Q27" i="694" s="1"/>
  <c r="K25" i="694"/>
  <c r="K27" i="694" s="1"/>
  <c r="E25" i="694"/>
  <c r="E27" i="694" s="1"/>
  <c r="AH40" i="693"/>
  <c r="AG40" i="693"/>
  <c r="AF40" i="693"/>
  <c r="AE40" i="693"/>
  <c r="AD40" i="693"/>
  <c r="AC40" i="693"/>
  <c r="AB40" i="693"/>
  <c r="AA40" i="693"/>
  <c r="Z40" i="693"/>
  <c r="Y40" i="693"/>
  <c r="W40" i="693"/>
  <c r="V40" i="693"/>
  <c r="U40" i="693"/>
  <c r="T40" i="693"/>
  <c r="S40" i="693"/>
  <c r="R40" i="693"/>
  <c r="Q40" i="693"/>
  <c r="P40" i="693"/>
  <c r="O40" i="693"/>
  <c r="N40" i="693"/>
  <c r="L40" i="693"/>
  <c r="K40" i="693"/>
  <c r="J40" i="693"/>
  <c r="I40" i="693"/>
  <c r="H40" i="693"/>
  <c r="F40" i="693"/>
  <c r="E40" i="693"/>
  <c r="D40" i="693"/>
  <c r="C40" i="693"/>
  <c r="B40" i="693"/>
  <c r="AH39" i="693"/>
  <c r="AG39" i="693"/>
  <c r="AF39" i="693"/>
  <c r="AE39" i="693"/>
  <c r="AD39" i="693"/>
  <c r="AC39" i="693"/>
  <c r="AB39" i="693"/>
  <c r="AA39" i="693"/>
  <c r="Z39" i="693"/>
  <c r="Y39" i="693"/>
  <c r="W39" i="693"/>
  <c r="V39" i="693"/>
  <c r="U39" i="693"/>
  <c r="T39" i="693"/>
  <c r="S39" i="693"/>
  <c r="R39" i="693"/>
  <c r="Q39" i="693"/>
  <c r="P39" i="693"/>
  <c r="O39" i="693"/>
  <c r="N39" i="693"/>
  <c r="L39" i="693"/>
  <c r="K39" i="693"/>
  <c r="J39" i="693"/>
  <c r="I39" i="693"/>
  <c r="H39" i="693"/>
  <c r="F39" i="693"/>
  <c r="E39" i="693"/>
  <c r="D39" i="693"/>
  <c r="C39" i="693"/>
  <c r="B39" i="693"/>
  <c r="AH38" i="693"/>
  <c r="AG38" i="693"/>
  <c r="AF38" i="693"/>
  <c r="AE38" i="693"/>
  <c r="AD38" i="693"/>
  <c r="AC38" i="693"/>
  <c r="AB38" i="693"/>
  <c r="AA38" i="693"/>
  <c r="Z38" i="693"/>
  <c r="Y38" i="693"/>
  <c r="W38" i="693"/>
  <c r="V38" i="693"/>
  <c r="U38" i="693"/>
  <c r="T38" i="693"/>
  <c r="S38" i="693"/>
  <c r="R38" i="693"/>
  <c r="Q38" i="693"/>
  <c r="P38" i="693"/>
  <c r="O38" i="693"/>
  <c r="N38" i="693"/>
  <c r="L38" i="693"/>
  <c r="K38" i="693"/>
  <c r="J38" i="693"/>
  <c r="I38" i="693"/>
  <c r="H38" i="693"/>
  <c r="F38" i="693"/>
  <c r="E38" i="693"/>
  <c r="D38" i="693"/>
  <c r="C38" i="693"/>
  <c r="B38" i="693"/>
  <c r="AH37" i="693"/>
  <c r="AG37" i="693"/>
  <c r="AF37" i="693"/>
  <c r="AE37" i="693"/>
  <c r="AD37" i="693"/>
  <c r="AC37" i="693"/>
  <c r="AB37" i="693"/>
  <c r="AA37" i="693"/>
  <c r="Z37" i="693"/>
  <c r="Y37" i="693"/>
  <c r="W37" i="693"/>
  <c r="V37" i="693"/>
  <c r="U37" i="693"/>
  <c r="T37" i="693"/>
  <c r="S37" i="693"/>
  <c r="R37" i="693"/>
  <c r="Q37" i="693"/>
  <c r="P37" i="693"/>
  <c r="O37" i="693"/>
  <c r="N37" i="693"/>
  <c r="L37" i="693"/>
  <c r="K37" i="693"/>
  <c r="J37" i="693"/>
  <c r="I37" i="693"/>
  <c r="H37" i="693"/>
  <c r="F37" i="693"/>
  <c r="E37" i="693"/>
  <c r="D37" i="693"/>
  <c r="C37" i="693"/>
  <c r="B37" i="693"/>
  <c r="AH36" i="693"/>
  <c r="AG36" i="693"/>
  <c r="AF36" i="693"/>
  <c r="AE36" i="693"/>
  <c r="AD36" i="693"/>
  <c r="AC36" i="693"/>
  <c r="AB36" i="693"/>
  <c r="AA36" i="693"/>
  <c r="Z36" i="693"/>
  <c r="Y36" i="693"/>
  <c r="W36" i="693"/>
  <c r="V36" i="693"/>
  <c r="U36" i="693"/>
  <c r="T36" i="693"/>
  <c r="S36" i="693"/>
  <c r="R36" i="693"/>
  <c r="Q36" i="693"/>
  <c r="P36" i="693"/>
  <c r="O36" i="693"/>
  <c r="N36" i="693"/>
  <c r="L36" i="693"/>
  <c r="K36" i="693"/>
  <c r="J36" i="693"/>
  <c r="I36" i="693"/>
  <c r="H36" i="693"/>
  <c r="F36" i="693"/>
  <c r="E36" i="693"/>
  <c r="D36" i="693"/>
  <c r="C36" i="693"/>
  <c r="B36" i="693"/>
  <c r="AH35" i="693"/>
  <c r="AG35" i="693"/>
  <c r="AF35" i="693"/>
  <c r="AE35" i="693"/>
  <c r="AD35" i="693"/>
  <c r="AC35" i="693"/>
  <c r="AB35" i="693"/>
  <c r="AA35" i="693"/>
  <c r="Z35" i="693"/>
  <c r="Y35" i="693"/>
  <c r="W35" i="693"/>
  <c r="V35" i="693"/>
  <c r="U35" i="693"/>
  <c r="T35" i="693"/>
  <c r="S35" i="693"/>
  <c r="R35" i="693"/>
  <c r="Q35" i="693"/>
  <c r="P35" i="693"/>
  <c r="O35" i="693"/>
  <c r="N35" i="693"/>
  <c r="L35" i="693"/>
  <c r="K35" i="693"/>
  <c r="J35" i="693"/>
  <c r="I35" i="693"/>
  <c r="H35" i="693"/>
  <c r="F35" i="693"/>
  <c r="E35" i="693"/>
  <c r="D35" i="693"/>
  <c r="C35" i="693"/>
  <c r="B35" i="693"/>
  <c r="AH34" i="693"/>
  <c r="AG34" i="693"/>
  <c r="AF34" i="693"/>
  <c r="AE34" i="693"/>
  <c r="AD34" i="693"/>
  <c r="AC34" i="693"/>
  <c r="AB34" i="693"/>
  <c r="AA34" i="693"/>
  <c r="Z34" i="693"/>
  <c r="Y34" i="693"/>
  <c r="W34" i="693"/>
  <c r="V34" i="693"/>
  <c r="U34" i="693"/>
  <c r="T34" i="693"/>
  <c r="S34" i="693"/>
  <c r="R34" i="693"/>
  <c r="Q34" i="693"/>
  <c r="P34" i="693"/>
  <c r="O34" i="693"/>
  <c r="N34" i="693"/>
  <c r="L34" i="693"/>
  <c r="K34" i="693"/>
  <c r="J34" i="693"/>
  <c r="I34" i="693"/>
  <c r="H34" i="693"/>
  <c r="F34" i="693"/>
  <c r="E34" i="693"/>
  <c r="D34" i="693"/>
  <c r="C34" i="693"/>
  <c r="B34" i="693"/>
  <c r="AH33" i="693"/>
  <c r="AG33" i="693"/>
  <c r="AF33" i="693"/>
  <c r="AE33" i="693"/>
  <c r="AD33" i="693"/>
  <c r="AC33" i="693"/>
  <c r="AB33" i="693"/>
  <c r="AA33" i="693"/>
  <c r="Z33" i="693"/>
  <c r="Y33" i="693"/>
  <c r="W33" i="693"/>
  <c r="V33" i="693"/>
  <c r="U33" i="693"/>
  <c r="T33" i="693"/>
  <c r="S33" i="693"/>
  <c r="R33" i="693"/>
  <c r="Q33" i="693"/>
  <c r="P33" i="693"/>
  <c r="O33" i="693"/>
  <c r="N33" i="693"/>
  <c r="L33" i="693"/>
  <c r="K33" i="693"/>
  <c r="J33" i="693"/>
  <c r="I33" i="693"/>
  <c r="H33" i="693"/>
  <c r="F33" i="693"/>
  <c r="E33" i="693"/>
  <c r="D33" i="693"/>
  <c r="C33" i="693"/>
  <c r="B33" i="693"/>
  <c r="AH32" i="693"/>
  <c r="AG32" i="693"/>
  <c r="AF32" i="693"/>
  <c r="AE32" i="693"/>
  <c r="AD32" i="693"/>
  <c r="AC32" i="693"/>
  <c r="AB32" i="693"/>
  <c r="AA32" i="693"/>
  <c r="Z32" i="693"/>
  <c r="Y32" i="693"/>
  <c r="W32" i="693"/>
  <c r="V32" i="693"/>
  <c r="U32" i="693"/>
  <c r="T32" i="693"/>
  <c r="S32" i="693"/>
  <c r="R32" i="693"/>
  <c r="Q32" i="693"/>
  <c r="P32" i="693"/>
  <c r="O32" i="693"/>
  <c r="N32" i="693"/>
  <c r="L32" i="693"/>
  <c r="K32" i="693"/>
  <c r="J32" i="693"/>
  <c r="I32" i="693"/>
  <c r="H32" i="693"/>
  <c r="F32" i="693"/>
  <c r="E32" i="693"/>
  <c r="D32" i="693"/>
  <c r="C32" i="693"/>
  <c r="B32" i="693"/>
  <c r="AH31" i="693"/>
  <c r="AG31" i="693"/>
  <c r="AF31" i="693"/>
  <c r="AE31" i="693"/>
  <c r="AD31" i="693"/>
  <c r="AC31" i="693"/>
  <c r="AB31" i="693"/>
  <c r="AA31" i="693"/>
  <c r="Z31" i="693"/>
  <c r="Y31" i="693"/>
  <c r="W31" i="693"/>
  <c r="V31" i="693"/>
  <c r="U31" i="693"/>
  <c r="T31" i="693"/>
  <c r="S31" i="693"/>
  <c r="R31" i="693"/>
  <c r="Q31" i="693"/>
  <c r="P31" i="693"/>
  <c r="O31" i="693"/>
  <c r="N31" i="693"/>
  <c r="L31" i="693"/>
  <c r="K31" i="693"/>
  <c r="J31" i="693"/>
  <c r="I31" i="693"/>
  <c r="H31" i="693"/>
  <c r="F31" i="693"/>
  <c r="E31" i="693"/>
  <c r="D31" i="693"/>
  <c r="C31" i="693"/>
  <c r="B31" i="693"/>
  <c r="C28" i="693"/>
  <c r="Z26" i="693"/>
  <c r="O26" i="693"/>
  <c r="I26" i="693"/>
  <c r="C26" i="693"/>
  <c r="AB25" i="693"/>
  <c r="AB27" i="693" s="1"/>
  <c r="Q25" i="693"/>
  <c r="Q27" i="693" s="1"/>
  <c r="K25" i="693"/>
  <c r="K27" i="693" s="1"/>
  <c r="E25" i="693"/>
  <c r="E27" i="693" s="1"/>
  <c r="AH40" i="692"/>
  <c r="AG40" i="692"/>
  <c r="AF40" i="692"/>
  <c r="AE40" i="692"/>
  <c r="AD40" i="692"/>
  <c r="AC40" i="692"/>
  <c r="AB40" i="692"/>
  <c r="AA40" i="692"/>
  <c r="Z40" i="692"/>
  <c r="Y40" i="692"/>
  <c r="W40" i="692"/>
  <c r="V40" i="692"/>
  <c r="U40" i="692"/>
  <c r="T40" i="692"/>
  <c r="S40" i="692"/>
  <c r="R40" i="692"/>
  <c r="Q40" i="692"/>
  <c r="P40" i="692"/>
  <c r="O40" i="692"/>
  <c r="N40" i="692"/>
  <c r="L40" i="692"/>
  <c r="K40" i="692"/>
  <c r="J40" i="692"/>
  <c r="I40" i="692"/>
  <c r="H40" i="692"/>
  <c r="F40" i="692"/>
  <c r="E40" i="692"/>
  <c r="D40" i="692"/>
  <c r="C40" i="692"/>
  <c r="B40" i="692"/>
  <c r="AH39" i="692"/>
  <c r="AG39" i="692"/>
  <c r="AF39" i="692"/>
  <c r="AE39" i="692"/>
  <c r="AD39" i="692"/>
  <c r="AC39" i="692"/>
  <c r="AB39" i="692"/>
  <c r="AA39" i="692"/>
  <c r="Z39" i="692"/>
  <c r="Y39" i="692"/>
  <c r="W39" i="692"/>
  <c r="V39" i="692"/>
  <c r="U39" i="692"/>
  <c r="T39" i="692"/>
  <c r="S39" i="692"/>
  <c r="R39" i="692"/>
  <c r="Q39" i="692"/>
  <c r="P39" i="692"/>
  <c r="O39" i="692"/>
  <c r="N39" i="692"/>
  <c r="L39" i="692"/>
  <c r="K39" i="692"/>
  <c r="J39" i="692"/>
  <c r="I39" i="692"/>
  <c r="H39" i="692"/>
  <c r="F39" i="692"/>
  <c r="E39" i="692"/>
  <c r="D39" i="692"/>
  <c r="C39" i="692"/>
  <c r="B39" i="692"/>
  <c r="AH38" i="692"/>
  <c r="AG38" i="692"/>
  <c r="AF38" i="692"/>
  <c r="AE38" i="692"/>
  <c r="AD38" i="692"/>
  <c r="AC38" i="692"/>
  <c r="AB38" i="692"/>
  <c r="AA38" i="692"/>
  <c r="Z38" i="692"/>
  <c r="Y38" i="692"/>
  <c r="W38" i="692"/>
  <c r="V38" i="692"/>
  <c r="U38" i="692"/>
  <c r="T38" i="692"/>
  <c r="S38" i="692"/>
  <c r="R38" i="692"/>
  <c r="Q38" i="692"/>
  <c r="P38" i="692"/>
  <c r="O38" i="692"/>
  <c r="N38" i="692"/>
  <c r="L38" i="692"/>
  <c r="K38" i="692"/>
  <c r="J38" i="692"/>
  <c r="I38" i="692"/>
  <c r="H38" i="692"/>
  <c r="F38" i="692"/>
  <c r="E38" i="692"/>
  <c r="D38" i="692"/>
  <c r="C38" i="692"/>
  <c r="B38" i="692"/>
  <c r="AH37" i="692"/>
  <c r="AG37" i="692"/>
  <c r="AF37" i="692"/>
  <c r="AE37" i="692"/>
  <c r="AD37" i="692"/>
  <c r="AC37" i="692"/>
  <c r="AB37" i="692"/>
  <c r="AA37" i="692"/>
  <c r="Z37" i="692"/>
  <c r="Y37" i="692"/>
  <c r="W37" i="692"/>
  <c r="V37" i="692"/>
  <c r="U37" i="692"/>
  <c r="T37" i="692"/>
  <c r="S37" i="692"/>
  <c r="R37" i="692"/>
  <c r="Q37" i="692"/>
  <c r="P37" i="692"/>
  <c r="O37" i="692"/>
  <c r="N37" i="692"/>
  <c r="L37" i="692"/>
  <c r="K37" i="692"/>
  <c r="J37" i="692"/>
  <c r="I37" i="692"/>
  <c r="H37" i="692"/>
  <c r="F37" i="692"/>
  <c r="E37" i="692"/>
  <c r="D37" i="692"/>
  <c r="C37" i="692"/>
  <c r="B37" i="692"/>
  <c r="AH36" i="692"/>
  <c r="AG36" i="692"/>
  <c r="AF36" i="692"/>
  <c r="AE36" i="692"/>
  <c r="AD36" i="692"/>
  <c r="AC36" i="692"/>
  <c r="AB36" i="692"/>
  <c r="AA36" i="692"/>
  <c r="Z36" i="692"/>
  <c r="Y36" i="692"/>
  <c r="W36" i="692"/>
  <c r="V36" i="692"/>
  <c r="U36" i="692"/>
  <c r="T36" i="692"/>
  <c r="S36" i="692"/>
  <c r="R36" i="692"/>
  <c r="Q36" i="692"/>
  <c r="P36" i="692"/>
  <c r="O36" i="692"/>
  <c r="N36" i="692"/>
  <c r="L36" i="692"/>
  <c r="K36" i="692"/>
  <c r="J36" i="692"/>
  <c r="I36" i="692"/>
  <c r="H36" i="692"/>
  <c r="F36" i="692"/>
  <c r="E36" i="692"/>
  <c r="D36" i="692"/>
  <c r="C36" i="692"/>
  <c r="B36" i="692"/>
  <c r="AH35" i="692"/>
  <c r="AG35" i="692"/>
  <c r="AF35" i="692"/>
  <c r="AE35" i="692"/>
  <c r="AD35" i="692"/>
  <c r="AC35" i="692"/>
  <c r="AB35" i="692"/>
  <c r="AA35" i="692"/>
  <c r="Z35" i="692"/>
  <c r="Y35" i="692"/>
  <c r="W35" i="692"/>
  <c r="V35" i="692"/>
  <c r="U35" i="692"/>
  <c r="T35" i="692"/>
  <c r="S35" i="692"/>
  <c r="R35" i="692"/>
  <c r="Q35" i="692"/>
  <c r="P35" i="692"/>
  <c r="O35" i="692"/>
  <c r="N35" i="692"/>
  <c r="L35" i="692"/>
  <c r="K35" i="692"/>
  <c r="J35" i="692"/>
  <c r="I35" i="692"/>
  <c r="H35" i="692"/>
  <c r="F35" i="692"/>
  <c r="E35" i="692"/>
  <c r="D35" i="692"/>
  <c r="C35" i="692"/>
  <c r="B35" i="692"/>
  <c r="AH34" i="692"/>
  <c r="AG34" i="692"/>
  <c r="AF34" i="692"/>
  <c r="AE34" i="692"/>
  <c r="AD34" i="692"/>
  <c r="AC34" i="692"/>
  <c r="AB34" i="692"/>
  <c r="AA34" i="692"/>
  <c r="Z34" i="692"/>
  <c r="Y34" i="692"/>
  <c r="W34" i="692"/>
  <c r="V34" i="692"/>
  <c r="U34" i="692"/>
  <c r="T34" i="692"/>
  <c r="S34" i="692"/>
  <c r="R34" i="692"/>
  <c r="Q34" i="692"/>
  <c r="P34" i="692"/>
  <c r="O34" i="692"/>
  <c r="N34" i="692"/>
  <c r="L34" i="692"/>
  <c r="K34" i="692"/>
  <c r="J34" i="692"/>
  <c r="I34" i="692"/>
  <c r="H34" i="692"/>
  <c r="F34" i="692"/>
  <c r="E34" i="692"/>
  <c r="D34" i="692"/>
  <c r="C34" i="692"/>
  <c r="B34" i="692"/>
  <c r="AH33" i="692"/>
  <c r="AG33" i="692"/>
  <c r="AF33" i="692"/>
  <c r="AE33" i="692"/>
  <c r="AD33" i="692"/>
  <c r="AC33" i="692"/>
  <c r="AB33" i="692"/>
  <c r="AA33" i="692"/>
  <c r="Z33" i="692"/>
  <c r="Y33" i="692"/>
  <c r="W33" i="692"/>
  <c r="V33" i="692"/>
  <c r="U33" i="692"/>
  <c r="T33" i="692"/>
  <c r="S33" i="692"/>
  <c r="R33" i="692"/>
  <c r="Q33" i="692"/>
  <c r="P33" i="692"/>
  <c r="O33" i="692"/>
  <c r="N33" i="692"/>
  <c r="L33" i="692"/>
  <c r="K33" i="692"/>
  <c r="J33" i="692"/>
  <c r="I33" i="692"/>
  <c r="H33" i="692"/>
  <c r="F33" i="692"/>
  <c r="E33" i="692"/>
  <c r="D33" i="692"/>
  <c r="C33" i="692"/>
  <c r="B33" i="692"/>
  <c r="AH32" i="692"/>
  <c r="AG32" i="692"/>
  <c r="AF32" i="692"/>
  <c r="AE32" i="692"/>
  <c r="AD32" i="692"/>
  <c r="AC32" i="692"/>
  <c r="AB32" i="692"/>
  <c r="AA32" i="692"/>
  <c r="Z32" i="692"/>
  <c r="Y32" i="692"/>
  <c r="W32" i="692"/>
  <c r="V32" i="692"/>
  <c r="U32" i="692"/>
  <c r="T32" i="692"/>
  <c r="S32" i="692"/>
  <c r="R32" i="692"/>
  <c r="Q32" i="692"/>
  <c r="P32" i="692"/>
  <c r="O32" i="692"/>
  <c r="N32" i="692"/>
  <c r="L32" i="692"/>
  <c r="K32" i="692"/>
  <c r="J32" i="692"/>
  <c r="I32" i="692"/>
  <c r="H32" i="692"/>
  <c r="F32" i="692"/>
  <c r="E32" i="692"/>
  <c r="D32" i="692"/>
  <c r="C32" i="692"/>
  <c r="B32" i="692"/>
  <c r="AH31" i="692"/>
  <c r="AG31" i="692"/>
  <c r="AF31" i="692"/>
  <c r="AE31" i="692"/>
  <c r="AD31" i="692"/>
  <c r="AC31" i="692"/>
  <c r="AB31" i="692"/>
  <c r="AA31" i="692"/>
  <c r="Z31" i="692"/>
  <c r="Y31" i="692"/>
  <c r="W31" i="692"/>
  <c r="V31" i="692"/>
  <c r="U31" i="692"/>
  <c r="T31" i="692"/>
  <c r="S31" i="692"/>
  <c r="R31" i="692"/>
  <c r="Q31" i="692"/>
  <c r="P31" i="692"/>
  <c r="O31" i="692"/>
  <c r="N31" i="692"/>
  <c r="L31" i="692"/>
  <c r="K31" i="692"/>
  <c r="J31" i="692"/>
  <c r="I31" i="692"/>
  <c r="H31" i="692"/>
  <c r="F31" i="692"/>
  <c r="E31" i="692"/>
  <c r="D31" i="692"/>
  <c r="C31" i="692"/>
  <c r="B31" i="692"/>
  <c r="C28" i="692"/>
  <c r="Z26" i="692"/>
  <c r="O26" i="692"/>
  <c r="I26" i="692"/>
  <c r="C26" i="692"/>
  <c r="AB25" i="692"/>
  <c r="AB27" i="692" s="1"/>
  <c r="Q25" i="692"/>
  <c r="Q27" i="692" s="1"/>
  <c r="K25" i="692"/>
  <c r="K27" i="692" s="1"/>
  <c r="E25" i="692"/>
  <c r="E27" i="692" s="1"/>
  <c r="AK28" i="680"/>
  <c r="AK26" i="680"/>
  <c r="AM25" i="680"/>
  <c r="AM27" i="680" s="1"/>
  <c r="AK28" i="672"/>
  <c r="AK26" i="672"/>
  <c r="AM25" i="672"/>
  <c r="AM27" i="672" s="1"/>
  <c r="AG41" i="716" l="1"/>
  <c r="AA42" i="716"/>
  <c r="B42" i="716"/>
  <c r="F42" i="716" s="1"/>
  <c r="D42" i="716"/>
  <c r="N42" i="716"/>
  <c r="R42" i="716" s="1"/>
  <c r="D41" i="716"/>
  <c r="P42" i="716"/>
  <c r="Y42" i="716"/>
  <c r="AC42" i="716" s="1"/>
  <c r="H42" i="716"/>
  <c r="L42" i="716" s="1"/>
  <c r="P41" i="716"/>
  <c r="J42" i="716"/>
  <c r="J41" i="716"/>
  <c r="V41" i="716"/>
  <c r="Y41" i="716"/>
  <c r="AC41" i="716" s="1"/>
  <c r="B41" i="716"/>
  <c r="F41" i="716" s="1"/>
  <c r="AA41" i="716"/>
  <c r="H41" i="716"/>
  <c r="L41" i="716" s="1"/>
  <c r="N41" i="716"/>
  <c r="R41" i="716" s="1"/>
  <c r="AP41" i="684"/>
  <c r="AT41" i="684" s="1"/>
  <c r="AR42" i="684"/>
  <c r="AP42" i="684"/>
  <c r="AT42" i="684" s="1"/>
  <c r="AR41" i="684"/>
  <c r="D41" i="695"/>
  <c r="B42" i="695"/>
  <c r="F42" i="695" s="1"/>
  <c r="J42" i="694"/>
  <c r="AA42" i="695"/>
  <c r="P42" i="695"/>
  <c r="J41" i="695"/>
  <c r="H42" i="695"/>
  <c r="L42" i="695" s="1"/>
  <c r="AG41" i="695"/>
  <c r="D42" i="695"/>
  <c r="J42" i="695"/>
  <c r="Y42" i="695"/>
  <c r="AC42" i="695" s="1"/>
  <c r="P41" i="695"/>
  <c r="N42" i="695"/>
  <c r="R42" i="695" s="1"/>
  <c r="V41" i="695"/>
  <c r="Y41" i="695"/>
  <c r="AC41" i="695" s="1"/>
  <c r="B41" i="695"/>
  <c r="F41" i="695" s="1"/>
  <c r="AA41" i="695"/>
  <c r="H41" i="695"/>
  <c r="L41" i="695" s="1"/>
  <c r="N41" i="695"/>
  <c r="R41" i="695" s="1"/>
  <c r="P41" i="694"/>
  <c r="P42" i="694"/>
  <c r="AA42" i="694"/>
  <c r="B42" i="694"/>
  <c r="F42" i="694" s="1"/>
  <c r="J41" i="694"/>
  <c r="H42" i="694"/>
  <c r="L42" i="694" s="1"/>
  <c r="D42" i="694"/>
  <c r="AG41" i="694"/>
  <c r="Y42" i="694"/>
  <c r="AC42" i="694" s="1"/>
  <c r="V41" i="694"/>
  <c r="N42" i="694"/>
  <c r="R42" i="694" s="1"/>
  <c r="D41" i="693"/>
  <c r="D41" i="694"/>
  <c r="Y41" i="694"/>
  <c r="AC41" i="694" s="1"/>
  <c r="B41" i="694"/>
  <c r="F41" i="694" s="1"/>
  <c r="AA41" i="694"/>
  <c r="H41" i="694"/>
  <c r="L41" i="694" s="1"/>
  <c r="N41" i="694"/>
  <c r="R41" i="694" s="1"/>
  <c r="D41" i="692"/>
  <c r="AA42" i="693"/>
  <c r="B42" i="693"/>
  <c r="F42" i="693" s="1"/>
  <c r="P42" i="693"/>
  <c r="J41" i="693"/>
  <c r="H42" i="693"/>
  <c r="L42" i="693" s="1"/>
  <c r="D42" i="693"/>
  <c r="AA41" i="693"/>
  <c r="AG41" i="693"/>
  <c r="Y42" i="693"/>
  <c r="AC42" i="693" s="1"/>
  <c r="P41" i="693"/>
  <c r="N42" i="693"/>
  <c r="R42" i="693" s="1"/>
  <c r="J42" i="693"/>
  <c r="V41" i="693"/>
  <c r="Y41" i="693"/>
  <c r="AC41" i="693" s="1"/>
  <c r="B41" i="693"/>
  <c r="F41" i="693" s="1"/>
  <c r="H41" i="693"/>
  <c r="L41" i="693" s="1"/>
  <c r="N41" i="693"/>
  <c r="R41" i="693" s="1"/>
  <c r="N41" i="692"/>
  <c r="R41" i="692" s="1"/>
  <c r="P42" i="692"/>
  <c r="AA42" i="692"/>
  <c r="B42" i="692"/>
  <c r="F42" i="692" s="1"/>
  <c r="J41" i="692"/>
  <c r="H42" i="692"/>
  <c r="L42" i="692" s="1"/>
  <c r="D42" i="692"/>
  <c r="AG41" i="692"/>
  <c r="J42" i="692"/>
  <c r="Y42" i="692"/>
  <c r="AC42" i="692" s="1"/>
  <c r="P41" i="692"/>
  <c r="N42" i="692"/>
  <c r="R42" i="692" s="1"/>
  <c r="V41" i="692"/>
  <c r="Y41" i="692"/>
  <c r="AC41" i="692" s="1"/>
  <c r="B41" i="692"/>
  <c r="F41" i="692" s="1"/>
  <c r="AA41" i="692"/>
  <c r="H41" i="692"/>
  <c r="L41" i="692" s="1"/>
  <c r="AH40" i="687"/>
  <c r="AG40" i="687"/>
  <c r="AF40" i="687"/>
  <c r="AE40" i="687"/>
  <c r="AD40" i="687"/>
  <c r="AC40" i="687"/>
  <c r="AB40" i="687"/>
  <c r="AA40" i="687"/>
  <c r="Z40" i="687"/>
  <c r="Y40" i="687"/>
  <c r="W40" i="687"/>
  <c r="V40" i="687"/>
  <c r="U40" i="687"/>
  <c r="T40" i="687"/>
  <c r="S40" i="687"/>
  <c r="R40" i="687"/>
  <c r="Q40" i="687"/>
  <c r="P40" i="687"/>
  <c r="O40" i="687"/>
  <c r="N40" i="687"/>
  <c r="L40" i="687"/>
  <c r="K40" i="687"/>
  <c r="J40" i="687"/>
  <c r="I40" i="687"/>
  <c r="H40" i="687"/>
  <c r="F40" i="687"/>
  <c r="E40" i="687"/>
  <c r="D40" i="687"/>
  <c r="C40" i="687"/>
  <c r="B40" i="687"/>
  <c r="AH39" i="687"/>
  <c r="AG39" i="687"/>
  <c r="AF39" i="687"/>
  <c r="AE39" i="687"/>
  <c r="AD39" i="687"/>
  <c r="AC39" i="687"/>
  <c r="AB39" i="687"/>
  <c r="AA39" i="687"/>
  <c r="Z39" i="687"/>
  <c r="Y39" i="687"/>
  <c r="W39" i="687"/>
  <c r="V39" i="687"/>
  <c r="U39" i="687"/>
  <c r="T39" i="687"/>
  <c r="S39" i="687"/>
  <c r="R39" i="687"/>
  <c r="Q39" i="687"/>
  <c r="P39" i="687"/>
  <c r="O39" i="687"/>
  <c r="N39" i="687"/>
  <c r="L39" i="687"/>
  <c r="K39" i="687"/>
  <c r="J39" i="687"/>
  <c r="I39" i="687"/>
  <c r="H39" i="687"/>
  <c r="F39" i="687"/>
  <c r="E39" i="687"/>
  <c r="D39" i="687"/>
  <c r="C39" i="687"/>
  <c r="B39" i="687"/>
  <c r="AH38" i="687"/>
  <c r="AG38" i="687"/>
  <c r="AF38" i="687"/>
  <c r="AE38" i="687"/>
  <c r="AD38" i="687"/>
  <c r="AC38" i="687"/>
  <c r="AB38" i="687"/>
  <c r="AA38" i="687"/>
  <c r="Z38" i="687"/>
  <c r="Y38" i="687"/>
  <c r="W38" i="687"/>
  <c r="V38" i="687"/>
  <c r="U38" i="687"/>
  <c r="T38" i="687"/>
  <c r="S38" i="687"/>
  <c r="R38" i="687"/>
  <c r="Q38" i="687"/>
  <c r="P38" i="687"/>
  <c r="O38" i="687"/>
  <c r="N38" i="687"/>
  <c r="L38" i="687"/>
  <c r="K38" i="687"/>
  <c r="J38" i="687"/>
  <c r="I38" i="687"/>
  <c r="H38" i="687"/>
  <c r="F38" i="687"/>
  <c r="E38" i="687"/>
  <c r="D38" i="687"/>
  <c r="C38" i="687"/>
  <c r="B38" i="687"/>
  <c r="AH37" i="687"/>
  <c r="AG37" i="687"/>
  <c r="AF37" i="687"/>
  <c r="AE37" i="687"/>
  <c r="AD37" i="687"/>
  <c r="AC37" i="687"/>
  <c r="AB37" i="687"/>
  <c r="AA37" i="687"/>
  <c r="Z37" i="687"/>
  <c r="Y37" i="687"/>
  <c r="W37" i="687"/>
  <c r="V37" i="687"/>
  <c r="U37" i="687"/>
  <c r="T37" i="687"/>
  <c r="S37" i="687"/>
  <c r="R37" i="687"/>
  <c r="Q37" i="687"/>
  <c r="P37" i="687"/>
  <c r="O37" i="687"/>
  <c r="N37" i="687"/>
  <c r="L37" i="687"/>
  <c r="K37" i="687"/>
  <c r="J37" i="687"/>
  <c r="I37" i="687"/>
  <c r="H37" i="687"/>
  <c r="F37" i="687"/>
  <c r="E37" i="687"/>
  <c r="D37" i="687"/>
  <c r="C37" i="687"/>
  <c r="B37" i="687"/>
  <c r="AH36" i="687"/>
  <c r="AG36" i="687"/>
  <c r="AF36" i="687"/>
  <c r="AE36" i="687"/>
  <c r="AD36" i="687"/>
  <c r="AC36" i="687"/>
  <c r="AB36" i="687"/>
  <c r="AA36" i="687"/>
  <c r="Z36" i="687"/>
  <c r="Y36" i="687"/>
  <c r="W36" i="687"/>
  <c r="V36" i="687"/>
  <c r="U36" i="687"/>
  <c r="T36" i="687"/>
  <c r="S36" i="687"/>
  <c r="R36" i="687"/>
  <c r="Q36" i="687"/>
  <c r="P36" i="687"/>
  <c r="O36" i="687"/>
  <c r="N36" i="687"/>
  <c r="L36" i="687"/>
  <c r="K36" i="687"/>
  <c r="J36" i="687"/>
  <c r="I36" i="687"/>
  <c r="H36" i="687"/>
  <c r="F36" i="687"/>
  <c r="E36" i="687"/>
  <c r="D36" i="687"/>
  <c r="C36" i="687"/>
  <c r="B36" i="687"/>
  <c r="AH35" i="687"/>
  <c r="AG35" i="687"/>
  <c r="AF35" i="687"/>
  <c r="AE35" i="687"/>
  <c r="AD35" i="687"/>
  <c r="AC35" i="687"/>
  <c r="AB35" i="687"/>
  <c r="AA35" i="687"/>
  <c r="Z35" i="687"/>
  <c r="Y35" i="687"/>
  <c r="W35" i="687"/>
  <c r="V35" i="687"/>
  <c r="U35" i="687"/>
  <c r="T35" i="687"/>
  <c r="S35" i="687"/>
  <c r="R35" i="687"/>
  <c r="Q35" i="687"/>
  <c r="P35" i="687"/>
  <c r="O35" i="687"/>
  <c r="N35" i="687"/>
  <c r="L35" i="687"/>
  <c r="K35" i="687"/>
  <c r="J35" i="687"/>
  <c r="I35" i="687"/>
  <c r="H35" i="687"/>
  <c r="F35" i="687"/>
  <c r="E35" i="687"/>
  <c r="D35" i="687"/>
  <c r="C35" i="687"/>
  <c r="B35" i="687"/>
  <c r="AH34" i="687"/>
  <c r="AG34" i="687"/>
  <c r="AF34" i="687"/>
  <c r="AE34" i="687"/>
  <c r="AD34" i="687"/>
  <c r="AC34" i="687"/>
  <c r="AB34" i="687"/>
  <c r="AA34" i="687"/>
  <c r="Z34" i="687"/>
  <c r="Y34" i="687"/>
  <c r="W34" i="687"/>
  <c r="V34" i="687"/>
  <c r="U34" i="687"/>
  <c r="T34" i="687"/>
  <c r="S34" i="687"/>
  <c r="R34" i="687"/>
  <c r="Q34" i="687"/>
  <c r="P34" i="687"/>
  <c r="O34" i="687"/>
  <c r="N34" i="687"/>
  <c r="L34" i="687"/>
  <c r="K34" i="687"/>
  <c r="J34" i="687"/>
  <c r="I34" i="687"/>
  <c r="H34" i="687"/>
  <c r="F34" i="687"/>
  <c r="E34" i="687"/>
  <c r="D34" i="687"/>
  <c r="C34" i="687"/>
  <c r="B34" i="687"/>
  <c r="AH33" i="687"/>
  <c r="AG33" i="687"/>
  <c r="AF33" i="687"/>
  <c r="AE33" i="687"/>
  <c r="AD33" i="687"/>
  <c r="AC33" i="687"/>
  <c r="AB33" i="687"/>
  <c r="AA33" i="687"/>
  <c r="Z33" i="687"/>
  <c r="Y33" i="687"/>
  <c r="W33" i="687"/>
  <c r="V33" i="687"/>
  <c r="U33" i="687"/>
  <c r="T33" i="687"/>
  <c r="S33" i="687"/>
  <c r="R33" i="687"/>
  <c r="Q33" i="687"/>
  <c r="P33" i="687"/>
  <c r="O33" i="687"/>
  <c r="N33" i="687"/>
  <c r="L33" i="687"/>
  <c r="K33" i="687"/>
  <c r="J33" i="687"/>
  <c r="I33" i="687"/>
  <c r="H33" i="687"/>
  <c r="F33" i="687"/>
  <c r="E33" i="687"/>
  <c r="D33" i="687"/>
  <c r="C33" i="687"/>
  <c r="B33" i="687"/>
  <c r="AH32" i="687"/>
  <c r="AG32" i="687"/>
  <c r="AF32" i="687"/>
  <c r="AE32" i="687"/>
  <c r="AD32" i="687"/>
  <c r="AC32" i="687"/>
  <c r="AB32" i="687"/>
  <c r="AA32" i="687"/>
  <c r="Z32" i="687"/>
  <c r="Y32" i="687"/>
  <c r="W32" i="687"/>
  <c r="V32" i="687"/>
  <c r="U32" i="687"/>
  <c r="T32" i="687"/>
  <c r="S32" i="687"/>
  <c r="R32" i="687"/>
  <c r="Q32" i="687"/>
  <c r="P32" i="687"/>
  <c r="O32" i="687"/>
  <c r="N32" i="687"/>
  <c r="L32" i="687"/>
  <c r="K32" i="687"/>
  <c r="J32" i="687"/>
  <c r="I32" i="687"/>
  <c r="H32" i="687"/>
  <c r="F32" i="687"/>
  <c r="E32" i="687"/>
  <c r="D32" i="687"/>
  <c r="C32" i="687"/>
  <c r="B32" i="687"/>
  <c r="AH31" i="687"/>
  <c r="AG31" i="687"/>
  <c r="AF31" i="687"/>
  <c r="AE31" i="687"/>
  <c r="AD31" i="687"/>
  <c r="AC31" i="687"/>
  <c r="AB31" i="687"/>
  <c r="AA31" i="687"/>
  <c r="Z31" i="687"/>
  <c r="Y31" i="687"/>
  <c r="W31" i="687"/>
  <c r="V31" i="687"/>
  <c r="U31" i="687"/>
  <c r="T31" i="687"/>
  <c r="S31" i="687"/>
  <c r="R31" i="687"/>
  <c r="Q31" i="687"/>
  <c r="P31" i="687"/>
  <c r="O31" i="687"/>
  <c r="N31" i="687"/>
  <c r="L31" i="687"/>
  <c r="K31" i="687"/>
  <c r="J31" i="687"/>
  <c r="I31" i="687"/>
  <c r="H31" i="687"/>
  <c r="F31" i="687"/>
  <c r="E31" i="687"/>
  <c r="D31" i="687"/>
  <c r="C31" i="687"/>
  <c r="B31" i="687"/>
  <c r="C28" i="687"/>
  <c r="Z26" i="687"/>
  <c r="O26" i="687"/>
  <c r="I26" i="687"/>
  <c r="C26" i="687"/>
  <c r="AB25" i="687"/>
  <c r="AB27" i="687" s="1"/>
  <c r="Q25" i="687"/>
  <c r="Q27" i="687" s="1"/>
  <c r="K25" i="687"/>
  <c r="K27" i="687" s="1"/>
  <c r="E25" i="687"/>
  <c r="E27" i="687" s="1"/>
  <c r="AH40" i="685"/>
  <c r="AG40" i="685"/>
  <c r="AF40" i="685"/>
  <c r="AE40" i="685"/>
  <c r="AD40" i="685"/>
  <c r="AC40" i="685"/>
  <c r="AB40" i="685"/>
  <c r="AA40" i="685"/>
  <c r="Z40" i="685"/>
  <c r="Y40" i="685"/>
  <c r="W40" i="685"/>
  <c r="V40" i="685"/>
  <c r="U40" i="685"/>
  <c r="T40" i="685"/>
  <c r="S40" i="685"/>
  <c r="R40" i="685"/>
  <c r="Q40" i="685"/>
  <c r="P40" i="685"/>
  <c r="O40" i="685"/>
  <c r="N40" i="685"/>
  <c r="L40" i="685"/>
  <c r="K40" i="685"/>
  <c r="J40" i="685"/>
  <c r="I40" i="685"/>
  <c r="H40" i="685"/>
  <c r="F40" i="685"/>
  <c r="E40" i="685"/>
  <c r="D40" i="685"/>
  <c r="C40" i="685"/>
  <c r="B40" i="685"/>
  <c r="AH39" i="685"/>
  <c r="AG39" i="685"/>
  <c r="AF39" i="685"/>
  <c r="AE39" i="685"/>
  <c r="AD39" i="685"/>
  <c r="AC39" i="685"/>
  <c r="AB39" i="685"/>
  <c r="AA39" i="685"/>
  <c r="Z39" i="685"/>
  <c r="Y39" i="685"/>
  <c r="W39" i="685"/>
  <c r="V39" i="685"/>
  <c r="U39" i="685"/>
  <c r="T39" i="685"/>
  <c r="S39" i="685"/>
  <c r="R39" i="685"/>
  <c r="Q39" i="685"/>
  <c r="P39" i="685"/>
  <c r="O39" i="685"/>
  <c r="N39" i="685"/>
  <c r="L39" i="685"/>
  <c r="K39" i="685"/>
  <c r="J39" i="685"/>
  <c r="I39" i="685"/>
  <c r="H39" i="685"/>
  <c r="F39" i="685"/>
  <c r="E39" i="685"/>
  <c r="D39" i="685"/>
  <c r="C39" i="685"/>
  <c r="B39" i="685"/>
  <c r="AH38" i="685"/>
  <c r="AG38" i="685"/>
  <c r="AF38" i="685"/>
  <c r="AE38" i="685"/>
  <c r="AD38" i="685"/>
  <c r="AC38" i="685"/>
  <c r="AB38" i="685"/>
  <c r="AA38" i="685"/>
  <c r="Z38" i="685"/>
  <c r="Y38" i="685"/>
  <c r="W38" i="685"/>
  <c r="V38" i="685"/>
  <c r="U38" i="685"/>
  <c r="T38" i="685"/>
  <c r="S38" i="685"/>
  <c r="R38" i="685"/>
  <c r="Q38" i="685"/>
  <c r="P38" i="685"/>
  <c r="O38" i="685"/>
  <c r="N38" i="685"/>
  <c r="L38" i="685"/>
  <c r="K38" i="685"/>
  <c r="J38" i="685"/>
  <c r="I38" i="685"/>
  <c r="H38" i="685"/>
  <c r="F38" i="685"/>
  <c r="E38" i="685"/>
  <c r="D38" i="685"/>
  <c r="C38" i="685"/>
  <c r="B38" i="685"/>
  <c r="AH37" i="685"/>
  <c r="AG37" i="685"/>
  <c r="AF37" i="685"/>
  <c r="AE37" i="685"/>
  <c r="AD37" i="685"/>
  <c r="AC37" i="685"/>
  <c r="AB37" i="685"/>
  <c r="AA37" i="685"/>
  <c r="Z37" i="685"/>
  <c r="Y37" i="685"/>
  <c r="W37" i="685"/>
  <c r="V37" i="685"/>
  <c r="U37" i="685"/>
  <c r="T37" i="685"/>
  <c r="S37" i="685"/>
  <c r="R37" i="685"/>
  <c r="Q37" i="685"/>
  <c r="P37" i="685"/>
  <c r="O37" i="685"/>
  <c r="N37" i="685"/>
  <c r="L37" i="685"/>
  <c r="K37" i="685"/>
  <c r="J37" i="685"/>
  <c r="I37" i="685"/>
  <c r="H37" i="685"/>
  <c r="F37" i="685"/>
  <c r="E37" i="685"/>
  <c r="D37" i="685"/>
  <c r="C37" i="685"/>
  <c r="B37" i="685"/>
  <c r="AH36" i="685"/>
  <c r="AG36" i="685"/>
  <c r="AF36" i="685"/>
  <c r="AE36" i="685"/>
  <c r="AD36" i="685"/>
  <c r="AC36" i="685"/>
  <c r="AB36" i="685"/>
  <c r="AA36" i="685"/>
  <c r="Z36" i="685"/>
  <c r="Y36" i="685"/>
  <c r="W36" i="685"/>
  <c r="V36" i="685"/>
  <c r="U36" i="685"/>
  <c r="T36" i="685"/>
  <c r="S36" i="685"/>
  <c r="R36" i="685"/>
  <c r="Q36" i="685"/>
  <c r="P36" i="685"/>
  <c r="O36" i="685"/>
  <c r="N36" i="685"/>
  <c r="L36" i="685"/>
  <c r="K36" i="685"/>
  <c r="J36" i="685"/>
  <c r="I36" i="685"/>
  <c r="H36" i="685"/>
  <c r="F36" i="685"/>
  <c r="E36" i="685"/>
  <c r="D36" i="685"/>
  <c r="C36" i="685"/>
  <c r="B36" i="685"/>
  <c r="AH35" i="685"/>
  <c r="AG35" i="685"/>
  <c r="AF35" i="685"/>
  <c r="AE35" i="685"/>
  <c r="AD35" i="685"/>
  <c r="AC35" i="685"/>
  <c r="AB35" i="685"/>
  <c r="AA35" i="685"/>
  <c r="Z35" i="685"/>
  <c r="Y35" i="685"/>
  <c r="W35" i="685"/>
  <c r="V35" i="685"/>
  <c r="U35" i="685"/>
  <c r="T35" i="685"/>
  <c r="S35" i="685"/>
  <c r="R35" i="685"/>
  <c r="Q35" i="685"/>
  <c r="P35" i="685"/>
  <c r="O35" i="685"/>
  <c r="N35" i="685"/>
  <c r="L35" i="685"/>
  <c r="K35" i="685"/>
  <c r="J35" i="685"/>
  <c r="I35" i="685"/>
  <c r="H35" i="685"/>
  <c r="F35" i="685"/>
  <c r="E35" i="685"/>
  <c r="D35" i="685"/>
  <c r="C35" i="685"/>
  <c r="B35" i="685"/>
  <c r="AH34" i="685"/>
  <c r="AG34" i="685"/>
  <c r="AF34" i="685"/>
  <c r="AE34" i="685"/>
  <c r="AD34" i="685"/>
  <c r="AC34" i="685"/>
  <c r="AB34" i="685"/>
  <c r="AA34" i="685"/>
  <c r="Z34" i="685"/>
  <c r="Y34" i="685"/>
  <c r="W34" i="685"/>
  <c r="V34" i="685"/>
  <c r="U34" i="685"/>
  <c r="T34" i="685"/>
  <c r="S34" i="685"/>
  <c r="R34" i="685"/>
  <c r="Q34" i="685"/>
  <c r="P34" i="685"/>
  <c r="O34" i="685"/>
  <c r="N34" i="685"/>
  <c r="L34" i="685"/>
  <c r="K34" i="685"/>
  <c r="J34" i="685"/>
  <c r="I34" i="685"/>
  <c r="H34" i="685"/>
  <c r="F34" i="685"/>
  <c r="E34" i="685"/>
  <c r="D34" i="685"/>
  <c r="C34" i="685"/>
  <c r="B34" i="685"/>
  <c r="AH33" i="685"/>
  <c r="AG33" i="685"/>
  <c r="AF33" i="685"/>
  <c r="AE33" i="685"/>
  <c r="AD33" i="685"/>
  <c r="AC33" i="685"/>
  <c r="AB33" i="685"/>
  <c r="AA33" i="685"/>
  <c r="Z33" i="685"/>
  <c r="Y33" i="685"/>
  <c r="W33" i="685"/>
  <c r="V33" i="685"/>
  <c r="U33" i="685"/>
  <c r="T33" i="685"/>
  <c r="S33" i="685"/>
  <c r="R33" i="685"/>
  <c r="Q33" i="685"/>
  <c r="P33" i="685"/>
  <c r="O33" i="685"/>
  <c r="N33" i="685"/>
  <c r="L33" i="685"/>
  <c r="K33" i="685"/>
  <c r="J33" i="685"/>
  <c r="I33" i="685"/>
  <c r="H33" i="685"/>
  <c r="F33" i="685"/>
  <c r="E33" i="685"/>
  <c r="D33" i="685"/>
  <c r="C33" i="685"/>
  <c r="B33" i="685"/>
  <c r="AH32" i="685"/>
  <c r="AG32" i="685"/>
  <c r="AF32" i="685"/>
  <c r="AE32" i="685"/>
  <c r="AD32" i="685"/>
  <c r="AC32" i="685"/>
  <c r="AB32" i="685"/>
  <c r="AA32" i="685"/>
  <c r="Z32" i="685"/>
  <c r="Y32" i="685"/>
  <c r="W32" i="685"/>
  <c r="V32" i="685"/>
  <c r="U32" i="685"/>
  <c r="T32" i="685"/>
  <c r="S32" i="685"/>
  <c r="R32" i="685"/>
  <c r="Q32" i="685"/>
  <c r="P32" i="685"/>
  <c r="O32" i="685"/>
  <c r="N32" i="685"/>
  <c r="L32" i="685"/>
  <c r="K32" i="685"/>
  <c r="J32" i="685"/>
  <c r="I32" i="685"/>
  <c r="H32" i="685"/>
  <c r="F32" i="685"/>
  <c r="E32" i="685"/>
  <c r="D32" i="685"/>
  <c r="C32" i="685"/>
  <c r="B32" i="685"/>
  <c r="AH31" i="685"/>
  <c r="AG31" i="685"/>
  <c r="AF31" i="685"/>
  <c r="AE31" i="685"/>
  <c r="AD31" i="685"/>
  <c r="AC31" i="685"/>
  <c r="AB31" i="685"/>
  <c r="AA31" i="685"/>
  <c r="Z31" i="685"/>
  <c r="Y31" i="685"/>
  <c r="W31" i="685"/>
  <c r="V31" i="685"/>
  <c r="U31" i="685"/>
  <c r="T31" i="685"/>
  <c r="S31" i="685"/>
  <c r="R31" i="685"/>
  <c r="Q31" i="685"/>
  <c r="P31" i="685"/>
  <c r="O31" i="685"/>
  <c r="N31" i="685"/>
  <c r="L31" i="685"/>
  <c r="K31" i="685"/>
  <c r="J31" i="685"/>
  <c r="I31" i="685"/>
  <c r="H31" i="685"/>
  <c r="F31" i="685"/>
  <c r="E31" i="685"/>
  <c r="D31" i="685"/>
  <c r="C31" i="685"/>
  <c r="B31" i="685"/>
  <c r="C28" i="685"/>
  <c r="Z26" i="685"/>
  <c r="O26" i="685"/>
  <c r="I26" i="685"/>
  <c r="C26" i="685"/>
  <c r="AB25" i="685"/>
  <c r="AB27" i="685" s="1"/>
  <c r="Q25" i="685"/>
  <c r="Q27" i="685" s="1"/>
  <c r="K25" i="685"/>
  <c r="K27" i="685" s="1"/>
  <c r="E25" i="685"/>
  <c r="E27" i="685" s="1"/>
  <c r="AH40" i="684"/>
  <c r="AG40" i="684"/>
  <c r="AF40" i="684"/>
  <c r="AE40" i="684"/>
  <c r="AD40" i="684"/>
  <c r="AC40" i="684"/>
  <c r="AB40" i="684"/>
  <c r="AA40" i="684"/>
  <c r="Z40" i="684"/>
  <c r="Y40" i="684"/>
  <c r="W40" i="684"/>
  <c r="V40" i="684"/>
  <c r="U40" i="684"/>
  <c r="T40" i="684"/>
  <c r="S40" i="684"/>
  <c r="R40" i="684"/>
  <c r="Q40" i="684"/>
  <c r="P40" i="684"/>
  <c r="O40" i="684"/>
  <c r="N40" i="684"/>
  <c r="L40" i="684"/>
  <c r="K40" i="684"/>
  <c r="J40" i="684"/>
  <c r="I40" i="684"/>
  <c r="H40" i="684"/>
  <c r="F40" i="684"/>
  <c r="E40" i="684"/>
  <c r="D40" i="684"/>
  <c r="C40" i="684"/>
  <c r="B40" i="684"/>
  <c r="AH39" i="684"/>
  <c r="AG39" i="684"/>
  <c r="AF39" i="684"/>
  <c r="AE39" i="684"/>
  <c r="AD39" i="684"/>
  <c r="AC39" i="684"/>
  <c r="AB39" i="684"/>
  <c r="AA39" i="684"/>
  <c r="Z39" i="684"/>
  <c r="Y39" i="684"/>
  <c r="W39" i="684"/>
  <c r="V39" i="684"/>
  <c r="U39" i="684"/>
  <c r="T39" i="684"/>
  <c r="S39" i="684"/>
  <c r="R39" i="684"/>
  <c r="Q39" i="684"/>
  <c r="P39" i="684"/>
  <c r="O39" i="684"/>
  <c r="N39" i="684"/>
  <c r="L39" i="684"/>
  <c r="K39" i="684"/>
  <c r="J39" i="684"/>
  <c r="I39" i="684"/>
  <c r="H39" i="684"/>
  <c r="F39" i="684"/>
  <c r="E39" i="684"/>
  <c r="D39" i="684"/>
  <c r="C39" i="684"/>
  <c r="B39" i="684"/>
  <c r="AH38" i="684"/>
  <c r="AG38" i="684"/>
  <c r="AF38" i="684"/>
  <c r="AE38" i="684"/>
  <c r="AD38" i="684"/>
  <c r="AC38" i="684"/>
  <c r="AB38" i="684"/>
  <c r="AA38" i="684"/>
  <c r="Z38" i="684"/>
  <c r="Y38" i="684"/>
  <c r="W38" i="684"/>
  <c r="V38" i="684"/>
  <c r="U38" i="684"/>
  <c r="T38" i="684"/>
  <c r="S38" i="684"/>
  <c r="R38" i="684"/>
  <c r="Q38" i="684"/>
  <c r="P38" i="684"/>
  <c r="O38" i="684"/>
  <c r="N38" i="684"/>
  <c r="L38" i="684"/>
  <c r="K38" i="684"/>
  <c r="J38" i="684"/>
  <c r="I38" i="684"/>
  <c r="H38" i="684"/>
  <c r="F38" i="684"/>
  <c r="E38" i="684"/>
  <c r="D38" i="684"/>
  <c r="C38" i="684"/>
  <c r="B38" i="684"/>
  <c r="AH37" i="684"/>
  <c r="AG37" i="684"/>
  <c r="AF37" i="684"/>
  <c r="AE37" i="684"/>
  <c r="AD37" i="684"/>
  <c r="AC37" i="684"/>
  <c r="AB37" i="684"/>
  <c r="AA37" i="684"/>
  <c r="Z37" i="684"/>
  <c r="Y37" i="684"/>
  <c r="W37" i="684"/>
  <c r="V37" i="684"/>
  <c r="U37" i="684"/>
  <c r="T37" i="684"/>
  <c r="S37" i="684"/>
  <c r="R37" i="684"/>
  <c r="Q37" i="684"/>
  <c r="P37" i="684"/>
  <c r="O37" i="684"/>
  <c r="N37" i="684"/>
  <c r="L37" i="684"/>
  <c r="K37" i="684"/>
  <c r="J37" i="684"/>
  <c r="I37" i="684"/>
  <c r="H37" i="684"/>
  <c r="F37" i="684"/>
  <c r="E37" i="684"/>
  <c r="D37" i="684"/>
  <c r="C37" i="684"/>
  <c r="B37" i="684"/>
  <c r="AH36" i="684"/>
  <c r="AG36" i="684"/>
  <c r="AF36" i="684"/>
  <c r="AE36" i="684"/>
  <c r="AD36" i="684"/>
  <c r="AC36" i="684"/>
  <c r="AB36" i="684"/>
  <c r="AA36" i="684"/>
  <c r="Z36" i="684"/>
  <c r="Y36" i="684"/>
  <c r="W36" i="684"/>
  <c r="V36" i="684"/>
  <c r="U36" i="684"/>
  <c r="T36" i="684"/>
  <c r="S36" i="684"/>
  <c r="R36" i="684"/>
  <c r="Q36" i="684"/>
  <c r="P36" i="684"/>
  <c r="O36" i="684"/>
  <c r="N36" i="684"/>
  <c r="L36" i="684"/>
  <c r="K36" i="684"/>
  <c r="J36" i="684"/>
  <c r="I36" i="684"/>
  <c r="H36" i="684"/>
  <c r="F36" i="684"/>
  <c r="E36" i="684"/>
  <c r="D36" i="684"/>
  <c r="C36" i="684"/>
  <c r="B36" i="684"/>
  <c r="AH35" i="684"/>
  <c r="AG35" i="684"/>
  <c r="AF35" i="684"/>
  <c r="AE35" i="684"/>
  <c r="AD35" i="684"/>
  <c r="AC35" i="684"/>
  <c r="AB35" i="684"/>
  <c r="AA35" i="684"/>
  <c r="Z35" i="684"/>
  <c r="Y35" i="684"/>
  <c r="W35" i="684"/>
  <c r="V35" i="684"/>
  <c r="U35" i="684"/>
  <c r="T35" i="684"/>
  <c r="S35" i="684"/>
  <c r="R35" i="684"/>
  <c r="Q35" i="684"/>
  <c r="P35" i="684"/>
  <c r="O35" i="684"/>
  <c r="N35" i="684"/>
  <c r="L35" i="684"/>
  <c r="K35" i="684"/>
  <c r="J35" i="684"/>
  <c r="I35" i="684"/>
  <c r="H35" i="684"/>
  <c r="F35" i="684"/>
  <c r="E35" i="684"/>
  <c r="D35" i="684"/>
  <c r="C35" i="684"/>
  <c r="B35" i="684"/>
  <c r="AH34" i="684"/>
  <c r="AG34" i="684"/>
  <c r="AF34" i="684"/>
  <c r="AE34" i="684"/>
  <c r="AD34" i="684"/>
  <c r="AC34" i="684"/>
  <c r="AB34" i="684"/>
  <c r="AA34" i="684"/>
  <c r="Z34" i="684"/>
  <c r="Y34" i="684"/>
  <c r="W34" i="684"/>
  <c r="V34" i="684"/>
  <c r="U34" i="684"/>
  <c r="T34" i="684"/>
  <c r="S34" i="684"/>
  <c r="R34" i="684"/>
  <c r="Q34" i="684"/>
  <c r="P34" i="684"/>
  <c r="O34" i="684"/>
  <c r="N34" i="684"/>
  <c r="L34" i="684"/>
  <c r="K34" i="684"/>
  <c r="J34" i="684"/>
  <c r="I34" i="684"/>
  <c r="H34" i="684"/>
  <c r="F34" i="684"/>
  <c r="E34" i="684"/>
  <c r="D34" i="684"/>
  <c r="C34" i="684"/>
  <c r="B34" i="684"/>
  <c r="AH33" i="684"/>
  <c r="AG33" i="684"/>
  <c r="AF33" i="684"/>
  <c r="AE33" i="684"/>
  <c r="AD33" i="684"/>
  <c r="AC33" i="684"/>
  <c r="AB33" i="684"/>
  <c r="AA33" i="684"/>
  <c r="Z33" i="684"/>
  <c r="Y33" i="684"/>
  <c r="W33" i="684"/>
  <c r="V33" i="684"/>
  <c r="U33" i="684"/>
  <c r="T33" i="684"/>
  <c r="S33" i="684"/>
  <c r="R33" i="684"/>
  <c r="Q33" i="684"/>
  <c r="P33" i="684"/>
  <c r="O33" i="684"/>
  <c r="N33" i="684"/>
  <c r="L33" i="684"/>
  <c r="K33" i="684"/>
  <c r="J33" i="684"/>
  <c r="I33" i="684"/>
  <c r="H33" i="684"/>
  <c r="F33" i="684"/>
  <c r="E33" i="684"/>
  <c r="D33" i="684"/>
  <c r="C33" i="684"/>
  <c r="B33" i="684"/>
  <c r="AH32" i="684"/>
  <c r="AG32" i="684"/>
  <c r="AF32" i="684"/>
  <c r="AE32" i="684"/>
  <c r="AD32" i="684"/>
  <c r="AC32" i="684"/>
  <c r="AB32" i="684"/>
  <c r="AA32" i="684"/>
  <c r="Z32" i="684"/>
  <c r="Y32" i="684"/>
  <c r="W32" i="684"/>
  <c r="V32" i="684"/>
  <c r="U32" i="684"/>
  <c r="T32" i="684"/>
  <c r="S32" i="684"/>
  <c r="R32" i="684"/>
  <c r="Q32" i="684"/>
  <c r="P32" i="684"/>
  <c r="O32" i="684"/>
  <c r="N32" i="684"/>
  <c r="L32" i="684"/>
  <c r="K32" i="684"/>
  <c r="J32" i="684"/>
  <c r="I32" i="684"/>
  <c r="H32" i="684"/>
  <c r="F32" i="684"/>
  <c r="E32" i="684"/>
  <c r="D32" i="684"/>
  <c r="C32" i="684"/>
  <c r="B32" i="684"/>
  <c r="AH31" i="684"/>
  <c r="AG31" i="684"/>
  <c r="AF31" i="684"/>
  <c r="AE31" i="684"/>
  <c r="AD31" i="684"/>
  <c r="AC31" i="684"/>
  <c r="AB31" i="684"/>
  <c r="AA31" i="684"/>
  <c r="Z31" i="684"/>
  <c r="Y31" i="684"/>
  <c r="W31" i="684"/>
  <c r="V31" i="684"/>
  <c r="U31" i="684"/>
  <c r="T31" i="684"/>
  <c r="S31" i="684"/>
  <c r="R31" i="684"/>
  <c r="Q31" i="684"/>
  <c r="P31" i="684"/>
  <c r="O31" i="684"/>
  <c r="N31" i="684"/>
  <c r="L31" i="684"/>
  <c r="K31" i="684"/>
  <c r="J31" i="684"/>
  <c r="I31" i="684"/>
  <c r="H31" i="684"/>
  <c r="F31" i="684"/>
  <c r="E31" i="684"/>
  <c r="D31" i="684"/>
  <c r="C31" i="684"/>
  <c r="B31" i="684"/>
  <c r="C28" i="684"/>
  <c r="Z26" i="684"/>
  <c r="O26" i="684"/>
  <c r="I26" i="684"/>
  <c r="C26" i="684"/>
  <c r="AB25" i="684"/>
  <c r="AB27" i="684" s="1"/>
  <c r="Q25" i="684"/>
  <c r="Q27" i="684" s="1"/>
  <c r="K25" i="684"/>
  <c r="K27" i="684" s="1"/>
  <c r="E25" i="684"/>
  <c r="E27" i="684" s="1"/>
  <c r="AH40" i="681"/>
  <c r="AG40" i="681"/>
  <c r="AF40" i="681"/>
  <c r="AE40" i="681"/>
  <c r="AD40" i="681"/>
  <c r="AC40" i="681"/>
  <c r="AB40" i="681"/>
  <c r="AA40" i="681"/>
  <c r="Z40" i="681"/>
  <c r="Y40" i="681"/>
  <c r="W40" i="681"/>
  <c r="V40" i="681"/>
  <c r="U40" i="681"/>
  <c r="T40" i="681"/>
  <c r="S40" i="681"/>
  <c r="R40" i="681"/>
  <c r="Q40" i="681"/>
  <c r="P40" i="681"/>
  <c r="O40" i="681"/>
  <c r="N40" i="681"/>
  <c r="L40" i="681"/>
  <c r="K40" i="681"/>
  <c r="J40" i="681"/>
  <c r="I40" i="681"/>
  <c r="H40" i="681"/>
  <c r="F40" i="681"/>
  <c r="E40" i="681"/>
  <c r="D40" i="681"/>
  <c r="C40" i="681"/>
  <c r="B40" i="681"/>
  <c r="AH39" i="681"/>
  <c r="AG39" i="681"/>
  <c r="AF39" i="681"/>
  <c r="AE39" i="681"/>
  <c r="AD39" i="681"/>
  <c r="AC39" i="681"/>
  <c r="AB39" i="681"/>
  <c r="AA39" i="681"/>
  <c r="Z39" i="681"/>
  <c r="Y39" i="681"/>
  <c r="W39" i="681"/>
  <c r="V39" i="681"/>
  <c r="U39" i="681"/>
  <c r="T39" i="681"/>
  <c r="S39" i="681"/>
  <c r="R39" i="681"/>
  <c r="Q39" i="681"/>
  <c r="P39" i="681"/>
  <c r="O39" i="681"/>
  <c r="N39" i="681"/>
  <c r="L39" i="681"/>
  <c r="K39" i="681"/>
  <c r="J39" i="681"/>
  <c r="I39" i="681"/>
  <c r="H39" i="681"/>
  <c r="F39" i="681"/>
  <c r="E39" i="681"/>
  <c r="D39" i="681"/>
  <c r="C39" i="681"/>
  <c r="B39" i="681"/>
  <c r="AH38" i="681"/>
  <c r="AG38" i="681"/>
  <c r="AF38" i="681"/>
  <c r="AE38" i="681"/>
  <c r="AD38" i="681"/>
  <c r="AC38" i="681"/>
  <c r="AB38" i="681"/>
  <c r="AA38" i="681"/>
  <c r="Z38" i="681"/>
  <c r="Y38" i="681"/>
  <c r="W38" i="681"/>
  <c r="V38" i="681"/>
  <c r="U38" i="681"/>
  <c r="T38" i="681"/>
  <c r="S38" i="681"/>
  <c r="R38" i="681"/>
  <c r="Q38" i="681"/>
  <c r="P38" i="681"/>
  <c r="O38" i="681"/>
  <c r="N38" i="681"/>
  <c r="L38" i="681"/>
  <c r="K38" i="681"/>
  <c r="J38" i="681"/>
  <c r="I38" i="681"/>
  <c r="H38" i="681"/>
  <c r="F38" i="681"/>
  <c r="E38" i="681"/>
  <c r="D38" i="681"/>
  <c r="C38" i="681"/>
  <c r="B38" i="681"/>
  <c r="AH37" i="681"/>
  <c r="AG37" i="681"/>
  <c r="AF37" i="681"/>
  <c r="AE37" i="681"/>
  <c r="AD37" i="681"/>
  <c r="AC37" i="681"/>
  <c r="AB37" i="681"/>
  <c r="AA37" i="681"/>
  <c r="Z37" i="681"/>
  <c r="Y37" i="681"/>
  <c r="W37" i="681"/>
  <c r="V37" i="681"/>
  <c r="U37" i="681"/>
  <c r="T37" i="681"/>
  <c r="S37" i="681"/>
  <c r="R37" i="681"/>
  <c r="Q37" i="681"/>
  <c r="P37" i="681"/>
  <c r="O37" i="681"/>
  <c r="N37" i="681"/>
  <c r="L37" i="681"/>
  <c r="K37" i="681"/>
  <c r="J37" i="681"/>
  <c r="I37" i="681"/>
  <c r="H37" i="681"/>
  <c r="F37" i="681"/>
  <c r="E37" i="681"/>
  <c r="D37" i="681"/>
  <c r="C37" i="681"/>
  <c r="B37" i="681"/>
  <c r="AH36" i="681"/>
  <c r="AG36" i="681"/>
  <c r="AF36" i="681"/>
  <c r="AE36" i="681"/>
  <c r="AD36" i="681"/>
  <c r="AC36" i="681"/>
  <c r="AB36" i="681"/>
  <c r="AA36" i="681"/>
  <c r="Z36" i="681"/>
  <c r="Y36" i="681"/>
  <c r="W36" i="681"/>
  <c r="V36" i="681"/>
  <c r="U36" i="681"/>
  <c r="T36" i="681"/>
  <c r="S36" i="681"/>
  <c r="R36" i="681"/>
  <c r="Q36" i="681"/>
  <c r="P36" i="681"/>
  <c r="O36" i="681"/>
  <c r="N36" i="681"/>
  <c r="L36" i="681"/>
  <c r="K36" i="681"/>
  <c r="J36" i="681"/>
  <c r="I36" i="681"/>
  <c r="H36" i="681"/>
  <c r="F36" i="681"/>
  <c r="E36" i="681"/>
  <c r="D36" i="681"/>
  <c r="C36" i="681"/>
  <c r="B36" i="681"/>
  <c r="AH35" i="681"/>
  <c r="AG35" i="681"/>
  <c r="AF35" i="681"/>
  <c r="AE35" i="681"/>
  <c r="AD35" i="681"/>
  <c r="AC35" i="681"/>
  <c r="AB35" i="681"/>
  <c r="AA35" i="681"/>
  <c r="Z35" i="681"/>
  <c r="Y35" i="681"/>
  <c r="W35" i="681"/>
  <c r="V35" i="681"/>
  <c r="U35" i="681"/>
  <c r="T35" i="681"/>
  <c r="S35" i="681"/>
  <c r="R35" i="681"/>
  <c r="Q35" i="681"/>
  <c r="P35" i="681"/>
  <c r="O35" i="681"/>
  <c r="N35" i="681"/>
  <c r="L35" i="681"/>
  <c r="K35" i="681"/>
  <c r="J35" i="681"/>
  <c r="I35" i="681"/>
  <c r="H35" i="681"/>
  <c r="F35" i="681"/>
  <c r="E35" i="681"/>
  <c r="D35" i="681"/>
  <c r="C35" i="681"/>
  <c r="B35" i="681"/>
  <c r="AH34" i="681"/>
  <c r="AG34" i="681"/>
  <c r="AF34" i="681"/>
  <c r="AE34" i="681"/>
  <c r="AD34" i="681"/>
  <c r="AC34" i="681"/>
  <c r="AB34" i="681"/>
  <c r="AA34" i="681"/>
  <c r="Z34" i="681"/>
  <c r="Y34" i="681"/>
  <c r="W34" i="681"/>
  <c r="V34" i="681"/>
  <c r="U34" i="681"/>
  <c r="T34" i="681"/>
  <c r="S34" i="681"/>
  <c r="R34" i="681"/>
  <c r="Q34" i="681"/>
  <c r="P34" i="681"/>
  <c r="O34" i="681"/>
  <c r="N34" i="681"/>
  <c r="L34" i="681"/>
  <c r="K34" i="681"/>
  <c r="J34" i="681"/>
  <c r="I34" i="681"/>
  <c r="H34" i="681"/>
  <c r="F34" i="681"/>
  <c r="E34" i="681"/>
  <c r="D34" i="681"/>
  <c r="C34" i="681"/>
  <c r="B34" i="681"/>
  <c r="AH33" i="681"/>
  <c r="AG33" i="681"/>
  <c r="AF33" i="681"/>
  <c r="AE33" i="681"/>
  <c r="AD33" i="681"/>
  <c r="AC33" i="681"/>
  <c r="AB33" i="681"/>
  <c r="AA33" i="681"/>
  <c r="Z33" i="681"/>
  <c r="Y33" i="681"/>
  <c r="W33" i="681"/>
  <c r="V33" i="681"/>
  <c r="U33" i="681"/>
  <c r="T33" i="681"/>
  <c r="S33" i="681"/>
  <c r="R33" i="681"/>
  <c r="Q33" i="681"/>
  <c r="P33" i="681"/>
  <c r="O33" i="681"/>
  <c r="N33" i="681"/>
  <c r="L33" i="681"/>
  <c r="K33" i="681"/>
  <c r="J33" i="681"/>
  <c r="I33" i="681"/>
  <c r="H33" i="681"/>
  <c r="F33" i="681"/>
  <c r="E33" i="681"/>
  <c r="D33" i="681"/>
  <c r="C33" i="681"/>
  <c r="B33" i="681"/>
  <c r="AH32" i="681"/>
  <c r="AG32" i="681"/>
  <c r="AF32" i="681"/>
  <c r="AE32" i="681"/>
  <c r="AD32" i="681"/>
  <c r="AC32" i="681"/>
  <c r="AB32" i="681"/>
  <c r="AA32" i="681"/>
  <c r="Z32" i="681"/>
  <c r="Y32" i="681"/>
  <c r="W32" i="681"/>
  <c r="V32" i="681"/>
  <c r="U32" i="681"/>
  <c r="T32" i="681"/>
  <c r="S32" i="681"/>
  <c r="R32" i="681"/>
  <c r="Q32" i="681"/>
  <c r="P32" i="681"/>
  <c r="O32" i="681"/>
  <c r="N32" i="681"/>
  <c r="L32" i="681"/>
  <c r="K32" i="681"/>
  <c r="J32" i="681"/>
  <c r="I32" i="681"/>
  <c r="H32" i="681"/>
  <c r="F32" i="681"/>
  <c r="E32" i="681"/>
  <c r="D32" i="681"/>
  <c r="C32" i="681"/>
  <c r="B32" i="681"/>
  <c r="AH31" i="681"/>
  <c r="AG31" i="681"/>
  <c r="AF31" i="681"/>
  <c r="AE31" i="681"/>
  <c r="AD31" i="681"/>
  <c r="AC31" i="681"/>
  <c r="AB31" i="681"/>
  <c r="AA31" i="681"/>
  <c r="Z31" i="681"/>
  <c r="Y31" i="681"/>
  <c r="W31" i="681"/>
  <c r="V31" i="681"/>
  <c r="U31" i="681"/>
  <c r="T31" i="681"/>
  <c r="S31" i="681"/>
  <c r="R31" i="681"/>
  <c r="Q31" i="681"/>
  <c r="P31" i="681"/>
  <c r="O31" i="681"/>
  <c r="N31" i="681"/>
  <c r="L31" i="681"/>
  <c r="K31" i="681"/>
  <c r="J31" i="681"/>
  <c r="I31" i="681"/>
  <c r="H31" i="681"/>
  <c r="F31" i="681"/>
  <c r="E31" i="681"/>
  <c r="D31" i="681"/>
  <c r="C31" i="681"/>
  <c r="B31" i="681"/>
  <c r="C28" i="681"/>
  <c r="Z26" i="681"/>
  <c r="O26" i="681"/>
  <c r="I26" i="681"/>
  <c r="C26" i="681"/>
  <c r="AB25" i="681"/>
  <c r="AB27" i="681" s="1"/>
  <c r="Q25" i="681"/>
  <c r="Q27" i="681" s="1"/>
  <c r="K25" i="681"/>
  <c r="K27" i="681" s="1"/>
  <c r="E25" i="681"/>
  <c r="E27" i="681" s="1"/>
  <c r="AH40" i="680"/>
  <c r="AG40" i="680"/>
  <c r="AF40" i="680"/>
  <c r="AE40" i="680"/>
  <c r="AD40" i="680"/>
  <c r="AC40" i="680"/>
  <c r="AB40" i="680"/>
  <c r="AA40" i="680"/>
  <c r="Z40" i="680"/>
  <c r="Y40" i="680"/>
  <c r="W40" i="680"/>
  <c r="V40" i="680"/>
  <c r="U40" i="680"/>
  <c r="T40" i="680"/>
  <c r="S40" i="680"/>
  <c r="R40" i="680"/>
  <c r="Q40" i="680"/>
  <c r="P40" i="680"/>
  <c r="O40" i="680"/>
  <c r="N40" i="680"/>
  <c r="L40" i="680"/>
  <c r="K40" i="680"/>
  <c r="J40" i="680"/>
  <c r="I40" i="680"/>
  <c r="H40" i="680"/>
  <c r="F40" i="680"/>
  <c r="E40" i="680"/>
  <c r="D40" i="680"/>
  <c r="C40" i="680"/>
  <c r="B40" i="680"/>
  <c r="AH39" i="680"/>
  <c r="AG39" i="680"/>
  <c r="AF39" i="680"/>
  <c r="AE39" i="680"/>
  <c r="AD39" i="680"/>
  <c r="AC39" i="680"/>
  <c r="AB39" i="680"/>
  <c r="AA39" i="680"/>
  <c r="Z39" i="680"/>
  <c r="Y39" i="680"/>
  <c r="W39" i="680"/>
  <c r="V39" i="680"/>
  <c r="U39" i="680"/>
  <c r="T39" i="680"/>
  <c r="S39" i="680"/>
  <c r="R39" i="680"/>
  <c r="Q39" i="680"/>
  <c r="P39" i="680"/>
  <c r="O39" i="680"/>
  <c r="N39" i="680"/>
  <c r="L39" i="680"/>
  <c r="K39" i="680"/>
  <c r="J39" i="680"/>
  <c r="I39" i="680"/>
  <c r="H39" i="680"/>
  <c r="F39" i="680"/>
  <c r="E39" i="680"/>
  <c r="D39" i="680"/>
  <c r="C39" i="680"/>
  <c r="B39" i="680"/>
  <c r="AH38" i="680"/>
  <c r="AG38" i="680"/>
  <c r="AF38" i="680"/>
  <c r="AE38" i="680"/>
  <c r="AD38" i="680"/>
  <c r="AC38" i="680"/>
  <c r="AB38" i="680"/>
  <c r="AA38" i="680"/>
  <c r="Z38" i="680"/>
  <c r="Y38" i="680"/>
  <c r="W38" i="680"/>
  <c r="V38" i="680"/>
  <c r="U38" i="680"/>
  <c r="T38" i="680"/>
  <c r="S38" i="680"/>
  <c r="R38" i="680"/>
  <c r="Q38" i="680"/>
  <c r="P38" i="680"/>
  <c r="O38" i="680"/>
  <c r="N38" i="680"/>
  <c r="L38" i="680"/>
  <c r="K38" i="680"/>
  <c r="J38" i="680"/>
  <c r="I38" i="680"/>
  <c r="H38" i="680"/>
  <c r="F38" i="680"/>
  <c r="E38" i="680"/>
  <c r="D38" i="680"/>
  <c r="C38" i="680"/>
  <c r="B38" i="680"/>
  <c r="AH37" i="680"/>
  <c r="AG37" i="680"/>
  <c r="AF37" i="680"/>
  <c r="AE37" i="680"/>
  <c r="AD37" i="680"/>
  <c r="AC37" i="680"/>
  <c r="AB37" i="680"/>
  <c r="AA37" i="680"/>
  <c r="Z37" i="680"/>
  <c r="Y37" i="680"/>
  <c r="W37" i="680"/>
  <c r="V37" i="680"/>
  <c r="U37" i="680"/>
  <c r="T37" i="680"/>
  <c r="S37" i="680"/>
  <c r="R37" i="680"/>
  <c r="Q37" i="680"/>
  <c r="P37" i="680"/>
  <c r="O37" i="680"/>
  <c r="N37" i="680"/>
  <c r="L37" i="680"/>
  <c r="K37" i="680"/>
  <c r="J37" i="680"/>
  <c r="I37" i="680"/>
  <c r="H37" i="680"/>
  <c r="F37" i="680"/>
  <c r="E37" i="680"/>
  <c r="D37" i="680"/>
  <c r="C37" i="680"/>
  <c r="B37" i="680"/>
  <c r="AH36" i="680"/>
  <c r="AG36" i="680"/>
  <c r="AF36" i="680"/>
  <c r="AE36" i="680"/>
  <c r="AD36" i="680"/>
  <c r="AC36" i="680"/>
  <c r="AB36" i="680"/>
  <c r="AA36" i="680"/>
  <c r="Z36" i="680"/>
  <c r="Y36" i="680"/>
  <c r="W36" i="680"/>
  <c r="V36" i="680"/>
  <c r="U36" i="680"/>
  <c r="T36" i="680"/>
  <c r="S36" i="680"/>
  <c r="R36" i="680"/>
  <c r="Q36" i="680"/>
  <c r="P36" i="680"/>
  <c r="O36" i="680"/>
  <c r="N36" i="680"/>
  <c r="L36" i="680"/>
  <c r="K36" i="680"/>
  <c r="J36" i="680"/>
  <c r="I36" i="680"/>
  <c r="H36" i="680"/>
  <c r="F36" i="680"/>
  <c r="E36" i="680"/>
  <c r="D36" i="680"/>
  <c r="C36" i="680"/>
  <c r="B36" i="680"/>
  <c r="AH35" i="680"/>
  <c r="AG35" i="680"/>
  <c r="AF35" i="680"/>
  <c r="AE35" i="680"/>
  <c r="AD35" i="680"/>
  <c r="AC35" i="680"/>
  <c r="AB35" i="680"/>
  <c r="AA35" i="680"/>
  <c r="Z35" i="680"/>
  <c r="Y35" i="680"/>
  <c r="W35" i="680"/>
  <c r="V35" i="680"/>
  <c r="U35" i="680"/>
  <c r="T35" i="680"/>
  <c r="S35" i="680"/>
  <c r="R35" i="680"/>
  <c r="Q35" i="680"/>
  <c r="P35" i="680"/>
  <c r="O35" i="680"/>
  <c r="N35" i="680"/>
  <c r="L35" i="680"/>
  <c r="K35" i="680"/>
  <c r="J35" i="680"/>
  <c r="I35" i="680"/>
  <c r="H35" i="680"/>
  <c r="F35" i="680"/>
  <c r="E35" i="680"/>
  <c r="D35" i="680"/>
  <c r="C35" i="680"/>
  <c r="B35" i="680"/>
  <c r="AH34" i="680"/>
  <c r="AG34" i="680"/>
  <c r="AF34" i="680"/>
  <c r="AE34" i="680"/>
  <c r="AD34" i="680"/>
  <c r="AC34" i="680"/>
  <c r="AB34" i="680"/>
  <c r="AA34" i="680"/>
  <c r="Z34" i="680"/>
  <c r="Y34" i="680"/>
  <c r="W34" i="680"/>
  <c r="V34" i="680"/>
  <c r="U34" i="680"/>
  <c r="T34" i="680"/>
  <c r="S34" i="680"/>
  <c r="R34" i="680"/>
  <c r="Q34" i="680"/>
  <c r="P34" i="680"/>
  <c r="O34" i="680"/>
  <c r="N34" i="680"/>
  <c r="L34" i="680"/>
  <c r="K34" i="680"/>
  <c r="J34" i="680"/>
  <c r="I34" i="680"/>
  <c r="H34" i="680"/>
  <c r="F34" i="680"/>
  <c r="E34" i="680"/>
  <c r="D34" i="680"/>
  <c r="C34" i="680"/>
  <c r="B34" i="680"/>
  <c r="AH33" i="680"/>
  <c r="AG33" i="680"/>
  <c r="AF33" i="680"/>
  <c r="AE33" i="680"/>
  <c r="AD33" i="680"/>
  <c r="AC33" i="680"/>
  <c r="AB33" i="680"/>
  <c r="AA33" i="680"/>
  <c r="Z33" i="680"/>
  <c r="Y33" i="680"/>
  <c r="W33" i="680"/>
  <c r="V33" i="680"/>
  <c r="U33" i="680"/>
  <c r="T33" i="680"/>
  <c r="S33" i="680"/>
  <c r="R33" i="680"/>
  <c r="Q33" i="680"/>
  <c r="P33" i="680"/>
  <c r="O33" i="680"/>
  <c r="N33" i="680"/>
  <c r="L33" i="680"/>
  <c r="K33" i="680"/>
  <c r="J33" i="680"/>
  <c r="I33" i="680"/>
  <c r="H33" i="680"/>
  <c r="F33" i="680"/>
  <c r="E33" i="680"/>
  <c r="D33" i="680"/>
  <c r="C33" i="680"/>
  <c r="B33" i="680"/>
  <c r="AH32" i="680"/>
  <c r="AG32" i="680"/>
  <c r="AF32" i="680"/>
  <c r="AE32" i="680"/>
  <c r="AD32" i="680"/>
  <c r="AC32" i="680"/>
  <c r="AB32" i="680"/>
  <c r="AA32" i="680"/>
  <c r="Z32" i="680"/>
  <c r="Y32" i="680"/>
  <c r="W32" i="680"/>
  <c r="V32" i="680"/>
  <c r="U32" i="680"/>
  <c r="T32" i="680"/>
  <c r="S32" i="680"/>
  <c r="R32" i="680"/>
  <c r="Q32" i="680"/>
  <c r="P32" i="680"/>
  <c r="O32" i="680"/>
  <c r="N32" i="680"/>
  <c r="L32" i="680"/>
  <c r="K32" i="680"/>
  <c r="J32" i="680"/>
  <c r="I32" i="680"/>
  <c r="H32" i="680"/>
  <c r="F32" i="680"/>
  <c r="E32" i="680"/>
  <c r="D32" i="680"/>
  <c r="C32" i="680"/>
  <c r="B32" i="680"/>
  <c r="AH31" i="680"/>
  <c r="AG31" i="680"/>
  <c r="AF31" i="680"/>
  <c r="AE31" i="680"/>
  <c r="AD31" i="680"/>
  <c r="AC31" i="680"/>
  <c r="AB31" i="680"/>
  <c r="AA31" i="680"/>
  <c r="Z31" i="680"/>
  <c r="Y31" i="680"/>
  <c r="W31" i="680"/>
  <c r="V31" i="680"/>
  <c r="U31" i="680"/>
  <c r="T31" i="680"/>
  <c r="S31" i="680"/>
  <c r="R31" i="680"/>
  <c r="Q31" i="680"/>
  <c r="P31" i="680"/>
  <c r="O31" i="680"/>
  <c r="N31" i="680"/>
  <c r="L31" i="680"/>
  <c r="K31" i="680"/>
  <c r="J31" i="680"/>
  <c r="I31" i="680"/>
  <c r="H31" i="680"/>
  <c r="F31" i="680"/>
  <c r="E31" i="680"/>
  <c r="D31" i="680"/>
  <c r="C31" i="680"/>
  <c r="B31" i="680"/>
  <c r="C28" i="680"/>
  <c r="Z26" i="680"/>
  <c r="O26" i="680"/>
  <c r="I26" i="680"/>
  <c r="C26" i="680"/>
  <c r="AB25" i="680"/>
  <c r="AB27" i="680" s="1"/>
  <c r="Q25" i="680"/>
  <c r="Q27" i="680" s="1"/>
  <c r="K25" i="680"/>
  <c r="K27" i="680" s="1"/>
  <c r="E25" i="680"/>
  <c r="E27" i="680" s="1"/>
  <c r="AH40" i="679"/>
  <c r="AG40" i="679"/>
  <c r="AF40" i="679"/>
  <c r="AE40" i="679"/>
  <c r="AD40" i="679"/>
  <c r="AC40" i="679"/>
  <c r="AB40" i="679"/>
  <c r="AA40" i="679"/>
  <c r="Z40" i="679"/>
  <c r="Y40" i="679"/>
  <c r="W40" i="679"/>
  <c r="V40" i="679"/>
  <c r="U40" i="679"/>
  <c r="T40" i="679"/>
  <c r="S40" i="679"/>
  <c r="R40" i="679"/>
  <c r="Q40" i="679"/>
  <c r="P40" i="679"/>
  <c r="O40" i="679"/>
  <c r="N40" i="679"/>
  <c r="L40" i="679"/>
  <c r="K40" i="679"/>
  <c r="J40" i="679"/>
  <c r="I40" i="679"/>
  <c r="H40" i="679"/>
  <c r="F40" i="679"/>
  <c r="E40" i="679"/>
  <c r="D40" i="679"/>
  <c r="C40" i="679"/>
  <c r="B40" i="679"/>
  <c r="AH39" i="679"/>
  <c r="AG39" i="679"/>
  <c r="AF39" i="679"/>
  <c r="AE39" i="679"/>
  <c r="AD39" i="679"/>
  <c r="AC39" i="679"/>
  <c r="AB39" i="679"/>
  <c r="AA39" i="679"/>
  <c r="Z39" i="679"/>
  <c r="Y39" i="679"/>
  <c r="W39" i="679"/>
  <c r="V39" i="679"/>
  <c r="U39" i="679"/>
  <c r="T39" i="679"/>
  <c r="S39" i="679"/>
  <c r="R39" i="679"/>
  <c r="Q39" i="679"/>
  <c r="P39" i="679"/>
  <c r="O39" i="679"/>
  <c r="N39" i="679"/>
  <c r="L39" i="679"/>
  <c r="K39" i="679"/>
  <c r="J39" i="679"/>
  <c r="I39" i="679"/>
  <c r="H39" i="679"/>
  <c r="F39" i="679"/>
  <c r="E39" i="679"/>
  <c r="D39" i="679"/>
  <c r="C39" i="679"/>
  <c r="B39" i="679"/>
  <c r="AH38" i="679"/>
  <c r="AG38" i="679"/>
  <c r="AF38" i="679"/>
  <c r="AE38" i="679"/>
  <c r="AD38" i="679"/>
  <c r="AC38" i="679"/>
  <c r="AB38" i="679"/>
  <c r="AA38" i="679"/>
  <c r="Z38" i="679"/>
  <c r="Y38" i="679"/>
  <c r="W38" i="679"/>
  <c r="V38" i="679"/>
  <c r="U38" i="679"/>
  <c r="T38" i="679"/>
  <c r="S38" i="679"/>
  <c r="R38" i="679"/>
  <c r="Q38" i="679"/>
  <c r="P38" i="679"/>
  <c r="O38" i="679"/>
  <c r="N38" i="679"/>
  <c r="L38" i="679"/>
  <c r="K38" i="679"/>
  <c r="J38" i="679"/>
  <c r="I38" i="679"/>
  <c r="H38" i="679"/>
  <c r="F38" i="679"/>
  <c r="E38" i="679"/>
  <c r="D38" i="679"/>
  <c r="C38" i="679"/>
  <c r="B38" i="679"/>
  <c r="AH37" i="679"/>
  <c r="AG37" i="679"/>
  <c r="AF37" i="679"/>
  <c r="AE37" i="679"/>
  <c r="AD37" i="679"/>
  <c r="AC37" i="679"/>
  <c r="AB37" i="679"/>
  <c r="AA37" i="679"/>
  <c r="Z37" i="679"/>
  <c r="Y37" i="679"/>
  <c r="W37" i="679"/>
  <c r="V37" i="679"/>
  <c r="U37" i="679"/>
  <c r="T37" i="679"/>
  <c r="S37" i="679"/>
  <c r="R37" i="679"/>
  <c r="Q37" i="679"/>
  <c r="P37" i="679"/>
  <c r="O37" i="679"/>
  <c r="N37" i="679"/>
  <c r="L37" i="679"/>
  <c r="K37" i="679"/>
  <c r="J37" i="679"/>
  <c r="I37" i="679"/>
  <c r="H37" i="679"/>
  <c r="F37" i="679"/>
  <c r="E37" i="679"/>
  <c r="D37" i="679"/>
  <c r="C37" i="679"/>
  <c r="B37" i="679"/>
  <c r="AH36" i="679"/>
  <c r="AG36" i="679"/>
  <c r="AF36" i="679"/>
  <c r="AE36" i="679"/>
  <c r="AD36" i="679"/>
  <c r="AC36" i="679"/>
  <c r="AB36" i="679"/>
  <c r="AA36" i="679"/>
  <c r="Z36" i="679"/>
  <c r="Y36" i="679"/>
  <c r="W36" i="679"/>
  <c r="V36" i="679"/>
  <c r="U36" i="679"/>
  <c r="T36" i="679"/>
  <c r="S36" i="679"/>
  <c r="R36" i="679"/>
  <c r="Q36" i="679"/>
  <c r="P36" i="679"/>
  <c r="O36" i="679"/>
  <c r="N36" i="679"/>
  <c r="L36" i="679"/>
  <c r="K36" i="679"/>
  <c r="J36" i="679"/>
  <c r="I36" i="679"/>
  <c r="H36" i="679"/>
  <c r="F36" i="679"/>
  <c r="E36" i="679"/>
  <c r="D36" i="679"/>
  <c r="C36" i="679"/>
  <c r="B36" i="679"/>
  <c r="AH35" i="679"/>
  <c r="AG35" i="679"/>
  <c r="AF35" i="679"/>
  <c r="AE35" i="679"/>
  <c r="AD35" i="679"/>
  <c r="AC35" i="679"/>
  <c r="AB35" i="679"/>
  <c r="AA35" i="679"/>
  <c r="Z35" i="679"/>
  <c r="Y35" i="679"/>
  <c r="W35" i="679"/>
  <c r="V35" i="679"/>
  <c r="U35" i="679"/>
  <c r="T35" i="679"/>
  <c r="S35" i="679"/>
  <c r="R35" i="679"/>
  <c r="Q35" i="679"/>
  <c r="P35" i="679"/>
  <c r="O35" i="679"/>
  <c r="N35" i="679"/>
  <c r="L35" i="679"/>
  <c r="K35" i="679"/>
  <c r="J35" i="679"/>
  <c r="I35" i="679"/>
  <c r="H35" i="679"/>
  <c r="F35" i="679"/>
  <c r="E35" i="679"/>
  <c r="D35" i="679"/>
  <c r="C35" i="679"/>
  <c r="B35" i="679"/>
  <c r="AH34" i="679"/>
  <c r="AG34" i="679"/>
  <c r="AF34" i="679"/>
  <c r="AE34" i="679"/>
  <c r="AD34" i="679"/>
  <c r="AC34" i="679"/>
  <c r="AB34" i="679"/>
  <c r="AA34" i="679"/>
  <c r="Z34" i="679"/>
  <c r="Y34" i="679"/>
  <c r="W34" i="679"/>
  <c r="V34" i="679"/>
  <c r="U34" i="679"/>
  <c r="T34" i="679"/>
  <c r="S34" i="679"/>
  <c r="R34" i="679"/>
  <c r="Q34" i="679"/>
  <c r="P34" i="679"/>
  <c r="O34" i="679"/>
  <c r="N34" i="679"/>
  <c r="L34" i="679"/>
  <c r="K34" i="679"/>
  <c r="J34" i="679"/>
  <c r="I34" i="679"/>
  <c r="H34" i="679"/>
  <c r="F34" i="679"/>
  <c r="E34" i="679"/>
  <c r="D34" i="679"/>
  <c r="C34" i="679"/>
  <c r="B34" i="679"/>
  <c r="AH33" i="679"/>
  <c r="AG33" i="679"/>
  <c r="AF33" i="679"/>
  <c r="AE33" i="679"/>
  <c r="AD33" i="679"/>
  <c r="AC33" i="679"/>
  <c r="AB33" i="679"/>
  <c r="AA33" i="679"/>
  <c r="Z33" i="679"/>
  <c r="Y33" i="679"/>
  <c r="W33" i="679"/>
  <c r="V33" i="679"/>
  <c r="U33" i="679"/>
  <c r="T33" i="679"/>
  <c r="S33" i="679"/>
  <c r="R33" i="679"/>
  <c r="Q33" i="679"/>
  <c r="P33" i="679"/>
  <c r="O33" i="679"/>
  <c r="N33" i="679"/>
  <c r="L33" i="679"/>
  <c r="K33" i="679"/>
  <c r="J33" i="679"/>
  <c r="I33" i="679"/>
  <c r="H33" i="679"/>
  <c r="F33" i="679"/>
  <c r="E33" i="679"/>
  <c r="D33" i="679"/>
  <c r="C33" i="679"/>
  <c r="B33" i="679"/>
  <c r="AH32" i="679"/>
  <c r="AG32" i="679"/>
  <c r="AF32" i="679"/>
  <c r="AE32" i="679"/>
  <c r="AD32" i="679"/>
  <c r="AC32" i="679"/>
  <c r="AB32" i="679"/>
  <c r="AA32" i="679"/>
  <c r="Z32" i="679"/>
  <c r="Y32" i="679"/>
  <c r="W32" i="679"/>
  <c r="V32" i="679"/>
  <c r="U32" i="679"/>
  <c r="T32" i="679"/>
  <c r="S32" i="679"/>
  <c r="R32" i="679"/>
  <c r="Q32" i="679"/>
  <c r="P32" i="679"/>
  <c r="O32" i="679"/>
  <c r="N32" i="679"/>
  <c r="L32" i="679"/>
  <c r="K32" i="679"/>
  <c r="J32" i="679"/>
  <c r="I32" i="679"/>
  <c r="H32" i="679"/>
  <c r="F32" i="679"/>
  <c r="E32" i="679"/>
  <c r="D32" i="679"/>
  <c r="C32" i="679"/>
  <c r="B32" i="679"/>
  <c r="AH31" i="679"/>
  <c r="AG31" i="679"/>
  <c r="AF31" i="679"/>
  <c r="AE31" i="679"/>
  <c r="AD31" i="679"/>
  <c r="AC31" i="679"/>
  <c r="AB31" i="679"/>
  <c r="AA31" i="679"/>
  <c r="Z31" i="679"/>
  <c r="Y31" i="679"/>
  <c r="W31" i="679"/>
  <c r="V31" i="679"/>
  <c r="U31" i="679"/>
  <c r="T31" i="679"/>
  <c r="S31" i="679"/>
  <c r="R31" i="679"/>
  <c r="Q31" i="679"/>
  <c r="P31" i="679"/>
  <c r="O31" i="679"/>
  <c r="N31" i="679"/>
  <c r="L31" i="679"/>
  <c r="K31" i="679"/>
  <c r="J31" i="679"/>
  <c r="I31" i="679"/>
  <c r="H31" i="679"/>
  <c r="F31" i="679"/>
  <c r="E31" i="679"/>
  <c r="D31" i="679"/>
  <c r="C31" i="679"/>
  <c r="B31" i="679"/>
  <c r="C28" i="679"/>
  <c r="Z26" i="679"/>
  <c r="O26" i="679"/>
  <c r="I26" i="679"/>
  <c r="C26" i="679"/>
  <c r="AB25" i="679"/>
  <c r="AB27" i="679" s="1"/>
  <c r="Q25" i="679"/>
  <c r="Q27" i="679" s="1"/>
  <c r="K25" i="679"/>
  <c r="K27" i="679" s="1"/>
  <c r="E25" i="679"/>
  <c r="E27" i="679" s="1"/>
  <c r="AH40" i="678"/>
  <c r="AG40" i="678"/>
  <c r="AF40" i="678"/>
  <c r="AE40" i="678"/>
  <c r="AD40" i="678"/>
  <c r="AC40" i="678"/>
  <c r="AB40" i="678"/>
  <c r="AA40" i="678"/>
  <c r="Z40" i="678"/>
  <c r="Y40" i="678"/>
  <c r="W40" i="678"/>
  <c r="V40" i="678"/>
  <c r="U40" i="678"/>
  <c r="T40" i="678"/>
  <c r="S40" i="678"/>
  <c r="R40" i="678"/>
  <c r="Q40" i="678"/>
  <c r="P40" i="678"/>
  <c r="O40" i="678"/>
  <c r="N40" i="678"/>
  <c r="L40" i="678"/>
  <c r="K40" i="678"/>
  <c r="J40" i="678"/>
  <c r="I40" i="678"/>
  <c r="H40" i="678"/>
  <c r="F40" i="678"/>
  <c r="E40" i="678"/>
  <c r="D40" i="678"/>
  <c r="C40" i="678"/>
  <c r="B40" i="678"/>
  <c r="AH39" i="678"/>
  <c r="AG39" i="678"/>
  <c r="AF39" i="678"/>
  <c r="AE39" i="678"/>
  <c r="AD39" i="678"/>
  <c r="AC39" i="678"/>
  <c r="AB39" i="678"/>
  <c r="AA39" i="678"/>
  <c r="Z39" i="678"/>
  <c r="Y39" i="678"/>
  <c r="W39" i="678"/>
  <c r="V39" i="678"/>
  <c r="U39" i="678"/>
  <c r="T39" i="678"/>
  <c r="S39" i="678"/>
  <c r="R39" i="678"/>
  <c r="Q39" i="678"/>
  <c r="P39" i="678"/>
  <c r="O39" i="678"/>
  <c r="N39" i="678"/>
  <c r="L39" i="678"/>
  <c r="K39" i="678"/>
  <c r="J39" i="678"/>
  <c r="I39" i="678"/>
  <c r="H39" i="678"/>
  <c r="F39" i="678"/>
  <c r="E39" i="678"/>
  <c r="D39" i="678"/>
  <c r="C39" i="678"/>
  <c r="B39" i="678"/>
  <c r="AH38" i="678"/>
  <c r="AG38" i="678"/>
  <c r="AF38" i="678"/>
  <c r="AE38" i="678"/>
  <c r="AD38" i="678"/>
  <c r="AC38" i="678"/>
  <c r="AB38" i="678"/>
  <c r="AA38" i="678"/>
  <c r="Z38" i="678"/>
  <c r="Y38" i="678"/>
  <c r="W38" i="678"/>
  <c r="V38" i="678"/>
  <c r="U38" i="678"/>
  <c r="T38" i="678"/>
  <c r="S38" i="678"/>
  <c r="R38" i="678"/>
  <c r="Q38" i="678"/>
  <c r="P38" i="678"/>
  <c r="O38" i="678"/>
  <c r="N38" i="678"/>
  <c r="L38" i="678"/>
  <c r="K38" i="678"/>
  <c r="J38" i="678"/>
  <c r="I38" i="678"/>
  <c r="H38" i="678"/>
  <c r="F38" i="678"/>
  <c r="E38" i="678"/>
  <c r="D38" i="678"/>
  <c r="C38" i="678"/>
  <c r="B38" i="678"/>
  <c r="AH37" i="678"/>
  <c r="AG37" i="678"/>
  <c r="AF37" i="678"/>
  <c r="AE37" i="678"/>
  <c r="AD37" i="678"/>
  <c r="AC37" i="678"/>
  <c r="AB37" i="678"/>
  <c r="AA37" i="678"/>
  <c r="Z37" i="678"/>
  <c r="Y37" i="678"/>
  <c r="W37" i="678"/>
  <c r="V37" i="678"/>
  <c r="U37" i="678"/>
  <c r="T37" i="678"/>
  <c r="S37" i="678"/>
  <c r="R37" i="678"/>
  <c r="Q37" i="678"/>
  <c r="P37" i="678"/>
  <c r="O37" i="678"/>
  <c r="N37" i="678"/>
  <c r="L37" i="678"/>
  <c r="K37" i="678"/>
  <c r="J37" i="678"/>
  <c r="I37" i="678"/>
  <c r="H37" i="678"/>
  <c r="F37" i="678"/>
  <c r="E37" i="678"/>
  <c r="D37" i="678"/>
  <c r="C37" i="678"/>
  <c r="B37" i="678"/>
  <c r="AH36" i="678"/>
  <c r="AG36" i="678"/>
  <c r="AF36" i="678"/>
  <c r="AE36" i="678"/>
  <c r="AD36" i="678"/>
  <c r="AC36" i="678"/>
  <c r="AB36" i="678"/>
  <c r="AA36" i="678"/>
  <c r="Z36" i="678"/>
  <c r="Y36" i="678"/>
  <c r="W36" i="678"/>
  <c r="V36" i="678"/>
  <c r="U36" i="678"/>
  <c r="T36" i="678"/>
  <c r="S36" i="678"/>
  <c r="R36" i="678"/>
  <c r="Q36" i="678"/>
  <c r="P36" i="678"/>
  <c r="O36" i="678"/>
  <c r="N36" i="678"/>
  <c r="L36" i="678"/>
  <c r="K36" i="678"/>
  <c r="J36" i="678"/>
  <c r="I36" i="678"/>
  <c r="H36" i="678"/>
  <c r="F36" i="678"/>
  <c r="E36" i="678"/>
  <c r="D36" i="678"/>
  <c r="C36" i="678"/>
  <c r="B36" i="678"/>
  <c r="AH35" i="678"/>
  <c r="AG35" i="678"/>
  <c r="AF35" i="678"/>
  <c r="AE35" i="678"/>
  <c r="AD35" i="678"/>
  <c r="AC35" i="678"/>
  <c r="AB35" i="678"/>
  <c r="AA35" i="678"/>
  <c r="Z35" i="678"/>
  <c r="Y35" i="678"/>
  <c r="W35" i="678"/>
  <c r="V35" i="678"/>
  <c r="U35" i="678"/>
  <c r="T35" i="678"/>
  <c r="S35" i="678"/>
  <c r="R35" i="678"/>
  <c r="Q35" i="678"/>
  <c r="P35" i="678"/>
  <c r="O35" i="678"/>
  <c r="N35" i="678"/>
  <c r="L35" i="678"/>
  <c r="K35" i="678"/>
  <c r="J35" i="678"/>
  <c r="I35" i="678"/>
  <c r="H35" i="678"/>
  <c r="F35" i="678"/>
  <c r="E35" i="678"/>
  <c r="D35" i="678"/>
  <c r="C35" i="678"/>
  <c r="B35" i="678"/>
  <c r="AH34" i="678"/>
  <c r="AG34" i="678"/>
  <c r="AF34" i="678"/>
  <c r="AE34" i="678"/>
  <c r="AD34" i="678"/>
  <c r="AC34" i="678"/>
  <c r="AB34" i="678"/>
  <c r="AA34" i="678"/>
  <c r="Z34" i="678"/>
  <c r="Y34" i="678"/>
  <c r="W34" i="678"/>
  <c r="V34" i="678"/>
  <c r="U34" i="678"/>
  <c r="T34" i="678"/>
  <c r="S34" i="678"/>
  <c r="R34" i="678"/>
  <c r="Q34" i="678"/>
  <c r="P34" i="678"/>
  <c r="O34" i="678"/>
  <c r="N34" i="678"/>
  <c r="L34" i="678"/>
  <c r="K34" i="678"/>
  <c r="J34" i="678"/>
  <c r="I34" i="678"/>
  <c r="H34" i="678"/>
  <c r="F34" i="678"/>
  <c r="E34" i="678"/>
  <c r="D34" i="678"/>
  <c r="C34" i="678"/>
  <c r="B34" i="678"/>
  <c r="AH33" i="678"/>
  <c r="AG33" i="678"/>
  <c r="AF33" i="678"/>
  <c r="AE33" i="678"/>
  <c r="AD33" i="678"/>
  <c r="AC33" i="678"/>
  <c r="AB33" i="678"/>
  <c r="AA33" i="678"/>
  <c r="Z33" i="678"/>
  <c r="Y33" i="678"/>
  <c r="W33" i="678"/>
  <c r="V33" i="678"/>
  <c r="U33" i="678"/>
  <c r="T33" i="678"/>
  <c r="S33" i="678"/>
  <c r="R33" i="678"/>
  <c r="Q33" i="678"/>
  <c r="P33" i="678"/>
  <c r="O33" i="678"/>
  <c r="N33" i="678"/>
  <c r="L33" i="678"/>
  <c r="K33" i="678"/>
  <c r="J33" i="678"/>
  <c r="I33" i="678"/>
  <c r="H33" i="678"/>
  <c r="F33" i="678"/>
  <c r="E33" i="678"/>
  <c r="D33" i="678"/>
  <c r="C33" i="678"/>
  <c r="B33" i="678"/>
  <c r="AH32" i="678"/>
  <c r="AG32" i="678"/>
  <c r="AF32" i="678"/>
  <c r="AE32" i="678"/>
  <c r="AD32" i="678"/>
  <c r="AC32" i="678"/>
  <c r="AB32" i="678"/>
  <c r="AA32" i="678"/>
  <c r="Z32" i="678"/>
  <c r="Y32" i="678"/>
  <c r="W32" i="678"/>
  <c r="V32" i="678"/>
  <c r="U32" i="678"/>
  <c r="T32" i="678"/>
  <c r="S32" i="678"/>
  <c r="R32" i="678"/>
  <c r="Q32" i="678"/>
  <c r="P32" i="678"/>
  <c r="O32" i="678"/>
  <c r="N32" i="678"/>
  <c r="L32" i="678"/>
  <c r="K32" i="678"/>
  <c r="J32" i="678"/>
  <c r="I32" i="678"/>
  <c r="H32" i="678"/>
  <c r="F32" i="678"/>
  <c r="E32" i="678"/>
  <c r="D32" i="678"/>
  <c r="C32" i="678"/>
  <c r="B32" i="678"/>
  <c r="AH31" i="678"/>
  <c r="AG31" i="678"/>
  <c r="AF31" i="678"/>
  <c r="AE31" i="678"/>
  <c r="AD31" i="678"/>
  <c r="AC31" i="678"/>
  <c r="AB31" i="678"/>
  <c r="AA31" i="678"/>
  <c r="Z31" i="678"/>
  <c r="Y31" i="678"/>
  <c r="W31" i="678"/>
  <c r="V31" i="678"/>
  <c r="U31" i="678"/>
  <c r="T31" i="678"/>
  <c r="S31" i="678"/>
  <c r="R31" i="678"/>
  <c r="Q31" i="678"/>
  <c r="P31" i="678"/>
  <c r="O31" i="678"/>
  <c r="N31" i="678"/>
  <c r="L31" i="678"/>
  <c r="K31" i="678"/>
  <c r="J31" i="678"/>
  <c r="I31" i="678"/>
  <c r="H31" i="678"/>
  <c r="F31" i="678"/>
  <c r="E31" i="678"/>
  <c r="D31" i="678"/>
  <c r="C31" i="678"/>
  <c r="B31" i="678"/>
  <c r="C28" i="678"/>
  <c r="Z26" i="678"/>
  <c r="O26" i="678"/>
  <c r="I26" i="678"/>
  <c r="C26" i="678"/>
  <c r="AB25" i="678"/>
  <c r="AB27" i="678" s="1"/>
  <c r="Q25" i="678"/>
  <c r="Q27" i="678" s="1"/>
  <c r="K25" i="678"/>
  <c r="K27" i="678" s="1"/>
  <c r="E25" i="678"/>
  <c r="E27" i="678" s="1"/>
  <c r="AH40" i="677"/>
  <c r="AG40" i="677"/>
  <c r="AF40" i="677"/>
  <c r="AE40" i="677"/>
  <c r="AD40" i="677"/>
  <c r="AC40" i="677"/>
  <c r="AB40" i="677"/>
  <c r="AA40" i="677"/>
  <c r="Z40" i="677"/>
  <c r="Y40" i="677"/>
  <c r="W40" i="677"/>
  <c r="V40" i="677"/>
  <c r="U40" i="677"/>
  <c r="T40" i="677"/>
  <c r="S40" i="677"/>
  <c r="R40" i="677"/>
  <c r="Q40" i="677"/>
  <c r="P40" i="677"/>
  <c r="O40" i="677"/>
  <c r="N40" i="677"/>
  <c r="L40" i="677"/>
  <c r="K40" i="677"/>
  <c r="J40" i="677"/>
  <c r="I40" i="677"/>
  <c r="H40" i="677"/>
  <c r="F40" i="677"/>
  <c r="E40" i="677"/>
  <c r="D40" i="677"/>
  <c r="C40" i="677"/>
  <c r="B40" i="677"/>
  <c r="AH39" i="677"/>
  <c r="AG39" i="677"/>
  <c r="AF39" i="677"/>
  <c r="AE39" i="677"/>
  <c r="AD39" i="677"/>
  <c r="AC39" i="677"/>
  <c r="AB39" i="677"/>
  <c r="AA39" i="677"/>
  <c r="Z39" i="677"/>
  <c r="Y39" i="677"/>
  <c r="W39" i="677"/>
  <c r="V39" i="677"/>
  <c r="U39" i="677"/>
  <c r="T39" i="677"/>
  <c r="S39" i="677"/>
  <c r="R39" i="677"/>
  <c r="Q39" i="677"/>
  <c r="P39" i="677"/>
  <c r="O39" i="677"/>
  <c r="N39" i="677"/>
  <c r="L39" i="677"/>
  <c r="K39" i="677"/>
  <c r="J39" i="677"/>
  <c r="I39" i="677"/>
  <c r="H39" i="677"/>
  <c r="F39" i="677"/>
  <c r="E39" i="677"/>
  <c r="D39" i="677"/>
  <c r="C39" i="677"/>
  <c r="B39" i="677"/>
  <c r="AH38" i="677"/>
  <c r="AG38" i="677"/>
  <c r="AF38" i="677"/>
  <c r="AE38" i="677"/>
  <c r="AD38" i="677"/>
  <c r="AC38" i="677"/>
  <c r="AB38" i="677"/>
  <c r="AA38" i="677"/>
  <c r="Z38" i="677"/>
  <c r="Y38" i="677"/>
  <c r="W38" i="677"/>
  <c r="V38" i="677"/>
  <c r="U38" i="677"/>
  <c r="T38" i="677"/>
  <c r="S38" i="677"/>
  <c r="R38" i="677"/>
  <c r="Q38" i="677"/>
  <c r="P38" i="677"/>
  <c r="O38" i="677"/>
  <c r="N38" i="677"/>
  <c r="L38" i="677"/>
  <c r="K38" i="677"/>
  <c r="J38" i="677"/>
  <c r="I38" i="677"/>
  <c r="H38" i="677"/>
  <c r="F38" i="677"/>
  <c r="E38" i="677"/>
  <c r="D38" i="677"/>
  <c r="C38" i="677"/>
  <c r="B38" i="677"/>
  <c r="AH37" i="677"/>
  <c r="AG37" i="677"/>
  <c r="AF37" i="677"/>
  <c r="AE37" i="677"/>
  <c r="AD37" i="677"/>
  <c r="AC37" i="677"/>
  <c r="AB37" i="677"/>
  <c r="AA37" i="677"/>
  <c r="Z37" i="677"/>
  <c r="Y37" i="677"/>
  <c r="W37" i="677"/>
  <c r="V37" i="677"/>
  <c r="U37" i="677"/>
  <c r="T37" i="677"/>
  <c r="S37" i="677"/>
  <c r="R37" i="677"/>
  <c r="Q37" i="677"/>
  <c r="P37" i="677"/>
  <c r="O37" i="677"/>
  <c r="N37" i="677"/>
  <c r="L37" i="677"/>
  <c r="K37" i="677"/>
  <c r="J37" i="677"/>
  <c r="I37" i="677"/>
  <c r="H37" i="677"/>
  <c r="F37" i="677"/>
  <c r="E37" i="677"/>
  <c r="D37" i="677"/>
  <c r="C37" i="677"/>
  <c r="B37" i="677"/>
  <c r="AH36" i="677"/>
  <c r="AG36" i="677"/>
  <c r="AF36" i="677"/>
  <c r="AE36" i="677"/>
  <c r="AD36" i="677"/>
  <c r="AC36" i="677"/>
  <c r="AB36" i="677"/>
  <c r="AA36" i="677"/>
  <c r="Z36" i="677"/>
  <c r="Y36" i="677"/>
  <c r="W36" i="677"/>
  <c r="V36" i="677"/>
  <c r="U36" i="677"/>
  <c r="T36" i="677"/>
  <c r="S36" i="677"/>
  <c r="R36" i="677"/>
  <c r="Q36" i="677"/>
  <c r="P36" i="677"/>
  <c r="O36" i="677"/>
  <c r="N36" i="677"/>
  <c r="L36" i="677"/>
  <c r="K36" i="677"/>
  <c r="J36" i="677"/>
  <c r="I36" i="677"/>
  <c r="H36" i="677"/>
  <c r="F36" i="677"/>
  <c r="E36" i="677"/>
  <c r="D36" i="677"/>
  <c r="C36" i="677"/>
  <c r="B36" i="677"/>
  <c r="AH35" i="677"/>
  <c r="AG35" i="677"/>
  <c r="AF35" i="677"/>
  <c r="AE35" i="677"/>
  <c r="AD35" i="677"/>
  <c r="AC35" i="677"/>
  <c r="AB35" i="677"/>
  <c r="AA35" i="677"/>
  <c r="Z35" i="677"/>
  <c r="Y35" i="677"/>
  <c r="W35" i="677"/>
  <c r="V35" i="677"/>
  <c r="U35" i="677"/>
  <c r="T35" i="677"/>
  <c r="S35" i="677"/>
  <c r="R35" i="677"/>
  <c r="Q35" i="677"/>
  <c r="P35" i="677"/>
  <c r="O35" i="677"/>
  <c r="N35" i="677"/>
  <c r="L35" i="677"/>
  <c r="K35" i="677"/>
  <c r="J35" i="677"/>
  <c r="I35" i="677"/>
  <c r="H35" i="677"/>
  <c r="F35" i="677"/>
  <c r="E35" i="677"/>
  <c r="D35" i="677"/>
  <c r="C35" i="677"/>
  <c r="B35" i="677"/>
  <c r="AH34" i="677"/>
  <c r="AG34" i="677"/>
  <c r="AF34" i="677"/>
  <c r="AE34" i="677"/>
  <c r="AD34" i="677"/>
  <c r="AC34" i="677"/>
  <c r="AB34" i="677"/>
  <c r="AA34" i="677"/>
  <c r="Z34" i="677"/>
  <c r="Y34" i="677"/>
  <c r="W34" i="677"/>
  <c r="V34" i="677"/>
  <c r="U34" i="677"/>
  <c r="T34" i="677"/>
  <c r="S34" i="677"/>
  <c r="R34" i="677"/>
  <c r="Q34" i="677"/>
  <c r="P34" i="677"/>
  <c r="O34" i="677"/>
  <c r="N34" i="677"/>
  <c r="L34" i="677"/>
  <c r="K34" i="677"/>
  <c r="J34" i="677"/>
  <c r="I34" i="677"/>
  <c r="H34" i="677"/>
  <c r="F34" i="677"/>
  <c r="E34" i="677"/>
  <c r="D34" i="677"/>
  <c r="C34" i="677"/>
  <c r="B34" i="677"/>
  <c r="AH33" i="677"/>
  <c r="AG33" i="677"/>
  <c r="AF33" i="677"/>
  <c r="AE33" i="677"/>
  <c r="AD33" i="677"/>
  <c r="AC33" i="677"/>
  <c r="AB33" i="677"/>
  <c r="AA33" i="677"/>
  <c r="Z33" i="677"/>
  <c r="Y33" i="677"/>
  <c r="W33" i="677"/>
  <c r="V33" i="677"/>
  <c r="U33" i="677"/>
  <c r="T33" i="677"/>
  <c r="S33" i="677"/>
  <c r="R33" i="677"/>
  <c r="Q33" i="677"/>
  <c r="P33" i="677"/>
  <c r="O33" i="677"/>
  <c r="N33" i="677"/>
  <c r="L33" i="677"/>
  <c r="K33" i="677"/>
  <c r="J33" i="677"/>
  <c r="I33" i="677"/>
  <c r="H33" i="677"/>
  <c r="F33" i="677"/>
  <c r="E33" i="677"/>
  <c r="D33" i="677"/>
  <c r="C33" i="677"/>
  <c r="B33" i="677"/>
  <c r="AH32" i="677"/>
  <c r="AG32" i="677"/>
  <c r="AF32" i="677"/>
  <c r="AE32" i="677"/>
  <c r="AD32" i="677"/>
  <c r="AC32" i="677"/>
  <c r="AB32" i="677"/>
  <c r="AA32" i="677"/>
  <c r="Z32" i="677"/>
  <c r="Y32" i="677"/>
  <c r="W32" i="677"/>
  <c r="V32" i="677"/>
  <c r="U32" i="677"/>
  <c r="T32" i="677"/>
  <c r="S32" i="677"/>
  <c r="R32" i="677"/>
  <c r="Q32" i="677"/>
  <c r="P32" i="677"/>
  <c r="O32" i="677"/>
  <c r="N32" i="677"/>
  <c r="L32" i="677"/>
  <c r="K32" i="677"/>
  <c r="J32" i="677"/>
  <c r="I32" i="677"/>
  <c r="H32" i="677"/>
  <c r="F32" i="677"/>
  <c r="E32" i="677"/>
  <c r="D32" i="677"/>
  <c r="C32" i="677"/>
  <c r="B32" i="677"/>
  <c r="AH31" i="677"/>
  <c r="AG31" i="677"/>
  <c r="AF31" i="677"/>
  <c r="AE31" i="677"/>
  <c r="AD31" i="677"/>
  <c r="AC31" i="677"/>
  <c r="AB31" i="677"/>
  <c r="AA31" i="677"/>
  <c r="Z31" i="677"/>
  <c r="Y31" i="677"/>
  <c r="W31" i="677"/>
  <c r="V31" i="677"/>
  <c r="U31" i="677"/>
  <c r="T31" i="677"/>
  <c r="S31" i="677"/>
  <c r="R31" i="677"/>
  <c r="Q31" i="677"/>
  <c r="P31" i="677"/>
  <c r="O31" i="677"/>
  <c r="N31" i="677"/>
  <c r="L31" i="677"/>
  <c r="K31" i="677"/>
  <c r="J31" i="677"/>
  <c r="I31" i="677"/>
  <c r="H31" i="677"/>
  <c r="F31" i="677"/>
  <c r="E31" i="677"/>
  <c r="D31" i="677"/>
  <c r="C31" i="677"/>
  <c r="B31" i="677"/>
  <c r="C28" i="677"/>
  <c r="Z26" i="677"/>
  <c r="O26" i="677"/>
  <c r="I26" i="677"/>
  <c r="C26" i="677"/>
  <c r="AB25" i="677"/>
  <c r="AB27" i="677" s="1"/>
  <c r="Q25" i="677"/>
  <c r="Q27" i="677" s="1"/>
  <c r="K25" i="677"/>
  <c r="K27" i="677" s="1"/>
  <c r="E25" i="677"/>
  <c r="E27" i="677" s="1"/>
  <c r="AH40" i="676"/>
  <c r="AG40" i="676"/>
  <c r="AF40" i="676"/>
  <c r="AE40" i="676"/>
  <c r="AD40" i="676"/>
  <c r="AC40" i="676"/>
  <c r="AB40" i="676"/>
  <c r="AA40" i="676"/>
  <c r="Z40" i="676"/>
  <c r="Y40" i="676"/>
  <c r="W40" i="676"/>
  <c r="V40" i="676"/>
  <c r="U40" i="676"/>
  <c r="T40" i="676"/>
  <c r="S40" i="676"/>
  <c r="R40" i="676"/>
  <c r="Q40" i="676"/>
  <c r="P40" i="676"/>
  <c r="O40" i="676"/>
  <c r="N40" i="676"/>
  <c r="L40" i="676"/>
  <c r="K40" i="676"/>
  <c r="J40" i="676"/>
  <c r="I40" i="676"/>
  <c r="H40" i="676"/>
  <c r="F40" i="676"/>
  <c r="E40" i="676"/>
  <c r="D40" i="676"/>
  <c r="C40" i="676"/>
  <c r="B40" i="676"/>
  <c r="AH39" i="676"/>
  <c r="AG39" i="676"/>
  <c r="AF39" i="676"/>
  <c r="AE39" i="676"/>
  <c r="AD39" i="676"/>
  <c r="AC39" i="676"/>
  <c r="AB39" i="676"/>
  <c r="AA39" i="676"/>
  <c r="Z39" i="676"/>
  <c r="Y39" i="676"/>
  <c r="W39" i="676"/>
  <c r="V39" i="676"/>
  <c r="U39" i="676"/>
  <c r="T39" i="676"/>
  <c r="S39" i="676"/>
  <c r="R39" i="676"/>
  <c r="Q39" i="676"/>
  <c r="P39" i="676"/>
  <c r="O39" i="676"/>
  <c r="N39" i="676"/>
  <c r="L39" i="676"/>
  <c r="K39" i="676"/>
  <c r="J39" i="676"/>
  <c r="I39" i="676"/>
  <c r="H39" i="676"/>
  <c r="F39" i="676"/>
  <c r="E39" i="676"/>
  <c r="D39" i="676"/>
  <c r="C39" i="676"/>
  <c r="B39" i="676"/>
  <c r="AH38" i="676"/>
  <c r="AG38" i="676"/>
  <c r="AF38" i="676"/>
  <c r="AE38" i="676"/>
  <c r="AD38" i="676"/>
  <c r="AC38" i="676"/>
  <c r="AB38" i="676"/>
  <c r="AA38" i="676"/>
  <c r="Z38" i="676"/>
  <c r="Y38" i="676"/>
  <c r="W38" i="676"/>
  <c r="V38" i="676"/>
  <c r="U38" i="676"/>
  <c r="T38" i="676"/>
  <c r="S38" i="676"/>
  <c r="R38" i="676"/>
  <c r="Q38" i="676"/>
  <c r="P38" i="676"/>
  <c r="O38" i="676"/>
  <c r="N38" i="676"/>
  <c r="L38" i="676"/>
  <c r="K38" i="676"/>
  <c r="J38" i="676"/>
  <c r="I38" i="676"/>
  <c r="H38" i="676"/>
  <c r="F38" i="676"/>
  <c r="E38" i="676"/>
  <c r="D38" i="676"/>
  <c r="C38" i="676"/>
  <c r="B38" i="676"/>
  <c r="AH37" i="676"/>
  <c r="AG37" i="676"/>
  <c r="AF37" i="676"/>
  <c r="AE37" i="676"/>
  <c r="AD37" i="676"/>
  <c r="AC37" i="676"/>
  <c r="AB37" i="676"/>
  <c r="AA37" i="676"/>
  <c r="Z37" i="676"/>
  <c r="Y37" i="676"/>
  <c r="W37" i="676"/>
  <c r="V37" i="676"/>
  <c r="U37" i="676"/>
  <c r="T37" i="676"/>
  <c r="S37" i="676"/>
  <c r="R37" i="676"/>
  <c r="Q37" i="676"/>
  <c r="P37" i="676"/>
  <c r="O37" i="676"/>
  <c r="N37" i="676"/>
  <c r="L37" i="676"/>
  <c r="K37" i="676"/>
  <c r="J37" i="676"/>
  <c r="I37" i="676"/>
  <c r="H37" i="676"/>
  <c r="F37" i="676"/>
  <c r="E37" i="676"/>
  <c r="D37" i="676"/>
  <c r="C37" i="676"/>
  <c r="B37" i="676"/>
  <c r="AH36" i="676"/>
  <c r="AG36" i="676"/>
  <c r="AF36" i="676"/>
  <c r="AE36" i="676"/>
  <c r="AD36" i="676"/>
  <c r="AC36" i="676"/>
  <c r="AB36" i="676"/>
  <c r="AA36" i="676"/>
  <c r="Z36" i="676"/>
  <c r="Y36" i="676"/>
  <c r="W36" i="676"/>
  <c r="V36" i="676"/>
  <c r="U36" i="676"/>
  <c r="T36" i="676"/>
  <c r="S36" i="676"/>
  <c r="R36" i="676"/>
  <c r="Q36" i="676"/>
  <c r="P36" i="676"/>
  <c r="O36" i="676"/>
  <c r="N36" i="676"/>
  <c r="L36" i="676"/>
  <c r="K36" i="676"/>
  <c r="J36" i="676"/>
  <c r="I36" i="676"/>
  <c r="H36" i="676"/>
  <c r="F36" i="676"/>
  <c r="E36" i="676"/>
  <c r="D36" i="676"/>
  <c r="C36" i="676"/>
  <c r="B36" i="676"/>
  <c r="AH35" i="676"/>
  <c r="AG35" i="676"/>
  <c r="AF35" i="676"/>
  <c r="AE35" i="676"/>
  <c r="AD35" i="676"/>
  <c r="AC35" i="676"/>
  <c r="AB35" i="676"/>
  <c r="AA35" i="676"/>
  <c r="Z35" i="676"/>
  <c r="Y35" i="676"/>
  <c r="W35" i="676"/>
  <c r="V35" i="676"/>
  <c r="U35" i="676"/>
  <c r="T35" i="676"/>
  <c r="S35" i="676"/>
  <c r="R35" i="676"/>
  <c r="Q35" i="676"/>
  <c r="P35" i="676"/>
  <c r="O35" i="676"/>
  <c r="N35" i="676"/>
  <c r="L35" i="676"/>
  <c r="K35" i="676"/>
  <c r="J35" i="676"/>
  <c r="I35" i="676"/>
  <c r="H35" i="676"/>
  <c r="F35" i="676"/>
  <c r="E35" i="676"/>
  <c r="D35" i="676"/>
  <c r="C35" i="676"/>
  <c r="B35" i="676"/>
  <c r="AH34" i="676"/>
  <c r="AG34" i="676"/>
  <c r="AF34" i="676"/>
  <c r="AE34" i="676"/>
  <c r="AD34" i="676"/>
  <c r="AC34" i="676"/>
  <c r="AB34" i="676"/>
  <c r="AA34" i="676"/>
  <c r="Z34" i="676"/>
  <c r="Y34" i="676"/>
  <c r="W34" i="676"/>
  <c r="V34" i="676"/>
  <c r="U34" i="676"/>
  <c r="T34" i="676"/>
  <c r="S34" i="676"/>
  <c r="R34" i="676"/>
  <c r="Q34" i="676"/>
  <c r="P34" i="676"/>
  <c r="O34" i="676"/>
  <c r="N34" i="676"/>
  <c r="L34" i="676"/>
  <c r="K34" i="676"/>
  <c r="J34" i="676"/>
  <c r="I34" i="676"/>
  <c r="H34" i="676"/>
  <c r="F34" i="676"/>
  <c r="E34" i="676"/>
  <c r="D34" i="676"/>
  <c r="C34" i="676"/>
  <c r="B34" i="676"/>
  <c r="AH33" i="676"/>
  <c r="AG33" i="676"/>
  <c r="AF33" i="676"/>
  <c r="AE33" i="676"/>
  <c r="AD33" i="676"/>
  <c r="AC33" i="676"/>
  <c r="AB33" i="676"/>
  <c r="AA33" i="676"/>
  <c r="Z33" i="676"/>
  <c r="Y33" i="676"/>
  <c r="W33" i="676"/>
  <c r="V33" i="676"/>
  <c r="U33" i="676"/>
  <c r="T33" i="676"/>
  <c r="S33" i="676"/>
  <c r="R33" i="676"/>
  <c r="Q33" i="676"/>
  <c r="P33" i="676"/>
  <c r="O33" i="676"/>
  <c r="N33" i="676"/>
  <c r="L33" i="676"/>
  <c r="K33" i="676"/>
  <c r="J33" i="676"/>
  <c r="I33" i="676"/>
  <c r="H33" i="676"/>
  <c r="F33" i="676"/>
  <c r="E33" i="676"/>
  <c r="D33" i="676"/>
  <c r="C33" i="676"/>
  <c r="B33" i="676"/>
  <c r="AH32" i="676"/>
  <c r="AG32" i="676"/>
  <c r="AF32" i="676"/>
  <c r="AE32" i="676"/>
  <c r="AD32" i="676"/>
  <c r="AC32" i="676"/>
  <c r="AB32" i="676"/>
  <c r="AA32" i="676"/>
  <c r="Z32" i="676"/>
  <c r="Y32" i="676"/>
  <c r="W32" i="676"/>
  <c r="V32" i="676"/>
  <c r="U32" i="676"/>
  <c r="T32" i="676"/>
  <c r="S32" i="676"/>
  <c r="R32" i="676"/>
  <c r="Q32" i="676"/>
  <c r="P32" i="676"/>
  <c r="O32" i="676"/>
  <c r="N32" i="676"/>
  <c r="L32" i="676"/>
  <c r="K32" i="676"/>
  <c r="J32" i="676"/>
  <c r="I32" i="676"/>
  <c r="H32" i="676"/>
  <c r="F32" i="676"/>
  <c r="E32" i="676"/>
  <c r="D32" i="676"/>
  <c r="C32" i="676"/>
  <c r="B32" i="676"/>
  <c r="AH31" i="676"/>
  <c r="AG31" i="676"/>
  <c r="AF31" i="676"/>
  <c r="AE31" i="676"/>
  <c r="AD31" i="676"/>
  <c r="AC31" i="676"/>
  <c r="AB31" i="676"/>
  <c r="AA31" i="676"/>
  <c r="Z31" i="676"/>
  <c r="Y31" i="676"/>
  <c r="W31" i="676"/>
  <c r="V31" i="676"/>
  <c r="U31" i="676"/>
  <c r="T31" i="676"/>
  <c r="S31" i="676"/>
  <c r="R31" i="676"/>
  <c r="Q31" i="676"/>
  <c r="P31" i="676"/>
  <c r="O31" i="676"/>
  <c r="N31" i="676"/>
  <c r="L31" i="676"/>
  <c r="K31" i="676"/>
  <c r="J31" i="676"/>
  <c r="I31" i="676"/>
  <c r="H31" i="676"/>
  <c r="F31" i="676"/>
  <c r="E31" i="676"/>
  <c r="D31" i="676"/>
  <c r="C31" i="676"/>
  <c r="B31" i="676"/>
  <c r="C28" i="676"/>
  <c r="Z26" i="676"/>
  <c r="O26" i="676"/>
  <c r="I26" i="676"/>
  <c r="C26" i="676"/>
  <c r="AB25" i="676"/>
  <c r="AB27" i="676" s="1"/>
  <c r="Q25" i="676"/>
  <c r="Q27" i="676" s="1"/>
  <c r="K25" i="676"/>
  <c r="K27" i="676" s="1"/>
  <c r="E25" i="676"/>
  <c r="E27" i="676" s="1"/>
  <c r="AH40" i="675"/>
  <c r="AG40" i="675"/>
  <c r="AF40" i="675"/>
  <c r="AE40" i="675"/>
  <c r="AD40" i="675"/>
  <c r="AC40" i="675"/>
  <c r="AB40" i="675"/>
  <c r="AA40" i="675"/>
  <c r="Z40" i="675"/>
  <c r="Y40" i="675"/>
  <c r="W40" i="675"/>
  <c r="V40" i="675"/>
  <c r="U40" i="675"/>
  <c r="T40" i="675"/>
  <c r="S40" i="675"/>
  <c r="R40" i="675"/>
  <c r="Q40" i="675"/>
  <c r="P40" i="675"/>
  <c r="O40" i="675"/>
  <c r="N40" i="675"/>
  <c r="L40" i="675"/>
  <c r="K40" i="675"/>
  <c r="J40" i="675"/>
  <c r="I40" i="675"/>
  <c r="H40" i="675"/>
  <c r="F40" i="675"/>
  <c r="E40" i="675"/>
  <c r="D40" i="675"/>
  <c r="C40" i="675"/>
  <c r="B40" i="675"/>
  <c r="AH39" i="675"/>
  <c r="AG39" i="675"/>
  <c r="AF39" i="675"/>
  <c r="AE39" i="675"/>
  <c r="AD39" i="675"/>
  <c r="AC39" i="675"/>
  <c r="AB39" i="675"/>
  <c r="AA39" i="675"/>
  <c r="Z39" i="675"/>
  <c r="Y39" i="675"/>
  <c r="W39" i="675"/>
  <c r="V39" i="675"/>
  <c r="U39" i="675"/>
  <c r="T39" i="675"/>
  <c r="S39" i="675"/>
  <c r="R39" i="675"/>
  <c r="Q39" i="675"/>
  <c r="P39" i="675"/>
  <c r="O39" i="675"/>
  <c r="N39" i="675"/>
  <c r="L39" i="675"/>
  <c r="K39" i="675"/>
  <c r="J39" i="675"/>
  <c r="I39" i="675"/>
  <c r="H39" i="675"/>
  <c r="F39" i="675"/>
  <c r="E39" i="675"/>
  <c r="D39" i="675"/>
  <c r="C39" i="675"/>
  <c r="B39" i="675"/>
  <c r="AH38" i="675"/>
  <c r="AG38" i="675"/>
  <c r="AF38" i="675"/>
  <c r="AE38" i="675"/>
  <c r="AD38" i="675"/>
  <c r="AC38" i="675"/>
  <c r="AB38" i="675"/>
  <c r="AA38" i="675"/>
  <c r="Z38" i="675"/>
  <c r="Y38" i="675"/>
  <c r="W38" i="675"/>
  <c r="V38" i="675"/>
  <c r="U38" i="675"/>
  <c r="T38" i="675"/>
  <c r="S38" i="675"/>
  <c r="R38" i="675"/>
  <c r="Q38" i="675"/>
  <c r="P38" i="675"/>
  <c r="O38" i="675"/>
  <c r="N38" i="675"/>
  <c r="L38" i="675"/>
  <c r="K38" i="675"/>
  <c r="J38" i="675"/>
  <c r="I38" i="675"/>
  <c r="H38" i="675"/>
  <c r="F38" i="675"/>
  <c r="E38" i="675"/>
  <c r="D38" i="675"/>
  <c r="C38" i="675"/>
  <c r="B38" i="675"/>
  <c r="AH37" i="675"/>
  <c r="AG37" i="675"/>
  <c r="AF37" i="675"/>
  <c r="AE37" i="675"/>
  <c r="AD37" i="675"/>
  <c r="AC37" i="675"/>
  <c r="AB37" i="675"/>
  <c r="AA37" i="675"/>
  <c r="Z37" i="675"/>
  <c r="Y37" i="675"/>
  <c r="W37" i="675"/>
  <c r="V37" i="675"/>
  <c r="U37" i="675"/>
  <c r="T37" i="675"/>
  <c r="S37" i="675"/>
  <c r="R37" i="675"/>
  <c r="Q37" i="675"/>
  <c r="P37" i="675"/>
  <c r="O37" i="675"/>
  <c r="N37" i="675"/>
  <c r="L37" i="675"/>
  <c r="K37" i="675"/>
  <c r="J37" i="675"/>
  <c r="I37" i="675"/>
  <c r="H37" i="675"/>
  <c r="F37" i="675"/>
  <c r="E37" i="675"/>
  <c r="D37" i="675"/>
  <c r="C37" i="675"/>
  <c r="B37" i="675"/>
  <c r="AH36" i="675"/>
  <c r="AG36" i="675"/>
  <c r="AF36" i="675"/>
  <c r="AE36" i="675"/>
  <c r="AD36" i="675"/>
  <c r="AC36" i="675"/>
  <c r="AB36" i="675"/>
  <c r="AA36" i="675"/>
  <c r="Z36" i="675"/>
  <c r="Y36" i="675"/>
  <c r="W36" i="675"/>
  <c r="V36" i="675"/>
  <c r="U36" i="675"/>
  <c r="T36" i="675"/>
  <c r="S36" i="675"/>
  <c r="R36" i="675"/>
  <c r="Q36" i="675"/>
  <c r="P36" i="675"/>
  <c r="O36" i="675"/>
  <c r="N36" i="675"/>
  <c r="L36" i="675"/>
  <c r="K36" i="675"/>
  <c r="J36" i="675"/>
  <c r="I36" i="675"/>
  <c r="H36" i="675"/>
  <c r="F36" i="675"/>
  <c r="E36" i="675"/>
  <c r="D36" i="675"/>
  <c r="C36" i="675"/>
  <c r="B36" i="675"/>
  <c r="AH35" i="675"/>
  <c r="AG35" i="675"/>
  <c r="AF35" i="675"/>
  <c r="AE35" i="675"/>
  <c r="AD35" i="675"/>
  <c r="AC35" i="675"/>
  <c r="AB35" i="675"/>
  <c r="AA35" i="675"/>
  <c r="Z35" i="675"/>
  <c r="Y35" i="675"/>
  <c r="W35" i="675"/>
  <c r="V35" i="675"/>
  <c r="U35" i="675"/>
  <c r="T35" i="675"/>
  <c r="S35" i="675"/>
  <c r="R35" i="675"/>
  <c r="Q35" i="675"/>
  <c r="P35" i="675"/>
  <c r="O35" i="675"/>
  <c r="N35" i="675"/>
  <c r="L35" i="675"/>
  <c r="K35" i="675"/>
  <c r="J35" i="675"/>
  <c r="I35" i="675"/>
  <c r="H35" i="675"/>
  <c r="F35" i="675"/>
  <c r="E35" i="675"/>
  <c r="D35" i="675"/>
  <c r="C35" i="675"/>
  <c r="B35" i="675"/>
  <c r="AH34" i="675"/>
  <c r="AG34" i="675"/>
  <c r="AF34" i="675"/>
  <c r="AE34" i="675"/>
  <c r="AD34" i="675"/>
  <c r="AC34" i="675"/>
  <c r="AB34" i="675"/>
  <c r="AA34" i="675"/>
  <c r="Z34" i="675"/>
  <c r="Y34" i="675"/>
  <c r="W34" i="675"/>
  <c r="V34" i="675"/>
  <c r="U34" i="675"/>
  <c r="T34" i="675"/>
  <c r="S34" i="675"/>
  <c r="R34" i="675"/>
  <c r="Q34" i="675"/>
  <c r="P34" i="675"/>
  <c r="O34" i="675"/>
  <c r="N34" i="675"/>
  <c r="L34" i="675"/>
  <c r="K34" i="675"/>
  <c r="J34" i="675"/>
  <c r="I34" i="675"/>
  <c r="H34" i="675"/>
  <c r="F34" i="675"/>
  <c r="E34" i="675"/>
  <c r="D34" i="675"/>
  <c r="C34" i="675"/>
  <c r="B34" i="675"/>
  <c r="AH33" i="675"/>
  <c r="AG33" i="675"/>
  <c r="AF33" i="675"/>
  <c r="AE33" i="675"/>
  <c r="AD33" i="675"/>
  <c r="AC33" i="675"/>
  <c r="AB33" i="675"/>
  <c r="AA33" i="675"/>
  <c r="Z33" i="675"/>
  <c r="Y33" i="675"/>
  <c r="W33" i="675"/>
  <c r="V33" i="675"/>
  <c r="U33" i="675"/>
  <c r="T33" i="675"/>
  <c r="S33" i="675"/>
  <c r="R33" i="675"/>
  <c r="Q33" i="675"/>
  <c r="P33" i="675"/>
  <c r="O33" i="675"/>
  <c r="N33" i="675"/>
  <c r="L33" i="675"/>
  <c r="K33" i="675"/>
  <c r="J33" i="675"/>
  <c r="I33" i="675"/>
  <c r="H33" i="675"/>
  <c r="F33" i="675"/>
  <c r="E33" i="675"/>
  <c r="D33" i="675"/>
  <c r="C33" i="675"/>
  <c r="B33" i="675"/>
  <c r="AH32" i="675"/>
  <c r="AG32" i="675"/>
  <c r="AF32" i="675"/>
  <c r="AE32" i="675"/>
  <c r="AD32" i="675"/>
  <c r="AC32" i="675"/>
  <c r="AB32" i="675"/>
  <c r="AA32" i="675"/>
  <c r="Z32" i="675"/>
  <c r="Y32" i="675"/>
  <c r="W32" i="675"/>
  <c r="V32" i="675"/>
  <c r="U32" i="675"/>
  <c r="T32" i="675"/>
  <c r="S32" i="675"/>
  <c r="R32" i="675"/>
  <c r="Q32" i="675"/>
  <c r="P32" i="675"/>
  <c r="O32" i="675"/>
  <c r="N32" i="675"/>
  <c r="L32" i="675"/>
  <c r="K32" i="675"/>
  <c r="J32" i="675"/>
  <c r="I32" i="675"/>
  <c r="H32" i="675"/>
  <c r="F32" i="675"/>
  <c r="E32" i="675"/>
  <c r="D32" i="675"/>
  <c r="C32" i="675"/>
  <c r="B32" i="675"/>
  <c r="AH31" i="675"/>
  <c r="AG31" i="675"/>
  <c r="AF31" i="675"/>
  <c r="AE31" i="675"/>
  <c r="AD31" i="675"/>
  <c r="AC31" i="675"/>
  <c r="AB31" i="675"/>
  <c r="AA31" i="675"/>
  <c r="Z31" i="675"/>
  <c r="Y31" i="675"/>
  <c r="W31" i="675"/>
  <c r="V31" i="675"/>
  <c r="U31" i="675"/>
  <c r="T31" i="675"/>
  <c r="S31" i="675"/>
  <c r="R31" i="675"/>
  <c r="Q31" i="675"/>
  <c r="P31" i="675"/>
  <c r="O31" i="675"/>
  <c r="N31" i="675"/>
  <c r="L31" i="675"/>
  <c r="K31" i="675"/>
  <c r="J31" i="675"/>
  <c r="I31" i="675"/>
  <c r="H31" i="675"/>
  <c r="F31" i="675"/>
  <c r="E31" i="675"/>
  <c r="D31" i="675"/>
  <c r="C31" i="675"/>
  <c r="B31" i="675"/>
  <c r="C28" i="675"/>
  <c r="Z26" i="675"/>
  <c r="O26" i="675"/>
  <c r="I26" i="675"/>
  <c r="C26" i="675"/>
  <c r="AB25" i="675"/>
  <c r="AB27" i="675" s="1"/>
  <c r="Q25" i="675"/>
  <c r="Q27" i="675" s="1"/>
  <c r="K25" i="675"/>
  <c r="K27" i="675" s="1"/>
  <c r="E25" i="675"/>
  <c r="E27" i="675" s="1"/>
  <c r="AH40" i="674"/>
  <c r="AG40" i="674"/>
  <c r="AF40" i="674"/>
  <c r="AE40" i="674"/>
  <c r="AD40" i="674"/>
  <c r="AC40" i="674"/>
  <c r="AB40" i="674"/>
  <c r="AA40" i="674"/>
  <c r="Z40" i="674"/>
  <c r="Y40" i="674"/>
  <c r="W40" i="674"/>
  <c r="V40" i="674"/>
  <c r="U40" i="674"/>
  <c r="T40" i="674"/>
  <c r="S40" i="674"/>
  <c r="R40" i="674"/>
  <c r="Q40" i="674"/>
  <c r="P40" i="674"/>
  <c r="O40" i="674"/>
  <c r="N40" i="674"/>
  <c r="L40" i="674"/>
  <c r="K40" i="674"/>
  <c r="J40" i="674"/>
  <c r="I40" i="674"/>
  <c r="H40" i="674"/>
  <c r="F40" i="674"/>
  <c r="E40" i="674"/>
  <c r="D40" i="674"/>
  <c r="C40" i="674"/>
  <c r="B40" i="674"/>
  <c r="AH39" i="674"/>
  <c r="AG39" i="674"/>
  <c r="AF39" i="674"/>
  <c r="AE39" i="674"/>
  <c r="AD39" i="674"/>
  <c r="AC39" i="674"/>
  <c r="AB39" i="674"/>
  <c r="AA39" i="674"/>
  <c r="Z39" i="674"/>
  <c r="Y39" i="674"/>
  <c r="W39" i="674"/>
  <c r="V39" i="674"/>
  <c r="U39" i="674"/>
  <c r="T39" i="674"/>
  <c r="S39" i="674"/>
  <c r="R39" i="674"/>
  <c r="Q39" i="674"/>
  <c r="P39" i="674"/>
  <c r="O39" i="674"/>
  <c r="N39" i="674"/>
  <c r="L39" i="674"/>
  <c r="K39" i="674"/>
  <c r="J39" i="674"/>
  <c r="I39" i="674"/>
  <c r="H39" i="674"/>
  <c r="F39" i="674"/>
  <c r="E39" i="674"/>
  <c r="D39" i="674"/>
  <c r="C39" i="674"/>
  <c r="B39" i="674"/>
  <c r="AH38" i="674"/>
  <c r="AG38" i="674"/>
  <c r="AF38" i="674"/>
  <c r="AE38" i="674"/>
  <c r="AD38" i="674"/>
  <c r="AC38" i="674"/>
  <c r="AB38" i="674"/>
  <c r="AA38" i="674"/>
  <c r="Z38" i="674"/>
  <c r="Y38" i="674"/>
  <c r="W38" i="674"/>
  <c r="V38" i="674"/>
  <c r="U38" i="674"/>
  <c r="T38" i="674"/>
  <c r="S38" i="674"/>
  <c r="R38" i="674"/>
  <c r="Q38" i="674"/>
  <c r="P38" i="674"/>
  <c r="O38" i="674"/>
  <c r="N38" i="674"/>
  <c r="L38" i="674"/>
  <c r="K38" i="674"/>
  <c r="J38" i="674"/>
  <c r="I38" i="674"/>
  <c r="H38" i="674"/>
  <c r="F38" i="674"/>
  <c r="E38" i="674"/>
  <c r="D38" i="674"/>
  <c r="C38" i="674"/>
  <c r="B38" i="674"/>
  <c r="AH37" i="674"/>
  <c r="AG37" i="674"/>
  <c r="AF37" i="674"/>
  <c r="AE37" i="674"/>
  <c r="AD37" i="674"/>
  <c r="AC37" i="674"/>
  <c r="AB37" i="674"/>
  <c r="AA37" i="674"/>
  <c r="Z37" i="674"/>
  <c r="Y37" i="674"/>
  <c r="W37" i="674"/>
  <c r="V37" i="674"/>
  <c r="U37" i="674"/>
  <c r="T37" i="674"/>
  <c r="S37" i="674"/>
  <c r="R37" i="674"/>
  <c r="Q37" i="674"/>
  <c r="P37" i="674"/>
  <c r="O37" i="674"/>
  <c r="N37" i="674"/>
  <c r="L37" i="674"/>
  <c r="K37" i="674"/>
  <c r="J37" i="674"/>
  <c r="I37" i="674"/>
  <c r="H37" i="674"/>
  <c r="F37" i="674"/>
  <c r="E37" i="674"/>
  <c r="D37" i="674"/>
  <c r="C37" i="674"/>
  <c r="B37" i="674"/>
  <c r="AH36" i="674"/>
  <c r="AG36" i="674"/>
  <c r="AF36" i="674"/>
  <c r="AE36" i="674"/>
  <c r="AD36" i="674"/>
  <c r="AC36" i="674"/>
  <c r="AB36" i="674"/>
  <c r="AA36" i="674"/>
  <c r="Z36" i="674"/>
  <c r="Y36" i="674"/>
  <c r="W36" i="674"/>
  <c r="V36" i="674"/>
  <c r="U36" i="674"/>
  <c r="T36" i="674"/>
  <c r="S36" i="674"/>
  <c r="R36" i="674"/>
  <c r="Q36" i="674"/>
  <c r="P36" i="674"/>
  <c r="O36" i="674"/>
  <c r="N36" i="674"/>
  <c r="L36" i="674"/>
  <c r="K36" i="674"/>
  <c r="J36" i="674"/>
  <c r="I36" i="674"/>
  <c r="H36" i="674"/>
  <c r="F36" i="674"/>
  <c r="E36" i="674"/>
  <c r="D36" i="674"/>
  <c r="C36" i="674"/>
  <c r="B36" i="674"/>
  <c r="AH35" i="674"/>
  <c r="AG35" i="674"/>
  <c r="AF35" i="674"/>
  <c r="AE35" i="674"/>
  <c r="AD35" i="674"/>
  <c r="AC35" i="674"/>
  <c r="AB35" i="674"/>
  <c r="AA35" i="674"/>
  <c r="Z35" i="674"/>
  <c r="Y35" i="674"/>
  <c r="W35" i="674"/>
  <c r="V35" i="674"/>
  <c r="U35" i="674"/>
  <c r="T35" i="674"/>
  <c r="S35" i="674"/>
  <c r="R35" i="674"/>
  <c r="Q35" i="674"/>
  <c r="P35" i="674"/>
  <c r="O35" i="674"/>
  <c r="N35" i="674"/>
  <c r="L35" i="674"/>
  <c r="K35" i="674"/>
  <c r="J35" i="674"/>
  <c r="I35" i="674"/>
  <c r="H35" i="674"/>
  <c r="F35" i="674"/>
  <c r="E35" i="674"/>
  <c r="D35" i="674"/>
  <c r="C35" i="674"/>
  <c r="B35" i="674"/>
  <c r="AH34" i="674"/>
  <c r="AG34" i="674"/>
  <c r="AF34" i="674"/>
  <c r="AE34" i="674"/>
  <c r="AD34" i="674"/>
  <c r="AC34" i="674"/>
  <c r="AB34" i="674"/>
  <c r="AA34" i="674"/>
  <c r="Z34" i="674"/>
  <c r="Y34" i="674"/>
  <c r="W34" i="674"/>
  <c r="V34" i="674"/>
  <c r="U34" i="674"/>
  <c r="T34" i="674"/>
  <c r="S34" i="674"/>
  <c r="R34" i="674"/>
  <c r="Q34" i="674"/>
  <c r="P34" i="674"/>
  <c r="O34" i="674"/>
  <c r="N34" i="674"/>
  <c r="L34" i="674"/>
  <c r="K34" i="674"/>
  <c r="J34" i="674"/>
  <c r="I34" i="674"/>
  <c r="H34" i="674"/>
  <c r="F34" i="674"/>
  <c r="E34" i="674"/>
  <c r="D34" i="674"/>
  <c r="C34" i="674"/>
  <c r="B34" i="674"/>
  <c r="AH33" i="674"/>
  <c r="AG33" i="674"/>
  <c r="AF33" i="674"/>
  <c r="AE33" i="674"/>
  <c r="AD33" i="674"/>
  <c r="AC33" i="674"/>
  <c r="AB33" i="674"/>
  <c r="AA33" i="674"/>
  <c r="Z33" i="674"/>
  <c r="Y33" i="674"/>
  <c r="W33" i="674"/>
  <c r="V33" i="674"/>
  <c r="U33" i="674"/>
  <c r="T33" i="674"/>
  <c r="S33" i="674"/>
  <c r="R33" i="674"/>
  <c r="Q33" i="674"/>
  <c r="P33" i="674"/>
  <c r="O33" i="674"/>
  <c r="N33" i="674"/>
  <c r="L33" i="674"/>
  <c r="K33" i="674"/>
  <c r="J33" i="674"/>
  <c r="I33" i="674"/>
  <c r="H33" i="674"/>
  <c r="F33" i="674"/>
  <c r="E33" i="674"/>
  <c r="D33" i="674"/>
  <c r="C33" i="674"/>
  <c r="B33" i="674"/>
  <c r="AH32" i="674"/>
  <c r="AG32" i="674"/>
  <c r="AF32" i="674"/>
  <c r="AE32" i="674"/>
  <c r="AD32" i="674"/>
  <c r="AC32" i="674"/>
  <c r="AB32" i="674"/>
  <c r="AA32" i="674"/>
  <c r="Z32" i="674"/>
  <c r="Y32" i="674"/>
  <c r="W32" i="674"/>
  <c r="V32" i="674"/>
  <c r="U32" i="674"/>
  <c r="T32" i="674"/>
  <c r="S32" i="674"/>
  <c r="R32" i="674"/>
  <c r="Q32" i="674"/>
  <c r="P32" i="674"/>
  <c r="O32" i="674"/>
  <c r="N32" i="674"/>
  <c r="L32" i="674"/>
  <c r="K32" i="674"/>
  <c r="J32" i="674"/>
  <c r="I32" i="674"/>
  <c r="H32" i="674"/>
  <c r="F32" i="674"/>
  <c r="E32" i="674"/>
  <c r="D32" i="674"/>
  <c r="C32" i="674"/>
  <c r="B32" i="674"/>
  <c r="AH31" i="674"/>
  <c r="AG31" i="674"/>
  <c r="AF31" i="674"/>
  <c r="AE31" i="674"/>
  <c r="AD31" i="674"/>
  <c r="AC31" i="674"/>
  <c r="AB31" i="674"/>
  <c r="AA31" i="674"/>
  <c r="Z31" i="674"/>
  <c r="Y31" i="674"/>
  <c r="W31" i="674"/>
  <c r="V31" i="674"/>
  <c r="U31" i="674"/>
  <c r="T31" i="674"/>
  <c r="S31" i="674"/>
  <c r="R31" i="674"/>
  <c r="Q31" i="674"/>
  <c r="P31" i="674"/>
  <c r="O31" i="674"/>
  <c r="N31" i="674"/>
  <c r="L31" i="674"/>
  <c r="K31" i="674"/>
  <c r="J31" i="674"/>
  <c r="I31" i="674"/>
  <c r="H31" i="674"/>
  <c r="F31" i="674"/>
  <c r="E31" i="674"/>
  <c r="D31" i="674"/>
  <c r="C31" i="674"/>
  <c r="B31" i="674"/>
  <c r="C28" i="674"/>
  <c r="Z26" i="674"/>
  <c r="O26" i="674"/>
  <c r="I26" i="674"/>
  <c r="C26" i="674"/>
  <c r="AB25" i="674"/>
  <c r="AB27" i="674" s="1"/>
  <c r="Q25" i="674"/>
  <c r="Q27" i="674" s="1"/>
  <c r="K25" i="674"/>
  <c r="K27" i="674" s="1"/>
  <c r="E25" i="674"/>
  <c r="E27" i="674" s="1"/>
  <c r="AH40" i="673"/>
  <c r="AG40" i="673"/>
  <c r="AF40" i="673"/>
  <c r="AE40" i="673"/>
  <c r="AD40" i="673"/>
  <c r="AC40" i="673"/>
  <c r="AB40" i="673"/>
  <c r="AA40" i="673"/>
  <c r="Z40" i="673"/>
  <c r="Y40" i="673"/>
  <c r="W40" i="673"/>
  <c r="V40" i="673"/>
  <c r="U40" i="673"/>
  <c r="T40" i="673"/>
  <c r="S40" i="673"/>
  <c r="R40" i="673"/>
  <c r="Q40" i="673"/>
  <c r="P40" i="673"/>
  <c r="O40" i="673"/>
  <c r="N40" i="673"/>
  <c r="L40" i="673"/>
  <c r="K40" i="673"/>
  <c r="J40" i="673"/>
  <c r="I40" i="673"/>
  <c r="H40" i="673"/>
  <c r="F40" i="673"/>
  <c r="E40" i="673"/>
  <c r="D40" i="673"/>
  <c r="C40" i="673"/>
  <c r="B40" i="673"/>
  <c r="AH39" i="673"/>
  <c r="AG39" i="673"/>
  <c r="AF39" i="673"/>
  <c r="AE39" i="673"/>
  <c r="AD39" i="673"/>
  <c r="AC39" i="673"/>
  <c r="AB39" i="673"/>
  <c r="AA39" i="673"/>
  <c r="Z39" i="673"/>
  <c r="Y39" i="673"/>
  <c r="W39" i="673"/>
  <c r="V39" i="673"/>
  <c r="U39" i="673"/>
  <c r="T39" i="673"/>
  <c r="S39" i="673"/>
  <c r="R39" i="673"/>
  <c r="Q39" i="673"/>
  <c r="P39" i="673"/>
  <c r="O39" i="673"/>
  <c r="N39" i="673"/>
  <c r="L39" i="673"/>
  <c r="K39" i="673"/>
  <c r="J39" i="673"/>
  <c r="I39" i="673"/>
  <c r="H39" i="673"/>
  <c r="F39" i="673"/>
  <c r="E39" i="673"/>
  <c r="D39" i="673"/>
  <c r="C39" i="673"/>
  <c r="B39" i="673"/>
  <c r="AH38" i="673"/>
  <c r="AG38" i="673"/>
  <c r="AF38" i="673"/>
  <c r="AE38" i="673"/>
  <c r="AD38" i="673"/>
  <c r="AC38" i="673"/>
  <c r="AB38" i="673"/>
  <c r="AA38" i="673"/>
  <c r="Z38" i="673"/>
  <c r="Y38" i="673"/>
  <c r="W38" i="673"/>
  <c r="V38" i="673"/>
  <c r="U38" i="673"/>
  <c r="T38" i="673"/>
  <c r="S38" i="673"/>
  <c r="R38" i="673"/>
  <c r="Q38" i="673"/>
  <c r="P38" i="673"/>
  <c r="O38" i="673"/>
  <c r="N38" i="673"/>
  <c r="L38" i="673"/>
  <c r="K38" i="673"/>
  <c r="J38" i="673"/>
  <c r="I38" i="673"/>
  <c r="H38" i="673"/>
  <c r="F38" i="673"/>
  <c r="E38" i="673"/>
  <c r="D38" i="673"/>
  <c r="C38" i="673"/>
  <c r="B38" i="673"/>
  <c r="AH37" i="673"/>
  <c r="AG37" i="673"/>
  <c r="AF37" i="673"/>
  <c r="AE37" i="673"/>
  <c r="AD37" i="673"/>
  <c r="AC37" i="673"/>
  <c r="AB37" i="673"/>
  <c r="AA37" i="673"/>
  <c r="Z37" i="673"/>
  <c r="Y37" i="673"/>
  <c r="W37" i="673"/>
  <c r="V37" i="673"/>
  <c r="U37" i="673"/>
  <c r="T37" i="673"/>
  <c r="S37" i="673"/>
  <c r="R37" i="673"/>
  <c r="Q37" i="673"/>
  <c r="P37" i="673"/>
  <c r="O37" i="673"/>
  <c r="N37" i="673"/>
  <c r="L37" i="673"/>
  <c r="K37" i="673"/>
  <c r="J37" i="673"/>
  <c r="I37" i="673"/>
  <c r="H37" i="673"/>
  <c r="F37" i="673"/>
  <c r="E37" i="673"/>
  <c r="D37" i="673"/>
  <c r="C37" i="673"/>
  <c r="B37" i="673"/>
  <c r="AH36" i="673"/>
  <c r="AG36" i="673"/>
  <c r="AF36" i="673"/>
  <c r="AE36" i="673"/>
  <c r="AD36" i="673"/>
  <c r="AC36" i="673"/>
  <c r="AB36" i="673"/>
  <c r="AA36" i="673"/>
  <c r="Z36" i="673"/>
  <c r="Y36" i="673"/>
  <c r="W36" i="673"/>
  <c r="V36" i="673"/>
  <c r="U36" i="673"/>
  <c r="T36" i="673"/>
  <c r="S36" i="673"/>
  <c r="R36" i="673"/>
  <c r="Q36" i="673"/>
  <c r="P36" i="673"/>
  <c r="O36" i="673"/>
  <c r="N36" i="673"/>
  <c r="L36" i="673"/>
  <c r="K36" i="673"/>
  <c r="J36" i="673"/>
  <c r="I36" i="673"/>
  <c r="H36" i="673"/>
  <c r="F36" i="673"/>
  <c r="E36" i="673"/>
  <c r="D36" i="673"/>
  <c r="C36" i="673"/>
  <c r="B36" i="673"/>
  <c r="AH35" i="673"/>
  <c r="AG35" i="673"/>
  <c r="AF35" i="673"/>
  <c r="AE35" i="673"/>
  <c r="AD35" i="673"/>
  <c r="AC35" i="673"/>
  <c r="AB35" i="673"/>
  <c r="AA35" i="673"/>
  <c r="Z35" i="673"/>
  <c r="Y35" i="673"/>
  <c r="W35" i="673"/>
  <c r="V35" i="673"/>
  <c r="U35" i="673"/>
  <c r="T35" i="673"/>
  <c r="S35" i="673"/>
  <c r="R35" i="673"/>
  <c r="Q35" i="673"/>
  <c r="P35" i="673"/>
  <c r="O35" i="673"/>
  <c r="N35" i="673"/>
  <c r="L35" i="673"/>
  <c r="K35" i="673"/>
  <c r="J35" i="673"/>
  <c r="I35" i="673"/>
  <c r="H35" i="673"/>
  <c r="F35" i="673"/>
  <c r="E35" i="673"/>
  <c r="D35" i="673"/>
  <c r="C35" i="673"/>
  <c r="B35" i="673"/>
  <c r="AH34" i="673"/>
  <c r="AG34" i="673"/>
  <c r="AF34" i="673"/>
  <c r="AE34" i="673"/>
  <c r="AD34" i="673"/>
  <c r="AC34" i="673"/>
  <c r="AB34" i="673"/>
  <c r="AA34" i="673"/>
  <c r="Z34" i="673"/>
  <c r="Y34" i="673"/>
  <c r="W34" i="673"/>
  <c r="V34" i="673"/>
  <c r="U34" i="673"/>
  <c r="T34" i="673"/>
  <c r="S34" i="673"/>
  <c r="R34" i="673"/>
  <c r="Q34" i="673"/>
  <c r="P34" i="673"/>
  <c r="O34" i="673"/>
  <c r="N34" i="673"/>
  <c r="L34" i="673"/>
  <c r="K34" i="673"/>
  <c r="J34" i="673"/>
  <c r="I34" i="673"/>
  <c r="H34" i="673"/>
  <c r="F34" i="673"/>
  <c r="E34" i="673"/>
  <c r="D34" i="673"/>
  <c r="C34" i="673"/>
  <c r="B34" i="673"/>
  <c r="AH33" i="673"/>
  <c r="AG33" i="673"/>
  <c r="AF33" i="673"/>
  <c r="AE33" i="673"/>
  <c r="AD33" i="673"/>
  <c r="AC33" i="673"/>
  <c r="AB33" i="673"/>
  <c r="AA33" i="673"/>
  <c r="Z33" i="673"/>
  <c r="Y33" i="673"/>
  <c r="W33" i="673"/>
  <c r="V33" i="673"/>
  <c r="U33" i="673"/>
  <c r="T33" i="673"/>
  <c r="S33" i="673"/>
  <c r="R33" i="673"/>
  <c r="Q33" i="673"/>
  <c r="P33" i="673"/>
  <c r="O33" i="673"/>
  <c r="N33" i="673"/>
  <c r="L33" i="673"/>
  <c r="K33" i="673"/>
  <c r="J33" i="673"/>
  <c r="I33" i="673"/>
  <c r="H33" i="673"/>
  <c r="F33" i="673"/>
  <c r="E33" i="673"/>
  <c r="D33" i="673"/>
  <c r="C33" i="673"/>
  <c r="B33" i="673"/>
  <c r="AH32" i="673"/>
  <c r="AG32" i="673"/>
  <c r="AF32" i="673"/>
  <c r="AE32" i="673"/>
  <c r="AD32" i="673"/>
  <c r="AC32" i="673"/>
  <c r="AB32" i="673"/>
  <c r="AA32" i="673"/>
  <c r="Z32" i="673"/>
  <c r="Y32" i="673"/>
  <c r="W32" i="673"/>
  <c r="V32" i="673"/>
  <c r="U32" i="673"/>
  <c r="T32" i="673"/>
  <c r="S32" i="673"/>
  <c r="R32" i="673"/>
  <c r="Q32" i="673"/>
  <c r="P32" i="673"/>
  <c r="O32" i="673"/>
  <c r="N32" i="673"/>
  <c r="L32" i="673"/>
  <c r="K32" i="673"/>
  <c r="J32" i="673"/>
  <c r="I32" i="673"/>
  <c r="H32" i="673"/>
  <c r="F32" i="673"/>
  <c r="E32" i="673"/>
  <c r="D32" i="673"/>
  <c r="C32" i="673"/>
  <c r="B32" i="673"/>
  <c r="AH31" i="673"/>
  <c r="AG31" i="673"/>
  <c r="AF31" i="673"/>
  <c r="AE31" i="673"/>
  <c r="AD31" i="673"/>
  <c r="AC31" i="673"/>
  <c r="AB31" i="673"/>
  <c r="AA31" i="673"/>
  <c r="Z31" i="673"/>
  <c r="Y31" i="673"/>
  <c r="W31" i="673"/>
  <c r="V31" i="673"/>
  <c r="U31" i="673"/>
  <c r="T31" i="673"/>
  <c r="S31" i="673"/>
  <c r="R31" i="673"/>
  <c r="Q31" i="673"/>
  <c r="P31" i="673"/>
  <c r="O31" i="673"/>
  <c r="N31" i="673"/>
  <c r="L31" i="673"/>
  <c r="K31" i="673"/>
  <c r="J31" i="673"/>
  <c r="I31" i="673"/>
  <c r="H31" i="673"/>
  <c r="F31" i="673"/>
  <c r="E31" i="673"/>
  <c r="D31" i="673"/>
  <c r="C31" i="673"/>
  <c r="B31" i="673"/>
  <c r="C28" i="673"/>
  <c r="Z26" i="673"/>
  <c r="O26" i="673"/>
  <c r="I26" i="673"/>
  <c r="C26" i="673"/>
  <c r="AB25" i="673"/>
  <c r="AB27" i="673" s="1"/>
  <c r="Q25" i="673"/>
  <c r="Q27" i="673" s="1"/>
  <c r="K25" i="673"/>
  <c r="K27" i="673" s="1"/>
  <c r="E25" i="673"/>
  <c r="E27" i="673" s="1"/>
  <c r="AH40" i="672"/>
  <c r="AG40" i="672"/>
  <c r="AF40" i="672"/>
  <c r="AE40" i="672"/>
  <c r="AD40" i="672"/>
  <c r="AC40" i="672"/>
  <c r="AB40" i="672"/>
  <c r="AA40" i="672"/>
  <c r="Z40" i="672"/>
  <c r="Y40" i="672"/>
  <c r="W40" i="672"/>
  <c r="V40" i="672"/>
  <c r="U40" i="672"/>
  <c r="T40" i="672"/>
  <c r="S40" i="672"/>
  <c r="R40" i="672"/>
  <c r="Q40" i="672"/>
  <c r="P40" i="672"/>
  <c r="O40" i="672"/>
  <c r="N40" i="672"/>
  <c r="L40" i="672"/>
  <c r="K40" i="672"/>
  <c r="J40" i="672"/>
  <c r="I40" i="672"/>
  <c r="H40" i="672"/>
  <c r="F40" i="672"/>
  <c r="E40" i="672"/>
  <c r="D40" i="672"/>
  <c r="C40" i="672"/>
  <c r="B40" i="672"/>
  <c r="AH39" i="672"/>
  <c r="AG39" i="672"/>
  <c r="AF39" i="672"/>
  <c r="AE39" i="672"/>
  <c r="AD39" i="672"/>
  <c r="AC39" i="672"/>
  <c r="AB39" i="672"/>
  <c r="AA39" i="672"/>
  <c r="Z39" i="672"/>
  <c r="Y39" i="672"/>
  <c r="W39" i="672"/>
  <c r="V39" i="672"/>
  <c r="U39" i="672"/>
  <c r="T39" i="672"/>
  <c r="S39" i="672"/>
  <c r="R39" i="672"/>
  <c r="Q39" i="672"/>
  <c r="P39" i="672"/>
  <c r="O39" i="672"/>
  <c r="N39" i="672"/>
  <c r="L39" i="672"/>
  <c r="K39" i="672"/>
  <c r="J39" i="672"/>
  <c r="I39" i="672"/>
  <c r="H39" i="672"/>
  <c r="F39" i="672"/>
  <c r="E39" i="672"/>
  <c r="D39" i="672"/>
  <c r="C39" i="672"/>
  <c r="B39" i="672"/>
  <c r="AH38" i="672"/>
  <c r="AG38" i="672"/>
  <c r="AF38" i="672"/>
  <c r="AE38" i="672"/>
  <c r="AD38" i="672"/>
  <c r="AC38" i="672"/>
  <c r="AB38" i="672"/>
  <c r="AA38" i="672"/>
  <c r="Z38" i="672"/>
  <c r="Y38" i="672"/>
  <c r="W38" i="672"/>
  <c r="V38" i="672"/>
  <c r="U38" i="672"/>
  <c r="T38" i="672"/>
  <c r="S38" i="672"/>
  <c r="R38" i="672"/>
  <c r="Q38" i="672"/>
  <c r="P38" i="672"/>
  <c r="O38" i="672"/>
  <c r="N38" i="672"/>
  <c r="L38" i="672"/>
  <c r="K38" i="672"/>
  <c r="J38" i="672"/>
  <c r="I38" i="672"/>
  <c r="H38" i="672"/>
  <c r="F38" i="672"/>
  <c r="E38" i="672"/>
  <c r="D38" i="672"/>
  <c r="C38" i="672"/>
  <c r="B38" i="672"/>
  <c r="AH37" i="672"/>
  <c r="AG37" i="672"/>
  <c r="AF37" i="672"/>
  <c r="AE37" i="672"/>
  <c r="AD37" i="672"/>
  <c r="AC37" i="672"/>
  <c r="AB37" i="672"/>
  <c r="AA37" i="672"/>
  <c r="Z37" i="672"/>
  <c r="Y37" i="672"/>
  <c r="W37" i="672"/>
  <c r="V37" i="672"/>
  <c r="U37" i="672"/>
  <c r="T37" i="672"/>
  <c r="S37" i="672"/>
  <c r="R37" i="672"/>
  <c r="Q37" i="672"/>
  <c r="P37" i="672"/>
  <c r="O37" i="672"/>
  <c r="N37" i="672"/>
  <c r="L37" i="672"/>
  <c r="K37" i="672"/>
  <c r="J37" i="672"/>
  <c r="I37" i="672"/>
  <c r="H37" i="672"/>
  <c r="F37" i="672"/>
  <c r="E37" i="672"/>
  <c r="D37" i="672"/>
  <c r="C37" i="672"/>
  <c r="B37" i="672"/>
  <c r="AH36" i="672"/>
  <c r="AG36" i="672"/>
  <c r="AF36" i="672"/>
  <c r="AE36" i="672"/>
  <c r="AD36" i="672"/>
  <c r="AC36" i="672"/>
  <c r="AB36" i="672"/>
  <c r="AA36" i="672"/>
  <c r="Z36" i="672"/>
  <c r="Y36" i="672"/>
  <c r="W36" i="672"/>
  <c r="V36" i="672"/>
  <c r="U36" i="672"/>
  <c r="T36" i="672"/>
  <c r="S36" i="672"/>
  <c r="R36" i="672"/>
  <c r="Q36" i="672"/>
  <c r="P36" i="672"/>
  <c r="O36" i="672"/>
  <c r="N36" i="672"/>
  <c r="L36" i="672"/>
  <c r="K36" i="672"/>
  <c r="J36" i="672"/>
  <c r="I36" i="672"/>
  <c r="H36" i="672"/>
  <c r="F36" i="672"/>
  <c r="E36" i="672"/>
  <c r="D36" i="672"/>
  <c r="C36" i="672"/>
  <c r="B36" i="672"/>
  <c r="AH35" i="672"/>
  <c r="AG35" i="672"/>
  <c r="AF35" i="672"/>
  <c r="AE35" i="672"/>
  <c r="AD35" i="672"/>
  <c r="AC35" i="672"/>
  <c r="AB35" i="672"/>
  <c r="AA35" i="672"/>
  <c r="Z35" i="672"/>
  <c r="Y35" i="672"/>
  <c r="W35" i="672"/>
  <c r="V35" i="672"/>
  <c r="U35" i="672"/>
  <c r="T35" i="672"/>
  <c r="S35" i="672"/>
  <c r="R35" i="672"/>
  <c r="Q35" i="672"/>
  <c r="P35" i="672"/>
  <c r="O35" i="672"/>
  <c r="N35" i="672"/>
  <c r="L35" i="672"/>
  <c r="K35" i="672"/>
  <c r="J35" i="672"/>
  <c r="I35" i="672"/>
  <c r="H35" i="672"/>
  <c r="F35" i="672"/>
  <c r="E35" i="672"/>
  <c r="D35" i="672"/>
  <c r="C35" i="672"/>
  <c r="B35" i="672"/>
  <c r="AH34" i="672"/>
  <c r="AG34" i="672"/>
  <c r="AF34" i="672"/>
  <c r="AE34" i="672"/>
  <c r="AD34" i="672"/>
  <c r="AC34" i="672"/>
  <c r="AB34" i="672"/>
  <c r="AA34" i="672"/>
  <c r="Z34" i="672"/>
  <c r="Y34" i="672"/>
  <c r="W34" i="672"/>
  <c r="V34" i="672"/>
  <c r="U34" i="672"/>
  <c r="T34" i="672"/>
  <c r="S34" i="672"/>
  <c r="R34" i="672"/>
  <c r="Q34" i="672"/>
  <c r="P34" i="672"/>
  <c r="O34" i="672"/>
  <c r="N34" i="672"/>
  <c r="L34" i="672"/>
  <c r="K34" i="672"/>
  <c r="J34" i="672"/>
  <c r="I34" i="672"/>
  <c r="H34" i="672"/>
  <c r="F34" i="672"/>
  <c r="E34" i="672"/>
  <c r="D34" i="672"/>
  <c r="C34" i="672"/>
  <c r="B34" i="672"/>
  <c r="AH33" i="672"/>
  <c r="AG33" i="672"/>
  <c r="AF33" i="672"/>
  <c r="AE33" i="672"/>
  <c r="AD33" i="672"/>
  <c r="AC33" i="672"/>
  <c r="AB33" i="672"/>
  <c r="AA33" i="672"/>
  <c r="Z33" i="672"/>
  <c r="Y33" i="672"/>
  <c r="W33" i="672"/>
  <c r="V33" i="672"/>
  <c r="U33" i="672"/>
  <c r="T33" i="672"/>
  <c r="S33" i="672"/>
  <c r="R33" i="672"/>
  <c r="Q33" i="672"/>
  <c r="P33" i="672"/>
  <c r="O33" i="672"/>
  <c r="N33" i="672"/>
  <c r="L33" i="672"/>
  <c r="K33" i="672"/>
  <c r="J33" i="672"/>
  <c r="I33" i="672"/>
  <c r="H33" i="672"/>
  <c r="F33" i="672"/>
  <c r="E33" i="672"/>
  <c r="D33" i="672"/>
  <c r="C33" i="672"/>
  <c r="B33" i="672"/>
  <c r="AH32" i="672"/>
  <c r="AG32" i="672"/>
  <c r="AF32" i="672"/>
  <c r="AE32" i="672"/>
  <c r="AD32" i="672"/>
  <c r="AC32" i="672"/>
  <c r="AB32" i="672"/>
  <c r="AA32" i="672"/>
  <c r="Z32" i="672"/>
  <c r="Y32" i="672"/>
  <c r="W32" i="672"/>
  <c r="V32" i="672"/>
  <c r="U32" i="672"/>
  <c r="T32" i="672"/>
  <c r="S32" i="672"/>
  <c r="R32" i="672"/>
  <c r="Q32" i="672"/>
  <c r="P32" i="672"/>
  <c r="O32" i="672"/>
  <c r="N32" i="672"/>
  <c r="L32" i="672"/>
  <c r="K32" i="672"/>
  <c r="J32" i="672"/>
  <c r="I32" i="672"/>
  <c r="H32" i="672"/>
  <c r="F32" i="672"/>
  <c r="E32" i="672"/>
  <c r="D32" i="672"/>
  <c r="C32" i="672"/>
  <c r="B32" i="672"/>
  <c r="AH31" i="672"/>
  <c r="AG31" i="672"/>
  <c r="AF31" i="672"/>
  <c r="AE31" i="672"/>
  <c r="AD31" i="672"/>
  <c r="AC31" i="672"/>
  <c r="AB31" i="672"/>
  <c r="AA31" i="672"/>
  <c r="Z31" i="672"/>
  <c r="Y31" i="672"/>
  <c r="W31" i="672"/>
  <c r="V31" i="672"/>
  <c r="U31" i="672"/>
  <c r="T31" i="672"/>
  <c r="S31" i="672"/>
  <c r="R31" i="672"/>
  <c r="Q31" i="672"/>
  <c r="P31" i="672"/>
  <c r="O31" i="672"/>
  <c r="N31" i="672"/>
  <c r="L31" i="672"/>
  <c r="K31" i="672"/>
  <c r="J31" i="672"/>
  <c r="I31" i="672"/>
  <c r="H31" i="672"/>
  <c r="F31" i="672"/>
  <c r="E31" i="672"/>
  <c r="D31" i="672"/>
  <c r="C31" i="672"/>
  <c r="B31" i="672"/>
  <c r="C28" i="672"/>
  <c r="Z26" i="672"/>
  <c r="O26" i="672"/>
  <c r="I26" i="672"/>
  <c r="C26" i="672"/>
  <c r="AB25" i="672"/>
  <c r="AB27" i="672" s="1"/>
  <c r="Q25" i="672"/>
  <c r="Q27" i="672" s="1"/>
  <c r="K25" i="672"/>
  <c r="K27" i="672" s="1"/>
  <c r="E25" i="672"/>
  <c r="E27" i="672" s="1"/>
  <c r="T42" i="716" l="1"/>
  <c r="V42" i="716"/>
  <c r="T41" i="716"/>
  <c r="AE42" i="716"/>
  <c r="AE41" i="716"/>
  <c r="AG42" i="716"/>
  <c r="T41" i="695"/>
  <c r="AG42" i="693"/>
  <c r="AE42" i="695"/>
  <c r="AE41" i="694"/>
  <c r="T42" i="692"/>
  <c r="V42" i="694"/>
  <c r="AG42" i="694"/>
  <c r="T42" i="695"/>
  <c r="V42" i="695"/>
  <c r="AE41" i="695"/>
  <c r="AG42" i="695"/>
  <c r="AE41" i="693"/>
  <c r="AE42" i="694"/>
  <c r="T42" i="693"/>
  <c r="T42" i="694"/>
  <c r="T41" i="694"/>
  <c r="T41" i="692"/>
  <c r="AE42" i="693"/>
  <c r="V42" i="692"/>
  <c r="V42" i="693"/>
  <c r="T41" i="693"/>
  <c r="AE42" i="692"/>
  <c r="AE41" i="692"/>
  <c r="AG42" i="692"/>
  <c r="N42" i="687"/>
  <c r="R42" i="687" s="1"/>
  <c r="D41" i="687"/>
  <c r="Y42" i="687"/>
  <c r="AC42" i="687" s="1"/>
  <c r="AG41" i="687"/>
  <c r="P42" i="687"/>
  <c r="P41" i="687"/>
  <c r="AA42" i="687"/>
  <c r="H42" i="687"/>
  <c r="L42" i="687" s="1"/>
  <c r="J42" i="687"/>
  <c r="H41" i="687"/>
  <c r="L41" i="687" s="1"/>
  <c r="J41" i="687"/>
  <c r="D42" i="687"/>
  <c r="B42" i="687"/>
  <c r="F42" i="687" s="1"/>
  <c r="V41" i="687"/>
  <c r="Y41" i="687"/>
  <c r="AC41" i="687" s="1"/>
  <c r="B41" i="687"/>
  <c r="F41" i="687" s="1"/>
  <c r="AA41" i="687"/>
  <c r="N41" i="687"/>
  <c r="R41" i="687" s="1"/>
  <c r="N41" i="685"/>
  <c r="R41" i="685" s="1"/>
  <c r="AG41" i="685"/>
  <c r="B42" i="685"/>
  <c r="F42" i="685" s="1"/>
  <c r="N42" i="685"/>
  <c r="R42" i="685" s="1"/>
  <c r="P41" i="684"/>
  <c r="B41" i="685"/>
  <c r="F41" i="685" s="1"/>
  <c r="P42" i="685"/>
  <c r="Y42" i="685"/>
  <c r="AC42" i="685" s="1"/>
  <c r="P41" i="685"/>
  <c r="D41" i="684"/>
  <c r="AA42" i="685"/>
  <c r="J42" i="685"/>
  <c r="H42" i="685"/>
  <c r="L42" i="685" s="1"/>
  <c r="J41" i="685"/>
  <c r="D41" i="685"/>
  <c r="D42" i="685"/>
  <c r="V41" i="685"/>
  <c r="Y41" i="685"/>
  <c r="AC41" i="685" s="1"/>
  <c r="AA41" i="685"/>
  <c r="H41" i="685"/>
  <c r="L41" i="685" s="1"/>
  <c r="AA42" i="684"/>
  <c r="B42" i="684"/>
  <c r="F42" i="684" s="1"/>
  <c r="P42" i="684"/>
  <c r="H41" i="684"/>
  <c r="L41" i="684" s="1"/>
  <c r="H42" i="684"/>
  <c r="L42" i="684" s="1"/>
  <c r="D42" i="684"/>
  <c r="J41" i="684"/>
  <c r="AG41" i="684"/>
  <c r="J42" i="684"/>
  <c r="Y42" i="684"/>
  <c r="AC42" i="684" s="1"/>
  <c r="V41" i="684"/>
  <c r="N42" i="684"/>
  <c r="R42" i="684" s="1"/>
  <c r="Y41" i="684"/>
  <c r="AC41" i="684" s="1"/>
  <c r="B41" i="684"/>
  <c r="F41" i="684" s="1"/>
  <c r="AA41" i="684"/>
  <c r="N41" i="684"/>
  <c r="R41" i="684" s="1"/>
  <c r="D41" i="681"/>
  <c r="D41" i="680"/>
  <c r="AA42" i="681"/>
  <c r="B42" i="681"/>
  <c r="F42" i="681" s="1"/>
  <c r="P42" i="681"/>
  <c r="H42" i="681"/>
  <c r="L42" i="681" s="1"/>
  <c r="D42" i="681"/>
  <c r="J41" i="681"/>
  <c r="AG41" i="681"/>
  <c r="J42" i="681"/>
  <c r="Y42" i="681"/>
  <c r="AC42" i="681" s="1"/>
  <c r="P41" i="681"/>
  <c r="N42" i="681"/>
  <c r="R42" i="681" s="1"/>
  <c r="V41" i="681"/>
  <c r="Y41" i="681"/>
  <c r="AC41" i="681" s="1"/>
  <c r="B41" i="681"/>
  <c r="F41" i="681" s="1"/>
  <c r="AA41" i="681"/>
  <c r="H41" i="681"/>
  <c r="L41" i="681" s="1"/>
  <c r="N41" i="681"/>
  <c r="R41" i="681" s="1"/>
  <c r="AG41" i="680"/>
  <c r="J41" i="680"/>
  <c r="J42" i="680"/>
  <c r="AA42" i="680"/>
  <c r="D42" i="680"/>
  <c r="Y42" i="680"/>
  <c r="AC42" i="680" s="1"/>
  <c r="D41" i="678"/>
  <c r="P42" i="680"/>
  <c r="N41" i="680"/>
  <c r="R41" i="680" s="1"/>
  <c r="H42" i="680"/>
  <c r="L42" i="680" s="1"/>
  <c r="AA41" i="680"/>
  <c r="P41" i="680"/>
  <c r="N42" i="680"/>
  <c r="R42" i="680" s="1"/>
  <c r="H41" i="680"/>
  <c r="L41" i="680" s="1"/>
  <c r="V41" i="680"/>
  <c r="Y41" i="680"/>
  <c r="AC41" i="680" s="1"/>
  <c r="B42" i="680"/>
  <c r="F42" i="680" s="1"/>
  <c r="B41" i="680"/>
  <c r="F41" i="680" s="1"/>
  <c r="N41" i="679"/>
  <c r="R41" i="679" s="1"/>
  <c r="AG41" i="679"/>
  <c r="H41" i="679"/>
  <c r="L41" i="679" s="1"/>
  <c r="J42" i="679"/>
  <c r="AA42" i="679"/>
  <c r="D42" i="679"/>
  <c r="Y42" i="679"/>
  <c r="AC42" i="679" s="1"/>
  <c r="B41" i="679"/>
  <c r="F41" i="679" s="1"/>
  <c r="P42" i="679"/>
  <c r="AA41" i="679"/>
  <c r="D41" i="677"/>
  <c r="H42" i="679"/>
  <c r="L42" i="679" s="1"/>
  <c r="V41" i="679"/>
  <c r="N42" i="679"/>
  <c r="R42" i="679" s="1"/>
  <c r="P41" i="679"/>
  <c r="B42" i="679"/>
  <c r="F42" i="679" s="1"/>
  <c r="Y41" i="679"/>
  <c r="AC41" i="679" s="1"/>
  <c r="D41" i="679"/>
  <c r="J41" i="679"/>
  <c r="P41" i="678"/>
  <c r="AG41" i="678"/>
  <c r="H41" i="678"/>
  <c r="L41" i="678" s="1"/>
  <c r="J42" i="678"/>
  <c r="AA42" i="678"/>
  <c r="D42" i="678"/>
  <c r="Y42" i="678"/>
  <c r="AC42" i="678" s="1"/>
  <c r="N41" i="678"/>
  <c r="R41" i="678" s="1"/>
  <c r="P42" i="678"/>
  <c r="H42" i="678"/>
  <c r="L42" i="678" s="1"/>
  <c r="AA41" i="678"/>
  <c r="V41" i="678"/>
  <c r="N42" i="678"/>
  <c r="R42" i="678" s="1"/>
  <c r="B42" i="678"/>
  <c r="F42" i="678" s="1"/>
  <c r="Y41" i="678"/>
  <c r="AC41" i="678" s="1"/>
  <c r="J41" i="678"/>
  <c r="B41" i="678"/>
  <c r="F41" i="678" s="1"/>
  <c r="D41" i="676"/>
  <c r="AG41" i="677"/>
  <c r="J41" i="677"/>
  <c r="AA42" i="677"/>
  <c r="B42" i="677"/>
  <c r="F42" i="677" s="1"/>
  <c r="Y42" i="677"/>
  <c r="AC42" i="677" s="1"/>
  <c r="P42" i="677"/>
  <c r="H42" i="677"/>
  <c r="L42" i="677" s="1"/>
  <c r="Y41" i="677"/>
  <c r="AC41" i="677" s="1"/>
  <c r="D42" i="677"/>
  <c r="P41" i="677"/>
  <c r="N42" i="677"/>
  <c r="R42" i="677" s="1"/>
  <c r="J42" i="677"/>
  <c r="H41" i="677"/>
  <c r="L41" i="677" s="1"/>
  <c r="V41" i="677"/>
  <c r="B41" i="677"/>
  <c r="F41" i="677" s="1"/>
  <c r="AA41" i="677"/>
  <c r="N41" i="677"/>
  <c r="R41" i="677" s="1"/>
  <c r="D41" i="674"/>
  <c r="N41" i="676"/>
  <c r="R41" i="676" s="1"/>
  <c r="AG41" i="676"/>
  <c r="J41" i="676"/>
  <c r="J42" i="676"/>
  <c r="AA42" i="676"/>
  <c r="B42" i="676"/>
  <c r="F42" i="676" s="1"/>
  <c r="N42" i="676"/>
  <c r="R42" i="676" s="1"/>
  <c r="Y42" i="676"/>
  <c r="AC42" i="676" s="1"/>
  <c r="P42" i="676"/>
  <c r="H42" i="676"/>
  <c r="L42" i="676" s="1"/>
  <c r="AA41" i="676"/>
  <c r="D42" i="676"/>
  <c r="P41" i="676"/>
  <c r="Y41" i="676"/>
  <c r="AC41" i="676" s="1"/>
  <c r="B41" i="676"/>
  <c r="F41" i="676" s="1"/>
  <c r="V41" i="676"/>
  <c r="H41" i="676"/>
  <c r="L41" i="676" s="1"/>
  <c r="D41" i="675"/>
  <c r="AA42" i="675"/>
  <c r="B42" i="675"/>
  <c r="F42" i="675" s="1"/>
  <c r="J41" i="675"/>
  <c r="H42" i="675"/>
  <c r="L42" i="675" s="1"/>
  <c r="AG41" i="675"/>
  <c r="D42" i="675"/>
  <c r="P42" i="675"/>
  <c r="J42" i="675"/>
  <c r="Y42" i="675"/>
  <c r="AC42" i="675" s="1"/>
  <c r="P41" i="675"/>
  <c r="N42" i="675"/>
  <c r="R42" i="675" s="1"/>
  <c r="V41" i="675"/>
  <c r="Y41" i="675"/>
  <c r="AC41" i="675" s="1"/>
  <c r="B41" i="675"/>
  <c r="F41" i="675" s="1"/>
  <c r="AA41" i="675"/>
  <c r="H41" i="675"/>
  <c r="L41" i="675" s="1"/>
  <c r="N41" i="675"/>
  <c r="R41" i="675" s="1"/>
  <c r="B41" i="672"/>
  <c r="F41" i="672" s="1"/>
  <c r="AA42" i="674"/>
  <c r="J41" i="674"/>
  <c r="P42" i="674"/>
  <c r="H42" i="674"/>
  <c r="L42" i="674" s="1"/>
  <c r="B42" i="674"/>
  <c r="F42" i="674" s="1"/>
  <c r="AG41" i="674"/>
  <c r="D42" i="674"/>
  <c r="J42" i="674"/>
  <c r="Y42" i="674"/>
  <c r="AC42" i="674" s="1"/>
  <c r="P41" i="674"/>
  <c r="N42" i="674"/>
  <c r="R42" i="674" s="1"/>
  <c r="D41" i="673"/>
  <c r="B42" i="673"/>
  <c r="F42" i="673" s="1"/>
  <c r="Y41" i="674"/>
  <c r="AC41" i="674" s="1"/>
  <c r="B41" i="674"/>
  <c r="F41" i="674" s="1"/>
  <c r="AA41" i="674"/>
  <c r="V41" i="674"/>
  <c r="H41" i="674"/>
  <c r="L41" i="674" s="1"/>
  <c r="N41" i="674"/>
  <c r="R41" i="674" s="1"/>
  <c r="P42" i="673"/>
  <c r="H42" i="673"/>
  <c r="L42" i="673" s="1"/>
  <c r="AG41" i="673"/>
  <c r="D42" i="673"/>
  <c r="Y42" i="673"/>
  <c r="AC42" i="673" s="1"/>
  <c r="AA42" i="673"/>
  <c r="J41" i="673"/>
  <c r="P41" i="673"/>
  <c r="N42" i="673"/>
  <c r="R42" i="673" s="1"/>
  <c r="V41" i="673"/>
  <c r="Y41" i="673"/>
  <c r="AC41" i="673" s="1"/>
  <c r="B41" i="673"/>
  <c r="F41" i="673" s="1"/>
  <c r="AA41" i="673"/>
  <c r="J42" i="673"/>
  <c r="H41" i="673"/>
  <c r="L41" i="673" s="1"/>
  <c r="N41" i="673"/>
  <c r="R41" i="673" s="1"/>
  <c r="J42" i="672"/>
  <c r="B42" i="672"/>
  <c r="F42" i="672" s="1"/>
  <c r="H42" i="672"/>
  <c r="L42" i="672" s="1"/>
  <c r="P42" i="672"/>
  <c r="AG41" i="672"/>
  <c r="AA42" i="672"/>
  <c r="Y42" i="672"/>
  <c r="AC42" i="672" s="1"/>
  <c r="AA41" i="672"/>
  <c r="P41" i="672"/>
  <c r="D42" i="672"/>
  <c r="N42" i="672"/>
  <c r="R42" i="672" s="1"/>
  <c r="D41" i="672"/>
  <c r="J41" i="672"/>
  <c r="H41" i="672"/>
  <c r="L41" i="672" s="1"/>
  <c r="Y41" i="672"/>
  <c r="AC41" i="672" s="1"/>
  <c r="V41" i="672"/>
  <c r="N41" i="672"/>
  <c r="R41" i="672" s="1"/>
  <c r="AE42" i="685" l="1"/>
  <c r="AE41" i="685"/>
  <c r="AG42" i="687"/>
  <c r="AE41" i="687"/>
  <c r="T41" i="687"/>
  <c r="AE42" i="687"/>
  <c r="T42" i="687"/>
  <c r="V42" i="687"/>
  <c r="AE41" i="684"/>
  <c r="V42" i="685"/>
  <c r="T41" i="685"/>
  <c r="T42" i="685"/>
  <c r="T41" i="679"/>
  <c r="AG42" i="685"/>
  <c r="T42" i="684"/>
  <c r="AE42" i="684"/>
  <c r="AG42" i="684"/>
  <c r="T41" i="684"/>
  <c r="V42" i="684"/>
  <c r="T41" i="680"/>
  <c r="AE42" i="681"/>
  <c r="AE41" i="681"/>
  <c r="V42" i="680"/>
  <c r="T42" i="681"/>
  <c r="T42" i="680"/>
  <c r="AE41" i="680"/>
  <c r="V42" i="681"/>
  <c r="T41" i="681"/>
  <c r="AG42" i="681"/>
  <c r="T42" i="679"/>
  <c r="AE42" i="680"/>
  <c r="T41" i="676"/>
  <c r="AG42" i="680"/>
  <c r="T42" i="676"/>
  <c r="V42" i="678"/>
  <c r="AE41" i="678"/>
  <c r="AE42" i="679"/>
  <c r="T42" i="678"/>
  <c r="AG42" i="679"/>
  <c r="V42" i="679"/>
  <c r="AE41" i="679"/>
  <c r="AE42" i="678"/>
  <c r="T41" i="678"/>
  <c r="AG42" i="678"/>
  <c r="T42" i="677"/>
  <c r="AE41" i="677"/>
  <c r="AG42" i="677"/>
  <c r="AE42" i="677"/>
  <c r="V42" i="677"/>
  <c r="T41" i="677"/>
  <c r="V42" i="676"/>
  <c r="AG42" i="676"/>
  <c r="T41" i="674"/>
  <c r="AE42" i="676"/>
  <c r="AE41" i="675"/>
  <c r="AE41" i="676"/>
  <c r="T42" i="675"/>
  <c r="AE42" i="675"/>
  <c r="V42" i="675"/>
  <c r="T41" i="675"/>
  <c r="AG42" i="675"/>
  <c r="AE42" i="673"/>
  <c r="V42" i="674"/>
  <c r="T42" i="674"/>
  <c r="AE42" i="674"/>
  <c r="AG42" i="674"/>
  <c r="AE41" i="674"/>
  <c r="AE42" i="672"/>
  <c r="AE41" i="673"/>
  <c r="T42" i="673"/>
  <c r="V42" i="673"/>
  <c r="T41" i="673"/>
  <c r="AG42" i="673"/>
  <c r="T42" i="672"/>
  <c r="AE41" i="672"/>
  <c r="V42" i="672"/>
  <c r="AG42" i="672"/>
  <c r="T41" i="672"/>
  <c r="AH40" i="671"/>
  <c r="AG40" i="671"/>
  <c r="AF40" i="671"/>
  <c r="AE40" i="671"/>
  <c r="AD40" i="671"/>
  <c r="AC40" i="671"/>
  <c r="AB40" i="671"/>
  <c r="AA40" i="671"/>
  <c r="Z40" i="671"/>
  <c r="Y40" i="671"/>
  <c r="W40" i="671"/>
  <c r="V40" i="671"/>
  <c r="U40" i="671"/>
  <c r="T40" i="671"/>
  <c r="S40" i="671"/>
  <c r="R40" i="671"/>
  <c r="Q40" i="671"/>
  <c r="P40" i="671"/>
  <c r="O40" i="671"/>
  <c r="N40" i="671"/>
  <c r="L40" i="671"/>
  <c r="K40" i="671"/>
  <c r="J40" i="671"/>
  <c r="I40" i="671"/>
  <c r="H40" i="671"/>
  <c r="F40" i="671"/>
  <c r="E40" i="671"/>
  <c r="D40" i="671"/>
  <c r="C40" i="671"/>
  <c r="B40" i="671"/>
  <c r="AH39" i="671"/>
  <c r="AG39" i="671"/>
  <c r="AF39" i="671"/>
  <c r="AE39" i="671"/>
  <c r="AD39" i="671"/>
  <c r="AC39" i="671"/>
  <c r="AB39" i="671"/>
  <c r="AA39" i="671"/>
  <c r="Z39" i="671"/>
  <c r="Y39" i="671"/>
  <c r="W39" i="671"/>
  <c r="V39" i="671"/>
  <c r="U39" i="671"/>
  <c r="T39" i="671"/>
  <c r="S39" i="671"/>
  <c r="R39" i="671"/>
  <c r="Q39" i="671"/>
  <c r="P39" i="671"/>
  <c r="O39" i="671"/>
  <c r="N39" i="671"/>
  <c r="L39" i="671"/>
  <c r="K39" i="671"/>
  <c r="J39" i="671"/>
  <c r="I39" i="671"/>
  <c r="H39" i="671"/>
  <c r="F39" i="671"/>
  <c r="E39" i="671"/>
  <c r="D39" i="671"/>
  <c r="C39" i="671"/>
  <c r="B39" i="671"/>
  <c r="AH38" i="671"/>
  <c r="AG38" i="671"/>
  <c r="AF38" i="671"/>
  <c r="AE38" i="671"/>
  <c r="AD38" i="671"/>
  <c r="AC38" i="671"/>
  <c r="AB38" i="671"/>
  <c r="AA38" i="671"/>
  <c r="Z38" i="671"/>
  <c r="Y38" i="671"/>
  <c r="W38" i="671"/>
  <c r="V38" i="671"/>
  <c r="U38" i="671"/>
  <c r="T38" i="671"/>
  <c r="S38" i="671"/>
  <c r="R38" i="671"/>
  <c r="Q38" i="671"/>
  <c r="P38" i="671"/>
  <c r="O38" i="671"/>
  <c r="N38" i="671"/>
  <c r="L38" i="671"/>
  <c r="K38" i="671"/>
  <c r="J38" i="671"/>
  <c r="I38" i="671"/>
  <c r="H38" i="671"/>
  <c r="F38" i="671"/>
  <c r="E38" i="671"/>
  <c r="D38" i="671"/>
  <c r="C38" i="671"/>
  <c r="B38" i="671"/>
  <c r="AH37" i="671"/>
  <c r="AG37" i="671"/>
  <c r="AF37" i="671"/>
  <c r="AE37" i="671"/>
  <c r="AD37" i="671"/>
  <c r="AC37" i="671"/>
  <c r="AB37" i="671"/>
  <c r="AA37" i="671"/>
  <c r="Z37" i="671"/>
  <c r="Y37" i="671"/>
  <c r="W37" i="671"/>
  <c r="V37" i="671"/>
  <c r="U37" i="671"/>
  <c r="T37" i="671"/>
  <c r="S37" i="671"/>
  <c r="R37" i="671"/>
  <c r="Q37" i="671"/>
  <c r="P37" i="671"/>
  <c r="O37" i="671"/>
  <c r="N37" i="671"/>
  <c r="L37" i="671"/>
  <c r="K37" i="671"/>
  <c r="J37" i="671"/>
  <c r="I37" i="671"/>
  <c r="H37" i="671"/>
  <c r="F37" i="671"/>
  <c r="E37" i="671"/>
  <c r="D37" i="671"/>
  <c r="C37" i="671"/>
  <c r="B37" i="671"/>
  <c r="AH36" i="671"/>
  <c r="AG36" i="671"/>
  <c r="AF36" i="671"/>
  <c r="AE36" i="671"/>
  <c r="AD36" i="671"/>
  <c r="AC36" i="671"/>
  <c r="AB36" i="671"/>
  <c r="AA36" i="671"/>
  <c r="Z36" i="671"/>
  <c r="Y36" i="671"/>
  <c r="W36" i="671"/>
  <c r="V36" i="671"/>
  <c r="U36" i="671"/>
  <c r="T36" i="671"/>
  <c r="S36" i="671"/>
  <c r="R36" i="671"/>
  <c r="Q36" i="671"/>
  <c r="P36" i="671"/>
  <c r="O36" i="671"/>
  <c r="N36" i="671"/>
  <c r="L36" i="671"/>
  <c r="K36" i="671"/>
  <c r="J36" i="671"/>
  <c r="I36" i="671"/>
  <c r="H36" i="671"/>
  <c r="F36" i="671"/>
  <c r="E36" i="671"/>
  <c r="D36" i="671"/>
  <c r="C36" i="671"/>
  <c r="B36" i="671"/>
  <c r="AH35" i="671"/>
  <c r="AG35" i="671"/>
  <c r="AF35" i="671"/>
  <c r="AE35" i="671"/>
  <c r="AD35" i="671"/>
  <c r="AC35" i="671"/>
  <c r="AB35" i="671"/>
  <c r="AA35" i="671"/>
  <c r="Z35" i="671"/>
  <c r="Y35" i="671"/>
  <c r="W35" i="671"/>
  <c r="V35" i="671"/>
  <c r="U35" i="671"/>
  <c r="T35" i="671"/>
  <c r="S35" i="671"/>
  <c r="R35" i="671"/>
  <c r="Q35" i="671"/>
  <c r="P35" i="671"/>
  <c r="O35" i="671"/>
  <c r="N35" i="671"/>
  <c r="L35" i="671"/>
  <c r="K35" i="671"/>
  <c r="J35" i="671"/>
  <c r="I35" i="671"/>
  <c r="H35" i="671"/>
  <c r="F35" i="671"/>
  <c r="E35" i="671"/>
  <c r="D35" i="671"/>
  <c r="C35" i="671"/>
  <c r="B35" i="671"/>
  <c r="AH34" i="671"/>
  <c r="AG34" i="671"/>
  <c r="AF34" i="671"/>
  <c r="AE34" i="671"/>
  <c r="AD34" i="671"/>
  <c r="AC34" i="671"/>
  <c r="AB34" i="671"/>
  <c r="AA34" i="671"/>
  <c r="Z34" i="671"/>
  <c r="Y34" i="671"/>
  <c r="W34" i="671"/>
  <c r="V34" i="671"/>
  <c r="U34" i="671"/>
  <c r="T34" i="671"/>
  <c r="S34" i="671"/>
  <c r="R34" i="671"/>
  <c r="Q34" i="671"/>
  <c r="P34" i="671"/>
  <c r="O34" i="671"/>
  <c r="N34" i="671"/>
  <c r="L34" i="671"/>
  <c r="K34" i="671"/>
  <c r="J34" i="671"/>
  <c r="I34" i="671"/>
  <c r="H34" i="671"/>
  <c r="F34" i="671"/>
  <c r="E34" i="671"/>
  <c r="D34" i="671"/>
  <c r="C34" i="671"/>
  <c r="B34" i="671"/>
  <c r="AH33" i="671"/>
  <c r="AG33" i="671"/>
  <c r="AF33" i="671"/>
  <c r="AE33" i="671"/>
  <c r="AD33" i="671"/>
  <c r="AC33" i="671"/>
  <c r="AB33" i="671"/>
  <c r="AA33" i="671"/>
  <c r="Z33" i="671"/>
  <c r="Y33" i="671"/>
  <c r="W33" i="671"/>
  <c r="V33" i="671"/>
  <c r="U33" i="671"/>
  <c r="T33" i="671"/>
  <c r="S33" i="671"/>
  <c r="R33" i="671"/>
  <c r="Q33" i="671"/>
  <c r="P33" i="671"/>
  <c r="O33" i="671"/>
  <c r="N33" i="671"/>
  <c r="L33" i="671"/>
  <c r="K33" i="671"/>
  <c r="J33" i="671"/>
  <c r="I33" i="671"/>
  <c r="H33" i="671"/>
  <c r="F33" i="671"/>
  <c r="E33" i="671"/>
  <c r="D33" i="671"/>
  <c r="C33" i="671"/>
  <c r="B33" i="671"/>
  <c r="AH32" i="671"/>
  <c r="AG32" i="671"/>
  <c r="AF32" i="671"/>
  <c r="AE32" i="671"/>
  <c r="AD32" i="671"/>
  <c r="AC32" i="671"/>
  <c r="AB32" i="671"/>
  <c r="AA32" i="671"/>
  <c r="Z32" i="671"/>
  <c r="Y32" i="671"/>
  <c r="W32" i="671"/>
  <c r="V32" i="671"/>
  <c r="U32" i="671"/>
  <c r="T32" i="671"/>
  <c r="S32" i="671"/>
  <c r="R32" i="671"/>
  <c r="Q32" i="671"/>
  <c r="P32" i="671"/>
  <c r="O32" i="671"/>
  <c r="N32" i="671"/>
  <c r="L32" i="671"/>
  <c r="K32" i="671"/>
  <c r="J32" i="671"/>
  <c r="I32" i="671"/>
  <c r="H32" i="671"/>
  <c r="F32" i="671"/>
  <c r="E32" i="671"/>
  <c r="D32" i="671"/>
  <c r="C32" i="671"/>
  <c r="B32" i="671"/>
  <c r="AH31" i="671"/>
  <c r="AG31" i="671"/>
  <c r="AF31" i="671"/>
  <c r="AE31" i="671"/>
  <c r="AD31" i="671"/>
  <c r="AC31" i="671"/>
  <c r="AB31" i="671"/>
  <c r="AA31" i="671"/>
  <c r="Z31" i="671"/>
  <c r="Y31" i="671"/>
  <c r="W31" i="671"/>
  <c r="V31" i="671"/>
  <c r="U31" i="671"/>
  <c r="T31" i="671"/>
  <c r="S31" i="671"/>
  <c r="R31" i="671"/>
  <c r="Q31" i="671"/>
  <c r="P31" i="671"/>
  <c r="O31" i="671"/>
  <c r="N31" i="671"/>
  <c r="L31" i="671"/>
  <c r="K31" i="671"/>
  <c r="J31" i="671"/>
  <c r="I31" i="671"/>
  <c r="H31" i="671"/>
  <c r="F31" i="671"/>
  <c r="E31" i="671"/>
  <c r="D31" i="671"/>
  <c r="C31" i="671"/>
  <c r="B31" i="671"/>
  <c r="C28" i="671"/>
  <c r="Z26" i="671"/>
  <c r="O26" i="671"/>
  <c r="I26" i="671"/>
  <c r="C26" i="671"/>
  <c r="AB25" i="671"/>
  <c r="AB27" i="671" s="1"/>
  <c r="Q25" i="671"/>
  <c r="Q27" i="671" s="1"/>
  <c r="K25" i="671"/>
  <c r="K27" i="671" s="1"/>
  <c r="E25" i="671"/>
  <c r="E27" i="671" s="1"/>
  <c r="AH40" i="670"/>
  <c r="AG40" i="670"/>
  <c r="AF40" i="670"/>
  <c r="AE40" i="670"/>
  <c r="AD40" i="670"/>
  <c r="AC40" i="670"/>
  <c r="AB40" i="670"/>
  <c r="AA40" i="670"/>
  <c r="Z40" i="670"/>
  <c r="Y40" i="670"/>
  <c r="W40" i="670"/>
  <c r="V40" i="670"/>
  <c r="U40" i="670"/>
  <c r="T40" i="670"/>
  <c r="S40" i="670"/>
  <c r="R40" i="670"/>
  <c r="Q40" i="670"/>
  <c r="P40" i="670"/>
  <c r="O40" i="670"/>
  <c r="N40" i="670"/>
  <c r="L40" i="670"/>
  <c r="K40" i="670"/>
  <c r="J40" i="670"/>
  <c r="I40" i="670"/>
  <c r="H40" i="670"/>
  <c r="F40" i="670"/>
  <c r="E40" i="670"/>
  <c r="D40" i="670"/>
  <c r="C40" i="670"/>
  <c r="B40" i="670"/>
  <c r="AH39" i="670"/>
  <c r="AG39" i="670"/>
  <c r="AF39" i="670"/>
  <c r="AE39" i="670"/>
  <c r="AD39" i="670"/>
  <c r="AC39" i="670"/>
  <c r="AB39" i="670"/>
  <c r="AA39" i="670"/>
  <c r="Z39" i="670"/>
  <c r="Y39" i="670"/>
  <c r="W39" i="670"/>
  <c r="V39" i="670"/>
  <c r="U39" i="670"/>
  <c r="T39" i="670"/>
  <c r="S39" i="670"/>
  <c r="R39" i="670"/>
  <c r="Q39" i="670"/>
  <c r="P39" i="670"/>
  <c r="O39" i="670"/>
  <c r="N39" i="670"/>
  <c r="L39" i="670"/>
  <c r="K39" i="670"/>
  <c r="J39" i="670"/>
  <c r="I39" i="670"/>
  <c r="H39" i="670"/>
  <c r="F39" i="670"/>
  <c r="E39" i="670"/>
  <c r="D39" i="670"/>
  <c r="C39" i="670"/>
  <c r="B39" i="670"/>
  <c r="AH38" i="670"/>
  <c r="AG38" i="670"/>
  <c r="AF38" i="670"/>
  <c r="AE38" i="670"/>
  <c r="AD38" i="670"/>
  <c r="AC38" i="670"/>
  <c r="AB38" i="670"/>
  <c r="AA38" i="670"/>
  <c r="Z38" i="670"/>
  <c r="Y38" i="670"/>
  <c r="W38" i="670"/>
  <c r="V38" i="670"/>
  <c r="U38" i="670"/>
  <c r="T38" i="670"/>
  <c r="S38" i="670"/>
  <c r="R38" i="670"/>
  <c r="Q38" i="670"/>
  <c r="P38" i="670"/>
  <c r="O38" i="670"/>
  <c r="N38" i="670"/>
  <c r="L38" i="670"/>
  <c r="K38" i="670"/>
  <c r="J38" i="670"/>
  <c r="I38" i="670"/>
  <c r="H38" i="670"/>
  <c r="F38" i="670"/>
  <c r="E38" i="670"/>
  <c r="D38" i="670"/>
  <c r="C38" i="670"/>
  <c r="B38" i="670"/>
  <c r="AH37" i="670"/>
  <c r="AG37" i="670"/>
  <c r="AF37" i="670"/>
  <c r="AE37" i="670"/>
  <c r="AD37" i="670"/>
  <c r="AC37" i="670"/>
  <c r="AB37" i="670"/>
  <c r="AA37" i="670"/>
  <c r="Z37" i="670"/>
  <c r="Y37" i="670"/>
  <c r="W37" i="670"/>
  <c r="V37" i="670"/>
  <c r="U37" i="670"/>
  <c r="T37" i="670"/>
  <c r="S37" i="670"/>
  <c r="R37" i="670"/>
  <c r="Q37" i="670"/>
  <c r="P37" i="670"/>
  <c r="O37" i="670"/>
  <c r="N37" i="670"/>
  <c r="L37" i="670"/>
  <c r="K37" i="670"/>
  <c r="J37" i="670"/>
  <c r="I37" i="670"/>
  <c r="H37" i="670"/>
  <c r="F37" i="670"/>
  <c r="E37" i="670"/>
  <c r="D37" i="670"/>
  <c r="C37" i="670"/>
  <c r="B37" i="670"/>
  <c r="AH36" i="670"/>
  <c r="AG36" i="670"/>
  <c r="AF36" i="670"/>
  <c r="AE36" i="670"/>
  <c r="AD36" i="670"/>
  <c r="AC36" i="670"/>
  <c r="AB36" i="670"/>
  <c r="AA36" i="670"/>
  <c r="Z36" i="670"/>
  <c r="Y36" i="670"/>
  <c r="W36" i="670"/>
  <c r="V36" i="670"/>
  <c r="U36" i="670"/>
  <c r="T36" i="670"/>
  <c r="S36" i="670"/>
  <c r="R36" i="670"/>
  <c r="Q36" i="670"/>
  <c r="P36" i="670"/>
  <c r="O36" i="670"/>
  <c r="N36" i="670"/>
  <c r="L36" i="670"/>
  <c r="K36" i="670"/>
  <c r="J36" i="670"/>
  <c r="I36" i="670"/>
  <c r="H36" i="670"/>
  <c r="F36" i="670"/>
  <c r="E36" i="670"/>
  <c r="D36" i="670"/>
  <c r="C36" i="670"/>
  <c r="B36" i="670"/>
  <c r="AH35" i="670"/>
  <c r="AG35" i="670"/>
  <c r="AF35" i="670"/>
  <c r="AE35" i="670"/>
  <c r="AD35" i="670"/>
  <c r="AC35" i="670"/>
  <c r="AB35" i="670"/>
  <c r="AA35" i="670"/>
  <c r="Z35" i="670"/>
  <c r="Y35" i="670"/>
  <c r="W35" i="670"/>
  <c r="V35" i="670"/>
  <c r="U35" i="670"/>
  <c r="T35" i="670"/>
  <c r="S35" i="670"/>
  <c r="R35" i="670"/>
  <c r="Q35" i="670"/>
  <c r="P35" i="670"/>
  <c r="O35" i="670"/>
  <c r="N35" i="670"/>
  <c r="L35" i="670"/>
  <c r="K35" i="670"/>
  <c r="J35" i="670"/>
  <c r="I35" i="670"/>
  <c r="H35" i="670"/>
  <c r="F35" i="670"/>
  <c r="E35" i="670"/>
  <c r="D35" i="670"/>
  <c r="C35" i="670"/>
  <c r="B35" i="670"/>
  <c r="AH34" i="670"/>
  <c r="AG34" i="670"/>
  <c r="AF34" i="670"/>
  <c r="AE34" i="670"/>
  <c r="AD34" i="670"/>
  <c r="AC34" i="670"/>
  <c r="AB34" i="670"/>
  <c r="AA34" i="670"/>
  <c r="Z34" i="670"/>
  <c r="Y34" i="670"/>
  <c r="W34" i="670"/>
  <c r="V34" i="670"/>
  <c r="U34" i="670"/>
  <c r="T34" i="670"/>
  <c r="S34" i="670"/>
  <c r="R34" i="670"/>
  <c r="Q34" i="670"/>
  <c r="P34" i="670"/>
  <c r="O34" i="670"/>
  <c r="N34" i="670"/>
  <c r="L34" i="670"/>
  <c r="K34" i="670"/>
  <c r="J34" i="670"/>
  <c r="I34" i="670"/>
  <c r="H34" i="670"/>
  <c r="F34" i="670"/>
  <c r="E34" i="670"/>
  <c r="D34" i="670"/>
  <c r="C34" i="670"/>
  <c r="B34" i="670"/>
  <c r="AH33" i="670"/>
  <c r="AG33" i="670"/>
  <c r="AF33" i="670"/>
  <c r="AE33" i="670"/>
  <c r="AD33" i="670"/>
  <c r="AC33" i="670"/>
  <c r="AB33" i="670"/>
  <c r="AA33" i="670"/>
  <c r="Z33" i="670"/>
  <c r="Y33" i="670"/>
  <c r="W33" i="670"/>
  <c r="V33" i="670"/>
  <c r="U33" i="670"/>
  <c r="T33" i="670"/>
  <c r="S33" i="670"/>
  <c r="R33" i="670"/>
  <c r="Q33" i="670"/>
  <c r="P33" i="670"/>
  <c r="O33" i="670"/>
  <c r="N33" i="670"/>
  <c r="L33" i="670"/>
  <c r="K33" i="670"/>
  <c r="J33" i="670"/>
  <c r="I33" i="670"/>
  <c r="H33" i="670"/>
  <c r="F33" i="670"/>
  <c r="E33" i="670"/>
  <c r="D33" i="670"/>
  <c r="C33" i="670"/>
  <c r="B33" i="670"/>
  <c r="AH32" i="670"/>
  <c r="AG32" i="670"/>
  <c r="AF32" i="670"/>
  <c r="AE32" i="670"/>
  <c r="AD32" i="670"/>
  <c r="AC32" i="670"/>
  <c r="AB32" i="670"/>
  <c r="AA32" i="670"/>
  <c r="Z32" i="670"/>
  <c r="Y32" i="670"/>
  <c r="W32" i="670"/>
  <c r="V32" i="670"/>
  <c r="U32" i="670"/>
  <c r="T32" i="670"/>
  <c r="S32" i="670"/>
  <c r="R32" i="670"/>
  <c r="Q32" i="670"/>
  <c r="P32" i="670"/>
  <c r="O32" i="670"/>
  <c r="N32" i="670"/>
  <c r="L32" i="670"/>
  <c r="K32" i="670"/>
  <c r="J32" i="670"/>
  <c r="I32" i="670"/>
  <c r="H32" i="670"/>
  <c r="F32" i="670"/>
  <c r="E32" i="670"/>
  <c r="D32" i="670"/>
  <c r="C32" i="670"/>
  <c r="B32" i="670"/>
  <c r="AH31" i="670"/>
  <c r="AG31" i="670"/>
  <c r="AF31" i="670"/>
  <c r="AE31" i="670"/>
  <c r="AD31" i="670"/>
  <c r="AC31" i="670"/>
  <c r="AB31" i="670"/>
  <c r="AA31" i="670"/>
  <c r="Z31" i="670"/>
  <c r="Y31" i="670"/>
  <c r="W31" i="670"/>
  <c r="V31" i="670"/>
  <c r="U31" i="670"/>
  <c r="T31" i="670"/>
  <c r="S31" i="670"/>
  <c r="R31" i="670"/>
  <c r="Q31" i="670"/>
  <c r="P31" i="670"/>
  <c r="O31" i="670"/>
  <c r="N31" i="670"/>
  <c r="L31" i="670"/>
  <c r="K31" i="670"/>
  <c r="J31" i="670"/>
  <c r="I31" i="670"/>
  <c r="H31" i="670"/>
  <c r="F31" i="670"/>
  <c r="E31" i="670"/>
  <c r="D31" i="670"/>
  <c r="C31" i="670"/>
  <c r="B31" i="670"/>
  <c r="C28" i="670"/>
  <c r="Z26" i="670"/>
  <c r="O26" i="670"/>
  <c r="I26" i="670"/>
  <c r="C26" i="670"/>
  <c r="AB25" i="670"/>
  <c r="AB27" i="670" s="1"/>
  <c r="Q25" i="670"/>
  <c r="Q27" i="670" s="1"/>
  <c r="K25" i="670"/>
  <c r="K27" i="670" s="1"/>
  <c r="E25" i="670"/>
  <c r="E27" i="670" s="1"/>
  <c r="AH40" i="669"/>
  <c r="AG40" i="669"/>
  <c r="AF40" i="669"/>
  <c r="AE40" i="669"/>
  <c r="AD40" i="669"/>
  <c r="AC40" i="669"/>
  <c r="AB40" i="669"/>
  <c r="AA40" i="669"/>
  <c r="Z40" i="669"/>
  <c r="Y40" i="669"/>
  <c r="W40" i="669"/>
  <c r="V40" i="669"/>
  <c r="U40" i="669"/>
  <c r="T40" i="669"/>
  <c r="S40" i="669"/>
  <c r="R40" i="669"/>
  <c r="Q40" i="669"/>
  <c r="P40" i="669"/>
  <c r="O40" i="669"/>
  <c r="N40" i="669"/>
  <c r="L40" i="669"/>
  <c r="K40" i="669"/>
  <c r="J40" i="669"/>
  <c r="I40" i="669"/>
  <c r="H40" i="669"/>
  <c r="F40" i="669"/>
  <c r="E40" i="669"/>
  <c r="D40" i="669"/>
  <c r="C40" i="669"/>
  <c r="B40" i="669"/>
  <c r="AH39" i="669"/>
  <c r="AG39" i="669"/>
  <c r="AF39" i="669"/>
  <c r="AE39" i="669"/>
  <c r="AD39" i="669"/>
  <c r="AC39" i="669"/>
  <c r="AB39" i="669"/>
  <c r="AA39" i="669"/>
  <c r="Z39" i="669"/>
  <c r="Y39" i="669"/>
  <c r="W39" i="669"/>
  <c r="V39" i="669"/>
  <c r="U39" i="669"/>
  <c r="T39" i="669"/>
  <c r="S39" i="669"/>
  <c r="R39" i="669"/>
  <c r="Q39" i="669"/>
  <c r="P39" i="669"/>
  <c r="O39" i="669"/>
  <c r="N39" i="669"/>
  <c r="L39" i="669"/>
  <c r="K39" i="669"/>
  <c r="J39" i="669"/>
  <c r="I39" i="669"/>
  <c r="H39" i="669"/>
  <c r="F39" i="669"/>
  <c r="E39" i="669"/>
  <c r="D39" i="669"/>
  <c r="C39" i="669"/>
  <c r="B39" i="669"/>
  <c r="AH38" i="669"/>
  <c r="AG38" i="669"/>
  <c r="AF38" i="669"/>
  <c r="AE38" i="669"/>
  <c r="AD38" i="669"/>
  <c r="AC38" i="669"/>
  <c r="AB38" i="669"/>
  <c r="AA38" i="669"/>
  <c r="Z38" i="669"/>
  <c r="Y38" i="669"/>
  <c r="W38" i="669"/>
  <c r="V38" i="669"/>
  <c r="U38" i="669"/>
  <c r="T38" i="669"/>
  <c r="S38" i="669"/>
  <c r="R38" i="669"/>
  <c r="Q38" i="669"/>
  <c r="P38" i="669"/>
  <c r="O38" i="669"/>
  <c r="N38" i="669"/>
  <c r="L38" i="669"/>
  <c r="K38" i="669"/>
  <c r="J38" i="669"/>
  <c r="I38" i="669"/>
  <c r="H38" i="669"/>
  <c r="F38" i="669"/>
  <c r="E38" i="669"/>
  <c r="D38" i="669"/>
  <c r="C38" i="669"/>
  <c r="B38" i="669"/>
  <c r="AH37" i="669"/>
  <c r="AG37" i="669"/>
  <c r="AF37" i="669"/>
  <c r="AE37" i="669"/>
  <c r="AD37" i="669"/>
  <c r="AC37" i="669"/>
  <c r="AB37" i="669"/>
  <c r="AA37" i="669"/>
  <c r="Z37" i="669"/>
  <c r="Y37" i="669"/>
  <c r="W37" i="669"/>
  <c r="V37" i="669"/>
  <c r="U37" i="669"/>
  <c r="T37" i="669"/>
  <c r="S37" i="669"/>
  <c r="R37" i="669"/>
  <c r="Q37" i="669"/>
  <c r="P37" i="669"/>
  <c r="O37" i="669"/>
  <c r="N37" i="669"/>
  <c r="L37" i="669"/>
  <c r="K37" i="669"/>
  <c r="J37" i="669"/>
  <c r="I37" i="669"/>
  <c r="H37" i="669"/>
  <c r="F37" i="669"/>
  <c r="E37" i="669"/>
  <c r="D37" i="669"/>
  <c r="C37" i="669"/>
  <c r="B37" i="669"/>
  <c r="AH36" i="669"/>
  <c r="AG36" i="669"/>
  <c r="AF36" i="669"/>
  <c r="AE36" i="669"/>
  <c r="AD36" i="669"/>
  <c r="AC36" i="669"/>
  <c r="AB36" i="669"/>
  <c r="AA36" i="669"/>
  <c r="Z36" i="669"/>
  <c r="Y36" i="669"/>
  <c r="W36" i="669"/>
  <c r="V36" i="669"/>
  <c r="U36" i="669"/>
  <c r="T36" i="669"/>
  <c r="S36" i="669"/>
  <c r="R36" i="669"/>
  <c r="Q36" i="669"/>
  <c r="P36" i="669"/>
  <c r="O36" i="669"/>
  <c r="N36" i="669"/>
  <c r="L36" i="669"/>
  <c r="K36" i="669"/>
  <c r="J36" i="669"/>
  <c r="I36" i="669"/>
  <c r="H36" i="669"/>
  <c r="F36" i="669"/>
  <c r="E36" i="669"/>
  <c r="D36" i="669"/>
  <c r="C36" i="669"/>
  <c r="B36" i="669"/>
  <c r="AH35" i="669"/>
  <c r="AG35" i="669"/>
  <c r="AF35" i="669"/>
  <c r="AE35" i="669"/>
  <c r="AD35" i="669"/>
  <c r="AC35" i="669"/>
  <c r="AB35" i="669"/>
  <c r="AA35" i="669"/>
  <c r="Z35" i="669"/>
  <c r="Y35" i="669"/>
  <c r="W35" i="669"/>
  <c r="V35" i="669"/>
  <c r="U35" i="669"/>
  <c r="T35" i="669"/>
  <c r="S35" i="669"/>
  <c r="R35" i="669"/>
  <c r="Q35" i="669"/>
  <c r="P35" i="669"/>
  <c r="O35" i="669"/>
  <c r="N35" i="669"/>
  <c r="L35" i="669"/>
  <c r="K35" i="669"/>
  <c r="J35" i="669"/>
  <c r="I35" i="669"/>
  <c r="H35" i="669"/>
  <c r="F35" i="669"/>
  <c r="E35" i="669"/>
  <c r="D35" i="669"/>
  <c r="C35" i="669"/>
  <c r="B35" i="669"/>
  <c r="AH34" i="669"/>
  <c r="AG34" i="669"/>
  <c r="AF34" i="669"/>
  <c r="AE34" i="669"/>
  <c r="AD34" i="669"/>
  <c r="AC34" i="669"/>
  <c r="AB34" i="669"/>
  <c r="AA34" i="669"/>
  <c r="Z34" i="669"/>
  <c r="Y34" i="669"/>
  <c r="W34" i="669"/>
  <c r="V34" i="669"/>
  <c r="U34" i="669"/>
  <c r="T34" i="669"/>
  <c r="S34" i="669"/>
  <c r="R34" i="669"/>
  <c r="Q34" i="669"/>
  <c r="P34" i="669"/>
  <c r="O34" i="669"/>
  <c r="N34" i="669"/>
  <c r="L34" i="669"/>
  <c r="K34" i="669"/>
  <c r="J34" i="669"/>
  <c r="I34" i="669"/>
  <c r="H34" i="669"/>
  <c r="F34" i="669"/>
  <c r="E34" i="669"/>
  <c r="D34" i="669"/>
  <c r="C34" i="669"/>
  <c r="B34" i="669"/>
  <c r="AH33" i="669"/>
  <c r="AG33" i="669"/>
  <c r="AF33" i="669"/>
  <c r="AE33" i="669"/>
  <c r="AD33" i="669"/>
  <c r="AC33" i="669"/>
  <c r="AB33" i="669"/>
  <c r="AA33" i="669"/>
  <c r="Z33" i="669"/>
  <c r="Y33" i="669"/>
  <c r="W33" i="669"/>
  <c r="V33" i="669"/>
  <c r="U33" i="669"/>
  <c r="T33" i="669"/>
  <c r="S33" i="669"/>
  <c r="R33" i="669"/>
  <c r="Q33" i="669"/>
  <c r="P33" i="669"/>
  <c r="O33" i="669"/>
  <c r="N33" i="669"/>
  <c r="L33" i="669"/>
  <c r="K33" i="669"/>
  <c r="J33" i="669"/>
  <c r="I33" i="669"/>
  <c r="H33" i="669"/>
  <c r="F33" i="669"/>
  <c r="E33" i="669"/>
  <c r="D33" i="669"/>
  <c r="C33" i="669"/>
  <c r="B33" i="669"/>
  <c r="AH32" i="669"/>
  <c r="AG32" i="669"/>
  <c r="AF32" i="669"/>
  <c r="AE32" i="669"/>
  <c r="AD32" i="669"/>
  <c r="AC32" i="669"/>
  <c r="AB32" i="669"/>
  <c r="AA32" i="669"/>
  <c r="Z32" i="669"/>
  <c r="Y32" i="669"/>
  <c r="W32" i="669"/>
  <c r="V32" i="669"/>
  <c r="U32" i="669"/>
  <c r="T32" i="669"/>
  <c r="S32" i="669"/>
  <c r="R32" i="669"/>
  <c r="Q32" i="669"/>
  <c r="P32" i="669"/>
  <c r="O32" i="669"/>
  <c r="N32" i="669"/>
  <c r="L32" i="669"/>
  <c r="K32" i="669"/>
  <c r="J32" i="669"/>
  <c r="I32" i="669"/>
  <c r="H32" i="669"/>
  <c r="F32" i="669"/>
  <c r="E32" i="669"/>
  <c r="D32" i="669"/>
  <c r="C32" i="669"/>
  <c r="B32" i="669"/>
  <c r="AH31" i="669"/>
  <c r="AG31" i="669"/>
  <c r="AF31" i="669"/>
  <c r="AE31" i="669"/>
  <c r="AD31" i="669"/>
  <c r="AC31" i="669"/>
  <c r="AB31" i="669"/>
  <c r="AA31" i="669"/>
  <c r="Z31" i="669"/>
  <c r="Y31" i="669"/>
  <c r="W31" i="669"/>
  <c r="V31" i="669"/>
  <c r="U31" i="669"/>
  <c r="T31" i="669"/>
  <c r="S31" i="669"/>
  <c r="R31" i="669"/>
  <c r="Q31" i="669"/>
  <c r="P31" i="669"/>
  <c r="O31" i="669"/>
  <c r="N31" i="669"/>
  <c r="L31" i="669"/>
  <c r="K31" i="669"/>
  <c r="J31" i="669"/>
  <c r="I31" i="669"/>
  <c r="H31" i="669"/>
  <c r="F31" i="669"/>
  <c r="E31" i="669"/>
  <c r="D31" i="669"/>
  <c r="C31" i="669"/>
  <c r="B31" i="669"/>
  <c r="C28" i="669"/>
  <c r="Z26" i="669"/>
  <c r="O26" i="669"/>
  <c r="I26" i="669"/>
  <c r="C26" i="669"/>
  <c r="AB25" i="669"/>
  <c r="AB27" i="669" s="1"/>
  <c r="Q25" i="669"/>
  <c r="Q27" i="669" s="1"/>
  <c r="K25" i="669"/>
  <c r="K27" i="669" s="1"/>
  <c r="E25" i="669"/>
  <c r="E27" i="669" s="1"/>
  <c r="AH40" i="668"/>
  <c r="AG40" i="668"/>
  <c r="AF40" i="668"/>
  <c r="AE40" i="668"/>
  <c r="AD40" i="668"/>
  <c r="AC40" i="668"/>
  <c r="AB40" i="668"/>
  <c r="AA40" i="668"/>
  <c r="Z40" i="668"/>
  <c r="Y40" i="668"/>
  <c r="W40" i="668"/>
  <c r="V40" i="668"/>
  <c r="U40" i="668"/>
  <c r="T40" i="668"/>
  <c r="S40" i="668"/>
  <c r="R40" i="668"/>
  <c r="Q40" i="668"/>
  <c r="P40" i="668"/>
  <c r="O40" i="668"/>
  <c r="N40" i="668"/>
  <c r="L40" i="668"/>
  <c r="K40" i="668"/>
  <c r="J40" i="668"/>
  <c r="I40" i="668"/>
  <c r="H40" i="668"/>
  <c r="F40" i="668"/>
  <c r="E40" i="668"/>
  <c r="D40" i="668"/>
  <c r="C40" i="668"/>
  <c r="B40" i="668"/>
  <c r="AH39" i="668"/>
  <c r="AG39" i="668"/>
  <c r="AF39" i="668"/>
  <c r="AE39" i="668"/>
  <c r="AD39" i="668"/>
  <c r="AC39" i="668"/>
  <c r="AB39" i="668"/>
  <c r="AA39" i="668"/>
  <c r="Z39" i="668"/>
  <c r="Y39" i="668"/>
  <c r="W39" i="668"/>
  <c r="V39" i="668"/>
  <c r="U39" i="668"/>
  <c r="T39" i="668"/>
  <c r="S39" i="668"/>
  <c r="R39" i="668"/>
  <c r="Q39" i="668"/>
  <c r="P39" i="668"/>
  <c r="O39" i="668"/>
  <c r="N39" i="668"/>
  <c r="L39" i="668"/>
  <c r="K39" i="668"/>
  <c r="J39" i="668"/>
  <c r="I39" i="668"/>
  <c r="H39" i="668"/>
  <c r="F39" i="668"/>
  <c r="E39" i="668"/>
  <c r="D39" i="668"/>
  <c r="C39" i="668"/>
  <c r="B39" i="668"/>
  <c r="AH38" i="668"/>
  <c r="AG38" i="668"/>
  <c r="AF38" i="668"/>
  <c r="AE38" i="668"/>
  <c r="AD38" i="668"/>
  <c r="AC38" i="668"/>
  <c r="AB38" i="668"/>
  <c r="AA38" i="668"/>
  <c r="Z38" i="668"/>
  <c r="Y38" i="668"/>
  <c r="W38" i="668"/>
  <c r="V38" i="668"/>
  <c r="U38" i="668"/>
  <c r="T38" i="668"/>
  <c r="S38" i="668"/>
  <c r="R38" i="668"/>
  <c r="Q38" i="668"/>
  <c r="P38" i="668"/>
  <c r="O38" i="668"/>
  <c r="N38" i="668"/>
  <c r="L38" i="668"/>
  <c r="K38" i="668"/>
  <c r="J38" i="668"/>
  <c r="I38" i="668"/>
  <c r="H38" i="668"/>
  <c r="F38" i="668"/>
  <c r="E38" i="668"/>
  <c r="D38" i="668"/>
  <c r="C38" i="668"/>
  <c r="B38" i="668"/>
  <c r="AH37" i="668"/>
  <c r="AG37" i="668"/>
  <c r="AF37" i="668"/>
  <c r="AE37" i="668"/>
  <c r="AD37" i="668"/>
  <c r="AC37" i="668"/>
  <c r="AB37" i="668"/>
  <c r="AA37" i="668"/>
  <c r="Z37" i="668"/>
  <c r="Y37" i="668"/>
  <c r="W37" i="668"/>
  <c r="V37" i="668"/>
  <c r="U37" i="668"/>
  <c r="T37" i="668"/>
  <c r="S37" i="668"/>
  <c r="R37" i="668"/>
  <c r="Q37" i="668"/>
  <c r="P37" i="668"/>
  <c r="O37" i="668"/>
  <c r="N37" i="668"/>
  <c r="L37" i="668"/>
  <c r="K37" i="668"/>
  <c r="J37" i="668"/>
  <c r="I37" i="668"/>
  <c r="H37" i="668"/>
  <c r="F37" i="668"/>
  <c r="E37" i="668"/>
  <c r="D37" i="668"/>
  <c r="C37" i="668"/>
  <c r="B37" i="668"/>
  <c r="AH36" i="668"/>
  <c r="AG36" i="668"/>
  <c r="AF36" i="668"/>
  <c r="AE36" i="668"/>
  <c r="AD36" i="668"/>
  <c r="AC36" i="668"/>
  <c r="AB36" i="668"/>
  <c r="AA36" i="668"/>
  <c r="Z36" i="668"/>
  <c r="Y36" i="668"/>
  <c r="W36" i="668"/>
  <c r="V36" i="668"/>
  <c r="U36" i="668"/>
  <c r="T36" i="668"/>
  <c r="S36" i="668"/>
  <c r="R36" i="668"/>
  <c r="Q36" i="668"/>
  <c r="P36" i="668"/>
  <c r="O36" i="668"/>
  <c r="N36" i="668"/>
  <c r="L36" i="668"/>
  <c r="K36" i="668"/>
  <c r="J36" i="668"/>
  <c r="I36" i="668"/>
  <c r="H36" i="668"/>
  <c r="F36" i="668"/>
  <c r="E36" i="668"/>
  <c r="D36" i="668"/>
  <c r="C36" i="668"/>
  <c r="B36" i="668"/>
  <c r="AH35" i="668"/>
  <c r="AG35" i="668"/>
  <c r="AF35" i="668"/>
  <c r="AE35" i="668"/>
  <c r="AD35" i="668"/>
  <c r="AC35" i="668"/>
  <c r="AB35" i="668"/>
  <c r="AA35" i="668"/>
  <c r="Z35" i="668"/>
  <c r="Y35" i="668"/>
  <c r="W35" i="668"/>
  <c r="V35" i="668"/>
  <c r="U35" i="668"/>
  <c r="T35" i="668"/>
  <c r="S35" i="668"/>
  <c r="R35" i="668"/>
  <c r="Q35" i="668"/>
  <c r="P35" i="668"/>
  <c r="O35" i="668"/>
  <c r="N35" i="668"/>
  <c r="L35" i="668"/>
  <c r="K35" i="668"/>
  <c r="J35" i="668"/>
  <c r="I35" i="668"/>
  <c r="H35" i="668"/>
  <c r="F35" i="668"/>
  <c r="E35" i="668"/>
  <c r="D35" i="668"/>
  <c r="C35" i="668"/>
  <c r="B35" i="668"/>
  <c r="AH34" i="668"/>
  <c r="AG34" i="668"/>
  <c r="AF34" i="668"/>
  <c r="AE34" i="668"/>
  <c r="AD34" i="668"/>
  <c r="AC34" i="668"/>
  <c r="AB34" i="668"/>
  <c r="AA34" i="668"/>
  <c r="Z34" i="668"/>
  <c r="Y34" i="668"/>
  <c r="W34" i="668"/>
  <c r="V34" i="668"/>
  <c r="U34" i="668"/>
  <c r="T34" i="668"/>
  <c r="S34" i="668"/>
  <c r="R34" i="668"/>
  <c r="Q34" i="668"/>
  <c r="P34" i="668"/>
  <c r="O34" i="668"/>
  <c r="N34" i="668"/>
  <c r="L34" i="668"/>
  <c r="K34" i="668"/>
  <c r="J34" i="668"/>
  <c r="I34" i="668"/>
  <c r="H34" i="668"/>
  <c r="F34" i="668"/>
  <c r="E34" i="668"/>
  <c r="D34" i="668"/>
  <c r="C34" i="668"/>
  <c r="B34" i="668"/>
  <c r="AH33" i="668"/>
  <c r="AG33" i="668"/>
  <c r="AF33" i="668"/>
  <c r="AE33" i="668"/>
  <c r="AD33" i="668"/>
  <c r="AC33" i="668"/>
  <c r="AB33" i="668"/>
  <c r="AA33" i="668"/>
  <c r="Z33" i="668"/>
  <c r="Y33" i="668"/>
  <c r="W33" i="668"/>
  <c r="V33" i="668"/>
  <c r="U33" i="668"/>
  <c r="T33" i="668"/>
  <c r="S33" i="668"/>
  <c r="R33" i="668"/>
  <c r="Q33" i="668"/>
  <c r="P33" i="668"/>
  <c r="O33" i="668"/>
  <c r="N33" i="668"/>
  <c r="L33" i="668"/>
  <c r="K33" i="668"/>
  <c r="J33" i="668"/>
  <c r="I33" i="668"/>
  <c r="H33" i="668"/>
  <c r="F33" i="668"/>
  <c r="E33" i="668"/>
  <c r="D33" i="668"/>
  <c r="C33" i="668"/>
  <c r="B33" i="668"/>
  <c r="AH32" i="668"/>
  <c r="AG32" i="668"/>
  <c r="AF32" i="668"/>
  <c r="AE32" i="668"/>
  <c r="AD32" i="668"/>
  <c r="AC32" i="668"/>
  <c r="AB32" i="668"/>
  <c r="AA32" i="668"/>
  <c r="Z32" i="668"/>
  <c r="Y32" i="668"/>
  <c r="W32" i="668"/>
  <c r="V32" i="668"/>
  <c r="U32" i="668"/>
  <c r="T32" i="668"/>
  <c r="S32" i="668"/>
  <c r="R32" i="668"/>
  <c r="Q32" i="668"/>
  <c r="P32" i="668"/>
  <c r="O32" i="668"/>
  <c r="N32" i="668"/>
  <c r="L32" i="668"/>
  <c r="K32" i="668"/>
  <c r="J32" i="668"/>
  <c r="I32" i="668"/>
  <c r="H32" i="668"/>
  <c r="F32" i="668"/>
  <c r="E32" i="668"/>
  <c r="D32" i="668"/>
  <c r="C32" i="668"/>
  <c r="B32" i="668"/>
  <c r="AH31" i="668"/>
  <c r="AG31" i="668"/>
  <c r="AF31" i="668"/>
  <c r="AE31" i="668"/>
  <c r="AD31" i="668"/>
  <c r="AC31" i="668"/>
  <c r="AB31" i="668"/>
  <c r="AA31" i="668"/>
  <c r="Z31" i="668"/>
  <c r="Y31" i="668"/>
  <c r="W31" i="668"/>
  <c r="V31" i="668"/>
  <c r="U31" i="668"/>
  <c r="T31" i="668"/>
  <c r="S31" i="668"/>
  <c r="R31" i="668"/>
  <c r="Q31" i="668"/>
  <c r="P31" i="668"/>
  <c r="O31" i="668"/>
  <c r="N31" i="668"/>
  <c r="L31" i="668"/>
  <c r="K31" i="668"/>
  <c r="J31" i="668"/>
  <c r="I31" i="668"/>
  <c r="H31" i="668"/>
  <c r="F31" i="668"/>
  <c r="E31" i="668"/>
  <c r="D31" i="668"/>
  <c r="C31" i="668"/>
  <c r="B31" i="668"/>
  <c r="C28" i="668"/>
  <c r="Z26" i="668"/>
  <c r="O26" i="668"/>
  <c r="I26" i="668"/>
  <c r="C26" i="668"/>
  <c r="AB25" i="668"/>
  <c r="AB27" i="668" s="1"/>
  <c r="Q25" i="668"/>
  <c r="Q27" i="668" s="1"/>
  <c r="K25" i="668"/>
  <c r="K27" i="668" s="1"/>
  <c r="E25" i="668"/>
  <c r="E27" i="668" s="1"/>
  <c r="AH40" i="667"/>
  <c r="AG40" i="667"/>
  <c r="AF40" i="667"/>
  <c r="AE40" i="667"/>
  <c r="AD40" i="667"/>
  <c r="AC40" i="667"/>
  <c r="AB40" i="667"/>
  <c r="AA40" i="667"/>
  <c r="Z40" i="667"/>
  <c r="Y40" i="667"/>
  <c r="W40" i="667"/>
  <c r="V40" i="667"/>
  <c r="U40" i="667"/>
  <c r="T40" i="667"/>
  <c r="S40" i="667"/>
  <c r="R40" i="667"/>
  <c r="Q40" i="667"/>
  <c r="P40" i="667"/>
  <c r="O40" i="667"/>
  <c r="N40" i="667"/>
  <c r="L40" i="667"/>
  <c r="K40" i="667"/>
  <c r="J40" i="667"/>
  <c r="I40" i="667"/>
  <c r="H40" i="667"/>
  <c r="F40" i="667"/>
  <c r="E40" i="667"/>
  <c r="D40" i="667"/>
  <c r="C40" i="667"/>
  <c r="B40" i="667"/>
  <c r="AH39" i="667"/>
  <c r="AG39" i="667"/>
  <c r="AF39" i="667"/>
  <c r="AE39" i="667"/>
  <c r="AD39" i="667"/>
  <c r="AC39" i="667"/>
  <c r="AB39" i="667"/>
  <c r="AA39" i="667"/>
  <c r="Z39" i="667"/>
  <c r="Y39" i="667"/>
  <c r="W39" i="667"/>
  <c r="V39" i="667"/>
  <c r="U39" i="667"/>
  <c r="T39" i="667"/>
  <c r="S39" i="667"/>
  <c r="R39" i="667"/>
  <c r="Q39" i="667"/>
  <c r="P39" i="667"/>
  <c r="O39" i="667"/>
  <c r="N39" i="667"/>
  <c r="L39" i="667"/>
  <c r="K39" i="667"/>
  <c r="J39" i="667"/>
  <c r="I39" i="667"/>
  <c r="H39" i="667"/>
  <c r="F39" i="667"/>
  <c r="E39" i="667"/>
  <c r="D39" i="667"/>
  <c r="C39" i="667"/>
  <c r="B39" i="667"/>
  <c r="AH38" i="667"/>
  <c r="AG38" i="667"/>
  <c r="AF38" i="667"/>
  <c r="AE38" i="667"/>
  <c r="AD38" i="667"/>
  <c r="AC38" i="667"/>
  <c r="AB38" i="667"/>
  <c r="AA38" i="667"/>
  <c r="Z38" i="667"/>
  <c r="Y38" i="667"/>
  <c r="W38" i="667"/>
  <c r="V38" i="667"/>
  <c r="U38" i="667"/>
  <c r="T38" i="667"/>
  <c r="S38" i="667"/>
  <c r="R38" i="667"/>
  <c r="Q38" i="667"/>
  <c r="P38" i="667"/>
  <c r="O38" i="667"/>
  <c r="N38" i="667"/>
  <c r="L38" i="667"/>
  <c r="K38" i="667"/>
  <c r="J38" i="667"/>
  <c r="I38" i="667"/>
  <c r="H38" i="667"/>
  <c r="F38" i="667"/>
  <c r="E38" i="667"/>
  <c r="D38" i="667"/>
  <c r="C38" i="667"/>
  <c r="B38" i="667"/>
  <c r="AH37" i="667"/>
  <c r="AG37" i="667"/>
  <c r="AF37" i="667"/>
  <c r="AE37" i="667"/>
  <c r="AD37" i="667"/>
  <c r="AC37" i="667"/>
  <c r="AB37" i="667"/>
  <c r="AA37" i="667"/>
  <c r="Z37" i="667"/>
  <c r="Y37" i="667"/>
  <c r="W37" i="667"/>
  <c r="V37" i="667"/>
  <c r="U37" i="667"/>
  <c r="T37" i="667"/>
  <c r="S37" i="667"/>
  <c r="R37" i="667"/>
  <c r="Q37" i="667"/>
  <c r="P37" i="667"/>
  <c r="O37" i="667"/>
  <c r="N37" i="667"/>
  <c r="L37" i="667"/>
  <c r="K37" i="667"/>
  <c r="J37" i="667"/>
  <c r="I37" i="667"/>
  <c r="H37" i="667"/>
  <c r="F37" i="667"/>
  <c r="E37" i="667"/>
  <c r="D37" i="667"/>
  <c r="C37" i="667"/>
  <c r="B37" i="667"/>
  <c r="AH36" i="667"/>
  <c r="AG36" i="667"/>
  <c r="AF36" i="667"/>
  <c r="AE36" i="667"/>
  <c r="AD36" i="667"/>
  <c r="AC36" i="667"/>
  <c r="AB36" i="667"/>
  <c r="AA36" i="667"/>
  <c r="Z36" i="667"/>
  <c r="Y36" i="667"/>
  <c r="W36" i="667"/>
  <c r="V36" i="667"/>
  <c r="U36" i="667"/>
  <c r="T36" i="667"/>
  <c r="S36" i="667"/>
  <c r="R36" i="667"/>
  <c r="Q36" i="667"/>
  <c r="P36" i="667"/>
  <c r="O36" i="667"/>
  <c r="N36" i="667"/>
  <c r="L36" i="667"/>
  <c r="K36" i="667"/>
  <c r="J36" i="667"/>
  <c r="I36" i="667"/>
  <c r="H36" i="667"/>
  <c r="F36" i="667"/>
  <c r="E36" i="667"/>
  <c r="D36" i="667"/>
  <c r="C36" i="667"/>
  <c r="B36" i="667"/>
  <c r="AH35" i="667"/>
  <c r="AG35" i="667"/>
  <c r="AF35" i="667"/>
  <c r="AE35" i="667"/>
  <c r="AD35" i="667"/>
  <c r="AC35" i="667"/>
  <c r="AB35" i="667"/>
  <c r="AA35" i="667"/>
  <c r="Z35" i="667"/>
  <c r="Y35" i="667"/>
  <c r="W35" i="667"/>
  <c r="V35" i="667"/>
  <c r="U35" i="667"/>
  <c r="T35" i="667"/>
  <c r="S35" i="667"/>
  <c r="R35" i="667"/>
  <c r="Q35" i="667"/>
  <c r="P35" i="667"/>
  <c r="O35" i="667"/>
  <c r="N35" i="667"/>
  <c r="L35" i="667"/>
  <c r="K35" i="667"/>
  <c r="J35" i="667"/>
  <c r="I35" i="667"/>
  <c r="H35" i="667"/>
  <c r="F35" i="667"/>
  <c r="E35" i="667"/>
  <c r="D35" i="667"/>
  <c r="C35" i="667"/>
  <c r="B35" i="667"/>
  <c r="AH34" i="667"/>
  <c r="AG34" i="667"/>
  <c r="AF34" i="667"/>
  <c r="AE34" i="667"/>
  <c r="AD34" i="667"/>
  <c r="AC34" i="667"/>
  <c r="AB34" i="667"/>
  <c r="AA34" i="667"/>
  <c r="Z34" i="667"/>
  <c r="Y34" i="667"/>
  <c r="W34" i="667"/>
  <c r="V34" i="667"/>
  <c r="U34" i="667"/>
  <c r="T34" i="667"/>
  <c r="S34" i="667"/>
  <c r="R34" i="667"/>
  <c r="Q34" i="667"/>
  <c r="P34" i="667"/>
  <c r="O34" i="667"/>
  <c r="N34" i="667"/>
  <c r="L34" i="667"/>
  <c r="K34" i="667"/>
  <c r="J34" i="667"/>
  <c r="I34" i="667"/>
  <c r="H34" i="667"/>
  <c r="F34" i="667"/>
  <c r="E34" i="667"/>
  <c r="D34" i="667"/>
  <c r="C34" i="667"/>
  <c r="B34" i="667"/>
  <c r="AH33" i="667"/>
  <c r="AG33" i="667"/>
  <c r="AF33" i="667"/>
  <c r="AE33" i="667"/>
  <c r="AD33" i="667"/>
  <c r="AC33" i="667"/>
  <c r="AB33" i="667"/>
  <c r="AA33" i="667"/>
  <c r="Z33" i="667"/>
  <c r="Y33" i="667"/>
  <c r="W33" i="667"/>
  <c r="V33" i="667"/>
  <c r="U33" i="667"/>
  <c r="T33" i="667"/>
  <c r="S33" i="667"/>
  <c r="R33" i="667"/>
  <c r="Q33" i="667"/>
  <c r="P33" i="667"/>
  <c r="O33" i="667"/>
  <c r="N33" i="667"/>
  <c r="L33" i="667"/>
  <c r="K33" i="667"/>
  <c r="J33" i="667"/>
  <c r="I33" i="667"/>
  <c r="H33" i="667"/>
  <c r="F33" i="667"/>
  <c r="E33" i="667"/>
  <c r="D33" i="667"/>
  <c r="C33" i="667"/>
  <c r="B33" i="667"/>
  <c r="AH32" i="667"/>
  <c r="AG32" i="667"/>
  <c r="AF32" i="667"/>
  <c r="AE32" i="667"/>
  <c r="AD32" i="667"/>
  <c r="AC32" i="667"/>
  <c r="AB32" i="667"/>
  <c r="AA32" i="667"/>
  <c r="Z32" i="667"/>
  <c r="Y32" i="667"/>
  <c r="W32" i="667"/>
  <c r="V32" i="667"/>
  <c r="U32" i="667"/>
  <c r="T32" i="667"/>
  <c r="S32" i="667"/>
  <c r="R32" i="667"/>
  <c r="Q32" i="667"/>
  <c r="P32" i="667"/>
  <c r="O32" i="667"/>
  <c r="N32" i="667"/>
  <c r="L32" i="667"/>
  <c r="K32" i="667"/>
  <c r="J32" i="667"/>
  <c r="I32" i="667"/>
  <c r="H32" i="667"/>
  <c r="F32" i="667"/>
  <c r="E32" i="667"/>
  <c r="D32" i="667"/>
  <c r="C32" i="667"/>
  <c r="B32" i="667"/>
  <c r="AH31" i="667"/>
  <c r="AG31" i="667"/>
  <c r="AF31" i="667"/>
  <c r="AE31" i="667"/>
  <c r="AD31" i="667"/>
  <c r="AC31" i="667"/>
  <c r="AB31" i="667"/>
  <c r="AA31" i="667"/>
  <c r="Z31" i="667"/>
  <c r="Y31" i="667"/>
  <c r="W31" i="667"/>
  <c r="V31" i="667"/>
  <c r="U31" i="667"/>
  <c r="T31" i="667"/>
  <c r="S31" i="667"/>
  <c r="R31" i="667"/>
  <c r="Q31" i="667"/>
  <c r="P31" i="667"/>
  <c r="O31" i="667"/>
  <c r="N31" i="667"/>
  <c r="L31" i="667"/>
  <c r="K31" i="667"/>
  <c r="J31" i="667"/>
  <c r="I31" i="667"/>
  <c r="H31" i="667"/>
  <c r="F31" i="667"/>
  <c r="E31" i="667"/>
  <c r="D31" i="667"/>
  <c r="C31" i="667"/>
  <c r="B31" i="667"/>
  <c r="C28" i="667"/>
  <c r="Z26" i="667"/>
  <c r="O26" i="667"/>
  <c r="I26" i="667"/>
  <c r="C26" i="667"/>
  <c r="AB25" i="667"/>
  <c r="AB27" i="667" s="1"/>
  <c r="Q25" i="667"/>
  <c r="Q27" i="667" s="1"/>
  <c r="K25" i="667"/>
  <c r="K27" i="667" s="1"/>
  <c r="E25" i="667"/>
  <c r="E27" i="667" s="1"/>
  <c r="V41" i="671" l="1"/>
  <c r="D42" i="671"/>
  <c r="B42" i="670"/>
  <c r="F42" i="670" s="1"/>
  <c r="J41" i="671"/>
  <c r="H42" i="671"/>
  <c r="L42" i="671" s="1"/>
  <c r="AG41" i="671"/>
  <c r="Y42" i="671"/>
  <c r="AC42" i="671" s="1"/>
  <c r="AA42" i="671"/>
  <c r="D41" i="671"/>
  <c r="P42" i="671"/>
  <c r="P41" i="671"/>
  <c r="N42" i="671"/>
  <c r="R42" i="671" s="1"/>
  <c r="AG41" i="670"/>
  <c r="J42" i="671"/>
  <c r="H41" i="671"/>
  <c r="L41" i="671" s="1"/>
  <c r="Y41" i="671"/>
  <c r="AC41" i="671" s="1"/>
  <c r="B42" i="671"/>
  <c r="F42" i="671" s="1"/>
  <c r="AA41" i="671"/>
  <c r="N41" i="671"/>
  <c r="R41" i="671" s="1"/>
  <c r="B41" i="671"/>
  <c r="F41" i="671" s="1"/>
  <c r="D42" i="670"/>
  <c r="N42" i="670"/>
  <c r="R42" i="670" s="1"/>
  <c r="V41" i="670"/>
  <c r="B41" i="669"/>
  <c r="F41" i="669" s="1"/>
  <c r="AG41" i="669"/>
  <c r="J42" i="669"/>
  <c r="AA42" i="669"/>
  <c r="H42" i="669"/>
  <c r="L42" i="669" s="1"/>
  <c r="Y42" i="669"/>
  <c r="AC42" i="669" s="1"/>
  <c r="B41" i="670"/>
  <c r="F41" i="670" s="1"/>
  <c r="P42" i="670"/>
  <c r="Y42" i="670"/>
  <c r="AC42" i="670" s="1"/>
  <c r="D41" i="670"/>
  <c r="H42" i="670"/>
  <c r="L42" i="670" s="1"/>
  <c r="P41" i="670"/>
  <c r="AA42" i="670"/>
  <c r="J41" i="670"/>
  <c r="J42" i="670"/>
  <c r="H41" i="670"/>
  <c r="L41" i="670" s="1"/>
  <c r="Y41" i="670"/>
  <c r="AC41" i="670" s="1"/>
  <c r="AA41" i="670"/>
  <c r="N41" i="670"/>
  <c r="R41" i="670" s="1"/>
  <c r="B42" i="669"/>
  <c r="F42" i="669" s="1"/>
  <c r="N42" i="669"/>
  <c r="R42" i="669" s="1"/>
  <c r="J41" i="669"/>
  <c r="B41" i="668"/>
  <c r="F41" i="668" s="1"/>
  <c r="AG41" i="668"/>
  <c r="B42" i="668"/>
  <c r="F42" i="668" s="1"/>
  <c r="H42" i="668"/>
  <c r="L42" i="668" s="1"/>
  <c r="Y42" i="668"/>
  <c r="AC42" i="668" s="1"/>
  <c r="H41" i="669"/>
  <c r="L41" i="669" s="1"/>
  <c r="D42" i="669"/>
  <c r="D41" i="669"/>
  <c r="P42" i="669"/>
  <c r="P41" i="669"/>
  <c r="V41" i="669"/>
  <c r="Y41" i="669"/>
  <c r="AC41" i="669" s="1"/>
  <c r="AA41" i="669"/>
  <c r="N41" i="669"/>
  <c r="R41" i="669" s="1"/>
  <c r="N42" i="668"/>
  <c r="R42" i="668" s="1"/>
  <c r="AG41" i="667"/>
  <c r="B42" i="667"/>
  <c r="F42" i="667" s="1"/>
  <c r="H41" i="668"/>
  <c r="L41" i="668" s="1"/>
  <c r="D42" i="668"/>
  <c r="J41" i="668"/>
  <c r="P42" i="668"/>
  <c r="P41" i="668"/>
  <c r="AA42" i="668"/>
  <c r="J42" i="668"/>
  <c r="D41" i="668"/>
  <c r="V41" i="668"/>
  <c r="AA41" i="668"/>
  <c r="Y41" i="668"/>
  <c r="AC41" i="668" s="1"/>
  <c r="N41" i="668"/>
  <c r="R41" i="668" s="1"/>
  <c r="J41" i="667"/>
  <c r="H42" i="667"/>
  <c r="L42" i="667" s="1"/>
  <c r="N42" i="667"/>
  <c r="R42" i="667" s="1"/>
  <c r="D42" i="667"/>
  <c r="B41" i="667"/>
  <c r="F41" i="667" s="1"/>
  <c r="P42" i="667"/>
  <c r="D41" i="667"/>
  <c r="Y42" i="667"/>
  <c r="AC42" i="667" s="1"/>
  <c r="P41" i="667"/>
  <c r="AA42" i="667"/>
  <c r="Y41" i="667"/>
  <c r="AC41" i="667" s="1"/>
  <c r="J42" i="667"/>
  <c r="H41" i="667"/>
  <c r="L41" i="667" s="1"/>
  <c r="V41" i="667"/>
  <c r="AA41" i="667"/>
  <c r="N41" i="667"/>
  <c r="R41" i="667" s="1"/>
  <c r="AE41" i="671" l="1"/>
  <c r="AE41" i="670"/>
  <c r="T42" i="668"/>
  <c r="T42" i="667"/>
  <c r="T42" i="670"/>
  <c r="T42" i="671"/>
  <c r="AE42" i="669"/>
  <c r="T42" i="669"/>
  <c r="AE42" i="671"/>
  <c r="V42" i="667"/>
  <c r="AE42" i="667"/>
  <c r="AE42" i="670"/>
  <c r="T41" i="671"/>
  <c r="AG42" i="671"/>
  <c r="V42" i="671"/>
  <c r="AG42" i="670"/>
  <c r="V42" i="670"/>
  <c r="T41" i="670"/>
  <c r="AG42" i="669"/>
  <c r="AE41" i="668"/>
  <c r="AE42" i="668"/>
  <c r="T41" i="668"/>
  <c r="AE41" i="667"/>
  <c r="AE41" i="669"/>
  <c r="V42" i="669"/>
  <c r="T41" i="669"/>
  <c r="AG42" i="667"/>
  <c r="AG42" i="668"/>
  <c r="V42" i="668"/>
  <c r="T41" i="667"/>
  <c r="X41" i="647" l="1"/>
  <c r="W41" i="647"/>
  <c r="V41" i="647"/>
  <c r="U41" i="647"/>
  <c r="T41" i="647"/>
  <c r="X40" i="647"/>
  <c r="W40" i="647"/>
  <c r="V40" i="647"/>
  <c r="U40" i="647"/>
  <c r="T40" i="647"/>
  <c r="X39" i="647"/>
  <c r="W39" i="647"/>
  <c r="V39" i="647"/>
  <c r="U39" i="647"/>
  <c r="T39" i="647"/>
  <c r="X38" i="647"/>
  <c r="W38" i="647"/>
  <c r="V38" i="647"/>
  <c r="U38" i="647"/>
  <c r="T38" i="647"/>
  <c r="X37" i="647"/>
  <c r="W37" i="647"/>
  <c r="V37" i="647"/>
  <c r="U37" i="647"/>
  <c r="T37" i="647"/>
  <c r="X36" i="647"/>
  <c r="W36" i="647"/>
  <c r="V36" i="647"/>
  <c r="U36" i="647"/>
  <c r="T36" i="647"/>
  <c r="X35" i="647"/>
  <c r="W35" i="647"/>
  <c r="V35" i="647"/>
  <c r="U35" i="647"/>
  <c r="T35" i="647"/>
  <c r="X34" i="647"/>
  <c r="W34" i="647"/>
  <c r="V34" i="647"/>
  <c r="U34" i="647"/>
  <c r="T34" i="647"/>
  <c r="X33" i="647"/>
  <c r="W33" i="647"/>
  <c r="V33" i="647"/>
  <c r="U33" i="647"/>
  <c r="T33" i="647"/>
  <c r="X32" i="647"/>
  <c r="W32" i="647"/>
  <c r="V32" i="647"/>
  <c r="U32" i="647"/>
  <c r="T32" i="647"/>
  <c r="R41" i="647"/>
  <c r="Q41" i="647"/>
  <c r="P41" i="647"/>
  <c r="O41" i="647"/>
  <c r="N41" i="647"/>
  <c r="L41" i="647"/>
  <c r="K41" i="647"/>
  <c r="J41" i="647"/>
  <c r="I41" i="647"/>
  <c r="H41" i="647"/>
  <c r="F41" i="647"/>
  <c r="E41" i="647"/>
  <c r="D41" i="647"/>
  <c r="C41" i="647"/>
  <c r="B41" i="647"/>
  <c r="R40" i="647"/>
  <c r="Q40" i="647"/>
  <c r="P40" i="647"/>
  <c r="O40" i="647"/>
  <c r="N40" i="647"/>
  <c r="L40" i="647"/>
  <c r="K40" i="647"/>
  <c r="J40" i="647"/>
  <c r="I40" i="647"/>
  <c r="H40" i="647"/>
  <c r="F40" i="647"/>
  <c r="E40" i="647"/>
  <c r="D40" i="647"/>
  <c r="C40" i="647"/>
  <c r="B40" i="647"/>
  <c r="R39" i="647"/>
  <c r="Q39" i="647"/>
  <c r="P39" i="647"/>
  <c r="O39" i="647"/>
  <c r="N39" i="647"/>
  <c r="L39" i="647"/>
  <c r="K39" i="647"/>
  <c r="J39" i="647"/>
  <c r="I39" i="647"/>
  <c r="H39" i="647"/>
  <c r="F39" i="647"/>
  <c r="E39" i="647"/>
  <c r="D39" i="647"/>
  <c r="C39" i="647"/>
  <c r="B39" i="647"/>
  <c r="R38" i="647"/>
  <c r="Q38" i="647"/>
  <c r="P38" i="647"/>
  <c r="O38" i="647"/>
  <c r="N38" i="647"/>
  <c r="L38" i="647"/>
  <c r="K38" i="647"/>
  <c r="J38" i="647"/>
  <c r="I38" i="647"/>
  <c r="H38" i="647"/>
  <c r="F38" i="647"/>
  <c r="E38" i="647"/>
  <c r="D38" i="647"/>
  <c r="C38" i="647"/>
  <c r="B38" i="647"/>
  <c r="R37" i="647"/>
  <c r="Q37" i="647"/>
  <c r="P37" i="647"/>
  <c r="O37" i="647"/>
  <c r="N37" i="647"/>
  <c r="L37" i="647"/>
  <c r="K37" i="647"/>
  <c r="J37" i="647"/>
  <c r="I37" i="647"/>
  <c r="H37" i="647"/>
  <c r="F37" i="647"/>
  <c r="E37" i="647"/>
  <c r="D37" i="647"/>
  <c r="C37" i="647"/>
  <c r="B37" i="647"/>
  <c r="R36" i="647"/>
  <c r="Q36" i="647"/>
  <c r="P36" i="647"/>
  <c r="O36" i="647"/>
  <c r="N36" i="647"/>
  <c r="L36" i="647"/>
  <c r="K36" i="647"/>
  <c r="J36" i="647"/>
  <c r="I36" i="647"/>
  <c r="H36" i="647"/>
  <c r="F36" i="647"/>
  <c r="E36" i="647"/>
  <c r="D36" i="647"/>
  <c r="C36" i="647"/>
  <c r="B36" i="647"/>
  <c r="R35" i="647"/>
  <c r="Q35" i="647"/>
  <c r="P35" i="647"/>
  <c r="O35" i="647"/>
  <c r="N35" i="647"/>
  <c r="L35" i="647"/>
  <c r="K35" i="647"/>
  <c r="J35" i="647"/>
  <c r="I35" i="647"/>
  <c r="H35" i="647"/>
  <c r="F35" i="647"/>
  <c r="E35" i="647"/>
  <c r="D35" i="647"/>
  <c r="C35" i="647"/>
  <c r="B35" i="647"/>
  <c r="R34" i="647"/>
  <c r="Q34" i="647"/>
  <c r="P34" i="647"/>
  <c r="O34" i="647"/>
  <c r="N34" i="647"/>
  <c r="L34" i="647"/>
  <c r="K34" i="647"/>
  <c r="J34" i="647"/>
  <c r="I34" i="647"/>
  <c r="H34" i="647"/>
  <c r="F34" i="647"/>
  <c r="E34" i="647"/>
  <c r="D34" i="647"/>
  <c r="C34" i="647"/>
  <c r="B34" i="647"/>
  <c r="R33" i="647"/>
  <c r="Q33" i="647"/>
  <c r="P33" i="647"/>
  <c r="O33" i="647"/>
  <c r="N33" i="647"/>
  <c r="L33" i="647"/>
  <c r="K33" i="647"/>
  <c r="J33" i="647"/>
  <c r="I33" i="647"/>
  <c r="H33" i="647"/>
  <c r="F33" i="647"/>
  <c r="E33" i="647"/>
  <c r="D33" i="647"/>
  <c r="C33" i="647"/>
  <c r="B33" i="647"/>
  <c r="R32" i="647"/>
  <c r="Q32" i="647"/>
  <c r="P32" i="647"/>
  <c r="O32" i="647"/>
  <c r="N32" i="647"/>
  <c r="L32" i="647"/>
  <c r="K32" i="647"/>
  <c r="J32" i="647"/>
  <c r="I32" i="647"/>
  <c r="H32" i="647"/>
  <c r="F32" i="647"/>
  <c r="E32" i="647"/>
  <c r="D32" i="647"/>
  <c r="C32" i="647"/>
  <c r="B32" i="647"/>
  <c r="R41" i="648"/>
  <c r="Q41" i="648"/>
  <c r="P41" i="648"/>
  <c r="O41" i="648"/>
  <c r="N41" i="648"/>
  <c r="L41" i="648"/>
  <c r="K41" i="648"/>
  <c r="J41" i="648"/>
  <c r="I41" i="648"/>
  <c r="H41" i="648"/>
  <c r="F41" i="648"/>
  <c r="E41" i="648"/>
  <c r="D41" i="648"/>
  <c r="C41" i="648"/>
  <c r="B41" i="648"/>
  <c r="R40" i="648"/>
  <c r="Q40" i="648"/>
  <c r="P40" i="648"/>
  <c r="O40" i="648"/>
  <c r="N40" i="648"/>
  <c r="L40" i="648"/>
  <c r="K40" i="648"/>
  <c r="J40" i="648"/>
  <c r="I40" i="648"/>
  <c r="H40" i="648"/>
  <c r="F40" i="648"/>
  <c r="E40" i="648"/>
  <c r="D40" i="648"/>
  <c r="C40" i="648"/>
  <c r="B40" i="648"/>
  <c r="R39" i="648"/>
  <c r="Q39" i="648"/>
  <c r="P39" i="648"/>
  <c r="O39" i="648"/>
  <c r="N39" i="648"/>
  <c r="L39" i="648"/>
  <c r="K39" i="648"/>
  <c r="J39" i="648"/>
  <c r="I39" i="648"/>
  <c r="H39" i="648"/>
  <c r="F39" i="648"/>
  <c r="E39" i="648"/>
  <c r="D39" i="648"/>
  <c r="C39" i="648"/>
  <c r="B39" i="648"/>
  <c r="R38" i="648"/>
  <c r="Q38" i="648"/>
  <c r="P38" i="648"/>
  <c r="O38" i="648"/>
  <c r="N38" i="648"/>
  <c r="L38" i="648"/>
  <c r="K38" i="648"/>
  <c r="J38" i="648"/>
  <c r="I38" i="648"/>
  <c r="H38" i="648"/>
  <c r="F38" i="648"/>
  <c r="E38" i="648"/>
  <c r="D38" i="648"/>
  <c r="C38" i="648"/>
  <c r="B38" i="648"/>
  <c r="R37" i="648"/>
  <c r="Q37" i="648"/>
  <c r="P37" i="648"/>
  <c r="O37" i="648"/>
  <c r="N37" i="648"/>
  <c r="L37" i="648"/>
  <c r="K37" i="648"/>
  <c r="J37" i="648"/>
  <c r="I37" i="648"/>
  <c r="H37" i="648"/>
  <c r="F37" i="648"/>
  <c r="E37" i="648"/>
  <c r="D37" i="648"/>
  <c r="C37" i="648"/>
  <c r="B37" i="648"/>
  <c r="R36" i="648"/>
  <c r="Q36" i="648"/>
  <c r="P36" i="648"/>
  <c r="O36" i="648"/>
  <c r="N36" i="648"/>
  <c r="L36" i="648"/>
  <c r="K36" i="648"/>
  <c r="J36" i="648"/>
  <c r="I36" i="648"/>
  <c r="H36" i="648"/>
  <c r="F36" i="648"/>
  <c r="E36" i="648"/>
  <c r="D36" i="648"/>
  <c r="C36" i="648"/>
  <c r="B36" i="648"/>
  <c r="R35" i="648"/>
  <c r="Q35" i="648"/>
  <c r="P35" i="648"/>
  <c r="O35" i="648"/>
  <c r="N35" i="648"/>
  <c r="L35" i="648"/>
  <c r="K35" i="648"/>
  <c r="J35" i="648"/>
  <c r="I35" i="648"/>
  <c r="H35" i="648"/>
  <c r="F35" i="648"/>
  <c r="E35" i="648"/>
  <c r="D35" i="648"/>
  <c r="C35" i="648"/>
  <c r="B35" i="648"/>
  <c r="R34" i="648"/>
  <c r="Q34" i="648"/>
  <c r="P34" i="648"/>
  <c r="O34" i="648"/>
  <c r="N34" i="648"/>
  <c r="L34" i="648"/>
  <c r="K34" i="648"/>
  <c r="J34" i="648"/>
  <c r="I34" i="648"/>
  <c r="H34" i="648"/>
  <c r="F34" i="648"/>
  <c r="E34" i="648"/>
  <c r="D34" i="648"/>
  <c r="C34" i="648"/>
  <c r="B34" i="648"/>
  <c r="R33" i="648"/>
  <c r="Q33" i="648"/>
  <c r="P33" i="648"/>
  <c r="O33" i="648"/>
  <c r="N33" i="648"/>
  <c r="L33" i="648"/>
  <c r="K33" i="648"/>
  <c r="J33" i="648"/>
  <c r="I33" i="648"/>
  <c r="H33" i="648"/>
  <c r="F33" i="648"/>
  <c r="E33" i="648"/>
  <c r="D33" i="648"/>
  <c r="C33" i="648"/>
  <c r="B33" i="648"/>
  <c r="R32" i="648"/>
  <c r="Q32" i="648"/>
  <c r="P32" i="648"/>
  <c r="O32" i="648"/>
  <c r="N32" i="648"/>
  <c r="L32" i="648"/>
  <c r="K32" i="648"/>
  <c r="J32" i="648"/>
  <c r="I32" i="648"/>
  <c r="H32" i="648"/>
  <c r="F32" i="648"/>
  <c r="E32" i="648"/>
  <c r="D32" i="648"/>
  <c r="C32" i="648"/>
  <c r="B32" i="648"/>
  <c r="R41" i="649"/>
  <c r="Q41" i="649"/>
  <c r="P41" i="649"/>
  <c r="O41" i="649"/>
  <c r="N41" i="649"/>
  <c r="L41" i="649"/>
  <c r="K41" i="649"/>
  <c r="J41" i="649"/>
  <c r="I41" i="649"/>
  <c r="H41" i="649"/>
  <c r="F41" i="649"/>
  <c r="E41" i="649"/>
  <c r="D41" i="649"/>
  <c r="C41" i="649"/>
  <c r="B41" i="649"/>
  <c r="R40" i="649"/>
  <c r="Q40" i="649"/>
  <c r="P40" i="649"/>
  <c r="O40" i="649"/>
  <c r="N40" i="649"/>
  <c r="L40" i="649"/>
  <c r="K40" i="649"/>
  <c r="J40" i="649"/>
  <c r="I40" i="649"/>
  <c r="H40" i="649"/>
  <c r="F40" i="649"/>
  <c r="E40" i="649"/>
  <c r="D40" i="649"/>
  <c r="C40" i="649"/>
  <c r="B40" i="649"/>
  <c r="R39" i="649"/>
  <c r="Q39" i="649"/>
  <c r="P39" i="649"/>
  <c r="O39" i="649"/>
  <c r="N39" i="649"/>
  <c r="L39" i="649"/>
  <c r="K39" i="649"/>
  <c r="J39" i="649"/>
  <c r="I39" i="649"/>
  <c r="H39" i="649"/>
  <c r="F39" i="649"/>
  <c r="E39" i="649"/>
  <c r="D39" i="649"/>
  <c r="C39" i="649"/>
  <c r="B39" i="649"/>
  <c r="R38" i="649"/>
  <c r="Q38" i="649"/>
  <c r="P38" i="649"/>
  <c r="O38" i="649"/>
  <c r="N38" i="649"/>
  <c r="L38" i="649"/>
  <c r="K38" i="649"/>
  <c r="J38" i="649"/>
  <c r="I38" i="649"/>
  <c r="H38" i="649"/>
  <c r="F38" i="649"/>
  <c r="E38" i="649"/>
  <c r="D38" i="649"/>
  <c r="C38" i="649"/>
  <c r="B38" i="649"/>
  <c r="R37" i="649"/>
  <c r="Q37" i="649"/>
  <c r="P37" i="649"/>
  <c r="O37" i="649"/>
  <c r="N37" i="649"/>
  <c r="L37" i="649"/>
  <c r="K37" i="649"/>
  <c r="J37" i="649"/>
  <c r="I37" i="649"/>
  <c r="H37" i="649"/>
  <c r="F37" i="649"/>
  <c r="E37" i="649"/>
  <c r="D37" i="649"/>
  <c r="C37" i="649"/>
  <c r="B37" i="649"/>
  <c r="R36" i="649"/>
  <c r="Q36" i="649"/>
  <c r="P36" i="649"/>
  <c r="O36" i="649"/>
  <c r="N36" i="649"/>
  <c r="L36" i="649"/>
  <c r="K36" i="649"/>
  <c r="J36" i="649"/>
  <c r="I36" i="649"/>
  <c r="H36" i="649"/>
  <c r="F36" i="649"/>
  <c r="E36" i="649"/>
  <c r="D36" i="649"/>
  <c r="C36" i="649"/>
  <c r="B36" i="649"/>
  <c r="R35" i="649"/>
  <c r="Q35" i="649"/>
  <c r="P35" i="649"/>
  <c r="O35" i="649"/>
  <c r="N35" i="649"/>
  <c r="L35" i="649"/>
  <c r="K35" i="649"/>
  <c r="J35" i="649"/>
  <c r="I35" i="649"/>
  <c r="H35" i="649"/>
  <c r="F35" i="649"/>
  <c r="E35" i="649"/>
  <c r="D35" i="649"/>
  <c r="C35" i="649"/>
  <c r="B35" i="649"/>
  <c r="R34" i="649"/>
  <c r="Q34" i="649"/>
  <c r="P34" i="649"/>
  <c r="O34" i="649"/>
  <c r="N34" i="649"/>
  <c r="L34" i="649"/>
  <c r="K34" i="649"/>
  <c r="J34" i="649"/>
  <c r="I34" i="649"/>
  <c r="H34" i="649"/>
  <c r="F34" i="649"/>
  <c r="E34" i="649"/>
  <c r="D34" i="649"/>
  <c r="C34" i="649"/>
  <c r="B34" i="649"/>
  <c r="R33" i="649"/>
  <c r="Q33" i="649"/>
  <c r="P33" i="649"/>
  <c r="O33" i="649"/>
  <c r="N33" i="649"/>
  <c r="L33" i="649"/>
  <c r="K33" i="649"/>
  <c r="J33" i="649"/>
  <c r="I33" i="649"/>
  <c r="H33" i="649"/>
  <c r="F33" i="649"/>
  <c r="E33" i="649"/>
  <c r="D33" i="649"/>
  <c r="C33" i="649"/>
  <c r="B33" i="649"/>
  <c r="R32" i="649"/>
  <c r="Q32" i="649"/>
  <c r="P32" i="649"/>
  <c r="O32" i="649"/>
  <c r="N32" i="649"/>
  <c r="L32" i="649"/>
  <c r="K32" i="649"/>
  <c r="J32" i="649"/>
  <c r="I32" i="649"/>
  <c r="H32" i="649"/>
  <c r="F32" i="649"/>
  <c r="E32" i="649"/>
  <c r="D32" i="649"/>
  <c r="C32" i="649"/>
  <c r="B32" i="649"/>
  <c r="R41" i="650"/>
  <c r="Q41" i="650"/>
  <c r="P41" i="650"/>
  <c r="O41" i="650"/>
  <c r="N41" i="650"/>
  <c r="L41" i="650"/>
  <c r="K41" i="650"/>
  <c r="J41" i="650"/>
  <c r="I41" i="650"/>
  <c r="H41" i="650"/>
  <c r="F41" i="650"/>
  <c r="E41" i="650"/>
  <c r="D41" i="650"/>
  <c r="C41" i="650"/>
  <c r="B41" i="650"/>
  <c r="R40" i="650"/>
  <c r="Q40" i="650"/>
  <c r="P40" i="650"/>
  <c r="O40" i="650"/>
  <c r="N40" i="650"/>
  <c r="L40" i="650"/>
  <c r="K40" i="650"/>
  <c r="J40" i="650"/>
  <c r="I40" i="650"/>
  <c r="H40" i="650"/>
  <c r="F40" i="650"/>
  <c r="E40" i="650"/>
  <c r="D40" i="650"/>
  <c r="C40" i="650"/>
  <c r="B40" i="650"/>
  <c r="R39" i="650"/>
  <c r="Q39" i="650"/>
  <c r="P39" i="650"/>
  <c r="O39" i="650"/>
  <c r="N39" i="650"/>
  <c r="L39" i="650"/>
  <c r="K39" i="650"/>
  <c r="J39" i="650"/>
  <c r="I39" i="650"/>
  <c r="H39" i="650"/>
  <c r="F39" i="650"/>
  <c r="E39" i="650"/>
  <c r="D39" i="650"/>
  <c r="C39" i="650"/>
  <c r="B39" i="650"/>
  <c r="R38" i="650"/>
  <c r="Q38" i="650"/>
  <c r="P38" i="650"/>
  <c r="O38" i="650"/>
  <c r="N38" i="650"/>
  <c r="L38" i="650"/>
  <c r="K38" i="650"/>
  <c r="J38" i="650"/>
  <c r="I38" i="650"/>
  <c r="H38" i="650"/>
  <c r="F38" i="650"/>
  <c r="E38" i="650"/>
  <c r="D38" i="650"/>
  <c r="C38" i="650"/>
  <c r="B38" i="650"/>
  <c r="R37" i="650"/>
  <c r="Q37" i="650"/>
  <c r="P37" i="650"/>
  <c r="O37" i="650"/>
  <c r="N37" i="650"/>
  <c r="L37" i="650"/>
  <c r="K37" i="650"/>
  <c r="J37" i="650"/>
  <c r="I37" i="650"/>
  <c r="H37" i="650"/>
  <c r="F37" i="650"/>
  <c r="E37" i="650"/>
  <c r="D37" i="650"/>
  <c r="C37" i="650"/>
  <c r="B37" i="650"/>
  <c r="R36" i="650"/>
  <c r="Q36" i="650"/>
  <c r="P36" i="650"/>
  <c r="O36" i="650"/>
  <c r="N36" i="650"/>
  <c r="L36" i="650"/>
  <c r="K36" i="650"/>
  <c r="J36" i="650"/>
  <c r="I36" i="650"/>
  <c r="H36" i="650"/>
  <c r="F36" i="650"/>
  <c r="E36" i="650"/>
  <c r="D36" i="650"/>
  <c r="C36" i="650"/>
  <c r="B36" i="650"/>
  <c r="R35" i="650"/>
  <c r="Q35" i="650"/>
  <c r="P35" i="650"/>
  <c r="O35" i="650"/>
  <c r="N35" i="650"/>
  <c r="L35" i="650"/>
  <c r="K35" i="650"/>
  <c r="J35" i="650"/>
  <c r="I35" i="650"/>
  <c r="H35" i="650"/>
  <c r="F35" i="650"/>
  <c r="E35" i="650"/>
  <c r="D35" i="650"/>
  <c r="C35" i="650"/>
  <c r="B35" i="650"/>
  <c r="R34" i="650"/>
  <c r="Q34" i="650"/>
  <c r="P34" i="650"/>
  <c r="O34" i="650"/>
  <c r="N34" i="650"/>
  <c r="L34" i="650"/>
  <c r="K34" i="650"/>
  <c r="J34" i="650"/>
  <c r="I34" i="650"/>
  <c r="H34" i="650"/>
  <c r="F34" i="650"/>
  <c r="E34" i="650"/>
  <c r="D34" i="650"/>
  <c r="C34" i="650"/>
  <c r="B34" i="650"/>
  <c r="R33" i="650"/>
  <c r="Q33" i="650"/>
  <c r="P33" i="650"/>
  <c r="O33" i="650"/>
  <c r="N33" i="650"/>
  <c r="L33" i="650"/>
  <c r="K33" i="650"/>
  <c r="J33" i="650"/>
  <c r="I33" i="650"/>
  <c r="H33" i="650"/>
  <c r="F33" i="650"/>
  <c r="E33" i="650"/>
  <c r="D33" i="650"/>
  <c r="C33" i="650"/>
  <c r="B33" i="650"/>
  <c r="R32" i="650"/>
  <c r="Q32" i="650"/>
  <c r="P32" i="650"/>
  <c r="O32" i="650"/>
  <c r="N32" i="650"/>
  <c r="L32" i="650"/>
  <c r="K32" i="650"/>
  <c r="J32" i="650"/>
  <c r="I32" i="650"/>
  <c r="H32" i="650"/>
  <c r="F32" i="650"/>
  <c r="E32" i="650"/>
  <c r="D32" i="650"/>
  <c r="C32" i="650"/>
  <c r="B32" i="650"/>
  <c r="R41" i="651"/>
  <c r="Q41" i="651"/>
  <c r="P41" i="651"/>
  <c r="O41" i="651"/>
  <c r="N41" i="651"/>
  <c r="L41" i="651"/>
  <c r="K41" i="651"/>
  <c r="J41" i="651"/>
  <c r="I41" i="651"/>
  <c r="H41" i="651"/>
  <c r="F41" i="651"/>
  <c r="E41" i="651"/>
  <c r="D41" i="651"/>
  <c r="C41" i="651"/>
  <c r="B41" i="651"/>
  <c r="R40" i="651"/>
  <c r="Q40" i="651"/>
  <c r="P40" i="651"/>
  <c r="O40" i="651"/>
  <c r="N40" i="651"/>
  <c r="L40" i="651"/>
  <c r="K40" i="651"/>
  <c r="J40" i="651"/>
  <c r="I40" i="651"/>
  <c r="H40" i="651"/>
  <c r="F40" i="651"/>
  <c r="E40" i="651"/>
  <c r="D40" i="651"/>
  <c r="C40" i="651"/>
  <c r="B40" i="651"/>
  <c r="R39" i="651"/>
  <c r="Q39" i="651"/>
  <c r="P39" i="651"/>
  <c r="O39" i="651"/>
  <c r="N39" i="651"/>
  <c r="L39" i="651"/>
  <c r="K39" i="651"/>
  <c r="J39" i="651"/>
  <c r="I39" i="651"/>
  <c r="H39" i="651"/>
  <c r="F39" i="651"/>
  <c r="E39" i="651"/>
  <c r="D39" i="651"/>
  <c r="C39" i="651"/>
  <c r="B39" i="651"/>
  <c r="R38" i="651"/>
  <c r="Q38" i="651"/>
  <c r="P38" i="651"/>
  <c r="O38" i="651"/>
  <c r="N38" i="651"/>
  <c r="L38" i="651"/>
  <c r="K38" i="651"/>
  <c r="J38" i="651"/>
  <c r="I38" i="651"/>
  <c r="H38" i="651"/>
  <c r="F38" i="651"/>
  <c r="E38" i="651"/>
  <c r="D38" i="651"/>
  <c r="C38" i="651"/>
  <c r="B38" i="651"/>
  <c r="R37" i="651"/>
  <c r="Q37" i="651"/>
  <c r="P37" i="651"/>
  <c r="O37" i="651"/>
  <c r="N37" i="651"/>
  <c r="L37" i="651"/>
  <c r="K37" i="651"/>
  <c r="J37" i="651"/>
  <c r="I37" i="651"/>
  <c r="H37" i="651"/>
  <c r="F37" i="651"/>
  <c r="E37" i="651"/>
  <c r="D37" i="651"/>
  <c r="C37" i="651"/>
  <c r="B37" i="651"/>
  <c r="R36" i="651"/>
  <c r="Q36" i="651"/>
  <c r="P36" i="651"/>
  <c r="O36" i="651"/>
  <c r="N36" i="651"/>
  <c r="L36" i="651"/>
  <c r="K36" i="651"/>
  <c r="J36" i="651"/>
  <c r="I36" i="651"/>
  <c r="H36" i="651"/>
  <c r="F36" i="651"/>
  <c r="E36" i="651"/>
  <c r="D36" i="651"/>
  <c r="C36" i="651"/>
  <c r="B36" i="651"/>
  <c r="R35" i="651"/>
  <c r="Q35" i="651"/>
  <c r="P35" i="651"/>
  <c r="O35" i="651"/>
  <c r="N35" i="651"/>
  <c r="L35" i="651"/>
  <c r="K35" i="651"/>
  <c r="J35" i="651"/>
  <c r="I35" i="651"/>
  <c r="H35" i="651"/>
  <c r="F35" i="651"/>
  <c r="E35" i="651"/>
  <c r="D35" i="651"/>
  <c r="C35" i="651"/>
  <c r="B35" i="651"/>
  <c r="R34" i="651"/>
  <c r="Q34" i="651"/>
  <c r="P34" i="651"/>
  <c r="O34" i="651"/>
  <c r="N34" i="651"/>
  <c r="L34" i="651"/>
  <c r="K34" i="651"/>
  <c r="J34" i="651"/>
  <c r="I34" i="651"/>
  <c r="H34" i="651"/>
  <c r="F34" i="651"/>
  <c r="E34" i="651"/>
  <c r="D34" i="651"/>
  <c r="C34" i="651"/>
  <c r="B34" i="651"/>
  <c r="R33" i="651"/>
  <c r="Q33" i="651"/>
  <c r="P33" i="651"/>
  <c r="O33" i="651"/>
  <c r="N33" i="651"/>
  <c r="L33" i="651"/>
  <c r="K33" i="651"/>
  <c r="J33" i="651"/>
  <c r="I33" i="651"/>
  <c r="H33" i="651"/>
  <c r="F33" i="651"/>
  <c r="E33" i="651"/>
  <c r="D33" i="651"/>
  <c r="C33" i="651"/>
  <c r="B33" i="651"/>
  <c r="R32" i="651"/>
  <c r="Q32" i="651"/>
  <c r="P32" i="651"/>
  <c r="O32" i="651"/>
  <c r="N32" i="651"/>
  <c r="L32" i="651"/>
  <c r="K32" i="651"/>
  <c r="J32" i="651"/>
  <c r="I32" i="651"/>
  <c r="H32" i="651"/>
  <c r="F32" i="651"/>
  <c r="E32" i="651"/>
  <c r="D32" i="651"/>
  <c r="C32" i="651"/>
  <c r="B32" i="651"/>
  <c r="R41" i="652"/>
  <c r="Q41" i="652"/>
  <c r="P41" i="652"/>
  <c r="O41" i="652"/>
  <c r="N41" i="652"/>
  <c r="L41" i="652"/>
  <c r="K41" i="652"/>
  <c r="J41" i="652"/>
  <c r="I41" i="652"/>
  <c r="H41" i="652"/>
  <c r="F41" i="652"/>
  <c r="E41" i="652"/>
  <c r="D41" i="652"/>
  <c r="C41" i="652"/>
  <c r="B41" i="652"/>
  <c r="R40" i="652"/>
  <c r="Q40" i="652"/>
  <c r="P40" i="652"/>
  <c r="O40" i="652"/>
  <c r="N40" i="652"/>
  <c r="L40" i="652"/>
  <c r="K40" i="652"/>
  <c r="J40" i="652"/>
  <c r="I40" i="652"/>
  <c r="H40" i="652"/>
  <c r="F40" i="652"/>
  <c r="E40" i="652"/>
  <c r="D40" i="652"/>
  <c r="C40" i="652"/>
  <c r="B40" i="652"/>
  <c r="R39" i="652"/>
  <c r="Q39" i="652"/>
  <c r="P39" i="652"/>
  <c r="O39" i="652"/>
  <c r="N39" i="652"/>
  <c r="L39" i="652"/>
  <c r="K39" i="652"/>
  <c r="J39" i="652"/>
  <c r="I39" i="652"/>
  <c r="H39" i="652"/>
  <c r="F39" i="652"/>
  <c r="E39" i="652"/>
  <c r="D39" i="652"/>
  <c r="C39" i="652"/>
  <c r="B39" i="652"/>
  <c r="R38" i="652"/>
  <c r="Q38" i="652"/>
  <c r="P38" i="652"/>
  <c r="O38" i="652"/>
  <c r="N38" i="652"/>
  <c r="L38" i="652"/>
  <c r="K38" i="652"/>
  <c r="J38" i="652"/>
  <c r="I38" i="652"/>
  <c r="H38" i="652"/>
  <c r="F38" i="652"/>
  <c r="E38" i="652"/>
  <c r="D38" i="652"/>
  <c r="C38" i="652"/>
  <c r="B38" i="652"/>
  <c r="R37" i="652"/>
  <c r="Q37" i="652"/>
  <c r="P37" i="652"/>
  <c r="O37" i="652"/>
  <c r="N37" i="652"/>
  <c r="L37" i="652"/>
  <c r="K37" i="652"/>
  <c r="J37" i="652"/>
  <c r="I37" i="652"/>
  <c r="H37" i="652"/>
  <c r="F37" i="652"/>
  <c r="E37" i="652"/>
  <c r="D37" i="652"/>
  <c r="C37" i="652"/>
  <c r="B37" i="652"/>
  <c r="R36" i="652"/>
  <c r="Q36" i="652"/>
  <c r="P36" i="652"/>
  <c r="O36" i="652"/>
  <c r="N36" i="652"/>
  <c r="L36" i="652"/>
  <c r="K36" i="652"/>
  <c r="J36" i="652"/>
  <c r="I36" i="652"/>
  <c r="H36" i="652"/>
  <c r="F36" i="652"/>
  <c r="E36" i="652"/>
  <c r="D36" i="652"/>
  <c r="C36" i="652"/>
  <c r="B36" i="652"/>
  <c r="R35" i="652"/>
  <c r="Q35" i="652"/>
  <c r="P35" i="652"/>
  <c r="O35" i="652"/>
  <c r="N35" i="652"/>
  <c r="L35" i="652"/>
  <c r="K35" i="652"/>
  <c r="J35" i="652"/>
  <c r="I35" i="652"/>
  <c r="H35" i="652"/>
  <c r="F35" i="652"/>
  <c r="E35" i="652"/>
  <c r="D35" i="652"/>
  <c r="C35" i="652"/>
  <c r="B35" i="652"/>
  <c r="R34" i="652"/>
  <c r="Q34" i="652"/>
  <c r="P34" i="652"/>
  <c r="O34" i="652"/>
  <c r="N34" i="652"/>
  <c r="L34" i="652"/>
  <c r="K34" i="652"/>
  <c r="J34" i="652"/>
  <c r="I34" i="652"/>
  <c r="H34" i="652"/>
  <c r="F34" i="652"/>
  <c r="E34" i="652"/>
  <c r="D34" i="652"/>
  <c r="C34" i="652"/>
  <c r="B34" i="652"/>
  <c r="R33" i="652"/>
  <c r="Q33" i="652"/>
  <c r="P33" i="652"/>
  <c r="O33" i="652"/>
  <c r="N33" i="652"/>
  <c r="L33" i="652"/>
  <c r="K33" i="652"/>
  <c r="J33" i="652"/>
  <c r="I33" i="652"/>
  <c r="H33" i="652"/>
  <c r="F33" i="652"/>
  <c r="E33" i="652"/>
  <c r="D33" i="652"/>
  <c r="C33" i="652"/>
  <c r="B33" i="652"/>
  <c r="R32" i="652"/>
  <c r="Q32" i="652"/>
  <c r="P32" i="652"/>
  <c r="O32" i="652"/>
  <c r="N32" i="652"/>
  <c r="L32" i="652"/>
  <c r="K32" i="652"/>
  <c r="J32" i="652"/>
  <c r="I32" i="652"/>
  <c r="H32" i="652"/>
  <c r="F32" i="652"/>
  <c r="E32" i="652"/>
  <c r="D32" i="652"/>
  <c r="C32" i="652"/>
  <c r="B32" i="652"/>
  <c r="R41" i="653"/>
  <c r="Q41" i="653"/>
  <c r="P41" i="653"/>
  <c r="O41" i="653"/>
  <c r="N41" i="653"/>
  <c r="L41" i="653"/>
  <c r="K41" i="653"/>
  <c r="J41" i="653"/>
  <c r="I41" i="653"/>
  <c r="H41" i="653"/>
  <c r="F41" i="653"/>
  <c r="E41" i="653"/>
  <c r="D41" i="653"/>
  <c r="C41" i="653"/>
  <c r="B41" i="653"/>
  <c r="R40" i="653"/>
  <c r="Q40" i="653"/>
  <c r="P40" i="653"/>
  <c r="O40" i="653"/>
  <c r="N40" i="653"/>
  <c r="L40" i="653"/>
  <c r="K40" i="653"/>
  <c r="J40" i="653"/>
  <c r="I40" i="653"/>
  <c r="H40" i="653"/>
  <c r="F40" i="653"/>
  <c r="E40" i="653"/>
  <c r="D40" i="653"/>
  <c r="C40" i="653"/>
  <c r="B40" i="653"/>
  <c r="R39" i="653"/>
  <c r="Q39" i="653"/>
  <c r="P39" i="653"/>
  <c r="O39" i="653"/>
  <c r="N39" i="653"/>
  <c r="L39" i="653"/>
  <c r="K39" i="653"/>
  <c r="J39" i="653"/>
  <c r="I39" i="653"/>
  <c r="H39" i="653"/>
  <c r="F39" i="653"/>
  <c r="E39" i="653"/>
  <c r="D39" i="653"/>
  <c r="C39" i="653"/>
  <c r="B39" i="653"/>
  <c r="R38" i="653"/>
  <c r="Q38" i="653"/>
  <c r="P38" i="653"/>
  <c r="O38" i="653"/>
  <c r="N38" i="653"/>
  <c r="L38" i="653"/>
  <c r="K38" i="653"/>
  <c r="J38" i="653"/>
  <c r="I38" i="653"/>
  <c r="H38" i="653"/>
  <c r="F38" i="653"/>
  <c r="E38" i="653"/>
  <c r="D38" i="653"/>
  <c r="C38" i="653"/>
  <c r="B38" i="653"/>
  <c r="R37" i="653"/>
  <c r="Q37" i="653"/>
  <c r="P37" i="653"/>
  <c r="O37" i="653"/>
  <c r="N37" i="653"/>
  <c r="L37" i="653"/>
  <c r="K37" i="653"/>
  <c r="J37" i="653"/>
  <c r="I37" i="653"/>
  <c r="H37" i="653"/>
  <c r="F37" i="653"/>
  <c r="E37" i="653"/>
  <c r="D37" i="653"/>
  <c r="C37" i="653"/>
  <c r="B37" i="653"/>
  <c r="R36" i="653"/>
  <c r="Q36" i="653"/>
  <c r="P36" i="653"/>
  <c r="O36" i="653"/>
  <c r="N36" i="653"/>
  <c r="L36" i="653"/>
  <c r="K36" i="653"/>
  <c r="J36" i="653"/>
  <c r="I36" i="653"/>
  <c r="H36" i="653"/>
  <c r="F36" i="653"/>
  <c r="E36" i="653"/>
  <c r="D36" i="653"/>
  <c r="C36" i="653"/>
  <c r="B36" i="653"/>
  <c r="R35" i="653"/>
  <c r="Q35" i="653"/>
  <c r="P35" i="653"/>
  <c r="O35" i="653"/>
  <c r="N35" i="653"/>
  <c r="L35" i="653"/>
  <c r="K35" i="653"/>
  <c r="J35" i="653"/>
  <c r="I35" i="653"/>
  <c r="H35" i="653"/>
  <c r="F35" i="653"/>
  <c r="E35" i="653"/>
  <c r="D35" i="653"/>
  <c r="C35" i="653"/>
  <c r="B35" i="653"/>
  <c r="R34" i="653"/>
  <c r="Q34" i="653"/>
  <c r="P34" i="653"/>
  <c r="O34" i="653"/>
  <c r="N34" i="653"/>
  <c r="L34" i="653"/>
  <c r="K34" i="653"/>
  <c r="J34" i="653"/>
  <c r="I34" i="653"/>
  <c r="H34" i="653"/>
  <c r="F34" i="653"/>
  <c r="E34" i="653"/>
  <c r="D34" i="653"/>
  <c r="C34" i="653"/>
  <c r="B34" i="653"/>
  <c r="R33" i="653"/>
  <c r="Q33" i="653"/>
  <c r="P33" i="653"/>
  <c r="O33" i="653"/>
  <c r="N33" i="653"/>
  <c r="L33" i="653"/>
  <c r="K33" i="653"/>
  <c r="J33" i="653"/>
  <c r="I33" i="653"/>
  <c r="H33" i="653"/>
  <c r="F33" i="653"/>
  <c r="E33" i="653"/>
  <c r="D33" i="653"/>
  <c r="C33" i="653"/>
  <c r="B33" i="653"/>
  <c r="R32" i="653"/>
  <c r="Q32" i="653"/>
  <c r="P32" i="653"/>
  <c r="O32" i="653"/>
  <c r="N32" i="653"/>
  <c r="L32" i="653"/>
  <c r="K32" i="653"/>
  <c r="J32" i="653"/>
  <c r="I32" i="653"/>
  <c r="H32" i="653"/>
  <c r="F32" i="653"/>
  <c r="E32" i="653"/>
  <c r="D32" i="653"/>
  <c r="C32" i="653"/>
  <c r="B32" i="653"/>
  <c r="R41" i="655"/>
  <c r="Q41" i="655"/>
  <c r="P41" i="655"/>
  <c r="O41" i="655"/>
  <c r="N41" i="655"/>
  <c r="L41" i="655"/>
  <c r="K41" i="655"/>
  <c r="J41" i="655"/>
  <c r="I41" i="655"/>
  <c r="H41" i="655"/>
  <c r="F41" i="655"/>
  <c r="E41" i="655"/>
  <c r="D41" i="655"/>
  <c r="C41" i="655"/>
  <c r="B41" i="655"/>
  <c r="R40" i="655"/>
  <c r="Q40" i="655"/>
  <c r="P40" i="655"/>
  <c r="O40" i="655"/>
  <c r="N40" i="655"/>
  <c r="L40" i="655"/>
  <c r="K40" i="655"/>
  <c r="J40" i="655"/>
  <c r="I40" i="655"/>
  <c r="H40" i="655"/>
  <c r="F40" i="655"/>
  <c r="E40" i="655"/>
  <c r="D40" i="655"/>
  <c r="C40" i="655"/>
  <c r="B40" i="655"/>
  <c r="R39" i="655"/>
  <c r="Q39" i="655"/>
  <c r="P39" i="655"/>
  <c r="O39" i="655"/>
  <c r="N39" i="655"/>
  <c r="L39" i="655"/>
  <c r="K39" i="655"/>
  <c r="J39" i="655"/>
  <c r="I39" i="655"/>
  <c r="H39" i="655"/>
  <c r="F39" i="655"/>
  <c r="E39" i="655"/>
  <c r="D39" i="655"/>
  <c r="C39" i="655"/>
  <c r="B39" i="655"/>
  <c r="R38" i="655"/>
  <c r="Q38" i="655"/>
  <c r="P38" i="655"/>
  <c r="O38" i="655"/>
  <c r="N38" i="655"/>
  <c r="L38" i="655"/>
  <c r="K38" i="655"/>
  <c r="J38" i="655"/>
  <c r="I38" i="655"/>
  <c r="H38" i="655"/>
  <c r="F38" i="655"/>
  <c r="E38" i="655"/>
  <c r="D38" i="655"/>
  <c r="C38" i="655"/>
  <c r="B38" i="655"/>
  <c r="R37" i="655"/>
  <c r="Q37" i="655"/>
  <c r="P37" i="655"/>
  <c r="O37" i="655"/>
  <c r="N37" i="655"/>
  <c r="L37" i="655"/>
  <c r="K37" i="655"/>
  <c r="J37" i="655"/>
  <c r="I37" i="655"/>
  <c r="H37" i="655"/>
  <c r="F37" i="655"/>
  <c r="E37" i="655"/>
  <c r="D37" i="655"/>
  <c r="C37" i="655"/>
  <c r="B37" i="655"/>
  <c r="R36" i="655"/>
  <c r="Q36" i="655"/>
  <c r="P36" i="655"/>
  <c r="O36" i="655"/>
  <c r="N36" i="655"/>
  <c r="L36" i="655"/>
  <c r="K36" i="655"/>
  <c r="J36" i="655"/>
  <c r="I36" i="655"/>
  <c r="H36" i="655"/>
  <c r="F36" i="655"/>
  <c r="E36" i="655"/>
  <c r="D36" i="655"/>
  <c r="C36" i="655"/>
  <c r="B36" i="655"/>
  <c r="R35" i="655"/>
  <c r="Q35" i="655"/>
  <c r="P35" i="655"/>
  <c r="O35" i="655"/>
  <c r="N35" i="655"/>
  <c r="L35" i="655"/>
  <c r="K35" i="655"/>
  <c r="J35" i="655"/>
  <c r="I35" i="655"/>
  <c r="H35" i="655"/>
  <c r="F35" i="655"/>
  <c r="E35" i="655"/>
  <c r="D35" i="655"/>
  <c r="C35" i="655"/>
  <c r="B35" i="655"/>
  <c r="R34" i="655"/>
  <c r="Q34" i="655"/>
  <c r="P34" i="655"/>
  <c r="O34" i="655"/>
  <c r="N34" i="655"/>
  <c r="L34" i="655"/>
  <c r="K34" i="655"/>
  <c r="J34" i="655"/>
  <c r="I34" i="655"/>
  <c r="H34" i="655"/>
  <c r="F34" i="655"/>
  <c r="E34" i="655"/>
  <c r="D34" i="655"/>
  <c r="C34" i="655"/>
  <c r="B34" i="655"/>
  <c r="R33" i="655"/>
  <c r="Q33" i="655"/>
  <c r="P33" i="655"/>
  <c r="O33" i="655"/>
  <c r="N33" i="655"/>
  <c r="L33" i="655"/>
  <c r="K33" i="655"/>
  <c r="J33" i="655"/>
  <c r="I33" i="655"/>
  <c r="H33" i="655"/>
  <c r="F33" i="655"/>
  <c r="E33" i="655"/>
  <c r="D33" i="655"/>
  <c r="C33" i="655"/>
  <c r="B33" i="655"/>
  <c r="R32" i="655"/>
  <c r="Q32" i="655"/>
  <c r="P32" i="655"/>
  <c r="O32" i="655"/>
  <c r="N32" i="655"/>
  <c r="L32" i="655"/>
  <c r="K32" i="655"/>
  <c r="J32" i="655"/>
  <c r="I32" i="655"/>
  <c r="H32" i="655"/>
  <c r="F32" i="655"/>
  <c r="E32" i="655"/>
  <c r="D32" i="655"/>
  <c r="C32" i="655"/>
  <c r="B32" i="655"/>
  <c r="R41" i="654"/>
  <c r="Q41" i="654"/>
  <c r="P41" i="654"/>
  <c r="O41" i="654"/>
  <c r="N41" i="654"/>
  <c r="R40" i="654"/>
  <c r="Q40" i="654"/>
  <c r="P40" i="654"/>
  <c r="O40" i="654"/>
  <c r="N40" i="654"/>
  <c r="R39" i="654"/>
  <c r="Q39" i="654"/>
  <c r="P39" i="654"/>
  <c r="O39" i="654"/>
  <c r="N39" i="654"/>
  <c r="R38" i="654"/>
  <c r="Q38" i="654"/>
  <c r="P38" i="654"/>
  <c r="O38" i="654"/>
  <c r="N38" i="654"/>
  <c r="R37" i="654"/>
  <c r="Q37" i="654"/>
  <c r="P37" i="654"/>
  <c r="O37" i="654"/>
  <c r="N37" i="654"/>
  <c r="R36" i="654"/>
  <c r="Q36" i="654"/>
  <c r="P36" i="654"/>
  <c r="O36" i="654"/>
  <c r="N36" i="654"/>
  <c r="R35" i="654"/>
  <c r="Q35" i="654"/>
  <c r="P35" i="654"/>
  <c r="O35" i="654"/>
  <c r="N35" i="654"/>
  <c r="R34" i="654"/>
  <c r="Q34" i="654"/>
  <c r="P34" i="654"/>
  <c r="O34" i="654"/>
  <c r="N34" i="654"/>
  <c r="R33" i="654"/>
  <c r="Q33" i="654"/>
  <c r="P33" i="654"/>
  <c r="O33" i="654"/>
  <c r="N33" i="654"/>
  <c r="R32" i="654"/>
  <c r="Q32" i="654"/>
  <c r="P32" i="654"/>
  <c r="O32" i="654"/>
  <c r="N32" i="654"/>
  <c r="F41" i="654"/>
  <c r="E41" i="654"/>
  <c r="D41" i="654"/>
  <c r="C41" i="654"/>
  <c r="B41" i="654"/>
  <c r="F40" i="654"/>
  <c r="E40" i="654"/>
  <c r="D40" i="654"/>
  <c r="C40" i="654"/>
  <c r="B40" i="654"/>
  <c r="F39" i="654"/>
  <c r="E39" i="654"/>
  <c r="D39" i="654"/>
  <c r="C39" i="654"/>
  <c r="B39" i="654"/>
  <c r="F38" i="654"/>
  <c r="E38" i="654"/>
  <c r="D38" i="654"/>
  <c r="C38" i="654"/>
  <c r="B38" i="654"/>
  <c r="F37" i="654"/>
  <c r="E37" i="654"/>
  <c r="D37" i="654"/>
  <c r="C37" i="654"/>
  <c r="B37" i="654"/>
  <c r="F36" i="654"/>
  <c r="E36" i="654"/>
  <c r="D36" i="654"/>
  <c r="C36" i="654"/>
  <c r="B36" i="654"/>
  <c r="F35" i="654"/>
  <c r="E35" i="654"/>
  <c r="D35" i="654"/>
  <c r="C35" i="654"/>
  <c r="B35" i="654"/>
  <c r="F34" i="654"/>
  <c r="E34" i="654"/>
  <c r="D34" i="654"/>
  <c r="C34" i="654"/>
  <c r="B34" i="654"/>
  <c r="F33" i="654"/>
  <c r="E33" i="654"/>
  <c r="D33" i="654"/>
  <c r="C33" i="654"/>
  <c r="B33" i="654"/>
  <c r="F32" i="654"/>
  <c r="E32" i="654"/>
  <c r="D32" i="654"/>
  <c r="C32" i="654"/>
  <c r="B32" i="654"/>
  <c r="H38" i="654"/>
  <c r="I38" i="654"/>
  <c r="J38" i="654"/>
  <c r="K38" i="654"/>
  <c r="L38" i="654"/>
  <c r="H39" i="654"/>
  <c r="I39" i="654"/>
  <c r="J39" i="654"/>
  <c r="K39" i="654"/>
  <c r="L39" i="654"/>
  <c r="H40" i="654"/>
  <c r="I40" i="654"/>
  <c r="J40" i="654"/>
  <c r="K40" i="654"/>
  <c r="L40" i="654"/>
  <c r="H41" i="654"/>
  <c r="I41" i="654"/>
  <c r="J41" i="654"/>
  <c r="K41" i="654"/>
  <c r="L41" i="654"/>
  <c r="H33" i="654"/>
  <c r="I33" i="654"/>
  <c r="J33" i="654"/>
  <c r="K33" i="654"/>
  <c r="L33" i="654"/>
  <c r="H34" i="654"/>
  <c r="I34" i="654"/>
  <c r="J34" i="654"/>
  <c r="K34" i="654"/>
  <c r="L34" i="654"/>
  <c r="H35" i="654"/>
  <c r="I35" i="654"/>
  <c r="J35" i="654"/>
  <c r="K35" i="654"/>
  <c r="L35" i="654"/>
  <c r="H36" i="654"/>
  <c r="I36" i="654"/>
  <c r="J36" i="654"/>
  <c r="K36" i="654"/>
  <c r="L36" i="654"/>
  <c r="H37" i="654"/>
  <c r="I37" i="654"/>
  <c r="J37" i="654"/>
  <c r="K37" i="654"/>
  <c r="L37" i="654"/>
  <c r="I32" i="654"/>
  <c r="J32" i="654"/>
  <c r="K32" i="654"/>
  <c r="L32" i="654"/>
  <c r="H32" i="654"/>
  <c r="E45" i="654" l="1"/>
  <c r="H45" i="651"/>
  <c r="K44" i="651"/>
  <c r="H45" i="652"/>
  <c r="E44" i="653"/>
  <c r="H45" i="653"/>
  <c r="B44" i="651"/>
  <c r="H44" i="651"/>
  <c r="B45" i="651"/>
  <c r="H44" i="653"/>
  <c r="B45" i="652"/>
  <c r="H44" i="650"/>
  <c r="E45" i="650"/>
  <c r="B45" i="653"/>
  <c r="K44" i="650"/>
  <c r="B45" i="649"/>
  <c r="B44" i="653"/>
  <c r="K45" i="653"/>
  <c r="B44" i="649"/>
  <c r="K45" i="649"/>
  <c r="H45" i="654"/>
  <c r="E45" i="652"/>
  <c r="B44" i="650"/>
  <c r="K45" i="650"/>
  <c r="B45" i="654"/>
  <c r="E45" i="653"/>
  <c r="K44" i="652"/>
  <c r="E45" i="649"/>
  <c r="K44" i="654"/>
  <c r="B44" i="654"/>
  <c r="H44" i="652"/>
  <c r="E44" i="652"/>
  <c r="K45" i="651"/>
  <c r="E44" i="650"/>
  <c r="B45" i="650"/>
  <c r="E44" i="649"/>
  <c r="H45" i="649"/>
  <c r="K45" i="654"/>
  <c r="K44" i="649"/>
  <c r="B44" i="652"/>
  <c r="K45" i="652"/>
  <c r="H45" i="650"/>
  <c r="E44" i="654"/>
  <c r="K44" i="653"/>
  <c r="H44" i="654"/>
  <c r="E43" i="651"/>
  <c r="K43" i="648"/>
  <c r="E43" i="647"/>
  <c r="H44" i="649"/>
  <c r="E44" i="651"/>
  <c r="E45" i="651"/>
  <c r="E43" i="653"/>
  <c r="K43" i="654"/>
  <c r="K42" i="653"/>
  <c r="Q42" i="652"/>
  <c r="Q43" i="652"/>
  <c r="K42" i="649"/>
  <c r="K42" i="647"/>
  <c r="K43" i="650"/>
  <c r="E42" i="655"/>
  <c r="Q42" i="655"/>
  <c r="E42" i="652"/>
  <c r="W42" i="647"/>
  <c r="E43" i="654"/>
  <c r="Q42" i="654"/>
  <c r="Q43" i="654"/>
  <c r="Q43" i="655"/>
  <c r="K42" i="651"/>
  <c r="E42" i="650"/>
  <c r="Q43" i="650"/>
  <c r="E42" i="648"/>
  <c r="Q43" i="648"/>
  <c r="Q42" i="650"/>
  <c r="Q42" i="648"/>
  <c r="K43" i="651"/>
  <c r="K43" i="647"/>
  <c r="E43" i="649"/>
  <c r="E43" i="655"/>
  <c r="E43" i="652"/>
  <c r="E43" i="650"/>
  <c r="K43" i="649"/>
  <c r="E43" i="648"/>
  <c r="W43" i="647"/>
  <c r="Q42" i="649"/>
  <c r="K42" i="652"/>
  <c r="K42" i="650"/>
  <c r="K42" i="648"/>
  <c r="Q42" i="653"/>
  <c r="K43" i="653"/>
  <c r="K42" i="654"/>
  <c r="E42" i="653"/>
  <c r="K42" i="655"/>
  <c r="Q43" i="653"/>
  <c r="E42" i="651"/>
  <c r="Q42" i="651"/>
  <c r="Q43" i="651"/>
  <c r="E42" i="649"/>
  <c r="Q43" i="649"/>
  <c r="E42" i="647"/>
  <c r="Q42" i="647"/>
  <c r="Q43" i="647"/>
  <c r="E42" i="654"/>
  <c r="K43" i="655"/>
  <c r="K43" i="652"/>
  <c r="H47" i="651" l="1"/>
  <c r="B47" i="651"/>
  <c r="H46" i="650"/>
  <c r="B46" i="651"/>
  <c r="B47" i="652"/>
  <c r="H47" i="652"/>
  <c r="H47" i="654"/>
  <c r="B46" i="650"/>
  <c r="H46" i="654"/>
  <c r="B47" i="654"/>
  <c r="H46" i="653"/>
  <c r="K45" i="647"/>
  <c r="B46" i="654"/>
  <c r="B46" i="652"/>
  <c r="H47" i="650"/>
  <c r="B47" i="650"/>
  <c r="H46" i="652"/>
  <c r="H47" i="653"/>
  <c r="H46" i="651"/>
  <c r="B46" i="653"/>
  <c r="K45" i="648"/>
  <c r="H47" i="649"/>
  <c r="B47" i="653"/>
  <c r="H46" i="649"/>
  <c r="B46" i="649"/>
  <c r="B47" i="649"/>
  <c r="K45" i="655"/>
  <c r="E24" i="654"/>
  <c r="E26" i="654" s="1"/>
  <c r="U29" i="647"/>
  <c r="U25" i="647"/>
  <c r="W24" i="647"/>
  <c r="W26" i="647" s="1"/>
  <c r="U29" i="641"/>
  <c r="U25" i="641"/>
  <c r="W24" i="641"/>
  <c r="W26" i="641" s="1"/>
  <c r="C29" i="655"/>
  <c r="O25" i="655"/>
  <c r="I25" i="655"/>
  <c r="C25" i="655"/>
  <c r="Q24" i="655"/>
  <c r="Q26" i="655" s="1"/>
  <c r="K24" i="655"/>
  <c r="K26" i="655" s="1"/>
  <c r="E24" i="655"/>
  <c r="E26" i="655" s="1"/>
  <c r="C29" i="654"/>
  <c r="O25" i="654"/>
  <c r="I25" i="654"/>
  <c r="C25" i="654"/>
  <c r="Q24" i="654"/>
  <c r="Q26" i="654" s="1"/>
  <c r="K24" i="654"/>
  <c r="K26" i="654" s="1"/>
  <c r="C29" i="653"/>
  <c r="O25" i="653"/>
  <c r="I25" i="653"/>
  <c r="C25" i="653"/>
  <c r="Q24" i="653"/>
  <c r="Q26" i="653" s="1"/>
  <c r="K24" i="653"/>
  <c r="K26" i="653" s="1"/>
  <c r="E24" i="653"/>
  <c r="E26" i="653" s="1"/>
  <c r="C29" i="652"/>
  <c r="O25" i="652"/>
  <c r="I25" i="652"/>
  <c r="C25" i="652"/>
  <c r="Q24" i="652"/>
  <c r="Q26" i="652" s="1"/>
  <c r="K24" i="652"/>
  <c r="K26" i="652" s="1"/>
  <c r="E24" i="652"/>
  <c r="E26" i="652" s="1"/>
  <c r="U29" i="636"/>
  <c r="U25" i="636"/>
  <c r="W24" i="636"/>
  <c r="W26" i="636" s="1"/>
  <c r="C29" i="651"/>
  <c r="O25" i="651"/>
  <c r="I25" i="651"/>
  <c r="C25" i="651"/>
  <c r="Q24" i="651"/>
  <c r="Q26" i="651" s="1"/>
  <c r="K24" i="651"/>
  <c r="K26" i="651" s="1"/>
  <c r="E24" i="651"/>
  <c r="E26" i="651" s="1"/>
  <c r="C29" i="650"/>
  <c r="O25" i="650"/>
  <c r="I25" i="650"/>
  <c r="C25" i="650"/>
  <c r="Q24" i="650"/>
  <c r="Q26" i="650" s="1"/>
  <c r="K24" i="650"/>
  <c r="K26" i="650" s="1"/>
  <c r="E24" i="650"/>
  <c r="E26" i="650" s="1"/>
  <c r="C29" i="649"/>
  <c r="O25" i="649"/>
  <c r="I25" i="649"/>
  <c r="C25" i="649"/>
  <c r="Q24" i="649"/>
  <c r="Q26" i="649" s="1"/>
  <c r="K24" i="649"/>
  <c r="K26" i="649" s="1"/>
  <c r="E24" i="649"/>
  <c r="E26" i="649" s="1"/>
  <c r="C29" i="648"/>
  <c r="O25" i="648"/>
  <c r="I25" i="648"/>
  <c r="C25" i="648"/>
  <c r="Q24" i="648"/>
  <c r="Q26" i="648" s="1"/>
  <c r="K24" i="648"/>
  <c r="K26" i="648" s="1"/>
  <c r="E24" i="648"/>
  <c r="E26" i="648" s="1"/>
  <c r="C29" i="647"/>
  <c r="O25" i="647"/>
  <c r="I25" i="647"/>
  <c r="C25" i="647"/>
  <c r="Q24" i="647"/>
  <c r="Q26" i="647" s="1"/>
  <c r="K24" i="647"/>
  <c r="K26" i="647" s="1"/>
  <c r="E24" i="647"/>
  <c r="E26" i="647" s="1"/>
  <c r="C29" i="645"/>
  <c r="O25" i="645"/>
  <c r="I25" i="645"/>
  <c r="C25" i="645"/>
  <c r="Q24" i="645"/>
  <c r="Q26" i="645" s="1"/>
  <c r="K24" i="645"/>
  <c r="K26" i="645" s="1"/>
  <c r="E24" i="645"/>
  <c r="E26" i="645" s="1"/>
  <c r="C29" i="644"/>
  <c r="O25" i="644"/>
  <c r="I25" i="644"/>
  <c r="C25" i="644"/>
  <c r="Q24" i="644"/>
  <c r="Q26" i="644" s="1"/>
  <c r="K24" i="644"/>
  <c r="K26" i="644" s="1"/>
  <c r="E24" i="644"/>
  <c r="E26" i="644" s="1"/>
  <c r="C29" i="643"/>
  <c r="O25" i="643"/>
  <c r="I25" i="643"/>
  <c r="C25" i="643"/>
  <c r="Q24" i="643"/>
  <c r="Q26" i="643" s="1"/>
  <c r="K24" i="643"/>
  <c r="K26" i="643" s="1"/>
  <c r="E24" i="643"/>
  <c r="E26" i="643" s="1"/>
  <c r="C29" i="642"/>
  <c r="O25" i="642"/>
  <c r="I25" i="642"/>
  <c r="C25" i="642"/>
  <c r="Q24" i="642"/>
  <c r="Q26" i="642" s="1"/>
  <c r="K24" i="642"/>
  <c r="K26" i="642" s="1"/>
  <c r="E24" i="642"/>
  <c r="E26" i="642" s="1"/>
  <c r="C29" i="641"/>
  <c r="O25" i="641"/>
  <c r="I25" i="641"/>
  <c r="C25" i="641"/>
  <c r="Q24" i="641"/>
  <c r="Q26" i="641" s="1"/>
  <c r="K24" i="641"/>
  <c r="K26" i="641" s="1"/>
  <c r="E24" i="641"/>
  <c r="E26" i="641" s="1"/>
  <c r="C29" i="640"/>
  <c r="O25" i="640"/>
  <c r="I25" i="640"/>
  <c r="C25" i="640"/>
  <c r="Q24" i="640"/>
  <c r="Q26" i="640" s="1"/>
  <c r="K24" i="640"/>
  <c r="K26" i="640" s="1"/>
  <c r="E24" i="640"/>
  <c r="E26" i="640" s="1"/>
  <c r="C29" i="639"/>
  <c r="O25" i="639"/>
  <c r="I25" i="639"/>
  <c r="C25" i="639"/>
  <c r="Q24" i="639"/>
  <c r="Q26" i="639" s="1"/>
  <c r="K24" i="639"/>
  <c r="K26" i="639" s="1"/>
  <c r="E24" i="639"/>
  <c r="E26" i="639" s="1"/>
  <c r="C29" i="638"/>
  <c r="O25" i="638"/>
  <c r="I25" i="638"/>
  <c r="C25" i="638"/>
  <c r="Q24" i="638"/>
  <c r="Q26" i="638" s="1"/>
  <c r="K24" i="638"/>
  <c r="K26" i="638" s="1"/>
  <c r="E24" i="638"/>
  <c r="E26" i="638" s="1"/>
  <c r="C29" i="637"/>
  <c r="O25" i="637"/>
  <c r="I25" i="637"/>
  <c r="C25" i="637"/>
  <c r="Q24" i="637"/>
  <c r="Q26" i="637" s="1"/>
  <c r="K24" i="637"/>
  <c r="K26" i="637" s="1"/>
  <c r="E24" i="637"/>
  <c r="E26" i="637" s="1"/>
  <c r="C29" i="636"/>
  <c r="O25" i="636"/>
  <c r="I25" i="636"/>
  <c r="C25" i="636"/>
  <c r="Q24" i="636"/>
  <c r="Q26" i="636" s="1"/>
  <c r="K24" i="636"/>
  <c r="K26" i="636" s="1"/>
  <c r="E24" i="636"/>
  <c r="E26" i="636" s="1"/>
  <c r="U25" i="633"/>
  <c r="W24" i="633"/>
  <c r="W26" i="633" s="1"/>
  <c r="C29" i="635"/>
  <c r="O25" i="635"/>
  <c r="I25" i="635"/>
  <c r="C25" i="635"/>
  <c r="Q24" i="635"/>
  <c r="Q26" i="635" s="1"/>
  <c r="K24" i="635"/>
  <c r="K26" i="635" s="1"/>
  <c r="E24" i="635"/>
  <c r="E26" i="635" s="1"/>
  <c r="C29" i="634"/>
  <c r="O25" i="634"/>
  <c r="I25" i="634"/>
  <c r="C25" i="634"/>
  <c r="Q24" i="634"/>
  <c r="Q26" i="634" s="1"/>
  <c r="K24" i="634"/>
  <c r="K26" i="634" s="1"/>
  <c r="E24" i="634"/>
  <c r="E26" i="634" s="1"/>
  <c r="C29" i="633"/>
  <c r="O25" i="633"/>
  <c r="I25" i="633"/>
  <c r="C25" i="633"/>
  <c r="Q24" i="633"/>
  <c r="Q26" i="633" s="1"/>
  <c r="K24" i="633"/>
  <c r="K26" i="633" s="1"/>
  <c r="E24" i="633"/>
  <c r="E26" i="633" s="1"/>
  <c r="C29" i="632"/>
  <c r="O25" i="632"/>
  <c r="I25" i="632"/>
  <c r="C25" i="632"/>
  <c r="Q24" i="632"/>
  <c r="Q26" i="632" s="1"/>
  <c r="K24" i="632"/>
  <c r="K26" i="632" s="1"/>
  <c r="E24" i="632"/>
  <c r="E26" i="632" s="1"/>
  <c r="C29" i="631"/>
  <c r="O25" i="631"/>
  <c r="I25" i="631"/>
  <c r="C25" i="631"/>
  <c r="Q24" i="631"/>
  <c r="Q26" i="631" s="1"/>
  <c r="K24" i="631"/>
  <c r="K26" i="631" s="1"/>
  <c r="E24" i="631"/>
  <c r="E26" i="631" s="1"/>
  <c r="C29" i="630"/>
  <c r="O25" i="630"/>
  <c r="I25" i="630"/>
  <c r="C25" i="630"/>
  <c r="Q24" i="630"/>
  <c r="Q26" i="630" s="1"/>
  <c r="K24" i="630"/>
  <c r="K26" i="630" s="1"/>
  <c r="E24" i="630"/>
  <c r="E26" i="630" s="1"/>
  <c r="C29" i="629"/>
  <c r="O25" i="629"/>
  <c r="I25" i="629"/>
  <c r="C25" i="629"/>
  <c r="Q24" i="629"/>
  <c r="Q26" i="629" s="1"/>
  <c r="K24" i="629"/>
  <c r="K26" i="629" s="1"/>
  <c r="E24" i="629"/>
  <c r="E26" i="629" s="1"/>
  <c r="C29" i="628"/>
  <c r="O25" i="628"/>
  <c r="I25" i="628"/>
  <c r="C25" i="628"/>
  <c r="Q24" i="628"/>
  <c r="Q26" i="628" s="1"/>
  <c r="K24" i="628"/>
  <c r="K26" i="628" s="1"/>
  <c r="E24" i="628"/>
  <c r="E26" i="628" s="1"/>
  <c r="C29" i="627"/>
  <c r="O25" i="627"/>
  <c r="I25" i="627"/>
  <c r="C25" i="627"/>
  <c r="Q24" i="627"/>
  <c r="Q26" i="627" s="1"/>
  <c r="K24" i="627"/>
  <c r="K26" i="627" s="1"/>
  <c r="E24" i="627"/>
  <c r="E26" i="627" s="1"/>
  <c r="C29" i="626"/>
  <c r="O25" i="626"/>
  <c r="I25" i="626"/>
  <c r="C25" i="626"/>
  <c r="Q24" i="626"/>
  <c r="Q26" i="626" s="1"/>
  <c r="K24" i="626"/>
  <c r="K26" i="626" s="1"/>
  <c r="E24" i="626"/>
  <c r="E26" i="626" s="1"/>
  <c r="C29" i="625"/>
  <c r="O25" i="625"/>
  <c r="I25" i="625"/>
  <c r="C25" i="625"/>
  <c r="Q24" i="625"/>
  <c r="Q26" i="625" s="1"/>
  <c r="K24" i="625"/>
  <c r="K26" i="625" s="1"/>
  <c r="E24" i="625"/>
  <c r="E26" i="625" s="1"/>
  <c r="C29" i="624"/>
  <c r="O25" i="624"/>
  <c r="I25" i="624"/>
  <c r="C25" i="624"/>
  <c r="Q24" i="624"/>
  <c r="Q26" i="624" s="1"/>
  <c r="K24" i="624"/>
  <c r="K26" i="624" s="1"/>
  <c r="E24" i="624"/>
  <c r="E26" i="624" s="1"/>
  <c r="C29" i="623"/>
  <c r="O25" i="623"/>
  <c r="I25" i="623"/>
  <c r="C25" i="623"/>
  <c r="Q24" i="623"/>
  <c r="Q26" i="623" s="1"/>
  <c r="K24" i="623"/>
  <c r="K26" i="623" s="1"/>
  <c r="E24" i="623"/>
  <c r="E26" i="623" s="1"/>
  <c r="C29" i="622"/>
  <c r="O25" i="622"/>
  <c r="I25" i="622"/>
  <c r="C25" i="622"/>
  <c r="Q24" i="622"/>
  <c r="Q26" i="622" s="1"/>
  <c r="K24" i="622"/>
  <c r="K26" i="622" s="1"/>
  <c r="E24" i="622"/>
  <c r="E26" i="622" s="1"/>
  <c r="C29" i="621"/>
  <c r="O25" i="621"/>
  <c r="I25" i="621"/>
  <c r="C25" i="621"/>
  <c r="Q24" i="621"/>
  <c r="Q26" i="621" s="1"/>
  <c r="K24" i="621"/>
  <c r="K26" i="621" s="1"/>
  <c r="E24" i="621"/>
  <c r="E26" i="621" s="1"/>
  <c r="O25" i="614"/>
  <c r="Q24" i="614"/>
  <c r="Q26" i="614" s="1"/>
  <c r="U25" i="605"/>
  <c r="W24" i="605"/>
  <c r="W26" i="605" s="1"/>
  <c r="C29" i="611"/>
  <c r="I25" i="611"/>
  <c r="C25" i="611"/>
  <c r="K24" i="611"/>
  <c r="K26" i="611" s="1"/>
  <c r="E24" i="611"/>
  <c r="E26" i="611" s="1"/>
  <c r="C29" i="605"/>
  <c r="I25" i="605"/>
  <c r="C25" i="605"/>
  <c r="K24" i="605"/>
  <c r="K26" i="605" s="1"/>
  <c r="E24" i="605"/>
  <c r="E26" i="605" s="1"/>
  <c r="C29" i="618"/>
  <c r="O25" i="618"/>
  <c r="I25" i="618"/>
  <c r="C25" i="618"/>
  <c r="Q24" i="618"/>
  <c r="Q26" i="618" s="1"/>
  <c r="K24" i="618"/>
  <c r="K26" i="618" s="1"/>
  <c r="E24" i="618"/>
  <c r="E26" i="618" s="1"/>
  <c r="C29" i="617"/>
  <c r="O25" i="617"/>
  <c r="I25" i="617"/>
  <c r="C25" i="617"/>
  <c r="Q24" i="617"/>
  <c r="Q26" i="617" s="1"/>
  <c r="K24" i="617"/>
  <c r="K26" i="617" s="1"/>
  <c r="E24" i="617"/>
  <c r="E26" i="617" s="1"/>
  <c r="C29" i="616"/>
  <c r="O25" i="616"/>
  <c r="I25" i="616"/>
  <c r="C25" i="616"/>
  <c r="Q24" i="616"/>
  <c r="Q26" i="616" s="1"/>
  <c r="K24" i="616"/>
  <c r="K26" i="616" s="1"/>
  <c r="E24" i="616"/>
  <c r="E26" i="616" s="1"/>
  <c r="C29" i="615"/>
  <c r="I25" i="615"/>
  <c r="C25" i="615"/>
  <c r="K24" i="615"/>
  <c r="K26" i="615" s="1"/>
  <c r="E24" i="615"/>
  <c r="E26" i="615" s="1"/>
  <c r="C29" i="614"/>
  <c r="I25" i="614"/>
  <c r="C25" i="614"/>
  <c r="K24" i="614"/>
  <c r="K26" i="614" s="1"/>
  <c r="E24" i="614"/>
  <c r="E26" i="614" s="1"/>
  <c r="C29" i="613"/>
  <c r="O25" i="613"/>
  <c r="I25" i="613"/>
  <c r="C25" i="613"/>
  <c r="Q24" i="613"/>
  <c r="Q26" i="613" s="1"/>
  <c r="K24" i="613"/>
  <c r="K26" i="613" s="1"/>
  <c r="E24" i="613"/>
  <c r="E26" i="613" s="1"/>
  <c r="C29" i="612"/>
  <c r="O25" i="612"/>
  <c r="I25" i="612"/>
  <c r="C25" i="612"/>
  <c r="Q24" i="612"/>
  <c r="Q26" i="612" s="1"/>
  <c r="K24" i="612"/>
  <c r="K26" i="612" s="1"/>
  <c r="E24" i="612"/>
  <c r="E26" i="612" s="1"/>
  <c r="O25" i="611"/>
  <c r="Q24" i="611"/>
  <c r="Q26" i="611" s="1"/>
  <c r="C29" i="610"/>
  <c r="O25" i="610"/>
  <c r="I25" i="610"/>
  <c r="C25" i="610"/>
  <c r="Q24" i="610"/>
  <c r="Q26" i="610" s="1"/>
  <c r="K24" i="610"/>
  <c r="K26" i="610" s="1"/>
  <c r="E24" i="610"/>
  <c r="E26" i="610" s="1"/>
  <c r="C29" i="609"/>
  <c r="O25" i="609"/>
  <c r="I25" i="609"/>
  <c r="C25" i="609"/>
  <c r="Q24" i="609"/>
  <c r="Q26" i="609" s="1"/>
  <c r="K24" i="609"/>
  <c r="K26" i="609" s="1"/>
  <c r="E24" i="609"/>
  <c r="E26" i="609" s="1"/>
  <c r="O25" i="605"/>
  <c r="Q24" i="605"/>
  <c r="Q26" i="605" s="1"/>
  <c r="L13" i="3" l="1"/>
  <c r="K13" i="3"/>
  <c r="J13" i="3"/>
  <c r="I13" i="3"/>
  <c r="H13" i="3"/>
  <c r="G13" i="3"/>
  <c r="F13" i="3"/>
  <c r="E13" i="3"/>
  <c r="D13" i="3"/>
  <c r="C13" i="3"/>
  <c r="B13" i="3"/>
  <c r="A13" i="3"/>
  <c r="N13" i="3" s="1"/>
  <c r="L12" i="3"/>
  <c r="K12" i="3"/>
  <c r="J12" i="3"/>
  <c r="I12" i="3"/>
  <c r="H12" i="3"/>
  <c r="G12" i="3"/>
  <c r="F12" i="3"/>
  <c r="E12" i="3"/>
  <c r="D12" i="3"/>
  <c r="C12" i="3"/>
  <c r="B12" i="3"/>
  <c r="A12" i="3"/>
  <c r="N12" i="3" s="1"/>
  <c r="L11" i="3"/>
  <c r="L15" i="3" s="1"/>
  <c r="K11" i="3"/>
  <c r="J11" i="3"/>
  <c r="I11" i="3"/>
  <c r="H11" i="3"/>
  <c r="G11" i="3"/>
  <c r="F11" i="3"/>
  <c r="E11" i="3"/>
  <c r="D11" i="3"/>
  <c r="D15" i="3" s="1"/>
  <c r="C11" i="3"/>
  <c r="B11" i="3"/>
  <c r="A11" i="3"/>
  <c r="L6" i="3"/>
  <c r="K6" i="3"/>
  <c r="J6" i="3"/>
  <c r="I6" i="3"/>
  <c r="H6" i="3"/>
  <c r="G6" i="3"/>
  <c r="F6" i="3"/>
  <c r="E6" i="3"/>
  <c r="D6" i="3"/>
  <c r="C6" i="3"/>
  <c r="B6" i="3"/>
  <c r="A6" i="3"/>
  <c r="M6" i="3" s="1"/>
  <c r="L5" i="3"/>
  <c r="K5" i="3"/>
  <c r="J5" i="3"/>
  <c r="I5" i="3"/>
  <c r="H5" i="3"/>
  <c r="G5" i="3"/>
  <c r="F5" i="3"/>
  <c r="E5" i="3"/>
  <c r="D5" i="3"/>
  <c r="C5" i="3"/>
  <c r="B5" i="3"/>
  <c r="A5" i="3"/>
  <c r="N5" i="3" s="1"/>
  <c r="L4" i="3"/>
  <c r="L8" i="3" s="1"/>
  <c r="K4" i="3"/>
  <c r="J4" i="3"/>
  <c r="I4" i="3"/>
  <c r="H4" i="3"/>
  <c r="G4" i="3"/>
  <c r="F4" i="3"/>
  <c r="E4" i="3"/>
  <c r="D4" i="3"/>
  <c r="C4" i="3"/>
  <c r="B4" i="3"/>
  <c r="A4" i="3"/>
  <c r="K4" i="2"/>
  <c r="J4" i="2"/>
  <c r="I4" i="2"/>
  <c r="H4" i="2"/>
  <c r="G4" i="2"/>
  <c r="F4" i="2"/>
  <c r="E4" i="2"/>
  <c r="D4" i="2"/>
  <c r="C4" i="2"/>
  <c r="B4" i="2"/>
  <c r="A4" i="2"/>
  <c r="K3" i="2"/>
  <c r="J3" i="2"/>
  <c r="I3" i="2"/>
  <c r="H3" i="2"/>
  <c r="G3" i="2"/>
  <c r="F3" i="2"/>
  <c r="E3" i="2"/>
  <c r="D3" i="2"/>
  <c r="C3" i="2"/>
  <c r="B3" i="2"/>
  <c r="A3" i="2"/>
  <c r="M2" i="2"/>
  <c r="M5" i="2" s="1"/>
  <c r="L2" i="2"/>
  <c r="A15" i="3" l="1"/>
  <c r="I15" i="3"/>
  <c r="H14" i="3"/>
  <c r="M12" i="3"/>
  <c r="L7" i="3"/>
  <c r="G7" i="3"/>
  <c r="F15" i="3"/>
  <c r="E8" i="3"/>
  <c r="I8" i="3"/>
  <c r="N6" i="3"/>
  <c r="G14" i="3"/>
  <c r="H7" i="3"/>
  <c r="J14" i="3"/>
  <c r="B7" i="3"/>
  <c r="J7" i="3"/>
  <c r="C8" i="3"/>
  <c r="K8" i="3"/>
  <c r="E14" i="3"/>
  <c r="B15" i="3"/>
  <c r="F14" i="3"/>
  <c r="H8" i="3"/>
  <c r="B14" i="3"/>
  <c r="F8" i="3"/>
  <c r="C7" i="3"/>
  <c r="C15" i="3"/>
  <c r="K15" i="3"/>
  <c r="E7" i="3"/>
  <c r="D8" i="3"/>
  <c r="M11" i="3"/>
  <c r="A7" i="3"/>
  <c r="I7" i="3"/>
  <c r="K7" i="3"/>
  <c r="J15" i="3"/>
  <c r="M4" i="3"/>
  <c r="G8" i="3"/>
  <c r="A14" i="3"/>
  <c r="I14" i="3"/>
  <c r="E15" i="3"/>
  <c r="N4" i="3"/>
  <c r="D7" i="3"/>
  <c r="A8" i="3"/>
  <c r="C14" i="3"/>
  <c r="K14" i="3"/>
  <c r="G15" i="3"/>
  <c r="F7" i="3"/>
  <c r="B8" i="3"/>
  <c r="J8" i="3"/>
  <c r="N11" i="3"/>
  <c r="D14" i="3"/>
  <c r="L14" i="3"/>
  <c r="H15" i="3"/>
  <c r="M5" i="3"/>
  <c r="M13" i="3"/>
</calcChain>
</file>

<file path=xl/sharedStrings.xml><?xml version="1.0" encoding="utf-8"?>
<sst xmlns="http://schemas.openxmlformats.org/spreadsheetml/2006/main" count="16403" uniqueCount="115">
  <si>
    <r>
      <rPr>
        <sz val="26"/>
        <rFont val="Microsoft YaHei"/>
        <family val="2"/>
      </rPr>
      <t>PT-0</t>
    </r>
    <r>
      <rPr>
        <sz val="26"/>
        <rFont val="微軟正黑體"/>
        <family val="2"/>
        <charset val="136"/>
      </rPr>
      <t>1</t>
    </r>
  </si>
  <si>
    <r>
      <rPr>
        <sz val="26"/>
        <rFont val="Microsoft YaHei"/>
        <family val="2"/>
      </rPr>
      <t>QE-0</t>
    </r>
    <r>
      <rPr>
        <sz val="26"/>
        <rFont val="微軟正黑體"/>
        <family val="2"/>
        <charset val="136"/>
      </rPr>
      <t>1</t>
    </r>
  </si>
  <si>
    <t>QE-02</t>
  </si>
  <si>
    <t>N2522+</t>
  </si>
  <si>
    <t>N2522-</t>
  </si>
  <si>
    <t>PT+</t>
  </si>
  <si>
    <t>QE+</t>
  </si>
  <si>
    <t>PT-</t>
  </si>
  <si>
    <t>QE-</t>
  </si>
  <si>
    <t>項次</t>
  </si>
  <si>
    <t>單位</t>
  </si>
  <si>
    <t>規格</t>
  </si>
  <si>
    <t>數值</t>
  </si>
  <si>
    <t>咬蝕量</t>
  </si>
  <si>
    <t>um</t>
  </si>
  <si>
    <t>0.3±0.1</t>
  </si>
  <si>
    <t>0.84±0.07</t>
  </si>
  <si>
    <t>線速</t>
  </si>
  <si>
    <t>M/min</t>
  </si>
  <si>
    <t>咬蝕速率</t>
  </si>
  <si>
    <t>um/min</t>
  </si>
  <si>
    <t>0.55±0.17</t>
  </si>
  <si>
    <t>0.75±0.07</t>
  </si>
  <si>
    <t>量測日期</t>
  </si>
  <si>
    <t>AVG</t>
  </si>
  <si>
    <t>PT</t>
  </si>
  <si>
    <t>R</t>
  </si>
  <si>
    <t>前段</t>
  </si>
  <si>
    <t>後段</t>
  </si>
  <si>
    <t>PT-02</t>
    <phoneticPr fontId="13" type="noConversion"/>
  </si>
  <si>
    <r>
      <t>QE-0</t>
    </r>
    <r>
      <rPr>
        <sz val="26"/>
        <rFont val="微軟正黑體"/>
        <family val="2"/>
        <charset val="136"/>
      </rPr>
      <t>2</t>
    </r>
    <phoneticPr fontId="13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</si>
  <si>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-0</t>
    </r>
    <r>
      <rPr>
        <sz val="26"/>
        <rFont val="微軟正黑體"/>
        <family val="2"/>
        <charset val="136"/>
      </rPr>
      <t>1</t>
    </r>
    <phoneticPr fontId="13" type="noConversion"/>
  </si>
  <si>
    <t>QE-02(30度半槽3.0)</t>
    <phoneticPr fontId="13" type="noConversion"/>
  </si>
  <si>
    <t>QE-02(25度半槽3.0)</t>
    <phoneticPr fontId="13" type="noConversion"/>
  </si>
  <si>
    <t>QE-02</t>
    <phoneticPr fontId="13" type="noConversion"/>
  </si>
  <si>
    <t>QE-01</t>
    <phoneticPr fontId="13" type="noConversion"/>
  </si>
  <si>
    <t>咬蝕量</t>
    <phoneticPr fontId="13" type="noConversion"/>
  </si>
  <si>
    <t>CU1咬蝕速率</t>
    <phoneticPr fontId="13" type="noConversion"/>
  </si>
  <si>
    <t>CU2咬蝕速率</t>
    <phoneticPr fontId="13" type="noConversion"/>
  </si>
  <si>
    <t>CU1 EA</t>
    <phoneticPr fontId="13" type="noConversion"/>
  </si>
  <si>
    <t>CU2 EA</t>
    <phoneticPr fontId="13" type="noConversion"/>
  </si>
  <si>
    <t>CU1 %</t>
    <phoneticPr fontId="13" type="noConversion"/>
  </si>
  <si>
    <t>CU2 %</t>
    <phoneticPr fontId="13" type="noConversion"/>
  </si>
  <si>
    <t>CU1 R</t>
    <phoneticPr fontId="13" type="noConversion"/>
  </si>
  <si>
    <t>CU2 R</t>
    <phoneticPr fontId="13" type="noConversion"/>
  </si>
  <si>
    <r>
      <t>PT-0</t>
    </r>
    <r>
      <rPr>
        <sz val="16"/>
        <rFont val="微軟正黑體"/>
        <family val="2"/>
        <charset val="136"/>
      </rPr>
      <t>1</t>
    </r>
  </si>
  <si>
    <r>
      <t>QE-0</t>
    </r>
    <r>
      <rPr>
        <sz val="16"/>
        <rFont val="微軟正黑體"/>
        <family val="2"/>
        <charset val="136"/>
      </rPr>
      <t>1</t>
    </r>
  </si>
  <si>
    <r>
      <t>PT-0</t>
    </r>
    <r>
      <rPr>
        <sz val="20"/>
        <rFont val="微軟正黑體"/>
        <family val="2"/>
        <charset val="136"/>
      </rPr>
      <t>1</t>
    </r>
  </si>
  <si>
    <r>
      <t>QE-0</t>
    </r>
    <r>
      <rPr>
        <sz val="20"/>
        <rFont val="微軟正黑體"/>
        <family val="2"/>
        <charset val="136"/>
      </rPr>
      <t>1</t>
    </r>
  </si>
  <si>
    <t>OP</t>
    <phoneticPr fontId="13" type="noConversion"/>
  </si>
  <si>
    <t>ER</t>
    <phoneticPr fontId="13" type="noConversion"/>
  </si>
  <si>
    <t xml:space="preserve"> R</t>
    <phoneticPr fontId="13" type="noConversion"/>
  </si>
  <si>
    <t>PT1+</t>
    <phoneticPr fontId="13" type="noConversion"/>
  </si>
  <si>
    <t>PT1-</t>
    <phoneticPr fontId="13" type="noConversion"/>
  </si>
  <si>
    <t>QE1+</t>
    <phoneticPr fontId="13" type="noConversion"/>
  </si>
  <si>
    <t>QE1-</t>
    <phoneticPr fontId="13" type="noConversion"/>
  </si>
  <si>
    <t>PT2+</t>
    <phoneticPr fontId="13" type="noConversion"/>
  </si>
  <si>
    <t>PT2-</t>
    <phoneticPr fontId="13" type="noConversion"/>
  </si>
  <si>
    <t>QE2+</t>
    <phoneticPr fontId="13" type="noConversion"/>
  </si>
  <si>
    <t>QE2-</t>
    <phoneticPr fontId="13" type="noConversion"/>
  </si>
  <si>
    <t>%</t>
    <phoneticPr fontId="13" type="noConversion"/>
  </si>
  <si>
    <t>Q1E-</t>
    <phoneticPr fontId="13" type="noConversion"/>
  </si>
  <si>
    <t>T-R</t>
    <phoneticPr fontId="13" type="noConversion"/>
  </si>
  <si>
    <t>T-%</t>
    <phoneticPr fontId="13" type="noConversion"/>
  </si>
  <si>
    <t>B side- EA</t>
    <phoneticPr fontId="13" type="noConversion"/>
  </si>
  <si>
    <t>A side- EA</t>
    <phoneticPr fontId="13" type="noConversion"/>
  </si>
  <si>
    <t>PT1-02</t>
    <phoneticPr fontId="16" type="noConversion"/>
  </si>
  <si>
    <t>?.08</t>
    <phoneticPr fontId="13" type="noConversion"/>
  </si>
  <si>
    <t>PT1-02</t>
    <phoneticPr fontId="13" type="noConversion"/>
  </si>
  <si>
    <t>*</t>
    <phoneticPr fontId="13" type="noConversion"/>
  </si>
  <si>
    <t>1.872</t>
    <phoneticPr fontId="13" type="noConversion"/>
  </si>
  <si>
    <t>QE-02NS-357驗證</t>
    <phoneticPr fontId="13" type="noConversion"/>
  </si>
  <si>
    <t>2.092.11</t>
    <phoneticPr fontId="13" type="noConversion"/>
  </si>
  <si>
    <t>???2.27</t>
    <phoneticPr fontId="13" type="noConversion"/>
  </si>
  <si>
    <t>BEFORE</t>
    <phoneticPr fontId="13" type="noConversion"/>
  </si>
  <si>
    <t>AFTER</t>
    <phoneticPr fontId="13" type="noConversion"/>
  </si>
  <si>
    <t>以咬蝕量0.3um計算線速</t>
    <phoneticPr fontId="13" type="noConversion"/>
  </si>
  <si>
    <t xml:space="preserve">              PT咬蝕量量測記錄表</t>
    <phoneticPr fontId="13" type="noConversion"/>
  </si>
  <si>
    <r>
      <t>生產速度</t>
    </r>
    <r>
      <rPr>
        <sz val="10"/>
        <rFont val="標楷體"/>
        <family val="4"/>
        <charset val="136"/>
      </rPr>
      <t>(SPEED)</t>
    </r>
    <phoneticPr fontId="13" type="noConversion"/>
  </si>
  <si>
    <r>
      <t>PD-3-581-06</t>
    </r>
    <r>
      <rPr>
        <sz val="10"/>
        <color rgb="FFFF0000"/>
        <rFont val="標楷體"/>
        <family val="4"/>
        <charset val="136"/>
      </rPr>
      <t>B</t>
    </r>
    <phoneticPr fontId="13" type="noConversion"/>
  </si>
  <si>
    <t xml:space="preserve">                 PT咬蝕量量測記錄表</t>
    <phoneticPr fontId="13" type="noConversion"/>
  </si>
  <si>
    <r>
      <t>QE-0</t>
    </r>
    <r>
      <rPr>
        <sz val="20"/>
        <rFont val="微軟正黑體"/>
        <family val="2"/>
        <charset val="136"/>
      </rPr>
      <t>1</t>
    </r>
    <phoneticPr fontId="13" type="noConversion"/>
  </si>
  <si>
    <t>±0.1</t>
    <phoneticPr fontId="13" type="noConversion"/>
  </si>
  <si>
    <t>以咬蝕量1.5um計算線速</t>
    <phoneticPr fontId="13" type="noConversion"/>
  </si>
  <si>
    <t>以咬蝕量1.8um計算線速</t>
    <phoneticPr fontId="13" type="noConversion"/>
  </si>
  <si>
    <t>1.00±0.1</t>
    <phoneticPr fontId="13" type="noConversion"/>
  </si>
  <si>
    <t>0.46±0.10</t>
    <phoneticPr fontId="13" type="noConversion"/>
  </si>
  <si>
    <t>0.52±0.15</t>
    <phoneticPr fontId="13" type="noConversion"/>
  </si>
  <si>
    <t>0.84±0.1</t>
    <phoneticPr fontId="13" type="noConversion"/>
  </si>
  <si>
    <t xml:space="preserve">                   QE咬蝕量量測記錄表</t>
    <phoneticPr fontId="13" type="noConversion"/>
  </si>
  <si>
    <t xml:space="preserve">            QE咬蝕量量測記錄表</t>
    <phoneticPr fontId="13" type="noConversion"/>
  </si>
  <si>
    <t>3.08</t>
    <phoneticPr fontId="13" type="noConversion"/>
  </si>
  <si>
    <r>
      <t>PT-0</t>
    </r>
    <r>
      <rPr>
        <sz val="20"/>
        <rFont val="微軟正黑體"/>
        <family val="2"/>
        <charset val="136"/>
      </rPr>
      <t xml:space="preserve">1 </t>
    </r>
    <r>
      <rPr>
        <sz val="20"/>
        <color rgb="FFFF0000"/>
        <rFont val="Microsoft YaHei"/>
        <family val="2"/>
      </rPr>
      <t>(20</t>
    </r>
    <r>
      <rPr>
        <sz val="20"/>
        <color rgb="FFFF0000"/>
        <rFont val="新細明體"/>
        <family val="1"/>
        <charset val="136"/>
      </rPr>
      <t>℃</t>
    </r>
    <r>
      <rPr>
        <sz val="20"/>
        <color rgb="FFFF0000"/>
        <rFont val="Microsoft YaHei"/>
        <family val="2"/>
      </rPr>
      <t>)</t>
    </r>
    <phoneticPr fontId="13" type="noConversion"/>
  </si>
  <si>
    <t>QE-02-2</t>
    <phoneticPr fontId="13" type="noConversion"/>
  </si>
  <si>
    <t>PT-02-2</t>
    <phoneticPr fontId="13" type="noConversion"/>
  </si>
  <si>
    <t>0.46±0.15</t>
    <phoneticPr fontId="13" type="noConversion"/>
  </si>
  <si>
    <t>0.77±0.15</t>
    <phoneticPr fontId="13" type="noConversion"/>
  </si>
  <si>
    <t>±0.21</t>
    <phoneticPr fontId="13" type="noConversion"/>
  </si>
  <si>
    <t>0.9±0.15</t>
    <phoneticPr fontId="13" type="noConversion"/>
  </si>
  <si>
    <t>±0.23</t>
    <phoneticPr fontId="13" type="noConversion"/>
  </si>
  <si>
    <r>
      <t>PT-0</t>
    </r>
    <r>
      <rPr>
        <sz val="20"/>
        <rFont val="微軟正黑體"/>
        <family val="2"/>
        <charset val="136"/>
      </rPr>
      <t>1</t>
    </r>
    <r>
      <rPr>
        <sz val="20"/>
        <rFont val="Microsoft YaHei"/>
        <family val="2"/>
      </rPr>
      <t>-2</t>
    </r>
    <phoneticPr fontId="13" type="noConversion"/>
  </si>
  <si>
    <t>PT-02-03</t>
    <phoneticPr fontId="13" type="noConversion"/>
  </si>
  <si>
    <t>PT-02-1</t>
    <phoneticPr fontId="13" type="noConversion"/>
  </si>
  <si>
    <r>
      <t>QE-0</t>
    </r>
    <r>
      <rPr>
        <sz val="20"/>
        <rFont val="微軟正黑體"/>
        <family val="2"/>
        <charset val="136"/>
      </rPr>
      <t>1</t>
    </r>
    <r>
      <rPr>
        <sz val="20"/>
        <rFont val="Microsoft YaHei"/>
        <family val="2"/>
      </rPr>
      <t>-2</t>
    </r>
    <phoneticPr fontId="13" type="noConversion"/>
  </si>
  <si>
    <t>QE-02-1+去鎳</t>
    <phoneticPr fontId="13" type="noConversion"/>
  </si>
  <si>
    <t>QE-02-2+前開後關不開去鎳</t>
    <phoneticPr fontId="13" type="noConversion"/>
  </si>
  <si>
    <t>QE-02-3+前關後開不加去鎳</t>
    <phoneticPr fontId="13" type="noConversion"/>
  </si>
  <si>
    <r>
      <t>QE-0</t>
    </r>
    <r>
      <rPr>
        <sz val="20"/>
        <rFont val="微軟正黑體"/>
        <family val="2"/>
        <charset val="136"/>
      </rPr>
      <t>1</t>
    </r>
    <r>
      <rPr>
        <sz val="20"/>
        <rFont val="Microsoft YaHei"/>
        <family val="2"/>
      </rPr>
      <t>-</t>
    </r>
    <r>
      <rPr>
        <sz val="20"/>
        <rFont val="微軟正黑體"/>
        <family val="2"/>
        <charset val="136"/>
      </rPr>
      <t>TEST-+0.2</t>
    </r>
    <phoneticPr fontId="13" type="noConversion"/>
  </si>
  <si>
    <t>QE-02-不開水洗1</t>
    <phoneticPr fontId="13" type="noConversion"/>
  </si>
  <si>
    <t>n2522</t>
    <phoneticPr fontId="13" type="noConversion"/>
  </si>
  <si>
    <t>QE-01-2下噴壓調回原本</t>
    <phoneticPr fontId="13" type="noConversion"/>
  </si>
  <si>
    <r>
      <t>QE-0</t>
    </r>
    <r>
      <rPr>
        <sz val="20"/>
        <rFont val="微軟正黑體"/>
        <family val="2"/>
        <charset val="136"/>
      </rPr>
      <t>1</t>
    </r>
    <r>
      <rPr>
        <sz val="20"/>
        <rFont val="Microsoft YaHei"/>
        <family val="2"/>
      </rPr>
      <t>下噴壓調整</t>
    </r>
    <phoneticPr fontId="13" type="noConversion"/>
  </si>
  <si>
    <r>
      <t>QE-0</t>
    </r>
    <r>
      <rPr>
        <sz val="20"/>
        <rFont val="微軟正黑體"/>
        <family val="2"/>
        <charset val="136"/>
      </rPr>
      <t>1-2</t>
    </r>
    <phoneticPr fontId="13" type="noConversion"/>
  </si>
  <si>
    <r>
      <t>PT-0</t>
    </r>
    <r>
      <rPr>
        <sz val="20"/>
        <rFont val="微軟正黑體"/>
        <family val="2"/>
        <charset val="136"/>
      </rPr>
      <t>1</t>
    </r>
    <phoneticPr fontId="13" type="noConversion"/>
  </si>
  <si>
    <r>
      <t>PT-0</t>
    </r>
    <r>
      <rPr>
        <sz val="20"/>
        <rFont val="微軟正黑體"/>
        <family val="2"/>
        <charset val="136"/>
      </rPr>
      <t>1</t>
    </r>
    <r>
      <rPr>
        <sz val="20"/>
        <rFont val="Microsoft YaHei"/>
        <family val="2"/>
      </rPr>
      <t>-3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</si>
</sst>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0;[Red]0.00"/>
    <numFmt numFmtId="178" formatCode="0.0_ "/>
    <numFmt numFmtId="179" formatCode="0.0%"/>
    <numFmt numFmtId="180" formatCode="0.0"/>
  </numFmts>
  <fonts count="35" x14ac:knownFonts="1">
    <font>
      <sz val="10"/>
      <name val="Microsoft YaHei"/>
      <charset val="136"/>
    </font>
    <font>
      <sz val="12"/>
      <name val="Microsoft YaHei"/>
      <family val="2"/>
    </font>
    <font>
      <b/>
      <sz val="16"/>
      <name val="Microsoft YaHei"/>
      <family val="2"/>
    </font>
    <font>
      <sz val="26"/>
      <name val="Microsoft YaHei"/>
      <family val="2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sz val="12"/>
      <color theme="0"/>
      <name val="標楷體"/>
      <family val="4"/>
      <charset val="136"/>
    </font>
    <font>
      <sz val="10"/>
      <name val="Microsoft YaHei"/>
      <family val="2"/>
    </font>
    <font>
      <sz val="11"/>
      <color theme="1"/>
      <name val="新細明體"/>
      <family val="1"/>
      <charset val="136"/>
      <scheme val="minor"/>
    </font>
    <font>
      <sz val="26"/>
      <name val="微軟正黑體"/>
      <family val="2"/>
      <charset val="136"/>
    </font>
    <font>
      <sz val="16"/>
      <name val="微軟正黑體"/>
      <family val="2"/>
      <charset val="136"/>
    </font>
    <font>
      <sz val="20"/>
      <name val="微軟正黑體"/>
      <family val="2"/>
      <charset val="136"/>
    </font>
    <font>
      <sz val="16"/>
      <name val="Microsoft YaHei"/>
      <family val="2"/>
    </font>
    <font>
      <sz val="9"/>
      <name val="Microsoft YaHei"/>
      <family val="2"/>
      <charset val="134"/>
    </font>
    <font>
      <sz val="20"/>
      <name val="Microsoft YaHei"/>
      <family val="2"/>
    </font>
    <font>
      <sz val="10"/>
      <name val="Microsoft YaHei"/>
      <family val="2"/>
      <charset val="134"/>
    </font>
    <font>
      <sz val="9"/>
      <name val="Microsoft YaHei"/>
      <family val="2"/>
    </font>
    <font>
      <sz val="22"/>
      <name val="Microsoft YaHei"/>
      <family val="2"/>
    </font>
    <font>
      <sz val="26"/>
      <name val="細明體"/>
      <family val="2"/>
      <charset val="136"/>
    </font>
    <font>
      <b/>
      <sz val="12"/>
      <color rgb="FF0070C0"/>
      <name val="標楷體"/>
      <family val="4"/>
      <charset val="136"/>
    </font>
    <font>
      <b/>
      <sz val="10"/>
      <color rgb="FF0070C0"/>
      <name val="Microsoft YaHei"/>
      <family val="2"/>
      <charset val="134"/>
    </font>
    <font>
      <sz val="10"/>
      <name val="新細明體"/>
      <family val="2"/>
      <charset val="136"/>
    </font>
    <font>
      <sz val="10"/>
      <name val="新細明體"/>
      <family val="1"/>
      <charset val="136"/>
    </font>
    <font>
      <sz val="9"/>
      <name val="微軟正黑體"/>
      <family val="2"/>
      <charset val="136"/>
    </font>
    <font>
      <sz val="20"/>
      <name val="細明體"/>
      <family val="2"/>
      <charset val="136"/>
    </font>
    <font>
      <sz val="11"/>
      <color theme="1"/>
      <name val="新細明體"/>
      <family val="2"/>
      <scheme val="minor"/>
    </font>
    <font>
      <sz val="18"/>
      <name val="Microsoft YaHei"/>
      <family val="2"/>
      <charset val="134"/>
    </font>
    <font>
      <b/>
      <sz val="11"/>
      <color rgb="FF0070C0"/>
      <name val="標楷體"/>
      <family val="4"/>
      <charset val="136"/>
    </font>
    <font>
      <b/>
      <sz val="10"/>
      <color rgb="FF0070C0"/>
      <name val="標楷體"/>
      <family val="4"/>
      <charset val="136"/>
    </font>
    <font>
      <b/>
      <sz val="9"/>
      <color rgb="FF0070C0"/>
      <name val="標楷體"/>
      <family val="4"/>
      <charset val="136"/>
    </font>
    <font>
      <sz val="10"/>
      <color rgb="FFFF0000"/>
      <name val="標楷體"/>
      <family val="4"/>
      <charset val="136"/>
    </font>
    <font>
      <sz val="12"/>
      <color rgb="FFFF0000"/>
      <name val="標楷體"/>
      <family val="4"/>
      <charset val="136"/>
    </font>
    <font>
      <sz val="20"/>
      <color rgb="FFFF0000"/>
      <name val="Microsoft YaHei"/>
      <family val="2"/>
    </font>
    <font>
      <sz val="20"/>
      <color rgb="FFFF0000"/>
      <name val="新細明體"/>
      <family val="1"/>
      <charset val="136"/>
    </font>
    <font>
      <sz val="20"/>
      <name val="標楷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indexed="51"/>
        <bgColor indexed="13"/>
      </patternFill>
    </fill>
    <fill>
      <patternFill patternType="solid">
        <fgColor indexed="49"/>
        <bgColor indexed="11"/>
      </patternFill>
    </fill>
    <fill>
      <patternFill patternType="solid">
        <fgColor indexed="29"/>
        <bgColor indexed="53"/>
      </patternFill>
    </fill>
    <fill>
      <patternFill patternType="solid">
        <fgColor indexed="11"/>
        <bgColor indexed="49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85">
    <border>
      <left/>
      <right/>
      <top/>
      <bottom/>
      <diagonal/>
    </border>
    <border>
      <left style="double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/>
      <top/>
      <bottom style="dashed">
        <color rgb="FF000000"/>
      </bottom>
      <diagonal/>
    </border>
    <border>
      <left style="double">
        <color auto="1"/>
      </left>
      <right/>
      <top/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 style="double">
        <color auto="1"/>
      </left>
      <right/>
      <top style="dashed">
        <color rgb="FF000000"/>
      </top>
      <bottom style="dashed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 style="dashed">
        <color rgb="FF000000"/>
      </top>
      <bottom/>
      <diagonal/>
    </border>
    <border>
      <left/>
      <right style="double">
        <color auto="1"/>
      </right>
      <top style="dashed">
        <color auto="1"/>
      </top>
      <bottom style="medium">
        <color auto="1"/>
      </bottom>
      <diagonal/>
    </border>
    <border>
      <left/>
      <right style="double">
        <color auto="1"/>
      </right>
      <top/>
      <bottom style="dashed">
        <color rgb="FF000000"/>
      </bottom>
      <diagonal/>
    </border>
    <border>
      <left/>
      <right style="double">
        <color auto="1"/>
      </right>
      <top style="dashed">
        <color rgb="FF000000"/>
      </top>
      <bottom style="dashed">
        <color rgb="FF000000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/>
      <right style="double">
        <color auto="1"/>
      </right>
      <top/>
      <bottom style="dashed">
        <color auto="1"/>
      </bottom>
      <diagonal/>
    </border>
    <border>
      <left style="double">
        <color auto="1"/>
      </left>
      <right/>
      <top style="dashed">
        <color rgb="FF000000"/>
      </top>
      <bottom style="dashed">
        <color auto="1"/>
      </bottom>
      <diagonal/>
    </border>
    <border>
      <left style="double">
        <color rgb="FF000000"/>
      </left>
      <right/>
      <top style="dashed">
        <color rgb="FF000000"/>
      </top>
      <bottom style="medium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medium">
        <color auto="1"/>
      </top>
      <bottom style="dash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ashed">
        <color rgb="FF000000"/>
      </top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ashed">
        <color rgb="FF000000"/>
      </bottom>
      <diagonal/>
    </border>
    <border>
      <left/>
      <right style="medium">
        <color indexed="64"/>
      </right>
      <top/>
      <bottom style="dashed">
        <color rgb="FF000000"/>
      </bottom>
      <diagonal/>
    </border>
    <border>
      <left style="medium">
        <color indexed="64"/>
      </left>
      <right/>
      <top style="dashed">
        <color rgb="FF000000"/>
      </top>
      <bottom style="dashed">
        <color rgb="FF000000"/>
      </bottom>
      <diagonal/>
    </border>
    <border>
      <left/>
      <right style="medium">
        <color indexed="64"/>
      </right>
      <top style="dashed">
        <color rgb="FF000000"/>
      </top>
      <bottom style="dashed">
        <color rgb="FF000000"/>
      </bottom>
      <diagonal/>
    </border>
    <border>
      <left style="medium">
        <color indexed="64"/>
      </left>
      <right/>
      <top style="dashed">
        <color rgb="FF000000"/>
      </top>
      <bottom style="double">
        <color indexed="64"/>
      </bottom>
      <diagonal/>
    </border>
    <border>
      <left/>
      <right style="medium">
        <color indexed="64"/>
      </right>
      <top style="dashed">
        <color rgb="FF000000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double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ashed">
        <color rgb="FF000000"/>
      </top>
      <bottom style="dotted">
        <color indexed="64"/>
      </bottom>
      <diagonal/>
    </border>
    <border>
      <left/>
      <right/>
      <top style="medium">
        <color auto="1"/>
      </top>
      <bottom style="dotted">
        <color indexed="64"/>
      </bottom>
      <diagonal/>
    </border>
    <border>
      <left style="double">
        <color auto="1"/>
      </left>
      <right/>
      <top style="dashed">
        <color rgb="FF000000"/>
      </top>
      <bottom style="medium">
        <color indexed="64"/>
      </bottom>
      <diagonal/>
    </border>
    <border>
      <left/>
      <right/>
      <top style="dashed">
        <color rgb="FF000000"/>
      </top>
      <bottom style="medium">
        <color indexed="64"/>
      </bottom>
      <diagonal/>
    </border>
    <border>
      <left style="thin">
        <color indexed="64"/>
      </left>
      <right/>
      <top style="double">
        <color auto="1"/>
      </top>
      <bottom style="dashed">
        <color rgb="FF000000"/>
      </bottom>
      <diagonal/>
    </border>
    <border>
      <left style="thin">
        <color indexed="64"/>
      </left>
      <right/>
      <top style="dashed">
        <color auto="1"/>
      </top>
      <bottom style="dashed">
        <color auto="1"/>
      </bottom>
      <diagonal/>
    </border>
    <border>
      <left style="thin">
        <color indexed="64"/>
      </left>
      <right/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dashed">
        <color rgb="FF000000"/>
      </top>
      <bottom style="dashed">
        <color auto="1"/>
      </bottom>
      <diagonal/>
    </border>
    <border>
      <left style="thin">
        <color indexed="64"/>
      </left>
      <right/>
      <top style="dashed">
        <color auto="1"/>
      </top>
      <bottom style="medium">
        <color indexed="64"/>
      </bottom>
      <diagonal/>
    </border>
    <border>
      <left/>
      <right style="double">
        <color auto="1"/>
      </right>
      <top style="medium">
        <color indexed="64"/>
      </top>
      <bottom style="dashed">
        <color rgb="FF000000"/>
      </bottom>
      <diagonal/>
    </border>
    <border>
      <left/>
      <right style="double">
        <color auto="1"/>
      </right>
      <top style="dashed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dotted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dashed">
        <color rgb="FF000000"/>
      </bottom>
      <diagonal/>
    </border>
    <border>
      <left style="medium">
        <color indexed="64"/>
      </left>
      <right style="dotted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ashed">
        <color rgb="FF000000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8" fillId="0" borderId="0" applyFont="0" applyFill="0" applyBorder="0" applyAlignment="0" applyProtection="0">
      <alignment vertical="center"/>
    </xf>
    <xf numFmtId="0" fontId="25" fillId="0" borderId="0"/>
    <xf numFmtId="0" fontId="15" fillId="0" borderId="0"/>
    <xf numFmtId="0" fontId="8" fillId="0" borderId="0"/>
  </cellStyleXfs>
  <cellXfs count="211">
    <xf numFmtId="0" fontId="0" fillId="0" borderId="0" xfId="0"/>
    <xf numFmtId="0" fontId="1" fillId="0" borderId="0" xfId="0" applyFont="1"/>
    <xf numFmtId="0" fontId="0" fillId="2" borderId="0" xfId="0" applyFill="1"/>
    <xf numFmtId="2" fontId="0" fillId="2" borderId="0" xfId="0" applyNumberFormat="1" applyFill="1"/>
    <xf numFmtId="2" fontId="0" fillId="0" borderId="0" xfId="0" applyNumberFormat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0" fontId="0" fillId="0" borderId="0" xfId="0" applyAlignment="1">
      <alignment horizontal="right"/>
    </xf>
    <xf numFmtId="176" fontId="0" fillId="5" borderId="0" xfId="0" applyNumberFormat="1" applyFill="1"/>
    <xf numFmtId="0" fontId="4" fillId="6" borderId="1" xfId="0" applyFont="1" applyFill="1" applyBorder="1" applyAlignment="1">
      <alignment horizontal="center"/>
    </xf>
    <xf numFmtId="177" fontId="4" fillId="6" borderId="2" xfId="0" applyNumberFormat="1" applyFont="1" applyFill="1" applyBorder="1" applyAlignment="1">
      <alignment horizontal="right"/>
    </xf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0" xfId="0" applyFont="1" applyFill="1"/>
    <xf numFmtId="0" fontId="5" fillId="6" borderId="9" xfId="0" applyFont="1" applyFill="1" applyBorder="1"/>
    <xf numFmtId="0" fontId="5" fillId="6" borderId="0" xfId="0" applyFont="1" applyFill="1"/>
    <xf numFmtId="0" fontId="5" fillId="6" borderId="2" xfId="0" applyFont="1" applyFill="1" applyBorder="1"/>
    <xf numFmtId="0" fontId="0" fillId="6" borderId="0" xfId="0" applyFill="1"/>
    <xf numFmtId="177" fontId="4" fillId="6" borderId="3" xfId="0" applyNumberFormat="1" applyFont="1" applyFill="1" applyBorder="1" applyAlignment="1">
      <alignment horizontal="right"/>
    </xf>
    <xf numFmtId="177" fontId="4" fillId="6" borderId="4" xfId="0" applyNumberFormat="1" applyFont="1" applyFill="1" applyBorder="1" applyAlignment="1">
      <alignment horizontal="right"/>
    </xf>
    <xf numFmtId="177" fontId="4" fillId="6" borderId="5" xfId="0" applyNumberFormat="1" applyFont="1" applyFill="1" applyBorder="1" applyAlignment="1">
      <alignment horizontal="right"/>
    </xf>
    <xf numFmtId="177" fontId="4" fillId="6" borderId="6" xfId="0" applyNumberFormat="1" applyFont="1" applyFill="1" applyBorder="1" applyAlignment="1">
      <alignment horizontal="center"/>
    </xf>
    <xf numFmtId="177" fontId="4" fillId="6" borderId="7" xfId="0" applyNumberFormat="1" applyFont="1" applyFill="1" applyBorder="1" applyAlignment="1">
      <alignment horizontal="right"/>
    </xf>
    <xf numFmtId="177" fontId="4" fillId="6" borderId="8" xfId="0" applyNumberFormat="1" applyFont="1" applyFill="1" applyBorder="1" applyAlignment="1">
      <alignment horizontal="center"/>
    </xf>
    <xf numFmtId="177" fontId="4" fillId="6" borderId="11" xfId="0" applyNumberFormat="1" applyFont="1" applyFill="1" applyBorder="1" applyAlignment="1">
      <alignment horizontal="right"/>
    </xf>
    <xf numFmtId="177" fontId="4" fillId="6" borderId="12" xfId="0" applyNumberFormat="1" applyFont="1" applyFill="1" applyBorder="1" applyAlignment="1">
      <alignment horizontal="right"/>
    </xf>
    <xf numFmtId="177" fontId="4" fillId="6" borderId="13" xfId="0" applyNumberFormat="1" applyFont="1" applyFill="1" applyBorder="1" applyAlignment="1">
      <alignment horizontal="right"/>
    </xf>
    <xf numFmtId="177" fontId="4" fillId="6" borderId="14" xfId="0" applyNumberFormat="1" applyFont="1" applyFill="1" applyBorder="1" applyAlignment="1">
      <alignment horizontal="right"/>
    </xf>
    <xf numFmtId="177" fontId="4" fillId="6" borderId="15" xfId="0" applyNumberFormat="1" applyFont="1" applyFill="1" applyBorder="1" applyAlignment="1">
      <alignment horizontal="right"/>
    </xf>
    <xf numFmtId="177" fontId="4" fillId="6" borderId="16" xfId="0" applyNumberFormat="1" applyFont="1" applyFill="1" applyBorder="1" applyAlignment="1">
      <alignment horizontal="center"/>
    </xf>
    <xf numFmtId="177" fontId="4" fillId="6" borderId="0" xfId="0" applyNumberFormat="1" applyFont="1" applyFill="1" applyAlignment="1">
      <alignment horizontal="right"/>
    </xf>
    <xf numFmtId="0" fontId="4" fillId="6" borderId="17" xfId="0" applyFont="1" applyFill="1" applyBorder="1" applyAlignment="1">
      <alignment horizontal="center"/>
    </xf>
    <xf numFmtId="177" fontId="4" fillId="6" borderId="18" xfId="0" applyNumberFormat="1" applyFont="1" applyFill="1" applyBorder="1" applyAlignment="1">
      <alignment horizontal="right"/>
    </xf>
    <xf numFmtId="176" fontId="0" fillId="0" borderId="0" xfId="0" applyNumberFormat="1"/>
    <xf numFmtId="177" fontId="4" fillId="6" borderId="24" xfId="0" applyNumberFormat="1" applyFont="1" applyFill="1" applyBorder="1" applyAlignment="1">
      <alignment horizontal="right"/>
    </xf>
    <xf numFmtId="0" fontId="5" fillId="6" borderId="0" xfId="0" applyFont="1" applyFill="1" applyAlignment="1">
      <alignment horizontal="center"/>
    </xf>
    <xf numFmtId="0" fontId="15" fillId="0" borderId="0" xfId="0" applyFont="1"/>
    <xf numFmtId="177" fontId="4" fillId="0" borderId="5" xfId="0" applyNumberFormat="1" applyFont="1" applyBorder="1" applyAlignment="1">
      <alignment horizontal="right"/>
    </xf>
    <xf numFmtId="178" fontId="5" fillId="6" borderId="10" xfId="0" applyNumberFormat="1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178" fontId="5" fillId="6" borderId="7" xfId="0" applyNumberFormat="1" applyFont="1" applyFill="1" applyBorder="1" applyAlignment="1">
      <alignment horizontal="center"/>
    </xf>
    <xf numFmtId="176" fontId="6" fillId="6" borderId="22" xfId="0" applyNumberFormat="1" applyFont="1" applyFill="1" applyBorder="1" applyAlignment="1">
      <alignment horizontal="center"/>
    </xf>
    <xf numFmtId="176" fontId="6" fillId="6" borderId="5" xfId="0" applyNumberFormat="1" applyFont="1" applyFill="1" applyBorder="1" applyAlignment="1">
      <alignment horizontal="center"/>
    </xf>
    <xf numFmtId="0" fontId="19" fillId="6" borderId="0" xfId="0" applyFont="1" applyFill="1"/>
    <xf numFmtId="177" fontId="20" fillId="0" borderId="0" xfId="0" applyNumberFormat="1" applyFont="1"/>
    <xf numFmtId="0" fontId="20" fillId="0" borderId="0" xfId="0" applyFont="1"/>
    <xf numFmtId="179" fontId="20" fillId="0" borderId="0" xfId="1" applyNumberFormat="1" applyFont="1" applyAlignment="1"/>
    <xf numFmtId="0" fontId="21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7" fontId="4" fillId="6" borderId="0" xfId="0" applyNumberFormat="1" applyFont="1" applyFill="1" applyAlignment="1">
      <alignment horizontal="center"/>
    </xf>
    <xf numFmtId="177" fontId="4" fillId="6" borderId="10" xfId="0" applyNumberFormat="1" applyFont="1" applyFill="1" applyBorder="1" applyAlignment="1">
      <alignment horizontal="right"/>
    </xf>
    <xf numFmtId="177" fontId="4" fillId="6" borderId="23" xfId="0" applyNumberFormat="1" applyFont="1" applyFill="1" applyBorder="1" applyAlignment="1">
      <alignment horizontal="right"/>
    </xf>
    <xf numFmtId="177" fontId="4" fillId="6" borderId="29" xfId="0" applyNumberFormat="1" applyFont="1" applyFill="1" applyBorder="1" applyAlignment="1">
      <alignment horizontal="center"/>
    </xf>
    <xf numFmtId="177" fontId="4" fillId="6" borderId="30" xfId="0" applyNumberFormat="1" applyFont="1" applyFill="1" applyBorder="1" applyAlignment="1">
      <alignment horizontal="right"/>
    </xf>
    <xf numFmtId="177" fontId="4" fillId="6" borderId="36" xfId="0" applyNumberFormat="1" applyFont="1" applyFill="1" applyBorder="1" applyAlignment="1">
      <alignment horizontal="center"/>
    </xf>
    <xf numFmtId="177" fontId="4" fillId="6" borderId="37" xfId="0" applyNumberFormat="1" applyFont="1" applyFill="1" applyBorder="1" applyAlignment="1">
      <alignment horizontal="right"/>
    </xf>
    <xf numFmtId="177" fontId="4" fillId="6" borderId="38" xfId="0" applyNumberFormat="1" applyFont="1" applyFill="1" applyBorder="1" applyAlignment="1">
      <alignment horizontal="right"/>
    </xf>
    <xf numFmtId="177" fontId="23" fillId="8" borderId="34" xfId="0" applyNumberFormat="1" applyFont="1" applyFill="1" applyBorder="1" applyAlignment="1">
      <alignment horizontal="center"/>
    </xf>
    <xf numFmtId="2" fontId="23" fillId="8" borderId="35" xfId="0" applyNumberFormat="1" applyFont="1" applyFill="1" applyBorder="1" applyAlignment="1">
      <alignment horizontal="center"/>
    </xf>
    <xf numFmtId="177" fontId="23" fillId="8" borderId="31" xfId="0" applyNumberFormat="1" applyFont="1" applyFill="1" applyBorder="1" applyAlignment="1">
      <alignment horizontal="center"/>
    </xf>
    <xf numFmtId="2" fontId="23" fillId="8" borderId="32" xfId="0" applyNumberFormat="1" applyFont="1" applyFill="1" applyBorder="1" applyAlignment="1">
      <alignment horizontal="center"/>
    </xf>
    <xf numFmtId="0" fontId="23" fillId="6" borderId="34" xfId="0" applyFont="1" applyFill="1" applyBorder="1" applyAlignment="1">
      <alignment horizontal="center"/>
    </xf>
    <xf numFmtId="0" fontId="23" fillId="6" borderId="31" xfId="0" applyFont="1" applyFill="1" applyBorder="1" applyAlignment="1">
      <alignment horizontal="center"/>
    </xf>
    <xf numFmtId="177" fontId="4" fillId="6" borderId="33" xfId="0" applyNumberFormat="1" applyFont="1" applyFill="1" applyBorder="1" applyAlignment="1">
      <alignment horizontal="center"/>
    </xf>
    <xf numFmtId="177" fontId="4" fillId="6" borderId="34" xfId="0" applyNumberFormat="1" applyFont="1" applyFill="1" applyBorder="1" applyAlignment="1">
      <alignment horizontal="right"/>
    </xf>
    <xf numFmtId="177" fontId="4" fillId="6" borderId="35" xfId="0" applyNumberFormat="1" applyFont="1" applyFill="1" applyBorder="1" applyAlignment="1">
      <alignment horizontal="right"/>
    </xf>
    <xf numFmtId="177" fontId="4" fillId="6" borderId="44" xfId="0" applyNumberFormat="1" applyFont="1" applyFill="1" applyBorder="1" applyAlignment="1">
      <alignment horizontal="center"/>
    </xf>
    <xf numFmtId="177" fontId="4" fillId="6" borderId="45" xfId="0" applyNumberFormat="1" applyFont="1" applyFill="1" applyBorder="1" applyAlignment="1">
      <alignment horizontal="right"/>
    </xf>
    <xf numFmtId="177" fontId="4" fillId="6" borderId="46" xfId="0" applyNumberFormat="1" applyFont="1" applyFill="1" applyBorder="1" applyAlignment="1">
      <alignment horizontal="center"/>
    </xf>
    <xf numFmtId="177" fontId="4" fillId="6" borderId="47" xfId="0" applyNumberFormat="1" applyFont="1" applyFill="1" applyBorder="1" applyAlignment="1">
      <alignment horizontal="right"/>
    </xf>
    <xf numFmtId="177" fontId="4" fillId="6" borderId="48" xfId="0" applyNumberFormat="1" applyFont="1" applyFill="1" applyBorder="1" applyAlignment="1">
      <alignment horizontal="center"/>
    </xf>
    <xf numFmtId="177" fontId="4" fillId="6" borderId="49" xfId="0" applyNumberFormat="1" applyFont="1" applyFill="1" applyBorder="1" applyAlignment="1">
      <alignment horizontal="right"/>
    </xf>
    <xf numFmtId="2" fontId="23" fillId="8" borderId="31" xfId="0" applyNumberFormat="1" applyFont="1" applyFill="1" applyBorder="1" applyAlignment="1">
      <alignment horizontal="center"/>
    </xf>
    <xf numFmtId="0" fontId="22" fillId="6" borderId="31" xfId="0" applyFont="1" applyFill="1" applyBorder="1" applyAlignment="1">
      <alignment horizontal="center"/>
    </xf>
    <xf numFmtId="0" fontId="0" fillId="0" borderId="9" xfId="0" applyBorder="1"/>
    <xf numFmtId="2" fontId="23" fillId="8" borderId="34" xfId="0" applyNumberFormat="1" applyFont="1" applyFill="1" applyBorder="1" applyAlignment="1">
      <alignment horizontal="center"/>
    </xf>
    <xf numFmtId="0" fontId="22" fillId="6" borderId="34" xfId="0" applyFont="1" applyFill="1" applyBorder="1" applyAlignment="1">
      <alignment horizontal="center"/>
    </xf>
    <xf numFmtId="9" fontId="13" fillId="8" borderId="34" xfId="1" applyFont="1" applyFill="1" applyBorder="1" applyAlignment="1"/>
    <xf numFmtId="9" fontId="13" fillId="8" borderId="31" xfId="1" applyFont="1" applyFill="1" applyBorder="1" applyAlignment="1"/>
    <xf numFmtId="0" fontId="23" fillId="6" borderId="50" xfId="0" applyFont="1" applyFill="1" applyBorder="1" applyAlignment="1">
      <alignment horizontal="center"/>
    </xf>
    <xf numFmtId="0" fontId="23" fillId="6" borderId="51" xfId="0" applyFont="1" applyFill="1" applyBorder="1" applyAlignment="1">
      <alignment horizontal="center"/>
    </xf>
    <xf numFmtId="0" fontId="22" fillId="0" borderId="54" xfId="0" applyFont="1" applyBorder="1" applyAlignment="1">
      <alignment horizontal="center"/>
    </xf>
    <xf numFmtId="0" fontId="22" fillId="0" borderId="55" xfId="0" applyFont="1" applyBorder="1" applyAlignment="1">
      <alignment horizontal="center"/>
    </xf>
    <xf numFmtId="177" fontId="13" fillId="8" borderId="52" xfId="0" applyNumberFormat="1" applyFont="1" applyFill="1" applyBorder="1"/>
    <xf numFmtId="9" fontId="13" fillId="8" borderId="53" xfId="1" applyFont="1" applyFill="1" applyBorder="1" applyAlignment="1"/>
    <xf numFmtId="0" fontId="25" fillId="0" borderId="0" xfId="2"/>
    <xf numFmtId="0" fontId="4" fillId="0" borderId="0" xfId="0" applyFont="1"/>
    <xf numFmtId="177" fontId="4" fillId="6" borderId="2" xfId="3" applyNumberFormat="1" applyFont="1" applyFill="1" applyBorder="1" applyAlignment="1">
      <alignment horizontal="right"/>
    </xf>
    <xf numFmtId="177" fontId="4" fillId="6" borderId="3" xfId="3" applyNumberFormat="1" applyFont="1" applyFill="1" applyBorder="1" applyAlignment="1">
      <alignment horizontal="right"/>
    </xf>
    <xf numFmtId="177" fontId="4" fillId="6" borderId="4" xfId="3" applyNumberFormat="1" applyFont="1" applyFill="1" applyBorder="1" applyAlignment="1">
      <alignment horizontal="right"/>
    </xf>
    <xf numFmtId="177" fontId="4" fillId="6" borderId="11" xfId="3" applyNumberFormat="1" applyFont="1" applyFill="1" applyBorder="1" applyAlignment="1">
      <alignment horizontal="right"/>
    </xf>
    <xf numFmtId="177" fontId="4" fillId="6" borderId="14" xfId="3" applyNumberFormat="1" applyFont="1" applyFill="1" applyBorder="1" applyAlignment="1">
      <alignment horizontal="right"/>
    </xf>
    <xf numFmtId="177" fontId="4" fillId="6" borderId="15" xfId="3" applyNumberFormat="1" applyFont="1" applyFill="1" applyBorder="1" applyAlignment="1">
      <alignment horizontal="right"/>
    </xf>
    <xf numFmtId="177" fontId="4" fillId="6" borderId="0" xfId="3" applyNumberFormat="1" applyFont="1" applyFill="1" applyAlignment="1">
      <alignment horizontal="right"/>
    </xf>
    <xf numFmtId="177" fontId="4" fillId="6" borderId="18" xfId="3" applyNumberFormat="1" applyFont="1" applyFill="1" applyBorder="1" applyAlignment="1">
      <alignment horizontal="right"/>
    </xf>
    <xf numFmtId="177" fontId="4" fillId="6" borderId="7" xfId="3" applyNumberFormat="1" applyFont="1" applyFill="1" applyBorder="1" applyAlignment="1">
      <alignment horizontal="right"/>
    </xf>
    <xf numFmtId="177" fontId="4" fillId="6" borderId="13" xfId="3" applyNumberFormat="1" applyFont="1" applyFill="1" applyBorder="1" applyAlignment="1">
      <alignment horizontal="right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178" fontId="5" fillId="6" borderId="62" xfId="0" applyNumberFormat="1" applyFont="1" applyFill="1" applyBorder="1" applyAlignment="1">
      <alignment horizontal="center"/>
    </xf>
    <xf numFmtId="0" fontId="0" fillId="0" borderId="61" xfId="0" applyBorder="1"/>
    <xf numFmtId="0" fontId="5" fillId="6" borderId="61" xfId="0" applyFont="1" applyFill="1" applyBorder="1" applyAlignment="1">
      <alignment horizontal="center"/>
    </xf>
    <xf numFmtId="0" fontId="0" fillId="0" borderId="63" xfId="0" applyBorder="1"/>
    <xf numFmtId="177" fontId="4" fillId="6" borderId="64" xfId="0" applyNumberFormat="1" applyFont="1" applyFill="1" applyBorder="1" applyAlignment="1">
      <alignment horizontal="center"/>
    </xf>
    <xf numFmtId="0" fontId="4" fillId="6" borderId="65" xfId="0" applyFont="1" applyFill="1" applyBorder="1" applyAlignment="1">
      <alignment horizontal="center"/>
    </xf>
    <xf numFmtId="177" fontId="4" fillId="6" borderId="66" xfId="0" applyNumberFormat="1" applyFont="1" applyFill="1" applyBorder="1" applyAlignment="1">
      <alignment horizontal="center"/>
    </xf>
    <xf numFmtId="0" fontId="4" fillId="6" borderId="67" xfId="0" applyFont="1" applyFill="1" applyBorder="1" applyAlignment="1">
      <alignment horizontal="center"/>
    </xf>
    <xf numFmtId="177" fontId="4" fillId="6" borderId="68" xfId="0" applyNumberFormat="1" applyFont="1" applyFill="1" applyBorder="1" applyAlignment="1">
      <alignment horizontal="center"/>
    </xf>
    <xf numFmtId="177" fontId="4" fillId="6" borderId="69" xfId="0" applyNumberFormat="1" applyFont="1" applyFill="1" applyBorder="1" applyAlignment="1">
      <alignment horizontal="center"/>
    </xf>
    <xf numFmtId="0" fontId="4" fillId="6" borderId="70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177" fontId="4" fillId="6" borderId="60" xfId="3" applyNumberFormat="1" applyFont="1" applyFill="1" applyBorder="1" applyAlignment="1">
      <alignment horizontal="right"/>
    </xf>
    <xf numFmtId="177" fontId="4" fillId="6" borderId="22" xfId="3" applyNumberFormat="1" applyFont="1" applyFill="1" applyBorder="1" applyAlignment="1">
      <alignment horizontal="right"/>
    </xf>
    <xf numFmtId="177" fontId="4" fillId="6" borderId="71" xfId="3" applyNumberFormat="1" applyFont="1" applyFill="1" applyBorder="1" applyAlignment="1">
      <alignment horizontal="right"/>
    </xf>
    <xf numFmtId="177" fontId="4" fillId="6" borderId="65" xfId="3" applyNumberFormat="1" applyFont="1" applyFill="1" applyBorder="1" applyAlignment="1">
      <alignment horizontal="right"/>
    </xf>
    <xf numFmtId="177" fontId="4" fillId="6" borderId="72" xfId="3" applyNumberFormat="1" applyFont="1" applyFill="1" applyBorder="1" applyAlignment="1">
      <alignment horizontal="right"/>
    </xf>
    <xf numFmtId="0" fontId="5" fillId="6" borderId="58" xfId="0" applyFont="1" applyFill="1" applyBorder="1"/>
    <xf numFmtId="0" fontId="5" fillId="6" borderId="59" xfId="0" applyFont="1" applyFill="1" applyBorder="1" applyAlignment="1">
      <alignment horizontal="center"/>
    </xf>
    <xf numFmtId="0" fontId="5" fillId="6" borderId="74" xfId="0" applyFont="1" applyFill="1" applyBorder="1"/>
    <xf numFmtId="0" fontId="5" fillId="6" borderId="76" xfId="0" applyFont="1" applyFill="1" applyBorder="1"/>
    <xf numFmtId="0" fontId="5" fillId="6" borderId="77" xfId="0" applyFont="1" applyFill="1" applyBorder="1"/>
    <xf numFmtId="0" fontId="0" fillId="0" borderId="59" xfId="0" applyBorder="1"/>
    <xf numFmtId="0" fontId="0" fillId="0" borderId="73" xfId="0" applyBorder="1"/>
    <xf numFmtId="0" fontId="0" fillId="0" borderId="82" xfId="0" applyBorder="1"/>
    <xf numFmtId="0" fontId="0" fillId="0" borderId="83" xfId="0" applyBorder="1"/>
    <xf numFmtId="0" fontId="5" fillId="9" borderId="80" xfId="0" applyFont="1" applyFill="1" applyBorder="1" applyAlignment="1">
      <alignment horizontal="center"/>
    </xf>
    <xf numFmtId="0" fontId="5" fillId="9" borderId="84" xfId="0" applyFont="1" applyFill="1" applyBorder="1" applyAlignment="1">
      <alignment horizontal="center"/>
    </xf>
    <xf numFmtId="176" fontId="27" fillId="9" borderId="81" xfId="0" applyNumberFormat="1" applyFont="1" applyFill="1" applyBorder="1"/>
    <xf numFmtId="178" fontId="5" fillId="9" borderId="80" xfId="0" applyNumberFormat="1" applyFont="1" applyFill="1" applyBorder="1" applyAlignment="1">
      <alignment horizontal="center"/>
    </xf>
    <xf numFmtId="0" fontId="0" fillId="9" borderId="80" xfId="0" applyFill="1" applyBorder="1"/>
    <xf numFmtId="0" fontId="0" fillId="9" borderId="81" xfId="0" applyFill="1" applyBorder="1"/>
    <xf numFmtId="0" fontId="5" fillId="9" borderId="79" xfId="0" applyFont="1" applyFill="1" applyBorder="1"/>
    <xf numFmtId="176" fontId="5" fillId="6" borderId="22" xfId="0" applyNumberFormat="1" applyFont="1" applyFill="1" applyBorder="1" applyAlignment="1">
      <alignment horizontal="center"/>
    </xf>
    <xf numFmtId="176" fontId="28" fillId="9" borderId="80" xfId="0" applyNumberFormat="1" applyFont="1" applyFill="1" applyBorder="1"/>
    <xf numFmtId="176" fontId="5" fillId="6" borderId="22" xfId="0" applyNumberFormat="1" applyFont="1" applyFill="1" applyBorder="1"/>
    <xf numFmtId="176" fontId="5" fillId="8" borderId="22" xfId="0" applyNumberFormat="1" applyFont="1" applyFill="1" applyBorder="1"/>
    <xf numFmtId="0" fontId="5" fillId="10" borderId="79" xfId="0" applyFont="1" applyFill="1" applyBorder="1"/>
    <xf numFmtId="0" fontId="5" fillId="10" borderId="80" xfId="0" applyFont="1" applyFill="1" applyBorder="1" applyAlignment="1">
      <alignment horizontal="center"/>
    </xf>
    <xf numFmtId="0" fontId="5" fillId="10" borderId="84" xfId="0" applyFont="1" applyFill="1" applyBorder="1" applyAlignment="1">
      <alignment horizontal="center"/>
    </xf>
    <xf numFmtId="176" fontId="28" fillId="10" borderId="80" xfId="0" applyNumberFormat="1" applyFont="1" applyFill="1" applyBorder="1"/>
    <xf numFmtId="176" fontId="27" fillId="10" borderId="81" xfId="0" applyNumberFormat="1" applyFont="1" applyFill="1" applyBorder="1"/>
    <xf numFmtId="178" fontId="5" fillId="10" borderId="80" xfId="0" applyNumberFormat="1" applyFont="1" applyFill="1" applyBorder="1" applyAlignment="1">
      <alignment horizontal="center"/>
    </xf>
    <xf numFmtId="0" fontId="0" fillId="10" borderId="80" xfId="0" applyFill="1" applyBorder="1"/>
    <xf numFmtId="0" fontId="0" fillId="10" borderId="81" xfId="0" applyFill="1" applyBorder="1"/>
    <xf numFmtId="2" fontId="23" fillId="11" borderId="34" xfId="0" applyNumberFormat="1" applyFont="1" applyFill="1" applyBorder="1" applyAlignment="1">
      <alignment horizontal="center"/>
    </xf>
    <xf numFmtId="2" fontId="23" fillId="11" borderId="31" xfId="0" applyNumberFormat="1" applyFont="1" applyFill="1" applyBorder="1" applyAlignment="1">
      <alignment horizontal="center"/>
    </xf>
    <xf numFmtId="2" fontId="23" fillId="11" borderId="35" xfId="0" applyNumberFormat="1" applyFont="1" applyFill="1" applyBorder="1" applyAlignment="1">
      <alignment horizontal="center"/>
    </xf>
    <xf numFmtId="2" fontId="23" fillId="11" borderId="32" xfId="0" applyNumberFormat="1" applyFont="1" applyFill="1" applyBorder="1" applyAlignment="1">
      <alignment horizontal="center"/>
    </xf>
    <xf numFmtId="177" fontId="25" fillId="0" borderId="0" xfId="2" applyNumberFormat="1"/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5" fillId="6" borderId="0" xfId="0" applyFont="1" applyFill="1" applyAlignment="1">
      <alignment horizontal="center"/>
    </xf>
    <xf numFmtId="14" fontId="5" fillId="6" borderId="0" xfId="0" applyNumberFormat="1" applyFont="1" applyFill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0" borderId="42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5" fillId="0" borderId="43" xfId="0" applyFont="1" applyBorder="1" applyAlignment="1">
      <alignment horizontal="center"/>
    </xf>
    <xf numFmtId="180" fontId="5" fillId="9" borderId="80" xfId="0" applyNumberFormat="1" applyFont="1" applyFill="1" applyBorder="1" applyAlignment="1">
      <alignment horizontal="center"/>
    </xf>
    <xf numFmtId="176" fontId="29" fillId="9" borderId="80" xfId="0" applyNumberFormat="1" applyFont="1" applyFill="1" applyBorder="1" applyAlignment="1">
      <alignment horizontal="center"/>
    </xf>
    <xf numFmtId="176" fontId="29" fillId="9" borderId="81" xfId="0" applyNumberFormat="1" applyFont="1" applyFill="1" applyBorder="1" applyAlignment="1">
      <alignment horizontal="center"/>
    </xf>
    <xf numFmtId="2" fontId="5" fillId="10" borderId="80" xfId="0" applyNumberFormat="1" applyFont="1" applyFill="1" applyBorder="1" applyAlignment="1">
      <alignment horizontal="center"/>
    </xf>
    <xf numFmtId="176" fontId="29" fillId="10" borderId="80" xfId="0" applyNumberFormat="1" applyFont="1" applyFill="1" applyBorder="1" applyAlignment="1">
      <alignment horizontal="center"/>
    </xf>
    <xf numFmtId="176" fontId="29" fillId="10" borderId="81" xfId="0" applyNumberFormat="1" applyFont="1" applyFill="1" applyBorder="1" applyAlignment="1">
      <alignment horizontal="center"/>
    </xf>
    <xf numFmtId="178" fontId="5" fillId="6" borderId="7" xfId="0" applyNumberFormat="1" applyFont="1" applyFill="1" applyBorder="1" applyAlignment="1">
      <alignment horizontal="center"/>
    </xf>
    <xf numFmtId="178" fontId="31" fillId="6" borderId="62" xfId="0" applyNumberFormat="1" applyFont="1" applyFill="1" applyBorder="1" applyAlignment="1">
      <alignment horizontal="center"/>
    </xf>
    <xf numFmtId="176" fontId="5" fillId="6" borderId="62" xfId="0" applyNumberFormat="1" applyFont="1" applyFill="1" applyBorder="1" applyAlignment="1">
      <alignment horizontal="center"/>
    </xf>
    <xf numFmtId="176" fontId="5" fillId="6" borderId="78" xfId="0" applyNumberFormat="1" applyFont="1" applyFill="1" applyBorder="1" applyAlignment="1">
      <alignment horizontal="center"/>
    </xf>
    <xf numFmtId="178" fontId="5" fillId="6" borderId="47" xfId="0" applyNumberFormat="1" applyFont="1" applyFill="1" applyBorder="1" applyAlignment="1">
      <alignment horizontal="center"/>
    </xf>
    <xf numFmtId="0" fontId="5" fillId="6" borderId="59" xfId="0" applyFont="1" applyFill="1" applyBorder="1" applyAlignment="1">
      <alignment horizontal="center"/>
    </xf>
    <xf numFmtId="176" fontId="5" fillId="6" borderId="22" xfId="0" applyNumberFormat="1" applyFont="1" applyFill="1" applyBorder="1" applyAlignment="1">
      <alignment horizontal="center"/>
    </xf>
    <xf numFmtId="176" fontId="5" fillId="6" borderId="75" xfId="0" applyNumberFormat="1" applyFont="1" applyFill="1" applyBorder="1" applyAlignment="1">
      <alignment horizontal="center"/>
    </xf>
    <xf numFmtId="0" fontId="5" fillId="6" borderId="73" xfId="0" applyFont="1" applyFill="1" applyBorder="1" applyAlignment="1">
      <alignment horizontal="center"/>
    </xf>
    <xf numFmtId="0" fontId="26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5" fillId="6" borderId="9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178" fontId="5" fillId="7" borderId="7" xfId="0" applyNumberFormat="1" applyFont="1" applyFill="1" applyBorder="1" applyAlignment="1">
      <alignment horizontal="center"/>
    </xf>
    <xf numFmtId="176" fontId="5" fillId="7" borderId="22" xfId="0" applyNumberFormat="1" applyFont="1" applyFill="1" applyBorder="1" applyAlignment="1">
      <alignment horizontal="center"/>
    </xf>
    <xf numFmtId="176" fontId="6" fillId="6" borderId="22" xfId="0" applyNumberFormat="1" applyFont="1" applyFill="1" applyBorder="1" applyAlignment="1">
      <alignment horizontal="center"/>
    </xf>
    <xf numFmtId="176" fontId="6" fillId="6" borderId="5" xfId="0" applyNumberFormat="1" applyFont="1" applyFill="1" applyBorder="1" applyAlignment="1">
      <alignment horizontal="center"/>
    </xf>
    <xf numFmtId="176" fontId="5" fillId="7" borderId="5" xfId="0" applyNumberFormat="1" applyFont="1" applyFill="1" applyBorder="1" applyAlignment="1">
      <alignment horizontal="center"/>
    </xf>
    <xf numFmtId="178" fontId="5" fillId="6" borderId="10" xfId="0" applyNumberFormat="1" applyFont="1" applyFill="1" applyBorder="1" applyAlignment="1">
      <alignment horizontal="center"/>
    </xf>
    <xf numFmtId="176" fontId="5" fillId="7" borderId="10" xfId="0" applyNumberFormat="1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4" fontId="5" fillId="6" borderId="9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5">
    <cellStyle name="一般" xfId="0" builtinId="0"/>
    <cellStyle name="一般 2" xfId="3" xr:uid="{763A1FED-DA42-4718-A9D0-0A5479D41F03}"/>
    <cellStyle name="一般 2 2" xfId="2" xr:uid="{EA431168-F48F-4BA7-B55B-19D60EB4B87A}"/>
    <cellStyle name="一般 3" xfId="4" xr:uid="{B3FA5D18-E396-4DDB-AD46-6A8562C521C0}"/>
    <cellStyle name="百分比" xfId="1" builtinId="5"/>
  </cellStyles>
  <dxfs count="915"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6633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DEB3D"/>
      <rgbColor rgb="0099CC00"/>
      <rgbColor rgb="00FFD32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33"/>
      <color rgb="FFFFD320"/>
      <color rgb="FFF2F2F2"/>
      <color rgb="FF00FF00"/>
      <color rgb="FF3DEB3D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theme" Target="theme/theme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calcChain" Target="calcChain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</a:defRPr>
            </a:pPr>
            <a:r>
              <a:t>銅厚-B side</a:t>
            </a:r>
            <a:endParaRPr sz="1200" b="0" i="0" u="none" strike="noStrike" baseline="0">
              <a:solidFill>
                <a:srgbClr val="000000">
                  <a:alpha val="100000"/>
                </a:srgb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</a:endParaRPr>
          </a:p>
        </c:rich>
      </c:tx>
      <c:layout>
        <c:manualLayout>
          <c:x val="4.0250000000000001E-2"/>
          <c:y val="0.34575"/>
        </c:manualLayout>
      </c:layout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849999999999999"/>
          <c:y val="0.43725000000000003"/>
          <c:w val="0.61324999999999996"/>
          <c:h val="0.42475000000000002"/>
        </c:manualLayout>
      </c:layout>
      <c:lineChart>
        <c:grouping val="standard"/>
        <c:varyColors val="0"/>
        <c:ser>
          <c:idx val="0"/>
          <c:order val="0"/>
          <c:spPr>
            <a:ln w="3175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diamond"/>
            <c:size val="3"/>
            <c:spPr>
              <a:solidFill>
                <a:srgbClr val="000000">
                  <a:alpha val="100000"/>
                </a:srgbClr>
              </a:solidFill>
              <a:ln w="6350" cap="flat" cmpd="sng" algn="ctr">
                <a:solidFill>
                  <a:srgbClr val="0000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工作表3!$A$4:$L$4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2-488E-94A5-890E33AAA5F6}"/>
            </c:ext>
          </c:extLst>
        </c:ser>
        <c:ser>
          <c:idx val="1"/>
          <c:order val="1"/>
          <c:spPr>
            <a:ln w="3175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square"/>
            <c:size val="3"/>
            <c:spPr>
              <a:solidFill>
                <a:srgbClr val="000000">
                  <a:alpha val="100000"/>
                </a:srgbClr>
              </a:solidFill>
              <a:ln w="6350" cap="flat" cmpd="sng" algn="ctr">
                <a:solidFill>
                  <a:srgbClr val="0000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工作表3!$A$5:$L$5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E2-488E-94A5-890E33AAA5F6}"/>
            </c:ext>
          </c:extLst>
        </c:ser>
        <c:ser>
          <c:idx val="2"/>
          <c:order val="2"/>
          <c:spPr>
            <a:ln w="3175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triangle"/>
            <c:size val="3"/>
            <c:spPr>
              <a:solidFill>
                <a:srgbClr val="000000">
                  <a:alpha val="100000"/>
                </a:srgbClr>
              </a:solidFill>
              <a:ln w="6350" cap="flat" cmpd="sng" algn="ctr">
                <a:solidFill>
                  <a:srgbClr val="0000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工作表3!$A$6:$L$6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E2-488E-94A5-890E33AAA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97056"/>
        <c:axId val="138799360"/>
      </c:lineChart>
      <c:catAx>
        <c:axId val="13879705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</a:defRPr>
                </a:pPr>
                <a:r>
                  <a:t>量測點</a:t>
                </a:r>
              </a:p>
            </c:rich>
          </c:tx>
          <c:overlay val="0"/>
          <c:spPr>
            <a:noFill/>
            <a:ln w="3175">
              <a:noFill/>
            </a:ln>
          </c:spPr>
        </c:title>
        <c:numFmt formatCode="m&quot;月&quot;d&quot;日&quot;yyyy&quot;年&quot;" sourceLinked="0"/>
        <c:majorTickMark val="out"/>
        <c:minorTickMark val="none"/>
        <c:tickLblPos val="nextTo"/>
        <c:spPr>
          <a:ln w="3175" cap="flat" cmpd="sng" algn="ctr">
            <a:solidFill>
              <a:srgbClr val="80808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 forceAA="0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endParaRPr lang="zh-TW"/>
          </a:p>
        </c:txPr>
        <c:crossAx val="138799360"/>
        <c:crossesAt val="0"/>
        <c:auto val="1"/>
        <c:lblAlgn val="ctr"/>
        <c:lblOffset val="100"/>
        <c:noMultiLvlLbl val="1"/>
      </c:catAx>
      <c:valAx>
        <c:axId val="13879936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808080">
                  <a:alpha val="100000"/>
                </a:srgb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</a:defRPr>
                </a:pPr>
                <a:r>
                  <a:t>銅厚度(um)</a:t>
                </a:r>
                <a:endParaRPr sz="10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Microsoft YaHei" panose="020B0503020204020204" charset="-122"/>
                  <a:ea typeface="Microsoft YaHei" panose="020B0503020204020204" charset="-122"/>
                  <a:cs typeface="Microsoft YaHei" panose="020B0503020204020204" charset="-122"/>
                </a:endParaRPr>
              </a:p>
            </c:rich>
          </c:tx>
          <c:overlay val="0"/>
          <c:spPr>
            <a:noFill/>
            <a:ln w="3175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80808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endParaRPr lang="zh-TW"/>
          </a:p>
        </c:txPr>
        <c:crossAx val="138797056"/>
        <c:crossesAt val="1"/>
        <c:crossBetween val="midCat"/>
      </c:valAx>
      <c:spPr>
        <a:noFill/>
        <a:ln w="3175">
          <a:noFill/>
        </a:ln>
      </c:spPr>
    </c:plotArea>
    <c:legend>
      <c:legendPos val="r"/>
      <c:layout>
        <c:manualLayout>
          <c:xMode val="edge"/>
          <c:yMode val="edge"/>
          <c:x val="0.70099999999999996"/>
          <c:y val="0.3725"/>
          <c:w val="0.13"/>
          <c:h val="0.22750000000000001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10" b="0" i="0" u="none" strike="noStrike" kern="1200" baseline="0">
              <a:solidFill>
                <a:srgbClr val="000000">
                  <a:alpha val="100000"/>
                </a:srgbClr>
              </a:solidFill>
              <a:latin typeface="新細明體" panose="02020500000000000000" charset="-122"/>
              <a:ea typeface="新細明體" panose="02020500000000000000" charset="-122"/>
              <a:cs typeface="新細明體" panose="02020500000000000000" charset="-122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80808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200" b="0" i="0" u="none" strike="noStrike" baseline="0">
          <a:solidFill>
            <a:srgbClr val="000000"/>
          </a:solidFill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</a:defRPr>
            </a:pPr>
            <a:r>
              <a:t>銅厚-A Side</a:t>
            </a:r>
            <a:endParaRPr sz="1200" b="0" i="0" u="none" strike="noStrike" baseline="0">
              <a:solidFill>
                <a:srgbClr val="000000">
                  <a:alpha val="100000"/>
                </a:srgb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</a:endParaRPr>
          </a:p>
        </c:rich>
      </c:tx>
      <c:layout>
        <c:manualLayout>
          <c:x val="3.95E-2"/>
          <c:y val="0.34625"/>
        </c:manualLayout>
      </c:layout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525000000000002"/>
          <c:y val="0.4385"/>
          <c:w val="0.60250000000000004"/>
          <c:h val="0.49775000000000003"/>
        </c:manualLayout>
      </c:layout>
      <c:lineChart>
        <c:grouping val="standard"/>
        <c:varyColors val="0"/>
        <c:ser>
          <c:idx val="0"/>
          <c:order val="0"/>
          <c:spPr>
            <a:ln w="3175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diamond"/>
            <c:size val="3"/>
            <c:spPr>
              <a:solidFill>
                <a:srgbClr val="000000">
                  <a:alpha val="100000"/>
                </a:srgbClr>
              </a:solidFill>
              <a:ln w="6350" cap="flat" cmpd="sng" algn="ctr">
                <a:solidFill>
                  <a:srgbClr val="0000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工作表3!$A$11:$L$11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F3-4470-99BB-7613D8AC3391}"/>
            </c:ext>
          </c:extLst>
        </c:ser>
        <c:ser>
          <c:idx val="1"/>
          <c:order val="1"/>
          <c:spPr>
            <a:ln w="3175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square"/>
            <c:size val="3"/>
            <c:spPr>
              <a:solidFill>
                <a:srgbClr val="000000">
                  <a:alpha val="100000"/>
                </a:srgbClr>
              </a:solidFill>
              <a:ln w="6350" cap="flat" cmpd="sng" algn="ctr">
                <a:solidFill>
                  <a:srgbClr val="0000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工作表3!$A$12:$L$12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F3-4470-99BB-7613D8AC3391}"/>
            </c:ext>
          </c:extLst>
        </c:ser>
        <c:ser>
          <c:idx val="2"/>
          <c:order val="2"/>
          <c:spPr>
            <a:ln w="3175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triangle"/>
            <c:size val="3"/>
            <c:spPr>
              <a:solidFill>
                <a:srgbClr val="000000">
                  <a:alpha val="100000"/>
                </a:srgbClr>
              </a:solidFill>
              <a:ln w="6350" cap="flat" cmpd="sng" algn="ctr">
                <a:solidFill>
                  <a:srgbClr val="0000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工作表3!$A$13:$L$13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F3-4470-99BB-7613D8AC3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891264"/>
        <c:axId val="140893568"/>
      </c:lineChart>
      <c:catAx>
        <c:axId val="14089126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</a:defRPr>
                </a:pPr>
                <a:r>
                  <a:t>量測點</a:t>
                </a:r>
              </a:p>
            </c:rich>
          </c:tx>
          <c:overlay val="0"/>
          <c:spPr>
            <a:noFill/>
            <a:ln w="3175">
              <a:noFill/>
            </a:ln>
          </c:spPr>
        </c:title>
        <c:numFmt formatCode="m&quot;月&quot;d&quot;日&quot;yyyy&quot;年&quot;" sourceLinked="0"/>
        <c:majorTickMark val="out"/>
        <c:minorTickMark val="none"/>
        <c:tickLblPos val="nextTo"/>
        <c:spPr>
          <a:ln w="3175" cap="flat" cmpd="sng" algn="ctr">
            <a:solidFill>
              <a:srgbClr val="80808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 forceAA="0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endParaRPr lang="zh-TW"/>
          </a:p>
        </c:txPr>
        <c:crossAx val="140893568"/>
        <c:crossesAt val="0"/>
        <c:auto val="1"/>
        <c:lblAlgn val="ctr"/>
        <c:lblOffset val="100"/>
        <c:noMultiLvlLbl val="1"/>
      </c:catAx>
      <c:valAx>
        <c:axId val="140893568"/>
        <c:scaling>
          <c:orientation val="minMax"/>
          <c:max val="12"/>
        </c:scaling>
        <c:delete val="0"/>
        <c:axPos val="l"/>
        <c:majorGridlines>
          <c:spPr>
            <a:ln w="3175" cap="flat" cmpd="sng" algn="ctr">
              <a:solidFill>
                <a:srgbClr val="808080">
                  <a:alpha val="100000"/>
                </a:srgb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</a:defRPr>
                </a:pPr>
                <a:r>
                  <a:t>銅厚度(um)</a:t>
                </a:r>
                <a:endParaRPr sz="10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Microsoft YaHei" panose="020B0503020204020204" charset="-122"/>
                  <a:ea typeface="Microsoft YaHei" panose="020B0503020204020204" charset="-122"/>
                  <a:cs typeface="Microsoft YaHei" panose="020B0503020204020204" charset="-122"/>
                </a:endParaRPr>
              </a:p>
            </c:rich>
          </c:tx>
          <c:overlay val="0"/>
          <c:spPr>
            <a:noFill/>
            <a:ln w="3175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80808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endParaRPr lang="zh-TW"/>
          </a:p>
        </c:txPr>
        <c:crossAx val="140891264"/>
        <c:crossesAt val="1"/>
        <c:crossBetween val="midCat"/>
      </c:valAx>
      <c:spPr>
        <a:noFill/>
        <a:ln w="3175">
          <a:noFill/>
        </a:ln>
      </c:spPr>
    </c:plotArea>
    <c:legend>
      <c:legendPos val="r"/>
      <c:layout>
        <c:manualLayout>
          <c:xMode val="edge"/>
          <c:yMode val="edge"/>
          <c:x val="0.69599999999999995"/>
          <c:y val="0.38324999999999998"/>
          <c:w val="0.1305"/>
          <c:h val="0.22750000000000001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10" b="0" i="0" u="none" strike="noStrike" kern="1200" baseline="0">
              <a:solidFill>
                <a:srgbClr val="000000">
                  <a:alpha val="100000"/>
                </a:srgbClr>
              </a:solidFill>
              <a:latin typeface="新細明體" panose="02020500000000000000" charset="-122"/>
              <a:ea typeface="新細明體" panose="02020500000000000000" charset="-122"/>
              <a:cs typeface="新細明體" panose="02020500000000000000" charset="-122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80808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200" b="0" i="0" u="none" strike="noStrike" baseline="0">
          <a:solidFill>
            <a:srgbClr val="000000"/>
          </a:solidFill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r>
              <a:t>銅厚</a:t>
            </a:r>
            <a:endParaRPr sz="1400" b="0" i="0" u="none" strike="noStrike" baseline="0">
              <a:solidFill>
                <a:srgbClr val="333333">
                  <a:alpha val="100000"/>
                </a:srgbClr>
              </a:solidFill>
              <a:latin typeface="新細明體" panose="02020500000000000000" charset="-122"/>
              <a:ea typeface="新細明體" panose="02020500000000000000" charset="-122"/>
              <a:cs typeface="新細明體" panose="02020500000000000000" charset="-122"/>
            </a:endParaRPr>
          </a:p>
        </c:rich>
      </c:tx>
      <c:layout>
        <c:manualLayout>
          <c:x val="1.4999999999999999E-2"/>
          <c:y val="0.33100000000000002"/>
        </c:manualLayout>
      </c:layout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2350000000000001"/>
          <c:y val="0.41225000000000001"/>
          <c:w val="0.64524999999999999"/>
          <c:h val="0.44650000000000001"/>
        </c:manualLayout>
      </c:layout>
      <c:lineChart>
        <c:grouping val="standard"/>
        <c:varyColors val="0"/>
        <c:ser>
          <c:idx val="0"/>
          <c:order val="0"/>
          <c:spPr>
            <a:ln w="25400" cap="rnd" cmpd="sng" algn="ctr">
              <a:solidFill>
                <a:srgbClr val="4F81BD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4F81BD">
                  <a:alpha val="100000"/>
                </a:srgbClr>
              </a:solidFill>
              <a:ln w="6350" cap="flat" cmpd="sng" algn="ctr">
                <a:solidFill>
                  <a:srgbClr val="4F81BD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工作表3!$A$8:$L$8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2-475E-8DA5-45D0D538DCCA}"/>
            </c:ext>
          </c:extLst>
        </c:ser>
        <c:ser>
          <c:idx val="1"/>
          <c:order val="1"/>
          <c:spPr>
            <a:ln w="25400" cap="rnd" cmpd="sng" algn="ctr">
              <a:solidFill>
                <a:srgbClr val="FF6600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6600">
                  <a:alpha val="100000"/>
                </a:srgbClr>
              </a:solidFill>
              <a:ln w="6350" cap="flat" cmpd="sng" algn="ctr">
                <a:solidFill>
                  <a:srgbClr val="FF66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工作表3!$A$15:$L$15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F2-475E-8DA5-45D0D538D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928128"/>
        <c:axId val="140930432"/>
      </c:lineChart>
      <c:catAx>
        <c:axId val="14092812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rgbClr val="333333">
                        <a:alpha val="100000"/>
                      </a:srgbClr>
                    </a:solidFill>
                    <a:latin typeface="新細明體" panose="02020500000000000000" charset="-122"/>
                    <a:ea typeface="新細明體" panose="02020500000000000000" charset="-122"/>
                    <a:cs typeface="新細明體" panose="02020500000000000000" charset="-122"/>
                  </a:defRPr>
                </a:pPr>
                <a:r>
                  <a:t>量測點</a:t>
                </a:r>
              </a:p>
            </c:rich>
          </c:tx>
          <c:overlay val="0"/>
          <c:spPr>
            <a:noFill/>
            <a:ln w="3175">
              <a:noFill/>
            </a:ln>
          </c:spPr>
        </c:title>
        <c:numFmt formatCode="m&quot;月&quot;d&quot;日&quot;yyyy&quot;年&quot;" sourceLinked="0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endParaRPr lang="zh-TW"/>
          </a:p>
        </c:txPr>
        <c:crossAx val="140930432"/>
        <c:crossesAt val="0"/>
        <c:auto val="1"/>
        <c:lblAlgn val="ctr"/>
        <c:lblOffset val="100"/>
        <c:noMultiLvlLbl val="1"/>
      </c:catAx>
      <c:valAx>
        <c:axId val="140930432"/>
        <c:scaling>
          <c:orientation val="minMax"/>
          <c:max val="11"/>
          <c:min val="6"/>
        </c:scaling>
        <c:delete val="0"/>
        <c:axPos val="l"/>
        <c:majorGridlines>
          <c:spPr>
            <a:ln w="3175" cap="flat" cmpd="sng" algn="ctr">
              <a:solidFill>
                <a:srgbClr val="C0C0C0">
                  <a:alpha val="100000"/>
                </a:srgb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rgbClr val="333333">
                        <a:alpha val="100000"/>
                      </a:srgbClr>
                    </a:solidFill>
                    <a:latin typeface="新細明體" panose="02020500000000000000" charset="-122"/>
                    <a:ea typeface="新細明體" panose="02020500000000000000" charset="-122"/>
                    <a:cs typeface="新細明體" panose="02020500000000000000" charset="-122"/>
                  </a:defRPr>
                </a:pPr>
                <a:r>
                  <a:rPr sz="1000" b="0" i="0" u="none" strike="noStrike" baseline="0">
                    <a:solidFill>
                      <a:srgbClr val="333333"/>
                    </a:solidFill>
                    <a:latin typeface="新細明體" panose="02020500000000000000" charset="-122"/>
                    <a:ea typeface="新細明體" panose="02020500000000000000" charset="-122"/>
                    <a:cs typeface="新細明體" panose="02020500000000000000" charset="-122"/>
                  </a:rPr>
                  <a:t>銅厚度</a:t>
                </a:r>
                <a:r>
                  <a:rPr sz="1000" b="0" i="0" u="none" strike="noStrike" baseline="0">
                    <a:solidFill>
                      <a:srgbClr val="333333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(um)</a:t>
                </a:r>
                <a:endParaRPr sz="1000" b="0" i="0" u="none" strike="noStrike" baseline="0">
                  <a:solidFill>
                    <a:srgbClr val="000000"/>
                  </a:solidFill>
                  <a:latin typeface="Microsoft YaHei" panose="020B0503020204020204" pitchFamily="2" charset="-120"/>
                  <a:ea typeface="Microsoft YaHei" panose="020B0503020204020204" pitchFamily="2" charset="-120"/>
                  <a:cs typeface="Microsoft YaHei" panose="020B0503020204020204" pitchFamily="2" charset="-120"/>
                </a:endParaRPr>
              </a:p>
            </c:rich>
          </c:tx>
          <c:overlay val="0"/>
          <c:spPr>
            <a:noFill/>
            <a:ln w="3175">
              <a:noFill/>
            </a:ln>
          </c:spPr>
        </c:title>
        <c:numFmt formatCode="#,##0.0_);[Red]\(#,##0.0\)" sourceLinked="0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endParaRPr lang="zh-TW"/>
          </a:p>
        </c:txPr>
        <c:crossAx val="140928128"/>
        <c:crossesAt val="1"/>
        <c:crossBetween val="midCat"/>
      </c:valAx>
      <c:spPr>
        <a:noFill/>
        <a:ln w="3175">
          <a:noFill/>
        </a:ln>
      </c:spPr>
    </c:plotArea>
    <c:legend>
      <c:legendPos val="r"/>
      <c:layout>
        <c:manualLayout>
          <c:xMode val="edge"/>
          <c:yMode val="edge"/>
          <c:x val="0.41025"/>
          <c:y val="0.62"/>
          <c:w val="0.31424999999999997"/>
          <c:h val="8.6749999999999994E-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333333">
                  <a:alpha val="100000"/>
                </a:srgbClr>
              </a:solidFill>
              <a:latin typeface="新細明體" panose="02020500000000000000" charset="-122"/>
              <a:ea typeface="新細明體" panose="02020500000000000000" charset="-122"/>
              <a:cs typeface="新細明體" panose="02020500000000000000" charset="-122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C0C0C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200" b="0" i="0" u="none" strike="noStrike" baseline="0">
          <a:solidFill>
            <a:srgbClr val="000000"/>
          </a:solidFill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D5663F2-201B-4A9C-8CE9-0317B7D21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E7CE9306-A677-4C32-ADE6-38D833119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5322740-2CD2-4D81-8E4F-4B80355C9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A6079DAA-55B7-4B3E-8C32-174B25D50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77C2A05-AE39-4BC2-8BE1-32708B702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8E06BEB7-5892-4C84-9887-3FEA8B6F0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909B672-6961-406B-82D2-05390F0DA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9FAE35CD-CFA9-4EE7-9FFE-3CBA2988B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7EF046C-330B-4BE8-A287-E1544932E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7E382FD4-71C4-4B62-B0B9-A70BEFD49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E0C9A81-35EA-4CF2-8D52-748B32A5F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E778ACA5-40F2-4709-9860-F940E57B3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0EE45FC-0B6F-4B14-81B1-616FAE418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532C2FD5-19E7-409C-80FF-1D353640C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BA91F14-FC2B-489E-BCE6-104014ABB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F441F0C8-95EA-4EBE-8E1B-E766183B6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D6B5A42-6ABA-46B0-A99D-D42E78EDF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8757E4B5-3CB5-4176-AC5D-283BC5844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261C914-E75C-45A3-B589-0002D4D90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97DC4B6C-DDA8-4B92-B3DE-57E32DDD5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B00B6E8-62BA-4888-B500-E72631D96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1174A455-799A-4DC6-8B76-FDAE454B4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98530E6-6C54-472D-9AA8-4193C2A05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BECCCFC2-84E6-4994-84B6-DFEE97305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405516C-F638-44AB-A1F2-A2A8B1441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F172F2C0-2D6B-448D-A8E7-B807B26AA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174B1D7-07B8-4E18-800F-B15F343E3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413A8868-1B81-4B19-9F15-939BA652A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AFBB881-F34F-47E3-A466-D910A1EAE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98C850FF-3E86-48C0-A067-5C4511568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C674F6B-2906-4EA5-A42D-E4B7E80AC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DFB34F2F-022C-46A3-A0F0-B2C80E044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1CEB294-C70A-4647-AAC6-4E131B896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02C57F52-E512-45D4-B070-8E9E426FB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0DBA5E2-F500-4E36-B36C-5E9D4F610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307360DD-AB28-4AB4-B15A-2E9F0A0AF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2E46DFB-E8FA-42C7-AEB7-DD39DCF01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A9F4E6B1-5D21-4B39-96F5-233960C7E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6C0E61B-DBEC-46FB-B504-A069D3FA5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D9181CE5-ED28-4585-AA66-D9112D448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B893A12-1DB6-4427-963F-ADBFF78C2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B841DE08-61C7-4C55-AEB2-C848F6A9F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247649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024169E-E3B8-4CD8-AD5B-380053AD7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2D04C5AA-47E9-40F8-A76B-D95A5E917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9D2C6FE-26A6-43D6-8418-83E022B09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2ADCC9E5-CB2D-49DB-9469-F3765CEB2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785DFE5-0A57-4E64-8594-260D3999F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ED2BF8DE-5CE9-48E9-A7ED-EEB194B20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34</xdr:col>
      <xdr:colOff>71439</xdr:colOff>
      <xdr:row>0</xdr:row>
      <xdr:rowOff>63500</xdr:rowOff>
    </xdr:from>
    <xdr:to>
      <xdr:col>36</xdr:col>
      <xdr:colOff>0</xdr:colOff>
      <xdr:row>0</xdr:row>
      <xdr:rowOff>403232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8A8F0BF-95C6-4F1F-8FC5-F3F5ECF54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twoCellAnchor editAs="oneCell">
    <xdr:from>
      <xdr:col>40</xdr:col>
      <xdr:colOff>71439</xdr:colOff>
      <xdr:row>0</xdr:row>
      <xdr:rowOff>63500</xdr:rowOff>
    </xdr:from>
    <xdr:to>
      <xdr:col>42</xdr:col>
      <xdr:colOff>0</xdr:colOff>
      <xdr:row>0</xdr:row>
      <xdr:rowOff>403232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8F463514-89B7-4A6A-A22B-B4B5A232B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46</xdr:col>
      <xdr:colOff>71439</xdr:colOff>
      <xdr:row>0</xdr:row>
      <xdr:rowOff>63500</xdr:rowOff>
    </xdr:from>
    <xdr:ext cx="1889124" cy="339732"/>
    <xdr:pic>
      <xdr:nvPicPr>
        <xdr:cNvPr id="8" name="圖片 7">
          <a:extLst>
            <a:ext uri="{FF2B5EF4-FFF2-40B4-BE49-F238E27FC236}">
              <a16:creationId xmlns:a16="http://schemas.microsoft.com/office/drawing/2014/main" id="{D6176C0E-29A9-4936-B69A-AA6FC032F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1539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24FAAF2-ECCC-4E3D-9D2A-42D9DA489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F6A62626-0078-4BD7-AEC2-ED236F64B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D15A4FA5-4300-4EBD-A803-946973EFD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5031EB42-9A2C-413B-87ED-3D0DAC249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C38818E-64E4-47E1-A938-CEB547C4C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31FFDBF8-BB7C-48BC-9E0C-DA2AABDA0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73109DA3-59AE-44CA-B70A-460759DEB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37578A1D-B5AA-480A-BD93-3D407117E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  <xdr:oneCellAnchor>
    <xdr:from>
      <xdr:col>34</xdr:col>
      <xdr:colOff>71439</xdr:colOff>
      <xdr:row>0</xdr:row>
      <xdr:rowOff>63500</xdr:rowOff>
    </xdr:from>
    <xdr:ext cx="1889124" cy="339732"/>
    <xdr:pic>
      <xdr:nvPicPr>
        <xdr:cNvPr id="6" name="圖片 5">
          <a:extLst>
            <a:ext uri="{FF2B5EF4-FFF2-40B4-BE49-F238E27FC236}">
              <a16:creationId xmlns:a16="http://schemas.microsoft.com/office/drawing/2014/main" id="{74933586-8DD0-47B5-A4C2-BF9C052E2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6139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E83EAE1-BEDC-44AB-A780-695538F3E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1785BEC2-F6C2-4CB9-BCC4-EC634F361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DEE532FB-02D6-4F9E-A785-FBE0FC7EE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9CC77073-6A81-4790-852F-D64B0F4E6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  <xdr:oneCellAnchor>
    <xdr:from>
      <xdr:col>34</xdr:col>
      <xdr:colOff>71439</xdr:colOff>
      <xdr:row>0</xdr:row>
      <xdr:rowOff>63500</xdr:rowOff>
    </xdr:from>
    <xdr:ext cx="1889124" cy="339732"/>
    <xdr:pic>
      <xdr:nvPicPr>
        <xdr:cNvPr id="6" name="圖片 5">
          <a:extLst>
            <a:ext uri="{FF2B5EF4-FFF2-40B4-BE49-F238E27FC236}">
              <a16:creationId xmlns:a16="http://schemas.microsoft.com/office/drawing/2014/main" id="{EFB087A2-801E-4312-8E04-AE4676824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51B912F-1B86-4987-80ED-A7B82EDC5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AC4580A3-C65B-44D5-92F0-22CE62811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CC13F12-A2B2-4FE7-8370-EAE3E8E31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CB5AB9AB-D420-43BE-ACB5-7264D5143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  <xdr:oneCellAnchor>
    <xdr:from>
      <xdr:col>34</xdr:col>
      <xdr:colOff>71439</xdr:colOff>
      <xdr:row>0</xdr:row>
      <xdr:rowOff>63500</xdr:rowOff>
    </xdr:from>
    <xdr:ext cx="1889124" cy="339732"/>
    <xdr:pic>
      <xdr:nvPicPr>
        <xdr:cNvPr id="6" name="圖片 5">
          <a:extLst>
            <a:ext uri="{FF2B5EF4-FFF2-40B4-BE49-F238E27FC236}">
              <a16:creationId xmlns:a16="http://schemas.microsoft.com/office/drawing/2014/main" id="{7AD367A5-4ADE-40F6-92D2-1FFD6838F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76E9098-BEB4-4653-B4D3-A0097DEEF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14CB03E1-7EDB-4191-A409-B67ABC9A8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CD78255-C537-444C-B930-6E738C5D7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E262D06F-4A54-4C6B-980C-7E40CC717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2AC5AA5-B3B6-490F-8902-DA64694AC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E472C975-8F09-42DE-817C-C954BE81C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2D01AB9-EA0D-4927-A523-7D4A099BA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6815E37C-401C-4D43-A4A3-61CE9A2E2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34</xdr:col>
      <xdr:colOff>71439</xdr:colOff>
      <xdr:row>0</xdr:row>
      <xdr:rowOff>63500</xdr:rowOff>
    </xdr:from>
    <xdr:to>
      <xdr:col>36</xdr:col>
      <xdr:colOff>9525</xdr:colOff>
      <xdr:row>0</xdr:row>
      <xdr:rowOff>360409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1B048D03-60FF-4E65-BC32-9896B86E2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9939" y="63500"/>
          <a:ext cx="1652586" cy="29690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BF4A265-243F-432A-9FD9-4C435F492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F40F30FC-1E35-4033-83F3-6148F21DB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FE5AFB2-C23A-4856-BB60-734B937A4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A0C3462F-FE82-4445-A1B5-21EFBE069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  <xdr:oneCellAnchor>
    <xdr:from>
      <xdr:col>34</xdr:col>
      <xdr:colOff>71439</xdr:colOff>
      <xdr:row>0</xdr:row>
      <xdr:rowOff>63500</xdr:rowOff>
    </xdr:from>
    <xdr:ext cx="1889124" cy="339732"/>
    <xdr:pic>
      <xdr:nvPicPr>
        <xdr:cNvPr id="7" name="圖片 6">
          <a:extLst>
            <a:ext uri="{FF2B5EF4-FFF2-40B4-BE49-F238E27FC236}">
              <a16:creationId xmlns:a16="http://schemas.microsoft.com/office/drawing/2014/main" id="{C8AA1BBB-205A-4C5A-A383-C711AAA7A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29CC74C-4C21-4BE0-89F4-EFC863BA1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BDED9DEB-BFCB-422E-B026-AA53D8D66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AD601FE-A5F7-4C9B-B1A5-1A5494CED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CA7B34B3-3903-4497-9635-222FA3E5F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1DAF284-7ECF-4F38-B647-862F03F2A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0D98DBFE-F008-4026-900B-0CEC977C8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7ED4445-09FC-4C4D-8DF2-5FECDF632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B958930D-FA02-44D9-8ABC-6DDB4DEA2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0D04CEE-1A65-42B4-A250-EA5FBDFD6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953B122C-8ADC-4BAD-800D-B94901C3B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52636F1-A57C-4FB1-ACD1-6143F9D13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0A7B0BF5-66D5-4D6A-BA6C-3AD495884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367F3FF-B0D4-4C76-86D9-0843000A0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9BC59B8A-08DC-4FBE-AE5A-50F5141E9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7566A2BA-5462-484B-A4DB-064045B80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959930BD-4836-4F91-A3B8-5A9AB7D3B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  <xdr:oneCellAnchor>
    <xdr:from>
      <xdr:col>34</xdr:col>
      <xdr:colOff>71439</xdr:colOff>
      <xdr:row>0</xdr:row>
      <xdr:rowOff>63500</xdr:rowOff>
    </xdr:from>
    <xdr:ext cx="1889124" cy="339732"/>
    <xdr:pic>
      <xdr:nvPicPr>
        <xdr:cNvPr id="6" name="圖片 5">
          <a:extLst>
            <a:ext uri="{FF2B5EF4-FFF2-40B4-BE49-F238E27FC236}">
              <a16:creationId xmlns:a16="http://schemas.microsoft.com/office/drawing/2014/main" id="{1D5188F5-1A11-4F76-A7FC-FF620AF93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866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5698585-71A8-44D2-9B2B-88913CD89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14C68AC4-7D66-4A30-9404-9C4CC0C6C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7A1E480-3B02-4C41-8D9F-B7ED731BA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E13F0ED1-9681-46B2-984C-38DDE8B98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276D8EC-E531-40E8-ACE7-F9BD58D02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6D9471F1-F28B-4E43-9699-72C9D93CD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5182233-5BB4-4103-8613-EF88A039E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AFAD6F15-E115-4505-84AA-736589DB1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4DFE9B4-7FF6-490F-B260-8028370B1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147639</xdr:colOff>
      <xdr:row>0</xdr:row>
      <xdr:rowOff>73025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25DB9432-35E1-41AD-BF3B-134DDAFD0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3914" y="73025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1C56E25-23C3-42DC-85BE-E94A7392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63617B23-01B5-4CD7-8DCA-55F0867D5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5CB3A0B-F52C-432B-BD80-82C59DCD6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93F80BD5-68E5-405C-8B14-CE0481283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A32EA4B-1934-4189-BB9D-4E955BB20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4E63392C-0010-4AEF-BD66-C195D049B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  <xdr:oneCellAnchor>
    <xdr:from>
      <xdr:col>34</xdr:col>
      <xdr:colOff>71439</xdr:colOff>
      <xdr:row>0</xdr:row>
      <xdr:rowOff>63500</xdr:rowOff>
    </xdr:from>
    <xdr:ext cx="1889124" cy="339732"/>
    <xdr:pic>
      <xdr:nvPicPr>
        <xdr:cNvPr id="6" name="圖片 5">
          <a:extLst>
            <a:ext uri="{FF2B5EF4-FFF2-40B4-BE49-F238E27FC236}">
              <a16:creationId xmlns:a16="http://schemas.microsoft.com/office/drawing/2014/main" id="{51A9B585-1323-495A-87FD-79416EDA7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  <xdr:oneCellAnchor>
    <xdr:from>
      <xdr:col>45</xdr:col>
      <xdr:colOff>71439</xdr:colOff>
      <xdr:row>0</xdr:row>
      <xdr:rowOff>63500</xdr:rowOff>
    </xdr:from>
    <xdr:ext cx="1889124" cy="339732"/>
    <xdr:pic>
      <xdr:nvPicPr>
        <xdr:cNvPr id="7" name="圖片 6">
          <a:extLst>
            <a:ext uri="{FF2B5EF4-FFF2-40B4-BE49-F238E27FC236}">
              <a16:creationId xmlns:a16="http://schemas.microsoft.com/office/drawing/2014/main" id="{640942B6-F9ED-4886-A9B4-5E0C3C882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16989" y="63500"/>
          <a:ext cx="1889124" cy="339732"/>
        </a:xfrm>
        <a:prstGeom prst="rect">
          <a:avLst/>
        </a:prstGeom>
      </xdr:spPr>
    </xdr:pic>
    <xdr:clientData/>
  </xdr:oneCellAnchor>
  <xdr:oneCellAnchor>
    <xdr:from>
      <xdr:col>56</xdr:col>
      <xdr:colOff>71439</xdr:colOff>
      <xdr:row>0</xdr:row>
      <xdr:rowOff>63500</xdr:rowOff>
    </xdr:from>
    <xdr:ext cx="1889124" cy="339732"/>
    <xdr:pic>
      <xdr:nvPicPr>
        <xdr:cNvPr id="8" name="圖片 7">
          <a:extLst>
            <a:ext uri="{FF2B5EF4-FFF2-40B4-BE49-F238E27FC236}">
              <a16:creationId xmlns:a16="http://schemas.microsoft.com/office/drawing/2014/main" id="{CDE07D75-579E-4E04-A837-22A99D891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13064" y="63500"/>
          <a:ext cx="1889124" cy="339732"/>
        </a:xfrm>
        <a:prstGeom prst="rect">
          <a:avLst/>
        </a:prstGeom>
      </xdr:spPr>
    </xdr:pic>
    <xdr:clientData/>
  </xdr:oneCellAnchor>
  <xdr:oneCellAnchor>
    <xdr:from>
      <xdr:col>67</xdr:col>
      <xdr:colOff>147639</xdr:colOff>
      <xdr:row>0</xdr:row>
      <xdr:rowOff>73025</xdr:rowOff>
    </xdr:from>
    <xdr:ext cx="1889124" cy="339732"/>
    <xdr:pic>
      <xdr:nvPicPr>
        <xdr:cNvPr id="9" name="圖片 8">
          <a:extLst>
            <a:ext uri="{FF2B5EF4-FFF2-40B4-BE49-F238E27FC236}">
              <a16:creationId xmlns:a16="http://schemas.microsoft.com/office/drawing/2014/main" id="{0269F8F3-79AE-4ED4-A366-4011F8DBF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3914" y="73025"/>
          <a:ext cx="1889124" cy="339732"/>
        </a:xfrm>
        <a:prstGeom prst="rect">
          <a:avLst/>
        </a:prstGeom>
      </xdr:spPr>
    </xdr:pic>
    <xdr:clientData/>
  </xdr:oneCellAnchor>
  <xdr:oneCellAnchor>
    <xdr:from>
      <xdr:col>78</xdr:col>
      <xdr:colOff>147639</xdr:colOff>
      <xdr:row>0</xdr:row>
      <xdr:rowOff>73025</xdr:rowOff>
    </xdr:from>
    <xdr:ext cx="1889124" cy="339732"/>
    <xdr:pic>
      <xdr:nvPicPr>
        <xdr:cNvPr id="10" name="圖片 9">
          <a:extLst>
            <a:ext uri="{FF2B5EF4-FFF2-40B4-BE49-F238E27FC236}">
              <a16:creationId xmlns:a16="http://schemas.microsoft.com/office/drawing/2014/main" id="{37F4AB15-44DD-44BD-B854-316C57862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3914" y="73025"/>
          <a:ext cx="1889124" cy="339732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CBA75F3-14CC-4142-8F65-4813F3EDE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1BDAD8A1-7368-4D91-B580-A9509ACA2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FF3FCCA-28EE-49AF-BBAB-E5EDBDD21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A5CFA934-B712-4FB4-B6BA-8DFD0E11C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96FD626-E8A0-4EF0-BB76-FC0C9AEA7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414E2BED-FB22-4ACB-8C20-8EE613167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DCF407BC-22DB-4398-B686-39B5A430D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B9436D0C-F11E-4E08-B622-8C890F90C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05D64E7-DD18-48A9-B418-814D35879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A6A79465-71C1-41F1-AC91-EF9322268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3048282-86D8-44EC-83F1-43CF0AA36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007181D5-6A2B-4FD8-BE9B-E3A081991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  <xdr:oneCellAnchor>
    <xdr:from>
      <xdr:col>34</xdr:col>
      <xdr:colOff>71439</xdr:colOff>
      <xdr:row>0</xdr:row>
      <xdr:rowOff>63500</xdr:rowOff>
    </xdr:from>
    <xdr:ext cx="1889124" cy="339732"/>
    <xdr:pic>
      <xdr:nvPicPr>
        <xdr:cNvPr id="6" name="圖片 5">
          <a:extLst>
            <a:ext uri="{FF2B5EF4-FFF2-40B4-BE49-F238E27FC236}">
              <a16:creationId xmlns:a16="http://schemas.microsoft.com/office/drawing/2014/main" id="{8366786E-A06F-423A-BDF9-1D4B4EDC2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oneCellAnchor>
    <xdr:from>
      <xdr:col>45</xdr:col>
      <xdr:colOff>71439</xdr:colOff>
      <xdr:row>0</xdr:row>
      <xdr:rowOff>63500</xdr:rowOff>
    </xdr:from>
    <xdr:ext cx="1889124" cy="339732"/>
    <xdr:pic>
      <xdr:nvPicPr>
        <xdr:cNvPr id="7" name="圖片 6">
          <a:extLst>
            <a:ext uri="{FF2B5EF4-FFF2-40B4-BE49-F238E27FC236}">
              <a16:creationId xmlns:a16="http://schemas.microsoft.com/office/drawing/2014/main" id="{62B205EB-27FD-45AA-9948-5507ADA51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56</xdr:col>
      <xdr:colOff>71439</xdr:colOff>
      <xdr:row>0</xdr:row>
      <xdr:rowOff>63500</xdr:rowOff>
    </xdr:from>
    <xdr:to>
      <xdr:col>58</xdr:col>
      <xdr:colOff>123825</xdr:colOff>
      <xdr:row>0</xdr:row>
      <xdr:rowOff>360409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D586483B-8FE2-4122-82CB-4EC59FEEC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2CDA04F-A550-4B77-B9BB-AF586129A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100014</xdr:colOff>
      <xdr:row>0</xdr:row>
      <xdr:rowOff>73025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C1CADBE5-6109-4241-8417-7749E28C1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6289" y="73025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C758025-DD65-4B95-80D9-510CD12CD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7A777606-BB6D-4A8D-AE83-4F6005018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56FF322-2EE4-45A2-81EA-EABE409E1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195264</xdr:colOff>
      <xdr:row>0</xdr:row>
      <xdr:rowOff>44450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39E25FEF-BE35-4874-A137-5CC534DEA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1539" y="4445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83B73C0-DEAF-4510-826A-4055BCE7E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E6BF851A-3088-4843-BB43-1477712C4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  <xdr:oneCellAnchor>
    <xdr:from>
      <xdr:col>34</xdr:col>
      <xdr:colOff>100014</xdr:colOff>
      <xdr:row>0</xdr:row>
      <xdr:rowOff>73025</xdr:rowOff>
    </xdr:from>
    <xdr:ext cx="1889124" cy="339732"/>
    <xdr:pic>
      <xdr:nvPicPr>
        <xdr:cNvPr id="6" name="圖片 5">
          <a:extLst>
            <a:ext uri="{FF2B5EF4-FFF2-40B4-BE49-F238E27FC236}">
              <a16:creationId xmlns:a16="http://schemas.microsoft.com/office/drawing/2014/main" id="{65183566-FE02-41AD-91D4-59EE2391F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3914" y="73025"/>
          <a:ext cx="1889124" cy="339732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79570BA-92BE-4EB9-BEA2-2B5C0594E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A6957AD2-CF1B-4373-94C8-4C43891EE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8521398-64BE-46DB-972E-5517EDEB7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D35910CB-8F87-4592-9A8F-C1CD61C6F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  <xdr:oneCellAnchor>
    <xdr:from>
      <xdr:col>34</xdr:col>
      <xdr:colOff>100014</xdr:colOff>
      <xdr:row>0</xdr:row>
      <xdr:rowOff>73025</xdr:rowOff>
    </xdr:from>
    <xdr:ext cx="1889124" cy="339732"/>
    <xdr:pic>
      <xdr:nvPicPr>
        <xdr:cNvPr id="6" name="圖片 5">
          <a:extLst>
            <a:ext uri="{FF2B5EF4-FFF2-40B4-BE49-F238E27FC236}">
              <a16:creationId xmlns:a16="http://schemas.microsoft.com/office/drawing/2014/main" id="{9EF370E6-E1A4-44ED-972C-9604522C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6289" y="73025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45</xdr:col>
      <xdr:colOff>71439</xdr:colOff>
      <xdr:row>0</xdr:row>
      <xdr:rowOff>63500</xdr:rowOff>
    </xdr:from>
    <xdr:to>
      <xdr:col>47</xdr:col>
      <xdr:colOff>200025</xdr:colOff>
      <xdr:row>0</xdr:row>
      <xdr:rowOff>403232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25A72C96-D0A4-4058-8568-9CACA6DD0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51</xdr:col>
      <xdr:colOff>195264</xdr:colOff>
      <xdr:row>0</xdr:row>
      <xdr:rowOff>44450</xdr:rowOff>
    </xdr:from>
    <xdr:ext cx="1889124" cy="339732"/>
    <xdr:pic>
      <xdr:nvPicPr>
        <xdr:cNvPr id="8" name="圖片 7">
          <a:extLst>
            <a:ext uri="{FF2B5EF4-FFF2-40B4-BE49-F238E27FC236}">
              <a16:creationId xmlns:a16="http://schemas.microsoft.com/office/drawing/2014/main" id="{A089C855-1027-4E35-90DE-DD1A3C13F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1539" y="44450"/>
          <a:ext cx="1889124" cy="339732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9086A45-1591-4C91-B057-DB30B5A69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20A84404-2CBC-43F2-B76C-F910302EA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C132B05-3353-46C7-98CF-F81224C8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6266F63E-61DF-43CA-AD29-50EFC29C2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448D437-A1EF-4B16-92AD-56B93C826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8D354655-F218-422D-BE5E-DA30DB5D9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284F1E8-02BB-4261-8DE5-44C429AF2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1F3FB0F4-2A85-4482-B54D-247F27468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9E432B4-04C2-48C3-AACC-A7F5374D5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0A5AC1AB-328B-4794-8DE5-3D8CBBE8C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8C980F2-FA51-4C56-88AC-AEACA474A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1C6BEE5F-6E84-4927-9987-FAEF9A373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ADD574C-4535-4934-AEC9-2961BDBF9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B4F3B8CB-34A1-49CE-BF6A-DD9C5F5B9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B5CA16B-EAE3-456D-8B63-912D6EB7E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AE8B357D-007D-45AD-806E-422AA94EB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D269F34-8503-48A9-AF67-4860BCBE3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A24D3C4C-D727-4C4D-9303-E8E9F3166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E98B3AF-8470-45F0-977F-D46E41FCC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2A205CC0-2748-4A78-AFC8-F79FC0BB5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5609C80-404D-4013-8A19-B728E3C98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C0C1578B-310A-45C1-9E1D-65E7F0496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7172201C-402D-4995-8921-4639FC153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C768038D-685A-4DD1-A41A-493285719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2860D23-CAE9-431C-9F99-02916FF58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33F5A242-6CF8-4DE3-904C-6FE89AF76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7DFF4EAD-3E0D-4FC0-A32B-1CE46AE44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80827E8F-9CC5-4370-96AB-086FA6EF2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D6C3914-FFB7-4C24-9B67-51EF6846D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2556C50E-ECD1-49D6-AE17-D9BF33490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56E9A26-A5E5-45A7-926B-41DB79C7A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CDABE5CD-789A-4D27-99F4-F4C4C09F4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F9D8E3F-CBCD-47CC-A45C-19319700A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7102949E-C8B3-4CE4-A57F-37E81DC5B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D4363E6-A8BC-47FF-9560-B93B1F427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9285EC8A-B5E0-45CB-8F7F-78EEC959D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2923FB7-1FCE-45F7-A11E-6891C277A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15451048-DF5F-4FEF-9CF5-29862966E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F8C9A1B-7BCA-43BC-A211-C182893A0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51EB8447-DA8B-4394-9E44-53CD8BBA2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C01F85F-39F6-497C-BB35-00D0E080C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C071023D-DB24-4D8D-AEBE-FAFFEBD43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67129D9-D179-4852-8A19-50F139C5C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2359DB8B-D027-4993-B10C-A7C854804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7D71038-5F32-4F42-965F-7D5497B12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972C0B1A-5735-4BEF-BB73-2680918DB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8C3DD6E-FD77-4D20-BC32-CA7801890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D2A655EE-EEF8-42BD-BAC1-F2EE7BDA0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B74C7DA-81AB-459B-A120-88CE583FA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B4E38615-7EEE-4CB4-A6A7-3B41615DC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ED1A898-AC8D-472F-BA6C-A77925623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21940654-5FD4-4351-BE65-ABEAD15C6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ACE6DE2-F445-4715-BBA1-04FD3CAD2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207E4ACB-8865-4B2B-BB94-E89B7782F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C29AF80-8D41-4BA7-8943-E238F61C6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D64A775A-B170-49E1-8C73-1C19B5502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9154680-B04F-494E-B9D5-229C2B4C7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C1E9B534-3EC2-443D-82C3-EE8F2B969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D0227382-4157-41A1-A122-BE00B01DB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FBF3B7FC-4C92-436A-A81F-78E29F89A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D7DE807-576A-4AD5-AD98-12EF7B63B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2D83B1E2-F066-434A-B0E8-F56DB0BD5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FE9B005-0630-4DA3-ADCF-99EDA44BD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9B93A2A2-7A2A-47C7-9E85-B24655596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DFF4D75-C6E4-4B7F-B9E4-19E615016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B5E15DBA-97CF-4A71-9C5A-7AD6E4BE9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1F1509E-5764-4950-9608-A96D651A9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8ADB148A-A665-45C3-BE33-46D922438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496B8-CD70-4A17-98D8-79DE8B66B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1523F33C-9B7F-4669-9DF4-5EE4D26C7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65CF809-2B78-40EC-A5E7-595F1F05F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B621507F-BE4A-4E1D-9058-92A6B4986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F0EBBD2-4DFF-41E7-BB45-C2F241C41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B704F9B3-1C23-4C33-AB85-20EBA0EEA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EB3D629-CF32-4144-AAED-E6D40F835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7233841E-C10B-41C3-84F3-EAA8E9AC1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A3F10DF-BB6C-481A-9009-3AD997528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D17967CD-90C5-4F96-B43B-CC84117DB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D63DE71-3CDD-4649-AEEA-9F82A8B46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001E58C1-D01E-49C8-B438-06177F496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385EB7D-6FA6-42EC-AED9-4377413D8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48E91C7A-EED3-47E4-8652-F7280358E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B931586-D3F0-43A8-9212-CAFF9A522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C2EAABC4-B91D-4B76-A1C2-5741EAB24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52DC9A6-9D78-48F0-B2DD-00C1989D6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E2F683AF-358E-4CDC-97D2-2B2DE5DF8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EE01674-EB11-4E75-9E11-A47B303CA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4F7939CC-17F0-46C2-84FC-6F57201A6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F32EF3C-E4F9-40D5-9F8F-DF3978089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7797668D-66DD-4B83-B003-88BECC979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03CB0DD-B589-4D40-994E-32C4326BD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9930509A-8378-487D-9723-2C5FC6B76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9CDB076-EED8-4314-844E-CE61463BA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6EE0DAEF-53AC-42B8-BEC2-77685C4D0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C44F731-8F6E-4F8B-AF7A-6725AEA6E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2AD1CD72-4322-40DC-B801-A6C4D6899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576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78F9D24-70A4-434C-AD2D-0C5BF696C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6999F8B1-9A04-4600-AE1E-53B9DEB81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104775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3464CD7-C7DF-4C0E-8551-A267FC8E8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FCF9B4D7-0CB0-4E82-BBFC-AE217A885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576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4B5ACA1-4513-40EF-9FD1-692CCEABA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0748D3C2-327A-4C16-8514-1ACB73559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104775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EE088DE-2FC3-49EE-B77D-A4928BB80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A8B200D4-3AD6-4BAA-AAD8-C88F4D069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576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4002E07-AC69-4553-8869-B4E24E9CB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292D2D32-0F5D-4587-8DF2-2F779B717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104775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20A896B-09A8-4300-93E8-6E0F87A5A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EE489CF5-7003-4FB0-9693-3A6BED84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576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F4F0B4A-5465-4305-99CF-D0F845A11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7C66872B-EAF2-41AC-B6C8-65B7405F1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247650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54262F3-13B2-40CB-B4C2-97DA38941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C1B1E91D-CB85-4572-971F-93835BE70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09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E573DA7-9ECD-4292-B436-7611462C3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22EAE9EB-EBC6-48D3-B6EA-9BDDA47B6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104775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148FDE3-9BEE-444A-B73F-25D15EF0D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3999FB09-8350-4AAC-BB64-E88CFB479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576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F614E1D-D0FC-40D3-A6EA-F06115D64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BD214C18-A413-45D3-8A56-636D261D1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104775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D69291A-9E5E-4123-9D7B-E3FF4C6AE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716C1C84-4856-4B7B-A473-155EC0004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576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99667BA-DACA-4A52-A1BA-83856F433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362E902B-B96C-4545-A74E-F500B41C5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104775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7A99FD8-5453-4391-86A7-09ADDBF41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606EAACB-7BB7-4A14-B75F-602FBDE14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576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36ABA67-B033-4062-95FF-2DE0C3BD5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18A1C7B6-7708-4F04-A4B0-427D9A521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104775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4769AC1-BF1B-43F0-A6B3-EC1EA68F7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0B49B346-9212-410D-B425-04164CF41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576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334C22E-8D76-47D4-92D2-0B784EFED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4655E30D-4502-4232-A903-046FFA56A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104775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ACB45FC-D850-4BD8-8796-08CAD3351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D1805373-02FC-487D-891D-29679FDA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576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999FCF5-5C66-40EC-9471-4AE439BAE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740D29C3-D9A2-4A36-9F58-641BE51A2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104775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7146843B-CF4B-4F3F-BBD4-0B69E7C2B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C81274D3-25C1-4126-81B9-C4F6BAF1D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576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3352039-8DA5-431A-9290-D4A473A00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D2CF50F7-EB36-4DC4-A4D8-83FCCE178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104775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D160316-295D-4AEB-990C-4E8D0D30F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21618AD0-03B8-410F-B35F-EC014ACB8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576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D8258E-28B0-4B9D-AAE9-8D051BB0A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4F512288-00A0-46C2-ADED-E422B4CD5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104775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47F607A-7DF0-4D69-A8A6-3920FCC6A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903DCAE2-F17A-4BFA-8726-D6994036D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576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639A76E-4264-47D1-8794-2AB4F2671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885BA0BF-7A2B-4EAF-9A03-A4F242523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104775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1B1E508-ECA3-4094-8921-8252BB5B0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865E1A6A-9E77-4169-8AF6-A9D60569D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576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E4020D7-C9D5-4655-BD2D-6666EA6DC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CC2CD8A7-FE93-4F33-A72D-496FD1884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18</xdr:col>
      <xdr:colOff>876300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CCBDE93-95D1-4DB3-8F0B-A97DDCC77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383BE6C8-5FE6-430B-9874-9F9859411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92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A5EB206-5000-4BFE-9FE5-949B929DB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9D078C5E-9F2F-4886-8729-1541F80D4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18</xdr:col>
      <xdr:colOff>876300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5A00AD3-CE7E-4DB1-93F1-A2289F6E4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F1E585A4-3CA0-4938-BB21-3CD12EDFD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92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1DA2037-313E-489A-B912-DCFF289A6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246E1174-E01A-43A0-BE3D-B2AEF6180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18</xdr:col>
      <xdr:colOff>876300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B36B4C2-631B-4E4F-B845-8BC3179C8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347A3BC5-8115-41EC-BE93-59815C880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92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3782E14-FFA1-44EB-B351-1879F1531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C0252062-2B33-46F5-8F48-0A2F67CEE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18</xdr:col>
      <xdr:colOff>876300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8BA148B-FCF0-47F4-BB74-F78636D3C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2B82A5A7-9466-482A-BFF7-2ACEA123D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92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619125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905C663-389A-4915-AE98-CAFBF70BE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3D84AAF9-D1AB-4A72-B205-E6D2D60E1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142875</xdr:colOff>
      <xdr:row>0</xdr:row>
      <xdr:rowOff>360409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071CD9D-6580-4418-8410-A6B6C1AE0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414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5" name="圖片 4">
          <a:extLst>
            <a:ext uri="{FF2B5EF4-FFF2-40B4-BE49-F238E27FC236}">
              <a16:creationId xmlns:a16="http://schemas.microsoft.com/office/drawing/2014/main" id="{53AA9DE5-091A-4F24-8D01-4307FD0F6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92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63500</xdr:rowOff>
    </xdr:from>
    <xdr:to>
      <xdr:col>1</xdr:col>
      <xdr:colOff>438150</xdr:colOff>
      <xdr:row>0</xdr:row>
      <xdr:rowOff>403232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FDBA71C-B1CF-4217-A73B-0B6DEE6C9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566861" cy="339732"/>
        </a:xfrm>
        <a:prstGeom prst="rect">
          <a:avLst/>
        </a:prstGeom>
      </xdr:spPr>
    </xdr:pic>
    <xdr:clientData/>
  </xdr:twoCellAnchor>
  <xdr:oneCellAnchor>
    <xdr:from>
      <xdr:col>6</xdr:col>
      <xdr:colOff>71439</xdr:colOff>
      <xdr:row>0</xdr:row>
      <xdr:rowOff>63500</xdr:rowOff>
    </xdr:from>
    <xdr:ext cx="1889124" cy="339732"/>
    <xdr:pic>
      <xdr:nvPicPr>
        <xdr:cNvPr id="3" name="圖片 2">
          <a:extLst>
            <a:ext uri="{FF2B5EF4-FFF2-40B4-BE49-F238E27FC236}">
              <a16:creationId xmlns:a16="http://schemas.microsoft.com/office/drawing/2014/main" id="{6572EDDB-D47A-479D-B9CC-F39544098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  <xdr:twoCellAnchor editAs="oneCell">
    <xdr:from>
      <xdr:col>17</xdr:col>
      <xdr:colOff>71439</xdr:colOff>
      <xdr:row>0</xdr:row>
      <xdr:rowOff>63500</xdr:rowOff>
    </xdr:from>
    <xdr:to>
      <xdr:col>19</xdr:col>
      <xdr:colOff>104775</xdr:colOff>
      <xdr:row>0</xdr:row>
      <xdr:rowOff>360409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A54E232D-6BFE-45E4-9743-635822DC1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63500"/>
          <a:ext cx="1652586" cy="296909"/>
        </a:xfrm>
        <a:prstGeom prst="rect">
          <a:avLst/>
        </a:prstGeom>
      </xdr:spPr>
    </xdr:pic>
    <xdr:clientData/>
  </xdr:twoCellAnchor>
  <xdr:oneCellAnchor>
    <xdr:from>
      <xdr:col>23</xdr:col>
      <xdr:colOff>71439</xdr:colOff>
      <xdr:row>0</xdr:row>
      <xdr:rowOff>63500</xdr:rowOff>
    </xdr:from>
    <xdr:ext cx="1889124" cy="339732"/>
    <xdr:pic>
      <xdr:nvPicPr>
        <xdr:cNvPr id="7" name="圖片 6">
          <a:extLst>
            <a:ext uri="{FF2B5EF4-FFF2-40B4-BE49-F238E27FC236}">
              <a16:creationId xmlns:a16="http://schemas.microsoft.com/office/drawing/2014/main" id="{88F74160-7590-4B02-BEE3-491D54D47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4" y="63500"/>
          <a:ext cx="1889124" cy="339732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472440</xdr:colOff>
      <xdr:row>16</xdr:row>
      <xdr:rowOff>38735</xdr:rowOff>
    </xdr:from>
    <xdr:to>
      <xdr:col>6</xdr:col>
      <xdr:colOff>69850</xdr:colOff>
      <xdr:row>29</xdr:row>
      <xdr:rowOff>52705</xdr:rowOff>
    </xdr:to>
    <xdr:graphicFrame macro="">
      <xdr:nvGraphicFramePr>
        <xdr:cNvPr id="127216" name="Chart 1">
          <a:extLst>
            <a:ext uri="{FF2B5EF4-FFF2-40B4-BE49-F238E27FC236}">
              <a16:creationId xmlns:a16="http://schemas.microsoft.com/office/drawing/2014/main" id="{00000000-0008-0000-0002-0000F0F00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350520</xdr:colOff>
      <xdr:row>16</xdr:row>
      <xdr:rowOff>0</xdr:rowOff>
    </xdr:from>
    <xdr:to>
      <xdr:col>11</xdr:col>
      <xdr:colOff>795655</xdr:colOff>
      <xdr:row>29</xdr:row>
      <xdr:rowOff>13335</xdr:rowOff>
    </xdr:to>
    <xdr:graphicFrame macro="">
      <xdr:nvGraphicFramePr>
        <xdr:cNvPr id="127217" name="Chart 2">
          <a:extLst>
            <a:ext uri="{FF2B5EF4-FFF2-40B4-BE49-F238E27FC236}">
              <a16:creationId xmlns:a16="http://schemas.microsoft.com/office/drawing/2014/main" id="{00000000-0008-0000-0002-0000F1F00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502285</xdr:colOff>
      <xdr:row>30</xdr:row>
      <xdr:rowOff>19685</xdr:rowOff>
    </xdr:from>
    <xdr:to>
      <xdr:col>5</xdr:col>
      <xdr:colOff>815340</xdr:colOff>
      <xdr:row>44</xdr:row>
      <xdr:rowOff>82550</xdr:rowOff>
    </xdr:to>
    <xdr:graphicFrame macro="">
      <xdr:nvGraphicFramePr>
        <xdr:cNvPr id="127218" name="Chart 3">
          <a:extLst>
            <a:ext uri="{FF2B5EF4-FFF2-40B4-BE49-F238E27FC236}">
              <a16:creationId xmlns:a16="http://schemas.microsoft.com/office/drawing/2014/main" id="{00000000-0008-0000-0002-0000F2F00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63E5-AFA3-4AC0-88BB-E86DE465BCB3}">
  <sheetPr>
    <pageSetUpPr fitToPage="1"/>
  </sheetPr>
  <dimension ref="A1:AH46"/>
  <sheetViews>
    <sheetView topLeftCell="A24" zoomScaleNormal="100" workbookViewId="0">
      <selection activeCell="P47" sqref="P47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/>
      <c r="C4" s="91"/>
      <c r="D4" s="91"/>
      <c r="E4" s="91"/>
      <c r="F4" s="95"/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/>
      <c r="T4" s="91"/>
      <c r="U4" s="91"/>
      <c r="V4" s="91"/>
      <c r="W4" s="95"/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/>
      <c r="C5" s="90"/>
      <c r="D5" s="90"/>
      <c r="E5" s="90"/>
      <c r="F5" s="94"/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/>
      <c r="T5" s="90"/>
      <c r="U5" s="90"/>
      <c r="V5" s="90"/>
      <c r="W5" s="94"/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/>
      <c r="C6" s="90"/>
      <c r="D6" s="90"/>
      <c r="E6" s="90"/>
      <c r="F6" s="94"/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/>
      <c r="T6" s="90"/>
      <c r="U6" s="90"/>
      <c r="V6" s="90"/>
      <c r="W6" s="94"/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/>
      <c r="C7" s="90"/>
      <c r="D7" s="90"/>
      <c r="E7" s="90"/>
      <c r="F7" s="94"/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/>
      <c r="T7" s="90"/>
      <c r="U7" s="90"/>
      <c r="V7" s="90"/>
      <c r="W7" s="94"/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/>
      <c r="C8" s="90"/>
      <c r="D8" s="90"/>
      <c r="E8" s="90"/>
      <c r="F8" s="94"/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/>
      <c r="T8" s="90"/>
      <c r="U8" s="90"/>
      <c r="V8" s="90"/>
      <c r="W8" s="94"/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/>
      <c r="C9" s="90"/>
      <c r="D9" s="90"/>
      <c r="E9" s="90"/>
      <c r="F9" s="94"/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/>
      <c r="T9" s="90"/>
      <c r="U9" s="90"/>
      <c r="V9" s="90"/>
      <c r="W9" s="94"/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/>
      <c r="C10" s="90"/>
      <c r="D10" s="90"/>
      <c r="E10" s="90"/>
      <c r="F10" s="94"/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/>
      <c r="T10" s="90"/>
      <c r="U10" s="90"/>
      <c r="V10" s="90"/>
      <c r="W10" s="94"/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/>
      <c r="C11" s="96"/>
      <c r="D11" s="96"/>
      <c r="E11" s="96"/>
      <c r="F11" s="97"/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/>
      <c r="T11" s="96"/>
      <c r="U11" s="96"/>
      <c r="V11" s="96"/>
      <c r="W11" s="97"/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/>
      <c r="C12" s="90"/>
      <c r="D12" s="90"/>
      <c r="E12" s="90"/>
      <c r="F12" s="94"/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/>
      <c r="T12" s="90"/>
      <c r="U12" s="90"/>
      <c r="V12" s="90"/>
      <c r="W12" s="94"/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/>
      <c r="C13" s="92"/>
      <c r="D13" s="92"/>
      <c r="E13" s="92"/>
      <c r="F13" s="93"/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/>
      <c r="T13" s="92"/>
      <c r="U13" s="92"/>
      <c r="V13" s="92"/>
      <c r="W13" s="93"/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/>
      <c r="T14" s="115"/>
      <c r="U14" s="115"/>
      <c r="V14" s="115"/>
      <c r="W14" s="116"/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/>
      <c r="C15" s="98"/>
      <c r="D15" s="98"/>
      <c r="E15" s="98"/>
      <c r="F15" s="99"/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/>
      <c r="T15" s="98"/>
      <c r="U15" s="98"/>
      <c r="V15" s="98"/>
      <c r="W15" s="99"/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/>
      <c r="C16" s="98"/>
      <c r="D16" s="98"/>
      <c r="E16" s="98"/>
      <c r="F16" s="99"/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/>
      <c r="T16" s="98"/>
      <c r="U16" s="98"/>
      <c r="V16" s="98"/>
      <c r="W16" s="99"/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/>
      <c r="C17" s="98"/>
      <c r="D17" s="98"/>
      <c r="E17" s="98"/>
      <c r="F17" s="99"/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/>
      <c r="T17" s="98"/>
      <c r="U17" s="98"/>
      <c r="V17" s="98"/>
      <c r="W17" s="99"/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/>
      <c r="C18" s="98"/>
      <c r="D18" s="98"/>
      <c r="E18" s="98"/>
      <c r="F18" s="99"/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/>
      <c r="T18" s="98"/>
      <c r="U18" s="98"/>
      <c r="V18" s="98"/>
      <c r="W18" s="99"/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/>
      <c r="C19" s="98"/>
      <c r="D19" s="98"/>
      <c r="E19" s="98"/>
      <c r="F19" s="99"/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/>
      <c r="T19" s="98"/>
      <c r="U19" s="98"/>
      <c r="V19" s="98"/>
      <c r="W19" s="99"/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/>
      <c r="C20" s="98"/>
      <c r="D20" s="98"/>
      <c r="E20" s="98"/>
      <c r="F20" s="99"/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/>
      <c r="T20" s="98"/>
      <c r="U20" s="98"/>
      <c r="V20" s="98"/>
      <c r="W20" s="99"/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/>
      <c r="C21" s="98"/>
      <c r="D21" s="98"/>
      <c r="E21" s="98"/>
      <c r="F21" s="99"/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/>
      <c r="T21" s="98"/>
      <c r="U21" s="98"/>
      <c r="V21" s="98"/>
      <c r="W21" s="99"/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/>
      <c r="C22" s="98"/>
      <c r="D22" s="98"/>
      <c r="E22" s="98"/>
      <c r="F22" s="99"/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/>
      <c r="T22" s="98"/>
      <c r="U22" s="98"/>
      <c r="V22" s="98"/>
      <c r="W22" s="99"/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/>
      <c r="C23" s="117"/>
      <c r="D23" s="117"/>
      <c r="E23" s="117"/>
      <c r="F23" s="118"/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/>
      <c r="T23" s="117"/>
      <c r="U23" s="117"/>
      <c r="V23" s="117"/>
      <c r="W23" s="118"/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 t="e">
        <f>AVERAGE(S4:W13)-AVERAGE(S14:W23)</f>
        <v>#DIV/0!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 t="e">
        <f>(V26/(1.944/V27))</f>
        <v>#DIV/0!</v>
      </c>
      <c r="W28" s="177"/>
      <c r="X28" s="123" t="s">
        <v>19</v>
      </c>
      <c r="Y28" s="104" t="s">
        <v>20</v>
      </c>
      <c r="Z28" s="175" t="s">
        <v>98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 t="e">
        <f>1.944*V28/1.8</f>
        <v>#DIV/0!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2.268*AB28/1.5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</v>
      </c>
      <c r="C33" s="67">
        <f t="shared" ref="C33:F33" si="0">C4-C14</f>
        <v>0</v>
      </c>
      <c r="D33" s="67">
        <f t="shared" si="0"/>
        <v>0</v>
      </c>
      <c r="E33" s="67">
        <f t="shared" si="0"/>
        <v>0</v>
      </c>
      <c r="F33" s="68">
        <f t="shared" si="0"/>
        <v>0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0</v>
      </c>
      <c r="T33" s="67">
        <f t="shared" ref="T33:W33" si="2">T4-T14</f>
        <v>0</v>
      </c>
      <c r="U33" s="67">
        <f t="shared" si="2"/>
        <v>0</v>
      </c>
      <c r="V33" s="67">
        <f t="shared" si="2"/>
        <v>0</v>
      </c>
      <c r="W33" s="68">
        <f t="shared" si="2"/>
        <v>0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</v>
      </c>
      <c r="C34" s="54">
        <f t="shared" si="4"/>
        <v>0</v>
      </c>
      <c r="D34" s="54">
        <f t="shared" si="4"/>
        <v>0</v>
      </c>
      <c r="E34" s="54">
        <f t="shared" si="4"/>
        <v>0</v>
      </c>
      <c r="F34" s="56">
        <f t="shared" si="4"/>
        <v>0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0</v>
      </c>
      <c r="T34" s="54">
        <f t="shared" si="6"/>
        <v>0</v>
      </c>
      <c r="U34" s="54">
        <f t="shared" si="6"/>
        <v>0</v>
      </c>
      <c r="V34" s="54">
        <f t="shared" si="6"/>
        <v>0</v>
      </c>
      <c r="W34" s="56">
        <f t="shared" si="6"/>
        <v>0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</v>
      </c>
      <c r="C35" s="54">
        <f t="shared" si="4"/>
        <v>0</v>
      </c>
      <c r="D35" s="54">
        <f t="shared" si="4"/>
        <v>0</v>
      </c>
      <c r="E35" s="54">
        <f t="shared" si="4"/>
        <v>0</v>
      </c>
      <c r="F35" s="56">
        <f t="shared" si="4"/>
        <v>0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0</v>
      </c>
      <c r="T35" s="54">
        <f t="shared" si="6"/>
        <v>0</v>
      </c>
      <c r="U35" s="54">
        <f t="shared" si="6"/>
        <v>0</v>
      </c>
      <c r="V35" s="54">
        <f t="shared" si="6"/>
        <v>0</v>
      </c>
      <c r="W35" s="56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</v>
      </c>
      <c r="C36" s="54">
        <f t="shared" si="4"/>
        <v>0</v>
      </c>
      <c r="D36" s="54">
        <f t="shared" si="4"/>
        <v>0</v>
      </c>
      <c r="E36" s="54">
        <f t="shared" si="4"/>
        <v>0</v>
      </c>
      <c r="F36" s="56">
        <f t="shared" si="4"/>
        <v>0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0</v>
      </c>
      <c r="T36" s="54">
        <f t="shared" si="6"/>
        <v>0</v>
      </c>
      <c r="U36" s="54">
        <f t="shared" si="6"/>
        <v>0</v>
      </c>
      <c r="V36" s="54">
        <f t="shared" si="6"/>
        <v>0</v>
      </c>
      <c r="W36" s="56">
        <f t="shared" si="6"/>
        <v>0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</v>
      </c>
      <c r="C37" s="54">
        <f t="shared" si="4"/>
        <v>0</v>
      </c>
      <c r="D37" s="54">
        <f t="shared" si="4"/>
        <v>0</v>
      </c>
      <c r="E37" s="54">
        <f t="shared" si="4"/>
        <v>0</v>
      </c>
      <c r="F37" s="56">
        <f t="shared" si="4"/>
        <v>0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0</v>
      </c>
      <c r="T37" s="54">
        <f t="shared" si="6"/>
        <v>0</v>
      </c>
      <c r="U37" s="54">
        <f t="shared" si="6"/>
        <v>0</v>
      </c>
      <c r="V37" s="54">
        <f t="shared" si="6"/>
        <v>0</v>
      </c>
      <c r="W37" s="56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</v>
      </c>
      <c r="C38" s="54">
        <f t="shared" si="4"/>
        <v>0</v>
      </c>
      <c r="D38" s="54">
        <f t="shared" si="4"/>
        <v>0</v>
      </c>
      <c r="E38" s="54">
        <f t="shared" si="4"/>
        <v>0</v>
      </c>
      <c r="F38" s="56">
        <f t="shared" si="4"/>
        <v>0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0</v>
      </c>
      <c r="T38" s="54">
        <f t="shared" si="6"/>
        <v>0</v>
      </c>
      <c r="U38" s="54">
        <f t="shared" si="6"/>
        <v>0</v>
      </c>
      <c r="V38" s="54">
        <f t="shared" si="6"/>
        <v>0</v>
      </c>
      <c r="W38" s="56">
        <f t="shared" si="6"/>
        <v>0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</v>
      </c>
      <c r="C39" s="54">
        <f t="shared" si="4"/>
        <v>0</v>
      </c>
      <c r="D39" s="54">
        <f t="shared" si="4"/>
        <v>0</v>
      </c>
      <c r="E39" s="54">
        <f t="shared" si="4"/>
        <v>0</v>
      </c>
      <c r="F39" s="56">
        <f t="shared" si="4"/>
        <v>0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0</v>
      </c>
      <c r="T39" s="54">
        <f t="shared" si="6"/>
        <v>0</v>
      </c>
      <c r="U39" s="54">
        <f t="shared" si="6"/>
        <v>0</v>
      </c>
      <c r="V39" s="54">
        <f t="shared" si="6"/>
        <v>0</v>
      </c>
      <c r="W39" s="56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</v>
      </c>
      <c r="C40" s="54">
        <f t="shared" si="4"/>
        <v>0</v>
      </c>
      <c r="D40" s="54">
        <f t="shared" si="4"/>
        <v>0</v>
      </c>
      <c r="E40" s="54">
        <f t="shared" si="4"/>
        <v>0</v>
      </c>
      <c r="F40" s="56">
        <f t="shared" si="4"/>
        <v>0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0</v>
      </c>
      <c r="T40" s="54">
        <f t="shared" si="6"/>
        <v>0</v>
      </c>
      <c r="U40" s="54">
        <f t="shared" si="6"/>
        <v>0</v>
      </c>
      <c r="V40" s="54">
        <f t="shared" si="6"/>
        <v>0</v>
      </c>
      <c r="W40" s="56">
        <f t="shared" si="6"/>
        <v>0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</v>
      </c>
      <c r="C41" s="54">
        <f t="shared" si="4"/>
        <v>0</v>
      </c>
      <c r="D41" s="54">
        <f t="shared" si="4"/>
        <v>0</v>
      </c>
      <c r="E41" s="54">
        <f t="shared" si="4"/>
        <v>0</v>
      </c>
      <c r="F41" s="56">
        <f t="shared" si="4"/>
        <v>0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</v>
      </c>
      <c r="T41" s="54">
        <f t="shared" si="6"/>
        <v>0</v>
      </c>
      <c r="U41" s="54">
        <f t="shared" si="6"/>
        <v>0</v>
      </c>
      <c r="V41" s="54">
        <f t="shared" si="6"/>
        <v>0</v>
      </c>
      <c r="W41" s="56">
        <f t="shared" si="6"/>
        <v>0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</v>
      </c>
      <c r="C42" s="58">
        <f t="shared" si="4"/>
        <v>0</v>
      </c>
      <c r="D42" s="58">
        <f t="shared" si="4"/>
        <v>0</v>
      </c>
      <c r="E42" s="58">
        <f t="shared" si="4"/>
        <v>0</v>
      </c>
      <c r="F42" s="59">
        <f t="shared" si="4"/>
        <v>0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</v>
      </c>
      <c r="T42" s="58">
        <f t="shared" si="6"/>
        <v>0</v>
      </c>
      <c r="U42" s="58">
        <f t="shared" si="6"/>
        <v>0</v>
      </c>
      <c r="V42" s="58">
        <f t="shared" si="6"/>
        <v>0</v>
      </c>
      <c r="W42" s="59">
        <f t="shared" si="6"/>
        <v>0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</v>
      </c>
      <c r="C43" s="64" t="s">
        <v>51</v>
      </c>
      <c r="D43" s="60">
        <f>MAX(B33:F37)-MIN(B33:F37)</f>
        <v>0</v>
      </c>
      <c r="E43" s="64" t="s">
        <v>50</v>
      </c>
      <c r="F43" s="61">
        <f>B43/(0.975/E27)</f>
        <v>0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0</v>
      </c>
      <c r="T43" s="64" t="s">
        <v>51</v>
      </c>
      <c r="U43" s="60">
        <f>MAX(S33:W37)-MIN(S33:W37)</f>
        <v>0</v>
      </c>
      <c r="V43" s="64" t="s">
        <v>50</v>
      </c>
      <c r="W43" s="61">
        <f>S43/(1.944/V27)</f>
        <v>0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Y43/(2.268/AB27)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</v>
      </c>
      <c r="C44" s="65" t="s">
        <v>51</v>
      </c>
      <c r="D44" s="62">
        <f>MAX(B38:F42)-MIN(B38:F42)</f>
        <v>0</v>
      </c>
      <c r="E44" s="65" t="s">
        <v>50</v>
      </c>
      <c r="F44" s="63">
        <f>B44/(0.975/E27)</f>
        <v>0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</v>
      </c>
      <c r="T44" s="65" t="s">
        <v>51</v>
      </c>
      <c r="U44" s="62">
        <f>MAX(S38:W42)-MIN(S38:W42)</f>
        <v>0</v>
      </c>
      <c r="V44" s="65" t="s">
        <v>50</v>
      </c>
      <c r="W44" s="63">
        <f>S44/(1.944/V27)</f>
        <v>0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Y44/(2.268/AB27)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914" priority="4" operator="notBetween">
      <formula>0.2</formula>
      <formula>0.404</formula>
    </cfRule>
  </conditionalFormatting>
  <conditionalFormatting sqref="E28">
    <cfRule type="cellIs" dxfId="913" priority="5" operator="notBetween">
      <formula>0.38</formula>
      <formula>0.72</formula>
    </cfRule>
  </conditionalFormatting>
  <conditionalFormatting sqref="K26">
    <cfRule type="cellIs" dxfId="912" priority="3" operator="notBetween">
      <formula>0.77</formula>
      <formula>0.91</formula>
    </cfRule>
  </conditionalFormatting>
  <conditionalFormatting sqref="K28">
    <cfRule type="cellIs" dxfId="911" priority="2" operator="notBetween">
      <formula>0.38</formula>
      <formula>0.72</formula>
    </cfRule>
  </conditionalFormatting>
  <conditionalFormatting sqref="AB26">
    <cfRule type="cellIs" dxfId="910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C33E-8BEB-404C-A630-D40B7703DAE0}">
  <sheetPr>
    <pageSetUpPr fitToPage="1"/>
  </sheetPr>
  <dimension ref="A1:AH46"/>
  <sheetViews>
    <sheetView topLeftCell="A18" zoomScaleNormal="100" workbookViewId="0">
      <selection activeCell="R43" sqref="R43:AG4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/>
      <c r="C4" s="91"/>
      <c r="D4" s="91"/>
      <c r="E4" s="91"/>
      <c r="F4" s="95"/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/>
      <c r="T4" s="91"/>
      <c r="U4" s="91"/>
      <c r="V4" s="91"/>
      <c r="W4" s="95"/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/>
      <c r="C5" s="90"/>
      <c r="D5" s="90"/>
      <c r="E5" s="90"/>
      <c r="F5" s="94"/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/>
      <c r="T5" s="90"/>
      <c r="U5" s="90"/>
      <c r="V5" s="90"/>
      <c r="W5" s="94"/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/>
      <c r="C6" s="90"/>
      <c r="D6" s="90"/>
      <c r="E6" s="90"/>
      <c r="F6" s="94"/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/>
      <c r="T6" s="90"/>
      <c r="U6" s="90"/>
      <c r="V6" s="90"/>
      <c r="W6" s="94"/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/>
      <c r="C7" s="90"/>
      <c r="D7" s="90"/>
      <c r="E7" s="90"/>
      <c r="F7" s="94"/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/>
      <c r="T7" s="90"/>
      <c r="U7" s="90"/>
      <c r="V7" s="90"/>
      <c r="W7" s="94"/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/>
      <c r="C8" s="90"/>
      <c r="D8" s="90"/>
      <c r="E8" s="90"/>
      <c r="F8" s="94"/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/>
      <c r="T8" s="90"/>
      <c r="U8" s="90"/>
      <c r="V8" s="90"/>
      <c r="W8" s="94"/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/>
      <c r="C9" s="90"/>
      <c r="D9" s="90"/>
      <c r="E9" s="90"/>
      <c r="F9" s="94"/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/>
      <c r="T9" s="90"/>
      <c r="U9" s="90"/>
      <c r="V9" s="90"/>
      <c r="W9" s="94"/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/>
      <c r="C10" s="90"/>
      <c r="D10" s="90"/>
      <c r="E10" s="90"/>
      <c r="F10" s="94"/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/>
      <c r="T10" s="90"/>
      <c r="U10" s="90"/>
      <c r="V10" s="90"/>
      <c r="W10" s="94"/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/>
      <c r="C11" s="96"/>
      <c r="D11" s="96"/>
      <c r="E11" s="96"/>
      <c r="F11" s="97"/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/>
      <c r="T11" s="96"/>
      <c r="U11" s="96"/>
      <c r="V11" s="96"/>
      <c r="W11" s="97"/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/>
      <c r="C12" s="90"/>
      <c r="D12" s="90"/>
      <c r="E12" s="90"/>
      <c r="F12" s="94"/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/>
      <c r="T12" s="90"/>
      <c r="U12" s="90"/>
      <c r="V12" s="90"/>
      <c r="W12" s="94"/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/>
      <c r="C13" s="92"/>
      <c r="D13" s="92"/>
      <c r="E13" s="92"/>
      <c r="F13" s="93"/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/>
      <c r="T13" s="92"/>
      <c r="U13" s="92"/>
      <c r="V13" s="92"/>
      <c r="W13" s="93"/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/>
      <c r="T14" s="115"/>
      <c r="U14" s="115"/>
      <c r="V14" s="115"/>
      <c r="W14" s="116"/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/>
      <c r="C15" s="98"/>
      <c r="D15" s="98"/>
      <c r="E15" s="98"/>
      <c r="F15" s="99"/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/>
      <c r="T15" s="98"/>
      <c r="U15" s="98"/>
      <c r="V15" s="98"/>
      <c r="W15" s="99"/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/>
      <c r="C16" s="98"/>
      <c r="D16" s="98"/>
      <c r="E16" s="98"/>
      <c r="F16" s="99"/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/>
      <c r="T16" s="98"/>
      <c r="U16" s="98"/>
      <c r="V16" s="98"/>
      <c r="W16" s="99"/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/>
      <c r="C17" s="98"/>
      <c r="D17" s="98"/>
      <c r="E17" s="98"/>
      <c r="F17" s="99"/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/>
      <c r="T17" s="98"/>
      <c r="U17" s="98"/>
      <c r="V17" s="98"/>
      <c r="W17" s="99"/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/>
      <c r="C18" s="98"/>
      <c r="D18" s="98"/>
      <c r="E18" s="98"/>
      <c r="F18" s="99"/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/>
      <c r="T18" s="98"/>
      <c r="U18" s="98"/>
      <c r="V18" s="98"/>
      <c r="W18" s="99"/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/>
      <c r="C19" s="98"/>
      <c r="D19" s="98"/>
      <c r="E19" s="98"/>
      <c r="F19" s="99"/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/>
      <c r="T19" s="98"/>
      <c r="U19" s="98"/>
      <c r="V19" s="98"/>
      <c r="W19" s="99"/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/>
      <c r="C20" s="98"/>
      <c r="D20" s="98"/>
      <c r="E20" s="98"/>
      <c r="F20" s="99"/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/>
      <c r="T20" s="98"/>
      <c r="U20" s="98"/>
      <c r="V20" s="98"/>
      <c r="W20" s="99"/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/>
      <c r="C21" s="98"/>
      <c r="D21" s="98"/>
      <c r="E21" s="98"/>
      <c r="F21" s="99"/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/>
      <c r="T21" s="98"/>
      <c r="U21" s="98"/>
      <c r="V21" s="98"/>
      <c r="W21" s="99"/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/>
      <c r="C22" s="98"/>
      <c r="D22" s="98"/>
      <c r="E22" s="98"/>
      <c r="F22" s="99"/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/>
      <c r="T22" s="98"/>
      <c r="U22" s="98"/>
      <c r="V22" s="98"/>
      <c r="W22" s="99"/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/>
      <c r="C23" s="117"/>
      <c r="D23" s="117"/>
      <c r="E23" s="117"/>
      <c r="F23" s="118"/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/>
      <c r="T23" s="117"/>
      <c r="U23" s="117"/>
      <c r="V23" s="117"/>
      <c r="W23" s="118"/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 t="e">
        <f>AVERAGE(S4:W13)-AVERAGE(S14:W23)</f>
        <v>#DIV/0!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 t="e">
        <f>(V26/(1.944/V27))</f>
        <v>#DIV/0!</v>
      </c>
      <c r="W28" s="177"/>
      <c r="X28" s="123" t="s">
        <v>19</v>
      </c>
      <c r="Y28" s="104" t="s">
        <v>20</v>
      </c>
      <c r="Z28" s="175" t="s">
        <v>98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 t="e">
        <f>1.944*V28/1.8</f>
        <v>#DIV/0!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2.268*AB28/1.5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</v>
      </c>
      <c r="C33" s="67">
        <f t="shared" ref="C33:F33" si="0">C4-C14</f>
        <v>0</v>
      </c>
      <c r="D33" s="67">
        <f t="shared" si="0"/>
        <v>0</v>
      </c>
      <c r="E33" s="67">
        <f t="shared" si="0"/>
        <v>0</v>
      </c>
      <c r="F33" s="68">
        <f t="shared" si="0"/>
        <v>0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0</v>
      </c>
      <c r="T33" s="67">
        <f t="shared" ref="T33:W33" si="2">T4-T14</f>
        <v>0</v>
      </c>
      <c r="U33" s="67">
        <f t="shared" si="2"/>
        <v>0</v>
      </c>
      <c r="V33" s="67">
        <f t="shared" si="2"/>
        <v>0</v>
      </c>
      <c r="W33" s="68">
        <f t="shared" si="2"/>
        <v>0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</v>
      </c>
      <c r="C34" s="54">
        <f t="shared" si="4"/>
        <v>0</v>
      </c>
      <c r="D34" s="54">
        <f t="shared" si="4"/>
        <v>0</v>
      </c>
      <c r="E34" s="54">
        <f t="shared" si="4"/>
        <v>0</v>
      </c>
      <c r="F34" s="56">
        <f t="shared" si="4"/>
        <v>0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0</v>
      </c>
      <c r="T34" s="54">
        <f t="shared" si="6"/>
        <v>0</v>
      </c>
      <c r="U34" s="54">
        <f t="shared" si="6"/>
        <v>0</v>
      </c>
      <c r="V34" s="54">
        <f t="shared" si="6"/>
        <v>0</v>
      </c>
      <c r="W34" s="56">
        <f t="shared" si="6"/>
        <v>0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</v>
      </c>
      <c r="C35" s="54">
        <f t="shared" si="4"/>
        <v>0</v>
      </c>
      <c r="D35" s="54">
        <f t="shared" si="4"/>
        <v>0</v>
      </c>
      <c r="E35" s="54">
        <f t="shared" si="4"/>
        <v>0</v>
      </c>
      <c r="F35" s="56">
        <f t="shared" si="4"/>
        <v>0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0</v>
      </c>
      <c r="T35" s="54">
        <f t="shared" si="6"/>
        <v>0</v>
      </c>
      <c r="U35" s="54">
        <f t="shared" si="6"/>
        <v>0</v>
      </c>
      <c r="V35" s="54">
        <f t="shared" si="6"/>
        <v>0</v>
      </c>
      <c r="W35" s="56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</v>
      </c>
      <c r="C36" s="54">
        <f t="shared" si="4"/>
        <v>0</v>
      </c>
      <c r="D36" s="54">
        <f t="shared" si="4"/>
        <v>0</v>
      </c>
      <c r="E36" s="54">
        <f t="shared" si="4"/>
        <v>0</v>
      </c>
      <c r="F36" s="56">
        <f t="shared" si="4"/>
        <v>0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0</v>
      </c>
      <c r="T36" s="54">
        <f t="shared" si="6"/>
        <v>0</v>
      </c>
      <c r="U36" s="54">
        <f t="shared" si="6"/>
        <v>0</v>
      </c>
      <c r="V36" s="54">
        <f t="shared" si="6"/>
        <v>0</v>
      </c>
      <c r="W36" s="56">
        <f t="shared" si="6"/>
        <v>0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</v>
      </c>
      <c r="C37" s="54">
        <f t="shared" si="4"/>
        <v>0</v>
      </c>
      <c r="D37" s="54">
        <f t="shared" si="4"/>
        <v>0</v>
      </c>
      <c r="E37" s="54">
        <f t="shared" si="4"/>
        <v>0</v>
      </c>
      <c r="F37" s="56">
        <f t="shared" si="4"/>
        <v>0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0</v>
      </c>
      <c r="T37" s="54">
        <f t="shared" si="6"/>
        <v>0</v>
      </c>
      <c r="U37" s="54">
        <f t="shared" si="6"/>
        <v>0</v>
      </c>
      <c r="V37" s="54">
        <f t="shared" si="6"/>
        <v>0</v>
      </c>
      <c r="W37" s="56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</v>
      </c>
      <c r="C38" s="54">
        <f t="shared" si="4"/>
        <v>0</v>
      </c>
      <c r="D38" s="54">
        <f t="shared" si="4"/>
        <v>0</v>
      </c>
      <c r="E38" s="54">
        <f t="shared" si="4"/>
        <v>0</v>
      </c>
      <c r="F38" s="56">
        <f t="shared" si="4"/>
        <v>0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0</v>
      </c>
      <c r="T38" s="54">
        <f t="shared" si="6"/>
        <v>0</v>
      </c>
      <c r="U38" s="54">
        <f t="shared" si="6"/>
        <v>0</v>
      </c>
      <c r="V38" s="54">
        <f t="shared" si="6"/>
        <v>0</v>
      </c>
      <c r="W38" s="56">
        <f t="shared" si="6"/>
        <v>0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</v>
      </c>
      <c r="C39" s="54">
        <f t="shared" si="4"/>
        <v>0</v>
      </c>
      <c r="D39" s="54">
        <f t="shared" si="4"/>
        <v>0</v>
      </c>
      <c r="E39" s="54">
        <f t="shared" si="4"/>
        <v>0</v>
      </c>
      <c r="F39" s="56">
        <f t="shared" si="4"/>
        <v>0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0</v>
      </c>
      <c r="T39" s="54">
        <f t="shared" si="6"/>
        <v>0</v>
      </c>
      <c r="U39" s="54">
        <f t="shared" si="6"/>
        <v>0</v>
      </c>
      <c r="V39" s="54">
        <f t="shared" si="6"/>
        <v>0</v>
      </c>
      <c r="W39" s="56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</v>
      </c>
      <c r="C40" s="54">
        <f t="shared" si="4"/>
        <v>0</v>
      </c>
      <c r="D40" s="54">
        <f t="shared" si="4"/>
        <v>0</v>
      </c>
      <c r="E40" s="54">
        <f t="shared" si="4"/>
        <v>0</v>
      </c>
      <c r="F40" s="56">
        <f t="shared" si="4"/>
        <v>0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0</v>
      </c>
      <c r="T40" s="54">
        <f t="shared" si="6"/>
        <v>0</v>
      </c>
      <c r="U40" s="54">
        <f t="shared" si="6"/>
        <v>0</v>
      </c>
      <c r="V40" s="54">
        <f t="shared" si="6"/>
        <v>0</v>
      </c>
      <c r="W40" s="56">
        <f t="shared" si="6"/>
        <v>0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</v>
      </c>
      <c r="C41" s="54">
        <f t="shared" si="4"/>
        <v>0</v>
      </c>
      <c r="D41" s="54">
        <f t="shared" si="4"/>
        <v>0</v>
      </c>
      <c r="E41" s="54">
        <f t="shared" si="4"/>
        <v>0</v>
      </c>
      <c r="F41" s="56">
        <f t="shared" si="4"/>
        <v>0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</v>
      </c>
      <c r="T41" s="54">
        <f t="shared" si="6"/>
        <v>0</v>
      </c>
      <c r="U41" s="54">
        <f t="shared" si="6"/>
        <v>0</v>
      </c>
      <c r="V41" s="54">
        <f t="shared" si="6"/>
        <v>0</v>
      </c>
      <c r="W41" s="56">
        <f t="shared" si="6"/>
        <v>0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</v>
      </c>
      <c r="C42" s="58">
        <f t="shared" si="4"/>
        <v>0</v>
      </c>
      <c r="D42" s="58">
        <f t="shared" si="4"/>
        <v>0</v>
      </c>
      <c r="E42" s="58">
        <f t="shared" si="4"/>
        <v>0</v>
      </c>
      <c r="F42" s="59">
        <f t="shared" si="4"/>
        <v>0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</v>
      </c>
      <c r="T42" s="58">
        <f t="shared" si="6"/>
        <v>0</v>
      </c>
      <c r="U42" s="58">
        <f t="shared" si="6"/>
        <v>0</v>
      </c>
      <c r="V42" s="58">
        <f t="shared" si="6"/>
        <v>0</v>
      </c>
      <c r="W42" s="59">
        <f t="shared" si="6"/>
        <v>0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</v>
      </c>
      <c r="C43" s="64" t="s">
        <v>51</v>
      </c>
      <c r="D43" s="60">
        <f>MAX(B33:F37)-MIN(B33:F37)</f>
        <v>0</v>
      </c>
      <c r="E43" s="64" t="s">
        <v>50</v>
      </c>
      <c r="F43" s="61">
        <f>B43/(0.975/E27)</f>
        <v>0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0</v>
      </c>
      <c r="T43" s="64" t="s">
        <v>51</v>
      </c>
      <c r="U43" s="60">
        <f>MAX(S33:W37)-MIN(S33:W37)</f>
        <v>0</v>
      </c>
      <c r="V43" s="64" t="s">
        <v>50</v>
      </c>
      <c r="W43" s="61">
        <f>S43/(1.944/V27)</f>
        <v>0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Y43/(2.268/AB27)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</v>
      </c>
      <c r="C44" s="65" t="s">
        <v>51</v>
      </c>
      <c r="D44" s="62">
        <f>MAX(B38:F42)-MIN(B38:F42)</f>
        <v>0</v>
      </c>
      <c r="E44" s="65" t="s">
        <v>50</v>
      </c>
      <c r="F44" s="63">
        <f>B44/(0.975/E27)</f>
        <v>0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</v>
      </c>
      <c r="T44" s="65" t="s">
        <v>51</v>
      </c>
      <c r="U44" s="62">
        <f>MAX(S38:W42)-MIN(S38:W42)</f>
        <v>0</v>
      </c>
      <c r="V44" s="65" t="s">
        <v>50</v>
      </c>
      <c r="W44" s="63">
        <f>S44/(1.944/V27)</f>
        <v>0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Y44/(2.268/AB27)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909" priority="4" operator="notBetween">
      <formula>0.2</formula>
      <formula>0.404</formula>
    </cfRule>
  </conditionalFormatting>
  <conditionalFormatting sqref="E28">
    <cfRule type="cellIs" dxfId="908" priority="5" operator="notBetween">
      <formula>0.38</formula>
      <formula>0.72</formula>
    </cfRule>
  </conditionalFormatting>
  <conditionalFormatting sqref="K26">
    <cfRule type="cellIs" dxfId="907" priority="3" operator="notBetween">
      <formula>0.77</formula>
      <formula>0.91</formula>
    </cfRule>
  </conditionalFormatting>
  <conditionalFormatting sqref="K28">
    <cfRule type="cellIs" dxfId="906" priority="2" operator="notBetween">
      <formula>0.38</formula>
      <formula>0.72</formula>
    </cfRule>
  </conditionalFormatting>
  <conditionalFormatting sqref="AB26">
    <cfRule type="cellIs" dxfId="905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4347A-2FF5-4E5E-87F4-DC38E2D86C30}">
  <sheetPr>
    <pageSetUpPr fitToPage="1"/>
  </sheetPr>
  <dimension ref="A1:AH46"/>
  <sheetViews>
    <sheetView topLeftCell="A21" zoomScaleNormal="100" workbookViewId="0">
      <selection activeCell="R43" sqref="R43:AG4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/>
      <c r="C4" s="91"/>
      <c r="D4" s="91"/>
      <c r="E4" s="91"/>
      <c r="F4" s="95"/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/>
      <c r="T4" s="91"/>
      <c r="U4" s="91"/>
      <c r="V4" s="91"/>
      <c r="W4" s="95"/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/>
      <c r="C5" s="90"/>
      <c r="D5" s="90"/>
      <c r="E5" s="90"/>
      <c r="F5" s="94"/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/>
      <c r="T5" s="90"/>
      <c r="U5" s="90"/>
      <c r="V5" s="90"/>
      <c r="W5" s="94"/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/>
      <c r="C6" s="90"/>
      <c r="D6" s="90"/>
      <c r="E6" s="90"/>
      <c r="F6" s="94"/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/>
      <c r="T6" s="90"/>
      <c r="U6" s="90"/>
      <c r="V6" s="90"/>
      <c r="W6" s="94"/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/>
      <c r="C7" s="90"/>
      <c r="D7" s="90"/>
      <c r="E7" s="90"/>
      <c r="F7" s="94"/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/>
      <c r="T7" s="90"/>
      <c r="U7" s="90"/>
      <c r="V7" s="90"/>
      <c r="W7" s="94"/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/>
      <c r="C8" s="90"/>
      <c r="D8" s="90"/>
      <c r="E8" s="90"/>
      <c r="F8" s="94"/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/>
      <c r="T8" s="90"/>
      <c r="U8" s="90"/>
      <c r="V8" s="90"/>
      <c r="W8" s="94"/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/>
      <c r="C9" s="90"/>
      <c r="D9" s="90"/>
      <c r="E9" s="90"/>
      <c r="F9" s="94"/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/>
      <c r="T9" s="90"/>
      <c r="U9" s="90"/>
      <c r="V9" s="90"/>
      <c r="W9" s="94"/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/>
      <c r="C10" s="90"/>
      <c r="D10" s="90"/>
      <c r="E10" s="90"/>
      <c r="F10" s="94"/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/>
      <c r="T10" s="90"/>
      <c r="U10" s="90"/>
      <c r="V10" s="90"/>
      <c r="W10" s="94"/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/>
      <c r="C11" s="96"/>
      <c r="D11" s="96"/>
      <c r="E11" s="96"/>
      <c r="F11" s="97"/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/>
      <c r="T11" s="96"/>
      <c r="U11" s="96"/>
      <c r="V11" s="96"/>
      <c r="W11" s="97"/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/>
      <c r="C12" s="90"/>
      <c r="D12" s="90"/>
      <c r="E12" s="90"/>
      <c r="F12" s="94"/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/>
      <c r="T12" s="90"/>
      <c r="U12" s="90"/>
      <c r="V12" s="90"/>
      <c r="W12" s="94"/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/>
      <c r="C13" s="92"/>
      <c r="D13" s="92"/>
      <c r="E13" s="92"/>
      <c r="F13" s="93"/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/>
      <c r="T13" s="92"/>
      <c r="U13" s="92"/>
      <c r="V13" s="92"/>
      <c r="W13" s="93"/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/>
      <c r="T14" s="115"/>
      <c r="U14" s="115"/>
      <c r="V14" s="115"/>
      <c r="W14" s="116"/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/>
      <c r="C15" s="98"/>
      <c r="D15" s="98"/>
      <c r="E15" s="98"/>
      <c r="F15" s="99"/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/>
      <c r="T15" s="98"/>
      <c r="U15" s="98"/>
      <c r="V15" s="98"/>
      <c r="W15" s="99"/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/>
      <c r="C16" s="98"/>
      <c r="D16" s="98"/>
      <c r="E16" s="98"/>
      <c r="F16" s="99"/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/>
      <c r="T16" s="98"/>
      <c r="U16" s="98"/>
      <c r="V16" s="98"/>
      <c r="W16" s="99"/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/>
      <c r="C17" s="98"/>
      <c r="D17" s="98"/>
      <c r="E17" s="98"/>
      <c r="F17" s="99"/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/>
      <c r="T17" s="98"/>
      <c r="U17" s="98"/>
      <c r="V17" s="98"/>
      <c r="W17" s="99"/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/>
      <c r="C18" s="98"/>
      <c r="D18" s="98"/>
      <c r="E18" s="98"/>
      <c r="F18" s="99"/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/>
      <c r="T18" s="98"/>
      <c r="U18" s="98"/>
      <c r="V18" s="98"/>
      <c r="W18" s="99"/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/>
      <c r="C19" s="98"/>
      <c r="D19" s="98"/>
      <c r="E19" s="98"/>
      <c r="F19" s="99"/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/>
      <c r="T19" s="98"/>
      <c r="U19" s="98"/>
      <c r="V19" s="98"/>
      <c r="W19" s="99"/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/>
      <c r="C20" s="98"/>
      <c r="D20" s="98"/>
      <c r="E20" s="98"/>
      <c r="F20" s="99"/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/>
      <c r="T20" s="98"/>
      <c r="U20" s="98"/>
      <c r="V20" s="98"/>
      <c r="W20" s="99"/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/>
      <c r="C21" s="98"/>
      <c r="D21" s="98"/>
      <c r="E21" s="98"/>
      <c r="F21" s="99"/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/>
      <c r="T21" s="98"/>
      <c r="U21" s="98"/>
      <c r="V21" s="98"/>
      <c r="W21" s="99"/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/>
      <c r="C22" s="98"/>
      <c r="D22" s="98"/>
      <c r="E22" s="98"/>
      <c r="F22" s="99"/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/>
      <c r="T22" s="98"/>
      <c r="U22" s="98"/>
      <c r="V22" s="98"/>
      <c r="W22" s="99"/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/>
      <c r="C23" s="117"/>
      <c r="D23" s="117"/>
      <c r="E23" s="117"/>
      <c r="F23" s="118"/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/>
      <c r="T23" s="117"/>
      <c r="U23" s="117"/>
      <c r="V23" s="117"/>
      <c r="W23" s="118"/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 t="e">
        <f>AVERAGE(S4:W13)-AVERAGE(S14:W23)</f>
        <v>#DIV/0!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 t="e">
        <f>(V26/(1.944/V27))</f>
        <v>#DIV/0!</v>
      </c>
      <c r="W28" s="177"/>
      <c r="X28" s="123" t="s">
        <v>19</v>
      </c>
      <c r="Y28" s="104" t="s">
        <v>20</v>
      </c>
      <c r="Z28" s="175" t="s">
        <v>98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 t="e">
        <f>1.944*V28/1.8</f>
        <v>#DIV/0!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2.268*AB28/1.5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</v>
      </c>
      <c r="C33" s="67">
        <f t="shared" ref="C33:F33" si="0">C4-C14</f>
        <v>0</v>
      </c>
      <c r="D33" s="67">
        <f t="shared" si="0"/>
        <v>0</v>
      </c>
      <c r="E33" s="67">
        <f t="shared" si="0"/>
        <v>0</v>
      </c>
      <c r="F33" s="68">
        <f t="shared" si="0"/>
        <v>0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0</v>
      </c>
      <c r="T33" s="67">
        <f t="shared" ref="T33:W33" si="2">T4-T14</f>
        <v>0</v>
      </c>
      <c r="U33" s="67">
        <f t="shared" si="2"/>
        <v>0</v>
      </c>
      <c r="V33" s="67">
        <f t="shared" si="2"/>
        <v>0</v>
      </c>
      <c r="W33" s="68">
        <f t="shared" si="2"/>
        <v>0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</v>
      </c>
      <c r="C34" s="54">
        <f t="shared" si="4"/>
        <v>0</v>
      </c>
      <c r="D34" s="54">
        <f t="shared" si="4"/>
        <v>0</v>
      </c>
      <c r="E34" s="54">
        <f t="shared" si="4"/>
        <v>0</v>
      </c>
      <c r="F34" s="56">
        <f t="shared" si="4"/>
        <v>0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0</v>
      </c>
      <c r="T34" s="54">
        <f t="shared" si="6"/>
        <v>0</v>
      </c>
      <c r="U34" s="54">
        <f t="shared" si="6"/>
        <v>0</v>
      </c>
      <c r="V34" s="54">
        <f t="shared" si="6"/>
        <v>0</v>
      </c>
      <c r="W34" s="56">
        <f t="shared" si="6"/>
        <v>0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</v>
      </c>
      <c r="C35" s="54">
        <f t="shared" si="4"/>
        <v>0</v>
      </c>
      <c r="D35" s="54">
        <f t="shared" si="4"/>
        <v>0</v>
      </c>
      <c r="E35" s="54">
        <f t="shared" si="4"/>
        <v>0</v>
      </c>
      <c r="F35" s="56">
        <f t="shared" si="4"/>
        <v>0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0</v>
      </c>
      <c r="T35" s="54">
        <f t="shared" si="6"/>
        <v>0</v>
      </c>
      <c r="U35" s="54">
        <f t="shared" si="6"/>
        <v>0</v>
      </c>
      <c r="V35" s="54">
        <f t="shared" si="6"/>
        <v>0</v>
      </c>
      <c r="W35" s="56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</v>
      </c>
      <c r="C36" s="54">
        <f t="shared" si="4"/>
        <v>0</v>
      </c>
      <c r="D36" s="54">
        <f t="shared" si="4"/>
        <v>0</v>
      </c>
      <c r="E36" s="54">
        <f t="shared" si="4"/>
        <v>0</v>
      </c>
      <c r="F36" s="56">
        <f t="shared" si="4"/>
        <v>0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0</v>
      </c>
      <c r="T36" s="54">
        <f t="shared" si="6"/>
        <v>0</v>
      </c>
      <c r="U36" s="54">
        <f t="shared" si="6"/>
        <v>0</v>
      </c>
      <c r="V36" s="54">
        <f t="shared" si="6"/>
        <v>0</v>
      </c>
      <c r="W36" s="56">
        <f t="shared" si="6"/>
        <v>0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</v>
      </c>
      <c r="C37" s="54">
        <f t="shared" si="4"/>
        <v>0</v>
      </c>
      <c r="D37" s="54">
        <f t="shared" si="4"/>
        <v>0</v>
      </c>
      <c r="E37" s="54">
        <f t="shared" si="4"/>
        <v>0</v>
      </c>
      <c r="F37" s="56">
        <f t="shared" si="4"/>
        <v>0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0</v>
      </c>
      <c r="T37" s="54">
        <f t="shared" si="6"/>
        <v>0</v>
      </c>
      <c r="U37" s="54">
        <f t="shared" si="6"/>
        <v>0</v>
      </c>
      <c r="V37" s="54">
        <f t="shared" si="6"/>
        <v>0</v>
      </c>
      <c r="W37" s="56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</v>
      </c>
      <c r="C38" s="54">
        <f t="shared" si="4"/>
        <v>0</v>
      </c>
      <c r="D38" s="54">
        <f t="shared" si="4"/>
        <v>0</v>
      </c>
      <c r="E38" s="54">
        <f t="shared" si="4"/>
        <v>0</v>
      </c>
      <c r="F38" s="56">
        <f t="shared" si="4"/>
        <v>0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0</v>
      </c>
      <c r="T38" s="54">
        <f t="shared" si="6"/>
        <v>0</v>
      </c>
      <c r="U38" s="54">
        <f t="shared" si="6"/>
        <v>0</v>
      </c>
      <c r="V38" s="54">
        <f t="shared" si="6"/>
        <v>0</v>
      </c>
      <c r="W38" s="56">
        <f t="shared" si="6"/>
        <v>0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</v>
      </c>
      <c r="C39" s="54">
        <f t="shared" si="4"/>
        <v>0</v>
      </c>
      <c r="D39" s="54">
        <f t="shared" si="4"/>
        <v>0</v>
      </c>
      <c r="E39" s="54">
        <f t="shared" si="4"/>
        <v>0</v>
      </c>
      <c r="F39" s="56">
        <f t="shared" si="4"/>
        <v>0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0</v>
      </c>
      <c r="T39" s="54">
        <f t="shared" si="6"/>
        <v>0</v>
      </c>
      <c r="U39" s="54">
        <f t="shared" si="6"/>
        <v>0</v>
      </c>
      <c r="V39" s="54">
        <f t="shared" si="6"/>
        <v>0</v>
      </c>
      <c r="W39" s="56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</v>
      </c>
      <c r="C40" s="54">
        <f t="shared" si="4"/>
        <v>0</v>
      </c>
      <c r="D40" s="54">
        <f t="shared" si="4"/>
        <v>0</v>
      </c>
      <c r="E40" s="54">
        <f t="shared" si="4"/>
        <v>0</v>
      </c>
      <c r="F40" s="56">
        <f t="shared" si="4"/>
        <v>0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0</v>
      </c>
      <c r="T40" s="54">
        <f t="shared" si="6"/>
        <v>0</v>
      </c>
      <c r="U40" s="54">
        <f t="shared" si="6"/>
        <v>0</v>
      </c>
      <c r="V40" s="54">
        <f t="shared" si="6"/>
        <v>0</v>
      </c>
      <c r="W40" s="56">
        <f t="shared" si="6"/>
        <v>0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</v>
      </c>
      <c r="C41" s="54">
        <f t="shared" si="4"/>
        <v>0</v>
      </c>
      <c r="D41" s="54">
        <f t="shared" si="4"/>
        <v>0</v>
      </c>
      <c r="E41" s="54">
        <f t="shared" si="4"/>
        <v>0</v>
      </c>
      <c r="F41" s="56">
        <f t="shared" si="4"/>
        <v>0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</v>
      </c>
      <c r="T41" s="54">
        <f t="shared" si="6"/>
        <v>0</v>
      </c>
      <c r="U41" s="54">
        <f t="shared" si="6"/>
        <v>0</v>
      </c>
      <c r="V41" s="54">
        <f t="shared" si="6"/>
        <v>0</v>
      </c>
      <c r="W41" s="56">
        <f t="shared" si="6"/>
        <v>0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</v>
      </c>
      <c r="C42" s="58">
        <f t="shared" si="4"/>
        <v>0</v>
      </c>
      <c r="D42" s="58">
        <f t="shared" si="4"/>
        <v>0</v>
      </c>
      <c r="E42" s="58">
        <f t="shared" si="4"/>
        <v>0</v>
      </c>
      <c r="F42" s="59">
        <f t="shared" si="4"/>
        <v>0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</v>
      </c>
      <c r="T42" s="58">
        <f t="shared" si="6"/>
        <v>0</v>
      </c>
      <c r="U42" s="58">
        <f t="shared" si="6"/>
        <v>0</v>
      </c>
      <c r="V42" s="58">
        <f t="shared" si="6"/>
        <v>0</v>
      </c>
      <c r="W42" s="59">
        <f t="shared" si="6"/>
        <v>0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</v>
      </c>
      <c r="C43" s="64" t="s">
        <v>51</v>
      </c>
      <c r="D43" s="60">
        <f>MAX(B33:F37)-MIN(B33:F37)</f>
        <v>0</v>
      </c>
      <c r="E43" s="64" t="s">
        <v>50</v>
      </c>
      <c r="F43" s="61">
        <f>B43/(0.975/E27)</f>
        <v>0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0</v>
      </c>
      <c r="T43" s="64" t="s">
        <v>51</v>
      </c>
      <c r="U43" s="60">
        <f>MAX(S33:W37)-MIN(S33:W37)</f>
        <v>0</v>
      </c>
      <c r="V43" s="64" t="s">
        <v>50</v>
      </c>
      <c r="W43" s="61">
        <f>S43/(1.944/V27)</f>
        <v>0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Y43/(2.268/AB27)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</v>
      </c>
      <c r="C44" s="65" t="s">
        <v>51</v>
      </c>
      <c r="D44" s="62">
        <f>MAX(B38:F42)-MIN(B38:F42)</f>
        <v>0</v>
      </c>
      <c r="E44" s="65" t="s">
        <v>50</v>
      </c>
      <c r="F44" s="63">
        <f>B44/(0.975/E27)</f>
        <v>0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</v>
      </c>
      <c r="T44" s="65" t="s">
        <v>51</v>
      </c>
      <c r="U44" s="62">
        <f>MAX(S38:W42)-MIN(S38:W42)</f>
        <v>0</v>
      </c>
      <c r="V44" s="65" t="s">
        <v>50</v>
      </c>
      <c r="W44" s="63">
        <f>S44/(1.944/V27)</f>
        <v>0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Y44/(2.268/AB27)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904" priority="4" operator="notBetween">
      <formula>0.2</formula>
      <formula>0.404</formula>
    </cfRule>
  </conditionalFormatting>
  <conditionalFormatting sqref="E28">
    <cfRule type="cellIs" dxfId="903" priority="5" operator="notBetween">
      <formula>0.38</formula>
      <formula>0.72</formula>
    </cfRule>
  </conditionalFormatting>
  <conditionalFormatting sqref="K26">
    <cfRule type="cellIs" dxfId="902" priority="3" operator="notBetween">
      <formula>0.77</formula>
      <formula>0.91</formula>
    </cfRule>
  </conditionalFormatting>
  <conditionalFormatting sqref="K28">
    <cfRule type="cellIs" dxfId="901" priority="2" operator="notBetween">
      <formula>0.38</formula>
      <formula>0.72</formula>
    </cfRule>
  </conditionalFormatting>
  <conditionalFormatting sqref="AB26">
    <cfRule type="cellIs" dxfId="900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A811-28AB-4AD0-BA2A-FA8011916AC4}">
  <sheetPr>
    <pageSetUpPr fitToPage="1"/>
  </sheetPr>
  <dimension ref="A1:AH46"/>
  <sheetViews>
    <sheetView topLeftCell="A18" zoomScaleNormal="100" workbookViewId="0">
      <selection activeCell="R43" sqref="R43:AG4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/>
      <c r="C4" s="91"/>
      <c r="D4" s="91"/>
      <c r="E4" s="91"/>
      <c r="F4" s="95"/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/>
      <c r="T4" s="91"/>
      <c r="U4" s="91"/>
      <c r="V4" s="91"/>
      <c r="W4" s="95"/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/>
      <c r="C5" s="90"/>
      <c r="D5" s="90"/>
      <c r="E5" s="90"/>
      <c r="F5" s="94"/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/>
      <c r="T5" s="90"/>
      <c r="U5" s="90"/>
      <c r="V5" s="90"/>
      <c r="W5" s="94"/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/>
      <c r="C6" s="90"/>
      <c r="D6" s="90"/>
      <c r="E6" s="90"/>
      <c r="F6" s="94"/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/>
      <c r="T6" s="90"/>
      <c r="U6" s="90"/>
      <c r="V6" s="90"/>
      <c r="W6" s="94"/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/>
      <c r="C7" s="90"/>
      <c r="D7" s="90"/>
      <c r="E7" s="90"/>
      <c r="F7" s="94"/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/>
      <c r="T7" s="90"/>
      <c r="U7" s="90"/>
      <c r="V7" s="90"/>
      <c r="W7" s="94"/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/>
      <c r="C8" s="90"/>
      <c r="D8" s="90"/>
      <c r="E8" s="90"/>
      <c r="F8" s="94"/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/>
      <c r="T8" s="90"/>
      <c r="U8" s="90"/>
      <c r="V8" s="90"/>
      <c r="W8" s="94"/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/>
      <c r="C9" s="90"/>
      <c r="D9" s="90"/>
      <c r="E9" s="90"/>
      <c r="F9" s="94"/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/>
      <c r="T9" s="90"/>
      <c r="U9" s="90"/>
      <c r="V9" s="90"/>
      <c r="W9" s="94"/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/>
      <c r="C10" s="90"/>
      <c r="D10" s="90"/>
      <c r="E10" s="90"/>
      <c r="F10" s="94"/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/>
      <c r="T10" s="90"/>
      <c r="U10" s="90"/>
      <c r="V10" s="90"/>
      <c r="W10" s="94"/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/>
      <c r="C11" s="96"/>
      <c r="D11" s="96"/>
      <c r="E11" s="96"/>
      <c r="F11" s="97"/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/>
      <c r="T11" s="96"/>
      <c r="U11" s="96"/>
      <c r="V11" s="96"/>
      <c r="W11" s="97"/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/>
      <c r="C12" s="90"/>
      <c r="D12" s="90"/>
      <c r="E12" s="90"/>
      <c r="F12" s="94"/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/>
      <c r="T12" s="90"/>
      <c r="U12" s="90"/>
      <c r="V12" s="90"/>
      <c r="W12" s="94"/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/>
      <c r="C13" s="92"/>
      <c r="D13" s="92"/>
      <c r="E13" s="92"/>
      <c r="F13" s="93"/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/>
      <c r="T13" s="92"/>
      <c r="U13" s="92"/>
      <c r="V13" s="92"/>
      <c r="W13" s="93"/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/>
      <c r="T14" s="115"/>
      <c r="U14" s="115"/>
      <c r="V14" s="115"/>
      <c r="W14" s="116"/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/>
      <c r="C15" s="98"/>
      <c r="D15" s="98"/>
      <c r="E15" s="98"/>
      <c r="F15" s="99"/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/>
      <c r="T15" s="98"/>
      <c r="U15" s="98"/>
      <c r="V15" s="98"/>
      <c r="W15" s="99"/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/>
      <c r="C16" s="98"/>
      <c r="D16" s="98"/>
      <c r="E16" s="98"/>
      <c r="F16" s="99"/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/>
      <c r="T16" s="98"/>
      <c r="U16" s="98"/>
      <c r="V16" s="98"/>
      <c r="W16" s="99"/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/>
      <c r="C17" s="98"/>
      <c r="D17" s="98"/>
      <c r="E17" s="98"/>
      <c r="F17" s="99"/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/>
      <c r="T17" s="98"/>
      <c r="U17" s="98"/>
      <c r="V17" s="98"/>
      <c r="W17" s="99"/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/>
      <c r="C18" s="98"/>
      <c r="D18" s="98"/>
      <c r="E18" s="98"/>
      <c r="F18" s="99"/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/>
      <c r="T18" s="98"/>
      <c r="U18" s="98"/>
      <c r="V18" s="98"/>
      <c r="W18" s="99"/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/>
      <c r="C19" s="98"/>
      <c r="D19" s="98"/>
      <c r="E19" s="98"/>
      <c r="F19" s="99"/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/>
      <c r="T19" s="98"/>
      <c r="U19" s="98"/>
      <c r="V19" s="98"/>
      <c r="W19" s="99"/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/>
      <c r="C20" s="98"/>
      <c r="D20" s="98"/>
      <c r="E20" s="98"/>
      <c r="F20" s="99"/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/>
      <c r="T20" s="98"/>
      <c r="U20" s="98"/>
      <c r="V20" s="98"/>
      <c r="W20" s="99"/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/>
      <c r="C21" s="98"/>
      <c r="D21" s="98"/>
      <c r="E21" s="98"/>
      <c r="F21" s="99"/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/>
      <c r="T21" s="98"/>
      <c r="U21" s="98"/>
      <c r="V21" s="98"/>
      <c r="W21" s="99"/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/>
      <c r="C22" s="98"/>
      <c r="D22" s="98"/>
      <c r="E22" s="98"/>
      <c r="F22" s="99"/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/>
      <c r="T22" s="98"/>
      <c r="U22" s="98"/>
      <c r="V22" s="98"/>
      <c r="W22" s="99"/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/>
      <c r="C23" s="117"/>
      <c r="D23" s="117"/>
      <c r="E23" s="117"/>
      <c r="F23" s="118"/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/>
      <c r="T23" s="117"/>
      <c r="U23" s="117"/>
      <c r="V23" s="117"/>
      <c r="W23" s="118"/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 t="e">
        <f>AVERAGE(S4:W13)-AVERAGE(S14:W23)</f>
        <v>#DIV/0!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 t="e">
        <f>(V26/(1.944/V27))</f>
        <v>#DIV/0!</v>
      </c>
      <c r="W28" s="177"/>
      <c r="X28" s="123" t="s">
        <v>19</v>
      </c>
      <c r="Y28" s="104" t="s">
        <v>20</v>
      </c>
      <c r="Z28" s="175" t="s">
        <v>98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 t="e">
        <f>1.944*V28/1.8</f>
        <v>#DIV/0!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2.268*AB28/1.5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</v>
      </c>
      <c r="C33" s="67">
        <f t="shared" ref="C33:F33" si="0">C4-C14</f>
        <v>0</v>
      </c>
      <c r="D33" s="67">
        <f t="shared" si="0"/>
        <v>0</v>
      </c>
      <c r="E33" s="67">
        <f t="shared" si="0"/>
        <v>0</v>
      </c>
      <c r="F33" s="68">
        <f t="shared" si="0"/>
        <v>0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0</v>
      </c>
      <c r="T33" s="67">
        <f t="shared" ref="T33:W33" si="2">T4-T14</f>
        <v>0</v>
      </c>
      <c r="U33" s="67">
        <f t="shared" si="2"/>
        <v>0</v>
      </c>
      <c r="V33" s="67">
        <f t="shared" si="2"/>
        <v>0</v>
      </c>
      <c r="W33" s="68">
        <f t="shared" si="2"/>
        <v>0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</v>
      </c>
      <c r="C34" s="54">
        <f t="shared" si="4"/>
        <v>0</v>
      </c>
      <c r="D34" s="54">
        <f t="shared" si="4"/>
        <v>0</v>
      </c>
      <c r="E34" s="54">
        <f t="shared" si="4"/>
        <v>0</v>
      </c>
      <c r="F34" s="56">
        <f t="shared" si="4"/>
        <v>0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0</v>
      </c>
      <c r="T34" s="54">
        <f t="shared" si="6"/>
        <v>0</v>
      </c>
      <c r="U34" s="54">
        <f t="shared" si="6"/>
        <v>0</v>
      </c>
      <c r="V34" s="54">
        <f t="shared" si="6"/>
        <v>0</v>
      </c>
      <c r="W34" s="56">
        <f t="shared" si="6"/>
        <v>0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</v>
      </c>
      <c r="C35" s="54">
        <f t="shared" si="4"/>
        <v>0</v>
      </c>
      <c r="D35" s="54">
        <f t="shared" si="4"/>
        <v>0</v>
      </c>
      <c r="E35" s="54">
        <f t="shared" si="4"/>
        <v>0</v>
      </c>
      <c r="F35" s="56">
        <f t="shared" si="4"/>
        <v>0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0</v>
      </c>
      <c r="T35" s="54">
        <f t="shared" si="6"/>
        <v>0</v>
      </c>
      <c r="U35" s="54">
        <f t="shared" si="6"/>
        <v>0</v>
      </c>
      <c r="V35" s="54">
        <f t="shared" si="6"/>
        <v>0</v>
      </c>
      <c r="W35" s="56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</v>
      </c>
      <c r="C36" s="54">
        <f t="shared" si="4"/>
        <v>0</v>
      </c>
      <c r="D36" s="54">
        <f t="shared" si="4"/>
        <v>0</v>
      </c>
      <c r="E36" s="54">
        <f t="shared" si="4"/>
        <v>0</v>
      </c>
      <c r="F36" s="56">
        <f t="shared" si="4"/>
        <v>0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0</v>
      </c>
      <c r="T36" s="54">
        <f t="shared" si="6"/>
        <v>0</v>
      </c>
      <c r="U36" s="54">
        <f t="shared" si="6"/>
        <v>0</v>
      </c>
      <c r="V36" s="54">
        <f t="shared" si="6"/>
        <v>0</v>
      </c>
      <c r="W36" s="56">
        <f t="shared" si="6"/>
        <v>0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</v>
      </c>
      <c r="C37" s="54">
        <f t="shared" si="4"/>
        <v>0</v>
      </c>
      <c r="D37" s="54">
        <f t="shared" si="4"/>
        <v>0</v>
      </c>
      <c r="E37" s="54">
        <f t="shared" si="4"/>
        <v>0</v>
      </c>
      <c r="F37" s="56">
        <f t="shared" si="4"/>
        <v>0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0</v>
      </c>
      <c r="T37" s="54">
        <f t="shared" si="6"/>
        <v>0</v>
      </c>
      <c r="U37" s="54">
        <f t="shared" si="6"/>
        <v>0</v>
      </c>
      <c r="V37" s="54">
        <f t="shared" si="6"/>
        <v>0</v>
      </c>
      <c r="W37" s="56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</v>
      </c>
      <c r="C38" s="54">
        <f t="shared" si="4"/>
        <v>0</v>
      </c>
      <c r="D38" s="54">
        <f t="shared" si="4"/>
        <v>0</v>
      </c>
      <c r="E38" s="54">
        <f t="shared" si="4"/>
        <v>0</v>
      </c>
      <c r="F38" s="56">
        <f t="shared" si="4"/>
        <v>0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0</v>
      </c>
      <c r="T38" s="54">
        <f t="shared" si="6"/>
        <v>0</v>
      </c>
      <c r="U38" s="54">
        <f t="shared" si="6"/>
        <v>0</v>
      </c>
      <c r="V38" s="54">
        <f t="shared" si="6"/>
        <v>0</v>
      </c>
      <c r="W38" s="56">
        <f t="shared" si="6"/>
        <v>0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</v>
      </c>
      <c r="C39" s="54">
        <f t="shared" si="4"/>
        <v>0</v>
      </c>
      <c r="D39" s="54">
        <f t="shared" si="4"/>
        <v>0</v>
      </c>
      <c r="E39" s="54">
        <f t="shared" si="4"/>
        <v>0</v>
      </c>
      <c r="F39" s="56">
        <f t="shared" si="4"/>
        <v>0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0</v>
      </c>
      <c r="T39" s="54">
        <f t="shared" si="6"/>
        <v>0</v>
      </c>
      <c r="U39" s="54">
        <f t="shared" si="6"/>
        <v>0</v>
      </c>
      <c r="V39" s="54">
        <f t="shared" si="6"/>
        <v>0</v>
      </c>
      <c r="W39" s="56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</v>
      </c>
      <c r="C40" s="54">
        <f t="shared" si="4"/>
        <v>0</v>
      </c>
      <c r="D40" s="54">
        <f t="shared" si="4"/>
        <v>0</v>
      </c>
      <c r="E40" s="54">
        <f t="shared" si="4"/>
        <v>0</v>
      </c>
      <c r="F40" s="56">
        <f t="shared" si="4"/>
        <v>0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0</v>
      </c>
      <c r="T40" s="54">
        <f t="shared" si="6"/>
        <v>0</v>
      </c>
      <c r="U40" s="54">
        <f t="shared" si="6"/>
        <v>0</v>
      </c>
      <c r="V40" s="54">
        <f t="shared" si="6"/>
        <v>0</v>
      </c>
      <c r="W40" s="56">
        <f t="shared" si="6"/>
        <v>0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</v>
      </c>
      <c r="C41" s="54">
        <f t="shared" si="4"/>
        <v>0</v>
      </c>
      <c r="D41" s="54">
        <f t="shared" si="4"/>
        <v>0</v>
      </c>
      <c r="E41" s="54">
        <f t="shared" si="4"/>
        <v>0</v>
      </c>
      <c r="F41" s="56">
        <f t="shared" si="4"/>
        <v>0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</v>
      </c>
      <c r="T41" s="54">
        <f t="shared" si="6"/>
        <v>0</v>
      </c>
      <c r="U41" s="54">
        <f t="shared" si="6"/>
        <v>0</v>
      </c>
      <c r="V41" s="54">
        <f t="shared" si="6"/>
        <v>0</v>
      </c>
      <c r="W41" s="56">
        <f t="shared" si="6"/>
        <v>0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</v>
      </c>
      <c r="C42" s="58">
        <f t="shared" si="4"/>
        <v>0</v>
      </c>
      <c r="D42" s="58">
        <f t="shared" si="4"/>
        <v>0</v>
      </c>
      <c r="E42" s="58">
        <f t="shared" si="4"/>
        <v>0</v>
      </c>
      <c r="F42" s="59">
        <f t="shared" si="4"/>
        <v>0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</v>
      </c>
      <c r="T42" s="58">
        <f t="shared" si="6"/>
        <v>0</v>
      </c>
      <c r="U42" s="58">
        <f t="shared" si="6"/>
        <v>0</v>
      </c>
      <c r="V42" s="58">
        <f t="shared" si="6"/>
        <v>0</v>
      </c>
      <c r="W42" s="59">
        <f t="shared" si="6"/>
        <v>0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</v>
      </c>
      <c r="C43" s="64" t="s">
        <v>51</v>
      </c>
      <c r="D43" s="60">
        <f>MAX(B33:F37)-MIN(B33:F37)</f>
        <v>0</v>
      </c>
      <c r="E43" s="64" t="s">
        <v>50</v>
      </c>
      <c r="F43" s="61">
        <f>B43/(0.975/E27)</f>
        <v>0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0</v>
      </c>
      <c r="T43" s="64" t="s">
        <v>51</v>
      </c>
      <c r="U43" s="60">
        <f>MAX(S33:W37)-MIN(S33:W37)</f>
        <v>0</v>
      </c>
      <c r="V43" s="64" t="s">
        <v>50</v>
      </c>
      <c r="W43" s="61">
        <f>S43/(1.944/V27)</f>
        <v>0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Y43/(2.268/AB27)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</v>
      </c>
      <c r="C44" s="65" t="s">
        <v>51</v>
      </c>
      <c r="D44" s="62">
        <f>MAX(B38:F42)-MIN(B38:F42)</f>
        <v>0</v>
      </c>
      <c r="E44" s="65" t="s">
        <v>50</v>
      </c>
      <c r="F44" s="63">
        <f>B44/(0.975/E27)</f>
        <v>0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</v>
      </c>
      <c r="T44" s="65" t="s">
        <v>51</v>
      </c>
      <c r="U44" s="62">
        <f>MAX(S38:W42)-MIN(S38:W42)</f>
        <v>0</v>
      </c>
      <c r="V44" s="65" t="s">
        <v>50</v>
      </c>
      <c r="W44" s="63">
        <f>S44/(1.944/V27)</f>
        <v>0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Y44/(2.268/AB27)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899" priority="4" operator="notBetween">
      <formula>0.2</formula>
      <formula>0.404</formula>
    </cfRule>
  </conditionalFormatting>
  <conditionalFormatting sqref="E28">
    <cfRule type="cellIs" dxfId="898" priority="5" operator="notBetween">
      <formula>0.38</formula>
      <formula>0.72</formula>
    </cfRule>
  </conditionalFormatting>
  <conditionalFormatting sqref="K26">
    <cfRule type="cellIs" dxfId="897" priority="3" operator="notBetween">
      <formula>0.77</formula>
      <formula>0.91</formula>
    </cfRule>
  </conditionalFormatting>
  <conditionalFormatting sqref="K28">
    <cfRule type="cellIs" dxfId="896" priority="2" operator="notBetween">
      <formula>0.38</formula>
      <formula>0.72</formula>
    </cfRule>
  </conditionalFormatting>
  <conditionalFormatting sqref="AB26">
    <cfRule type="cellIs" dxfId="895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5C81-40A9-43F2-9CA0-1235833CBECD}">
  <sheetPr>
    <pageSetUpPr fitToPage="1"/>
  </sheetPr>
  <dimension ref="A1:AH46"/>
  <sheetViews>
    <sheetView topLeftCell="A24" zoomScaleNormal="100" workbookViewId="0">
      <selection activeCell="R43" sqref="R43:AG4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/>
      <c r="C4" s="91"/>
      <c r="D4" s="91"/>
      <c r="E4" s="91"/>
      <c r="F4" s="95"/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/>
      <c r="T4" s="91"/>
      <c r="U4" s="91"/>
      <c r="V4" s="91"/>
      <c r="W4" s="95"/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/>
      <c r="C5" s="90"/>
      <c r="D5" s="90"/>
      <c r="E5" s="90"/>
      <c r="F5" s="94"/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/>
      <c r="T5" s="90"/>
      <c r="U5" s="90"/>
      <c r="V5" s="90"/>
      <c r="W5" s="94"/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/>
      <c r="C6" s="90"/>
      <c r="D6" s="90"/>
      <c r="E6" s="90"/>
      <c r="F6" s="94"/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/>
      <c r="T6" s="90"/>
      <c r="U6" s="90"/>
      <c r="V6" s="90"/>
      <c r="W6" s="94"/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/>
      <c r="C7" s="90"/>
      <c r="D7" s="90"/>
      <c r="E7" s="90"/>
      <c r="F7" s="94"/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/>
      <c r="T7" s="90"/>
      <c r="U7" s="90"/>
      <c r="V7" s="90"/>
      <c r="W7" s="94"/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/>
      <c r="C8" s="90"/>
      <c r="D8" s="90"/>
      <c r="E8" s="90"/>
      <c r="F8" s="94"/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/>
      <c r="T8" s="90"/>
      <c r="U8" s="90"/>
      <c r="V8" s="90"/>
      <c r="W8" s="94"/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/>
      <c r="C9" s="90"/>
      <c r="D9" s="90"/>
      <c r="E9" s="90"/>
      <c r="F9" s="94"/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/>
      <c r="T9" s="90"/>
      <c r="U9" s="90"/>
      <c r="V9" s="90"/>
      <c r="W9" s="94"/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/>
      <c r="C10" s="90"/>
      <c r="D10" s="90"/>
      <c r="E10" s="90"/>
      <c r="F10" s="94"/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/>
      <c r="T10" s="90"/>
      <c r="U10" s="90"/>
      <c r="V10" s="90"/>
      <c r="W10" s="94"/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/>
      <c r="C11" s="96"/>
      <c r="D11" s="96"/>
      <c r="E11" s="96"/>
      <c r="F11" s="97"/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/>
      <c r="T11" s="96"/>
      <c r="U11" s="96"/>
      <c r="V11" s="96"/>
      <c r="W11" s="97"/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/>
      <c r="C12" s="90"/>
      <c r="D12" s="90"/>
      <c r="E12" s="90"/>
      <c r="F12" s="94"/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/>
      <c r="T12" s="90"/>
      <c r="U12" s="90"/>
      <c r="V12" s="90"/>
      <c r="W12" s="94"/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/>
      <c r="C13" s="92"/>
      <c r="D13" s="92"/>
      <c r="E13" s="92"/>
      <c r="F13" s="93"/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/>
      <c r="T13" s="92"/>
      <c r="U13" s="92"/>
      <c r="V13" s="92"/>
      <c r="W13" s="93"/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/>
      <c r="T14" s="115"/>
      <c r="U14" s="115"/>
      <c r="V14" s="115"/>
      <c r="W14" s="116"/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/>
      <c r="C15" s="98"/>
      <c r="D15" s="98"/>
      <c r="E15" s="98"/>
      <c r="F15" s="99"/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/>
      <c r="T15" s="98"/>
      <c r="U15" s="98"/>
      <c r="V15" s="98"/>
      <c r="W15" s="99"/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/>
      <c r="C16" s="98"/>
      <c r="D16" s="98"/>
      <c r="E16" s="98"/>
      <c r="F16" s="99"/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/>
      <c r="T16" s="98"/>
      <c r="U16" s="98"/>
      <c r="V16" s="98"/>
      <c r="W16" s="99"/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/>
      <c r="C17" s="98"/>
      <c r="D17" s="98"/>
      <c r="E17" s="98"/>
      <c r="F17" s="99"/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/>
      <c r="T17" s="98"/>
      <c r="U17" s="98"/>
      <c r="V17" s="98"/>
      <c r="W17" s="99"/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/>
      <c r="C18" s="98"/>
      <c r="D18" s="98"/>
      <c r="E18" s="98"/>
      <c r="F18" s="99"/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/>
      <c r="T18" s="98"/>
      <c r="U18" s="98"/>
      <c r="V18" s="98"/>
      <c r="W18" s="99"/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/>
      <c r="C19" s="98"/>
      <c r="D19" s="98"/>
      <c r="E19" s="98"/>
      <c r="F19" s="99"/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/>
      <c r="T19" s="98"/>
      <c r="U19" s="98"/>
      <c r="V19" s="98"/>
      <c r="W19" s="99"/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/>
      <c r="C20" s="98"/>
      <c r="D20" s="98"/>
      <c r="E20" s="98"/>
      <c r="F20" s="99"/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/>
      <c r="T20" s="98"/>
      <c r="U20" s="98"/>
      <c r="V20" s="98"/>
      <c r="W20" s="99"/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/>
      <c r="C21" s="98"/>
      <c r="D21" s="98"/>
      <c r="E21" s="98"/>
      <c r="F21" s="99"/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/>
      <c r="T21" s="98"/>
      <c r="U21" s="98"/>
      <c r="V21" s="98"/>
      <c r="W21" s="99"/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/>
      <c r="C22" s="98"/>
      <c r="D22" s="98"/>
      <c r="E22" s="98"/>
      <c r="F22" s="99"/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/>
      <c r="T22" s="98"/>
      <c r="U22" s="98"/>
      <c r="V22" s="98"/>
      <c r="W22" s="99"/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/>
      <c r="C23" s="117"/>
      <c r="D23" s="117"/>
      <c r="E23" s="117"/>
      <c r="F23" s="118"/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/>
      <c r="T23" s="117"/>
      <c r="U23" s="117"/>
      <c r="V23" s="117"/>
      <c r="W23" s="118"/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 t="e">
        <f>AVERAGE(S4:W13)-AVERAGE(S14:W23)</f>
        <v>#DIV/0!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 t="e">
        <f>(V26/(1.944/V27))</f>
        <v>#DIV/0!</v>
      </c>
      <c r="W28" s="177"/>
      <c r="X28" s="123" t="s">
        <v>19</v>
      </c>
      <c r="Y28" s="104" t="s">
        <v>20</v>
      </c>
      <c r="Z28" s="175" t="s">
        <v>98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 t="e">
        <f>1.944*V28/1.8</f>
        <v>#DIV/0!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2.268*AB28/1.5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</v>
      </c>
      <c r="C33" s="67">
        <f t="shared" ref="C33:F33" si="0">C4-C14</f>
        <v>0</v>
      </c>
      <c r="D33" s="67">
        <f t="shared" si="0"/>
        <v>0</v>
      </c>
      <c r="E33" s="67">
        <f t="shared" si="0"/>
        <v>0</v>
      </c>
      <c r="F33" s="68">
        <f t="shared" si="0"/>
        <v>0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0</v>
      </c>
      <c r="T33" s="67">
        <f t="shared" ref="T33:W33" si="2">T4-T14</f>
        <v>0</v>
      </c>
      <c r="U33" s="67">
        <f t="shared" si="2"/>
        <v>0</v>
      </c>
      <c r="V33" s="67">
        <f t="shared" si="2"/>
        <v>0</v>
      </c>
      <c r="W33" s="68">
        <f t="shared" si="2"/>
        <v>0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</v>
      </c>
      <c r="C34" s="54">
        <f t="shared" si="4"/>
        <v>0</v>
      </c>
      <c r="D34" s="54">
        <f t="shared" si="4"/>
        <v>0</v>
      </c>
      <c r="E34" s="54">
        <f t="shared" si="4"/>
        <v>0</v>
      </c>
      <c r="F34" s="56">
        <f t="shared" si="4"/>
        <v>0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0</v>
      </c>
      <c r="T34" s="54">
        <f t="shared" si="6"/>
        <v>0</v>
      </c>
      <c r="U34" s="54">
        <f t="shared" si="6"/>
        <v>0</v>
      </c>
      <c r="V34" s="54">
        <f t="shared" si="6"/>
        <v>0</v>
      </c>
      <c r="W34" s="56">
        <f t="shared" si="6"/>
        <v>0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</v>
      </c>
      <c r="C35" s="54">
        <f t="shared" si="4"/>
        <v>0</v>
      </c>
      <c r="D35" s="54">
        <f t="shared" si="4"/>
        <v>0</v>
      </c>
      <c r="E35" s="54">
        <f t="shared" si="4"/>
        <v>0</v>
      </c>
      <c r="F35" s="56">
        <f t="shared" si="4"/>
        <v>0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0</v>
      </c>
      <c r="T35" s="54">
        <f t="shared" si="6"/>
        <v>0</v>
      </c>
      <c r="U35" s="54">
        <f t="shared" si="6"/>
        <v>0</v>
      </c>
      <c r="V35" s="54">
        <f t="shared" si="6"/>
        <v>0</v>
      </c>
      <c r="W35" s="56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</v>
      </c>
      <c r="C36" s="54">
        <f t="shared" si="4"/>
        <v>0</v>
      </c>
      <c r="D36" s="54">
        <f t="shared" si="4"/>
        <v>0</v>
      </c>
      <c r="E36" s="54">
        <f t="shared" si="4"/>
        <v>0</v>
      </c>
      <c r="F36" s="56">
        <f t="shared" si="4"/>
        <v>0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0</v>
      </c>
      <c r="T36" s="54">
        <f t="shared" si="6"/>
        <v>0</v>
      </c>
      <c r="U36" s="54">
        <f t="shared" si="6"/>
        <v>0</v>
      </c>
      <c r="V36" s="54">
        <f t="shared" si="6"/>
        <v>0</v>
      </c>
      <c r="W36" s="56">
        <f t="shared" si="6"/>
        <v>0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</v>
      </c>
      <c r="C37" s="54">
        <f t="shared" si="4"/>
        <v>0</v>
      </c>
      <c r="D37" s="54">
        <f t="shared" si="4"/>
        <v>0</v>
      </c>
      <c r="E37" s="54">
        <f t="shared" si="4"/>
        <v>0</v>
      </c>
      <c r="F37" s="56">
        <f t="shared" si="4"/>
        <v>0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0</v>
      </c>
      <c r="T37" s="54">
        <f t="shared" si="6"/>
        <v>0</v>
      </c>
      <c r="U37" s="54">
        <f t="shared" si="6"/>
        <v>0</v>
      </c>
      <c r="V37" s="54">
        <f t="shared" si="6"/>
        <v>0</v>
      </c>
      <c r="W37" s="56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</v>
      </c>
      <c r="C38" s="54">
        <f t="shared" si="4"/>
        <v>0</v>
      </c>
      <c r="D38" s="54">
        <f t="shared" si="4"/>
        <v>0</v>
      </c>
      <c r="E38" s="54">
        <f t="shared" si="4"/>
        <v>0</v>
      </c>
      <c r="F38" s="56">
        <f t="shared" si="4"/>
        <v>0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0</v>
      </c>
      <c r="T38" s="54">
        <f t="shared" si="6"/>
        <v>0</v>
      </c>
      <c r="U38" s="54">
        <f t="shared" si="6"/>
        <v>0</v>
      </c>
      <c r="V38" s="54">
        <f t="shared" si="6"/>
        <v>0</v>
      </c>
      <c r="W38" s="56">
        <f t="shared" si="6"/>
        <v>0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</v>
      </c>
      <c r="C39" s="54">
        <f t="shared" si="4"/>
        <v>0</v>
      </c>
      <c r="D39" s="54">
        <f t="shared" si="4"/>
        <v>0</v>
      </c>
      <c r="E39" s="54">
        <f t="shared" si="4"/>
        <v>0</v>
      </c>
      <c r="F39" s="56">
        <f t="shared" si="4"/>
        <v>0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0</v>
      </c>
      <c r="T39" s="54">
        <f t="shared" si="6"/>
        <v>0</v>
      </c>
      <c r="U39" s="54">
        <f t="shared" si="6"/>
        <v>0</v>
      </c>
      <c r="V39" s="54">
        <f t="shared" si="6"/>
        <v>0</v>
      </c>
      <c r="W39" s="56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</v>
      </c>
      <c r="C40" s="54">
        <f t="shared" si="4"/>
        <v>0</v>
      </c>
      <c r="D40" s="54">
        <f t="shared" si="4"/>
        <v>0</v>
      </c>
      <c r="E40" s="54">
        <f t="shared" si="4"/>
        <v>0</v>
      </c>
      <c r="F40" s="56">
        <f t="shared" si="4"/>
        <v>0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0</v>
      </c>
      <c r="T40" s="54">
        <f t="shared" si="6"/>
        <v>0</v>
      </c>
      <c r="U40" s="54">
        <f t="shared" si="6"/>
        <v>0</v>
      </c>
      <c r="V40" s="54">
        <f t="shared" si="6"/>
        <v>0</v>
      </c>
      <c r="W40" s="56">
        <f t="shared" si="6"/>
        <v>0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</v>
      </c>
      <c r="C41" s="54">
        <f t="shared" si="4"/>
        <v>0</v>
      </c>
      <c r="D41" s="54">
        <f t="shared" si="4"/>
        <v>0</v>
      </c>
      <c r="E41" s="54">
        <f t="shared" si="4"/>
        <v>0</v>
      </c>
      <c r="F41" s="56">
        <f t="shared" si="4"/>
        <v>0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</v>
      </c>
      <c r="T41" s="54">
        <f t="shared" si="6"/>
        <v>0</v>
      </c>
      <c r="U41" s="54">
        <f t="shared" si="6"/>
        <v>0</v>
      </c>
      <c r="V41" s="54">
        <f t="shared" si="6"/>
        <v>0</v>
      </c>
      <c r="W41" s="56">
        <f t="shared" si="6"/>
        <v>0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</v>
      </c>
      <c r="C42" s="58">
        <f t="shared" si="4"/>
        <v>0</v>
      </c>
      <c r="D42" s="58">
        <f t="shared" si="4"/>
        <v>0</v>
      </c>
      <c r="E42" s="58">
        <f t="shared" si="4"/>
        <v>0</v>
      </c>
      <c r="F42" s="59">
        <f t="shared" si="4"/>
        <v>0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</v>
      </c>
      <c r="T42" s="58">
        <f t="shared" si="6"/>
        <v>0</v>
      </c>
      <c r="U42" s="58">
        <f t="shared" si="6"/>
        <v>0</v>
      </c>
      <c r="V42" s="58">
        <f t="shared" si="6"/>
        <v>0</v>
      </c>
      <c r="W42" s="59">
        <f t="shared" si="6"/>
        <v>0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</v>
      </c>
      <c r="C43" s="64" t="s">
        <v>51</v>
      </c>
      <c r="D43" s="60">
        <f>MAX(B33:F37)-MIN(B33:F37)</f>
        <v>0</v>
      </c>
      <c r="E43" s="64" t="s">
        <v>50</v>
      </c>
      <c r="F43" s="61">
        <f>B43/(0.975/E27)</f>
        <v>0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0</v>
      </c>
      <c r="T43" s="64" t="s">
        <v>51</v>
      </c>
      <c r="U43" s="60">
        <f>MAX(S33:W37)-MIN(S33:W37)</f>
        <v>0</v>
      </c>
      <c r="V43" s="64" t="s">
        <v>50</v>
      </c>
      <c r="W43" s="61">
        <f>S43/(1.944/V27)</f>
        <v>0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Y43/(2.268/AB27)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</v>
      </c>
      <c r="C44" s="65" t="s">
        <v>51</v>
      </c>
      <c r="D44" s="62">
        <f>MAX(B38:F42)-MIN(B38:F42)</f>
        <v>0</v>
      </c>
      <c r="E44" s="65" t="s">
        <v>50</v>
      </c>
      <c r="F44" s="63">
        <f>B44/(0.975/E27)</f>
        <v>0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</v>
      </c>
      <c r="T44" s="65" t="s">
        <v>51</v>
      </c>
      <c r="U44" s="62">
        <f>MAX(S38:W42)-MIN(S38:W42)</f>
        <v>0</v>
      </c>
      <c r="V44" s="65" t="s">
        <v>50</v>
      </c>
      <c r="W44" s="63">
        <f>S44/(1.944/V27)</f>
        <v>0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Y44/(2.268/AB27)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894" priority="4" operator="notBetween">
      <formula>0.2</formula>
      <formula>0.404</formula>
    </cfRule>
  </conditionalFormatting>
  <conditionalFormatting sqref="E28">
    <cfRule type="cellIs" dxfId="893" priority="5" operator="notBetween">
      <formula>0.38</formula>
      <formula>0.72</formula>
    </cfRule>
  </conditionalFormatting>
  <conditionalFormatting sqref="K26">
    <cfRule type="cellIs" dxfId="892" priority="3" operator="notBetween">
      <formula>0.77</formula>
      <formula>0.91</formula>
    </cfRule>
  </conditionalFormatting>
  <conditionalFormatting sqref="K28">
    <cfRule type="cellIs" dxfId="891" priority="2" operator="notBetween">
      <formula>0.38</formula>
      <formula>0.72</formula>
    </cfRule>
  </conditionalFormatting>
  <conditionalFormatting sqref="AB26">
    <cfRule type="cellIs" dxfId="890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27BF-70A8-433B-A818-8B21C3CB1EF1}">
  <sheetPr>
    <pageSetUpPr fitToPage="1"/>
  </sheetPr>
  <dimension ref="A1:AH46"/>
  <sheetViews>
    <sheetView topLeftCell="A21" zoomScaleNormal="100" workbookViewId="0">
      <selection activeCell="R43" sqref="R43:AG4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/>
      <c r="C4" s="91"/>
      <c r="D4" s="91"/>
      <c r="E4" s="91"/>
      <c r="F4" s="95"/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/>
      <c r="T4" s="91"/>
      <c r="U4" s="91"/>
      <c r="V4" s="91"/>
      <c r="W4" s="95"/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/>
      <c r="C5" s="90"/>
      <c r="D5" s="90"/>
      <c r="E5" s="90"/>
      <c r="F5" s="94"/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/>
      <c r="T5" s="90"/>
      <c r="U5" s="90"/>
      <c r="V5" s="90"/>
      <c r="W5" s="94"/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/>
      <c r="C6" s="90"/>
      <c r="D6" s="90"/>
      <c r="E6" s="90"/>
      <c r="F6" s="94"/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/>
      <c r="T6" s="90"/>
      <c r="U6" s="90"/>
      <c r="V6" s="90"/>
      <c r="W6" s="94"/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/>
      <c r="C7" s="90"/>
      <c r="D7" s="90"/>
      <c r="E7" s="90"/>
      <c r="F7" s="94"/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/>
      <c r="T7" s="90"/>
      <c r="U7" s="90"/>
      <c r="V7" s="90"/>
      <c r="W7" s="94"/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/>
      <c r="C8" s="90"/>
      <c r="D8" s="90"/>
      <c r="E8" s="90"/>
      <c r="F8" s="94"/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/>
      <c r="T8" s="90"/>
      <c r="U8" s="90"/>
      <c r="V8" s="90"/>
      <c r="W8" s="94"/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/>
      <c r="C9" s="90"/>
      <c r="D9" s="90"/>
      <c r="E9" s="90"/>
      <c r="F9" s="94"/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/>
      <c r="T9" s="90"/>
      <c r="U9" s="90"/>
      <c r="V9" s="90"/>
      <c r="W9" s="94"/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/>
      <c r="C10" s="90"/>
      <c r="D10" s="90"/>
      <c r="E10" s="90"/>
      <c r="F10" s="94"/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/>
      <c r="T10" s="90"/>
      <c r="U10" s="90"/>
      <c r="V10" s="90"/>
      <c r="W10" s="94"/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/>
      <c r="C11" s="96"/>
      <c r="D11" s="96"/>
      <c r="E11" s="96"/>
      <c r="F11" s="97"/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/>
      <c r="T11" s="96"/>
      <c r="U11" s="96"/>
      <c r="V11" s="96"/>
      <c r="W11" s="97"/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/>
      <c r="C12" s="90"/>
      <c r="D12" s="90"/>
      <c r="E12" s="90"/>
      <c r="F12" s="94"/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/>
      <c r="T12" s="90"/>
      <c r="U12" s="90"/>
      <c r="V12" s="90"/>
      <c r="W12" s="94"/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/>
      <c r="C13" s="92"/>
      <c r="D13" s="92"/>
      <c r="E13" s="92"/>
      <c r="F13" s="93"/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/>
      <c r="T13" s="92"/>
      <c r="U13" s="92"/>
      <c r="V13" s="92"/>
      <c r="W13" s="93"/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/>
      <c r="T14" s="115"/>
      <c r="U14" s="115"/>
      <c r="V14" s="115"/>
      <c r="W14" s="116"/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/>
      <c r="C15" s="98"/>
      <c r="D15" s="98"/>
      <c r="E15" s="98"/>
      <c r="F15" s="99"/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/>
      <c r="T15" s="98"/>
      <c r="U15" s="98"/>
      <c r="V15" s="98"/>
      <c r="W15" s="99"/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/>
      <c r="C16" s="98"/>
      <c r="D16" s="98"/>
      <c r="E16" s="98"/>
      <c r="F16" s="99"/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/>
      <c r="T16" s="98"/>
      <c r="U16" s="98"/>
      <c r="V16" s="98"/>
      <c r="W16" s="99"/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/>
      <c r="C17" s="98"/>
      <c r="D17" s="98"/>
      <c r="E17" s="98"/>
      <c r="F17" s="99"/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/>
      <c r="T17" s="98"/>
      <c r="U17" s="98"/>
      <c r="V17" s="98"/>
      <c r="W17" s="99"/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/>
      <c r="C18" s="98"/>
      <c r="D18" s="98"/>
      <c r="E18" s="98"/>
      <c r="F18" s="99"/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/>
      <c r="T18" s="98"/>
      <c r="U18" s="98"/>
      <c r="V18" s="98"/>
      <c r="W18" s="99"/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/>
      <c r="C19" s="98"/>
      <c r="D19" s="98"/>
      <c r="E19" s="98"/>
      <c r="F19" s="99"/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/>
      <c r="T19" s="98"/>
      <c r="U19" s="98"/>
      <c r="V19" s="98"/>
      <c r="W19" s="99"/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/>
      <c r="C20" s="98"/>
      <c r="D20" s="98"/>
      <c r="E20" s="98"/>
      <c r="F20" s="99"/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/>
      <c r="T20" s="98"/>
      <c r="U20" s="98"/>
      <c r="V20" s="98"/>
      <c r="W20" s="99"/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/>
      <c r="C21" s="98"/>
      <c r="D21" s="98"/>
      <c r="E21" s="98"/>
      <c r="F21" s="99"/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/>
      <c r="T21" s="98"/>
      <c r="U21" s="98"/>
      <c r="V21" s="98"/>
      <c r="W21" s="99"/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/>
      <c r="C22" s="98"/>
      <c r="D22" s="98"/>
      <c r="E22" s="98"/>
      <c r="F22" s="99"/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/>
      <c r="T22" s="98"/>
      <c r="U22" s="98"/>
      <c r="V22" s="98"/>
      <c r="W22" s="99"/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/>
      <c r="C23" s="117"/>
      <c r="D23" s="117"/>
      <c r="E23" s="117"/>
      <c r="F23" s="118"/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/>
      <c r="T23" s="117"/>
      <c r="U23" s="117"/>
      <c r="V23" s="117"/>
      <c r="W23" s="118"/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 t="e">
        <f>AVERAGE(S4:W13)-AVERAGE(S14:W23)</f>
        <v>#DIV/0!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 t="e">
        <f>(V26/(1.944/V27))</f>
        <v>#DIV/0!</v>
      </c>
      <c r="W28" s="177"/>
      <c r="X28" s="123" t="s">
        <v>19</v>
      </c>
      <c r="Y28" s="104" t="s">
        <v>20</v>
      </c>
      <c r="Z28" s="175" t="s">
        <v>98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 t="e">
        <f>1.944*V28/1.8</f>
        <v>#DIV/0!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2.268*AB28/1.5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</v>
      </c>
      <c r="C33" s="67">
        <f t="shared" ref="C33:F33" si="0">C4-C14</f>
        <v>0</v>
      </c>
      <c r="D33" s="67">
        <f t="shared" si="0"/>
        <v>0</v>
      </c>
      <c r="E33" s="67">
        <f t="shared" si="0"/>
        <v>0</v>
      </c>
      <c r="F33" s="68">
        <f t="shared" si="0"/>
        <v>0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0</v>
      </c>
      <c r="T33" s="67">
        <f t="shared" ref="T33:W33" si="2">T4-T14</f>
        <v>0</v>
      </c>
      <c r="U33" s="67">
        <f t="shared" si="2"/>
        <v>0</v>
      </c>
      <c r="V33" s="67">
        <f t="shared" si="2"/>
        <v>0</v>
      </c>
      <c r="W33" s="68">
        <f t="shared" si="2"/>
        <v>0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</v>
      </c>
      <c r="C34" s="54">
        <f t="shared" si="4"/>
        <v>0</v>
      </c>
      <c r="D34" s="54">
        <f t="shared" si="4"/>
        <v>0</v>
      </c>
      <c r="E34" s="54">
        <f t="shared" si="4"/>
        <v>0</v>
      </c>
      <c r="F34" s="56">
        <f t="shared" si="4"/>
        <v>0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0</v>
      </c>
      <c r="T34" s="54">
        <f t="shared" si="6"/>
        <v>0</v>
      </c>
      <c r="U34" s="54">
        <f t="shared" si="6"/>
        <v>0</v>
      </c>
      <c r="V34" s="54">
        <f t="shared" si="6"/>
        <v>0</v>
      </c>
      <c r="W34" s="56">
        <f t="shared" si="6"/>
        <v>0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</v>
      </c>
      <c r="C35" s="54">
        <f t="shared" si="4"/>
        <v>0</v>
      </c>
      <c r="D35" s="54">
        <f t="shared" si="4"/>
        <v>0</v>
      </c>
      <c r="E35" s="54">
        <f t="shared" si="4"/>
        <v>0</v>
      </c>
      <c r="F35" s="56">
        <f t="shared" si="4"/>
        <v>0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0</v>
      </c>
      <c r="T35" s="54">
        <f t="shared" si="6"/>
        <v>0</v>
      </c>
      <c r="U35" s="54">
        <f t="shared" si="6"/>
        <v>0</v>
      </c>
      <c r="V35" s="54">
        <f t="shared" si="6"/>
        <v>0</v>
      </c>
      <c r="W35" s="56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</v>
      </c>
      <c r="C36" s="54">
        <f t="shared" si="4"/>
        <v>0</v>
      </c>
      <c r="D36" s="54">
        <f t="shared" si="4"/>
        <v>0</v>
      </c>
      <c r="E36" s="54">
        <f t="shared" si="4"/>
        <v>0</v>
      </c>
      <c r="F36" s="56">
        <f t="shared" si="4"/>
        <v>0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0</v>
      </c>
      <c r="T36" s="54">
        <f t="shared" si="6"/>
        <v>0</v>
      </c>
      <c r="U36" s="54">
        <f t="shared" si="6"/>
        <v>0</v>
      </c>
      <c r="V36" s="54">
        <f t="shared" si="6"/>
        <v>0</v>
      </c>
      <c r="W36" s="56">
        <f t="shared" si="6"/>
        <v>0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</v>
      </c>
      <c r="C37" s="54">
        <f t="shared" si="4"/>
        <v>0</v>
      </c>
      <c r="D37" s="54">
        <f t="shared" si="4"/>
        <v>0</v>
      </c>
      <c r="E37" s="54">
        <f t="shared" si="4"/>
        <v>0</v>
      </c>
      <c r="F37" s="56">
        <f t="shared" si="4"/>
        <v>0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0</v>
      </c>
      <c r="T37" s="54">
        <f t="shared" si="6"/>
        <v>0</v>
      </c>
      <c r="U37" s="54">
        <f t="shared" si="6"/>
        <v>0</v>
      </c>
      <c r="V37" s="54">
        <f t="shared" si="6"/>
        <v>0</v>
      </c>
      <c r="W37" s="56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</v>
      </c>
      <c r="C38" s="54">
        <f t="shared" si="4"/>
        <v>0</v>
      </c>
      <c r="D38" s="54">
        <f t="shared" si="4"/>
        <v>0</v>
      </c>
      <c r="E38" s="54">
        <f t="shared" si="4"/>
        <v>0</v>
      </c>
      <c r="F38" s="56">
        <f t="shared" si="4"/>
        <v>0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0</v>
      </c>
      <c r="T38" s="54">
        <f t="shared" si="6"/>
        <v>0</v>
      </c>
      <c r="U38" s="54">
        <f t="shared" si="6"/>
        <v>0</v>
      </c>
      <c r="V38" s="54">
        <f t="shared" si="6"/>
        <v>0</v>
      </c>
      <c r="W38" s="56">
        <f t="shared" si="6"/>
        <v>0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</v>
      </c>
      <c r="C39" s="54">
        <f t="shared" si="4"/>
        <v>0</v>
      </c>
      <c r="D39" s="54">
        <f t="shared" si="4"/>
        <v>0</v>
      </c>
      <c r="E39" s="54">
        <f t="shared" si="4"/>
        <v>0</v>
      </c>
      <c r="F39" s="56">
        <f t="shared" si="4"/>
        <v>0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0</v>
      </c>
      <c r="T39" s="54">
        <f t="shared" si="6"/>
        <v>0</v>
      </c>
      <c r="U39" s="54">
        <f t="shared" si="6"/>
        <v>0</v>
      </c>
      <c r="V39" s="54">
        <f t="shared" si="6"/>
        <v>0</v>
      </c>
      <c r="W39" s="56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</v>
      </c>
      <c r="C40" s="54">
        <f t="shared" si="4"/>
        <v>0</v>
      </c>
      <c r="D40" s="54">
        <f t="shared" si="4"/>
        <v>0</v>
      </c>
      <c r="E40" s="54">
        <f t="shared" si="4"/>
        <v>0</v>
      </c>
      <c r="F40" s="56">
        <f t="shared" si="4"/>
        <v>0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0</v>
      </c>
      <c r="T40" s="54">
        <f t="shared" si="6"/>
        <v>0</v>
      </c>
      <c r="U40" s="54">
        <f t="shared" si="6"/>
        <v>0</v>
      </c>
      <c r="V40" s="54">
        <f t="shared" si="6"/>
        <v>0</v>
      </c>
      <c r="W40" s="56">
        <f t="shared" si="6"/>
        <v>0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</v>
      </c>
      <c r="C41" s="54">
        <f t="shared" si="4"/>
        <v>0</v>
      </c>
      <c r="D41" s="54">
        <f t="shared" si="4"/>
        <v>0</v>
      </c>
      <c r="E41" s="54">
        <f t="shared" si="4"/>
        <v>0</v>
      </c>
      <c r="F41" s="56">
        <f t="shared" si="4"/>
        <v>0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</v>
      </c>
      <c r="T41" s="54">
        <f t="shared" si="6"/>
        <v>0</v>
      </c>
      <c r="U41" s="54">
        <f t="shared" si="6"/>
        <v>0</v>
      </c>
      <c r="V41" s="54">
        <f t="shared" si="6"/>
        <v>0</v>
      </c>
      <c r="W41" s="56">
        <f t="shared" si="6"/>
        <v>0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</v>
      </c>
      <c r="C42" s="58">
        <f t="shared" si="4"/>
        <v>0</v>
      </c>
      <c r="D42" s="58">
        <f t="shared" si="4"/>
        <v>0</v>
      </c>
      <c r="E42" s="58">
        <f t="shared" si="4"/>
        <v>0</v>
      </c>
      <c r="F42" s="59">
        <f t="shared" si="4"/>
        <v>0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</v>
      </c>
      <c r="T42" s="58">
        <f t="shared" si="6"/>
        <v>0</v>
      </c>
      <c r="U42" s="58">
        <f t="shared" si="6"/>
        <v>0</v>
      </c>
      <c r="V42" s="58">
        <f t="shared" si="6"/>
        <v>0</v>
      </c>
      <c r="W42" s="59">
        <f t="shared" si="6"/>
        <v>0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</v>
      </c>
      <c r="C43" s="64" t="s">
        <v>51</v>
      </c>
      <c r="D43" s="60">
        <f>MAX(B33:F37)-MIN(B33:F37)</f>
        <v>0</v>
      </c>
      <c r="E43" s="64" t="s">
        <v>50</v>
      </c>
      <c r="F43" s="61">
        <f>B43/(0.975/E27)</f>
        <v>0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0</v>
      </c>
      <c r="T43" s="64" t="s">
        <v>51</v>
      </c>
      <c r="U43" s="60">
        <f>MAX(S33:W37)-MIN(S33:W37)</f>
        <v>0</v>
      </c>
      <c r="V43" s="64" t="s">
        <v>50</v>
      </c>
      <c r="W43" s="61">
        <f>S43/(1.944/V27)</f>
        <v>0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Y43/(2.268/AB27)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</v>
      </c>
      <c r="C44" s="65" t="s">
        <v>51</v>
      </c>
      <c r="D44" s="62">
        <f>MAX(B38:F42)-MIN(B38:F42)</f>
        <v>0</v>
      </c>
      <c r="E44" s="65" t="s">
        <v>50</v>
      </c>
      <c r="F44" s="63">
        <f>B44/(0.975/E27)</f>
        <v>0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</v>
      </c>
      <c r="T44" s="65" t="s">
        <v>51</v>
      </c>
      <c r="U44" s="62">
        <f>MAX(S38:W42)-MIN(S38:W42)</f>
        <v>0</v>
      </c>
      <c r="V44" s="65" t="s">
        <v>50</v>
      </c>
      <c r="W44" s="63">
        <f>S44/(1.944/V27)</f>
        <v>0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Y44/(2.268/AB27)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889" priority="4" operator="notBetween">
      <formula>0.2</formula>
      <formula>0.404</formula>
    </cfRule>
  </conditionalFormatting>
  <conditionalFormatting sqref="E28">
    <cfRule type="cellIs" dxfId="888" priority="5" operator="notBetween">
      <formula>0.38</formula>
      <formula>0.72</formula>
    </cfRule>
  </conditionalFormatting>
  <conditionalFormatting sqref="K26">
    <cfRule type="cellIs" dxfId="887" priority="3" operator="notBetween">
      <formula>0.77</formula>
      <formula>0.91</formula>
    </cfRule>
  </conditionalFormatting>
  <conditionalFormatting sqref="K28">
    <cfRule type="cellIs" dxfId="886" priority="2" operator="notBetween">
      <formula>0.38</formula>
      <formula>0.72</formula>
    </cfRule>
  </conditionalFormatting>
  <conditionalFormatting sqref="AB26">
    <cfRule type="cellIs" dxfId="885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030B-5B49-4E31-89C9-1A23B0CD40C3}">
  <sheetPr>
    <pageSetUpPr fitToPage="1"/>
  </sheetPr>
  <dimension ref="A1:AH46"/>
  <sheetViews>
    <sheetView topLeftCell="A24" zoomScaleNormal="100" workbookViewId="0">
      <selection activeCell="R43" sqref="R43:AG4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/>
      <c r="C4" s="91"/>
      <c r="D4" s="91"/>
      <c r="E4" s="91"/>
      <c r="F4" s="95"/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/>
      <c r="T4" s="91"/>
      <c r="U4" s="91"/>
      <c r="V4" s="91"/>
      <c r="W4" s="95"/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/>
      <c r="C5" s="90"/>
      <c r="D5" s="90"/>
      <c r="E5" s="90"/>
      <c r="F5" s="94"/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/>
      <c r="T5" s="90"/>
      <c r="U5" s="90"/>
      <c r="V5" s="90"/>
      <c r="W5" s="94"/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/>
      <c r="C6" s="90"/>
      <c r="D6" s="90"/>
      <c r="E6" s="90"/>
      <c r="F6" s="94"/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/>
      <c r="T6" s="90"/>
      <c r="U6" s="90"/>
      <c r="V6" s="90"/>
      <c r="W6" s="94"/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/>
      <c r="C7" s="90"/>
      <c r="D7" s="90"/>
      <c r="E7" s="90"/>
      <c r="F7" s="94"/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/>
      <c r="T7" s="90"/>
      <c r="U7" s="90"/>
      <c r="V7" s="90"/>
      <c r="W7" s="94"/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/>
      <c r="C8" s="90"/>
      <c r="D8" s="90"/>
      <c r="E8" s="90"/>
      <c r="F8" s="94"/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/>
      <c r="T8" s="90"/>
      <c r="U8" s="90"/>
      <c r="V8" s="90"/>
      <c r="W8" s="94"/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/>
      <c r="C9" s="90"/>
      <c r="D9" s="90"/>
      <c r="E9" s="90"/>
      <c r="F9" s="94"/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/>
      <c r="T9" s="90"/>
      <c r="U9" s="90"/>
      <c r="V9" s="90"/>
      <c r="W9" s="94"/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/>
      <c r="C10" s="90"/>
      <c r="D10" s="90"/>
      <c r="E10" s="90"/>
      <c r="F10" s="94"/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/>
      <c r="T10" s="90"/>
      <c r="U10" s="90"/>
      <c r="V10" s="90"/>
      <c r="W10" s="94"/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/>
      <c r="C11" s="96"/>
      <c r="D11" s="96"/>
      <c r="E11" s="96"/>
      <c r="F11" s="97"/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/>
      <c r="T11" s="96"/>
      <c r="U11" s="96"/>
      <c r="V11" s="96"/>
      <c r="W11" s="97"/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/>
      <c r="C12" s="90"/>
      <c r="D12" s="90"/>
      <c r="E12" s="90"/>
      <c r="F12" s="94"/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/>
      <c r="T12" s="90"/>
      <c r="U12" s="90"/>
      <c r="V12" s="90"/>
      <c r="W12" s="94"/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/>
      <c r="C13" s="92"/>
      <c r="D13" s="92"/>
      <c r="E13" s="92"/>
      <c r="F13" s="93"/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/>
      <c r="T13" s="92"/>
      <c r="U13" s="92"/>
      <c r="V13" s="92"/>
      <c r="W13" s="93"/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/>
      <c r="T14" s="115"/>
      <c r="U14" s="115"/>
      <c r="V14" s="115"/>
      <c r="W14" s="116"/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/>
      <c r="C15" s="98"/>
      <c r="D15" s="98"/>
      <c r="E15" s="98"/>
      <c r="F15" s="99"/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/>
      <c r="T15" s="98"/>
      <c r="U15" s="98"/>
      <c r="V15" s="98"/>
      <c r="W15" s="99"/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/>
      <c r="C16" s="98"/>
      <c r="D16" s="98"/>
      <c r="E16" s="98"/>
      <c r="F16" s="99"/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/>
      <c r="T16" s="98"/>
      <c r="U16" s="98"/>
      <c r="V16" s="98"/>
      <c r="W16" s="99"/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/>
      <c r="C17" s="98"/>
      <c r="D17" s="98"/>
      <c r="E17" s="98"/>
      <c r="F17" s="99"/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/>
      <c r="T17" s="98"/>
      <c r="U17" s="98"/>
      <c r="V17" s="98"/>
      <c r="W17" s="99"/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/>
      <c r="C18" s="98"/>
      <c r="D18" s="98"/>
      <c r="E18" s="98"/>
      <c r="F18" s="99"/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/>
      <c r="T18" s="98"/>
      <c r="U18" s="98"/>
      <c r="V18" s="98"/>
      <c r="W18" s="99"/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/>
      <c r="C19" s="98"/>
      <c r="D19" s="98"/>
      <c r="E19" s="98"/>
      <c r="F19" s="99"/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/>
      <c r="T19" s="98"/>
      <c r="U19" s="98"/>
      <c r="V19" s="98"/>
      <c r="W19" s="99"/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/>
      <c r="C20" s="98"/>
      <c r="D20" s="98"/>
      <c r="E20" s="98"/>
      <c r="F20" s="99"/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/>
      <c r="T20" s="98"/>
      <c r="U20" s="98"/>
      <c r="V20" s="98"/>
      <c r="W20" s="99"/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/>
      <c r="C21" s="98"/>
      <c r="D21" s="98"/>
      <c r="E21" s="98"/>
      <c r="F21" s="99"/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/>
      <c r="T21" s="98"/>
      <c r="U21" s="98"/>
      <c r="V21" s="98"/>
      <c r="W21" s="99"/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/>
      <c r="C22" s="98"/>
      <c r="D22" s="98"/>
      <c r="E22" s="98"/>
      <c r="F22" s="99"/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/>
      <c r="T22" s="98"/>
      <c r="U22" s="98"/>
      <c r="V22" s="98"/>
      <c r="W22" s="99"/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/>
      <c r="C23" s="117"/>
      <c r="D23" s="117"/>
      <c r="E23" s="117"/>
      <c r="F23" s="118"/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/>
      <c r="T23" s="117"/>
      <c r="U23" s="117"/>
      <c r="V23" s="117"/>
      <c r="W23" s="118"/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 t="e">
        <f>AVERAGE(S4:W13)-AVERAGE(S14:W23)</f>
        <v>#DIV/0!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 t="e">
        <f>(V26/(1.944/V27))</f>
        <v>#DIV/0!</v>
      </c>
      <c r="W28" s="177"/>
      <c r="X28" s="123" t="s">
        <v>19</v>
      </c>
      <c r="Y28" s="104" t="s">
        <v>20</v>
      </c>
      <c r="Z28" s="175" t="s">
        <v>98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 t="e">
        <f>1.944*V28/1.8</f>
        <v>#DIV/0!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2.268*AB28/1.5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</v>
      </c>
      <c r="C33" s="67">
        <f t="shared" ref="C33:F33" si="0">C4-C14</f>
        <v>0</v>
      </c>
      <c r="D33" s="67">
        <f t="shared" si="0"/>
        <v>0</v>
      </c>
      <c r="E33" s="67">
        <f t="shared" si="0"/>
        <v>0</v>
      </c>
      <c r="F33" s="68">
        <f t="shared" si="0"/>
        <v>0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0</v>
      </c>
      <c r="T33" s="67">
        <f t="shared" ref="T33:W33" si="2">T4-T14</f>
        <v>0</v>
      </c>
      <c r="U33" s="67">
        <f t="shared" si="2"/>
        <v>0</v>
      </c>
      <c r="V33" s="67">
        <f t="shared" si="2"/>
        <v>0</v>
      </c>
      <c r="W33" s="68">
        <f t="shared" si="2"/>
        <v>0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</v>
      </c>
      <c r="C34" s="54">
        <f t="shared" si="4"/>
        <v>0</v>
      </c>
      <c r="D34" s="54">
        <f t="shared" si="4"/>
        <v>0</v>
      </c>
      <c r="E34" s="54">
        <f t="shared" si="4"/>
        <v>0</v>
      </c>
      <c r="F34" s="56">
        <f t="shared" si="4"/>
        <v>0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0</v>
      </c>
      <c r="T34" s="54">
        <f t="shared" si="6"/>
        <v>0</v>
      </c>
      <c r="U34" s="54">
        <f t="shared" si="6"/>
        <v>0</v>
      </c>
      <c r="V34" s="54">
        <f t="shared" si="6"/>
        <v>0</v>
      </c>
      <c r="W34" s="56">
        <f t="shared" si="6"/>
        <v>0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</v>
      </c>
      <c r="C35" s="54">
        <f t="shared" si="4"/>
        <v>0</v>
      </c>
      <c r="D35" s="54">
        <f t="shared" si="4"/>
        <v>0</v>
      </c>
      <c r="E35" s="54">
        <f t="shared" si="4"/>
        <v>0</v>
      </c>
      <c r="F35" s="56">
        <f t="shared" si="4"/>
        <v>0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0</v>
      </c>
      <c r="T35" s="54">
        <f t="shared" si="6"/>
        <v>0</v>
      </c>
      <c r="U35" s="54">
        <f t="shared" si="6"/>
        <v>0</v>
      </c>
      <c r="V35" s="54">
        <f t="shared" si="6"/>
        <v>0</v>
      </c>
      <c r="W35" s="56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</v>
      </c>
      <c r="C36" s="54">
        <f t="shared" si="4"/>
        <v>0</v>
      </c>
      <c r="D36" s="54">
        <f t="shared" si="4"/>
        <v>0</v>
      </c>
      <c r="E36" s="54">
        <f t="shared" si="4"/>
        <v>0</v>
      </c>
      <c r="F36" s="56">
        <f t="shared" si="4"/>
        <v>0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0</v>
      </c>
      <c r="T36" s="54">
        <f t="shared" si="6"/>
        <v>0</v>
      </c>
      <c r="U36" s="54">
        <f t="shared" si="6"/>
        <v>0</v>
      </c>
      <c r="V36" s="54">
        <f t="shared" si="6"/>
        <v>0</v>
      </c>
      <c r="W36" s="56">
        <f t="shared" si="6"/>
        <v>0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</v>
      </c>
      <c r="C37" s="54">
        <f t="shared" si="4"/>
        <v>0</v>
      </c>
      <c r="D37" s="54">
        <f t="shared" si="4"/>
        <v>0</v>
      </c>
      <c r="E37" s="54">
        <f t="shared" si="4"/>
        <v>0</v>
      </c>
      <c r="F37" s="56">
        <f t="shared" si="4"/>
        <v>0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0</v>
      </c>
      <c r="T37" s="54">
        <f t="shared" si="6"/>
        <v>0</v>
      </c>
      <c r="U37" s="54">
        <f t="shared" si="6"/>
        <v>0</v>
      </c>
      <c r="V37" s="54">
        <f t="shared" si="6"/>
        <v>0</v>
      </c>
      <c r="W37" s="56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</v>
      </c>
      <c r="C38" s="54">
        <f t="shared" si="4"/>
        <v>0</v>
      </c>
      <c r="D38" s="54">
        <f t="shared" si="4"/>
        <v>0</v>
      </c>
      <c r="E38" s="54">
        <f t="shared" si="4"/>
        <v>0</v>
      </c>
      <c r="F38" s="56">
        <f t="shared" si="4"/>
        <v>0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0</v>
      </c>
      <c r="T38" s="54">
        <f t="shared" si="6"/>
        <v>0</v>
      </c>
      <c r="U38" s="54">
        <f t="shared" si="6"/>
        <v>0</v>
      </c>
      <c r="V38" s="54">
        <f t="shared" si="6"/>
        <v>0</v>
      </c>
      <c r="W38" s="56">
        <f t="shared" si="6"/>
        <v>0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</v>
      </c>
      <c r="C39" s="54">
        <f t="shared" si="4"/>
        <v>0</v>
      </c>
      <c r="D39" s="54">
        <f t="shared" si="4"/>
        <v>0</v>
      </c>
      <c r="E39" s="54">
        <f t="shared" si="4"/>
        <v>0</v>
      </c>
      <c r="F39" s="56">
        <f t="shared" si="4"/>
        <v>0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0</v>
      </c>
      <c r="T39" s="54">
        <f t="shared" si="6"/>
        <v>0</v>
      </c>
      <c r="U39" s="54">
        <f t="shared" si="6"/>
        <v>0</v>
      </c>
      <c r="V39" s="54">
        <f t="shared" si="6"/>
        <v>0</v>
      </c>
      <c r="W39" s="56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</v>
      </c>
      <c r="C40" s="54">
        <f t="shared" si="4"/>
        <v>0</v>
      </c>
      <c r="D40" s="54">
        <f t="shared" si="4"/>
        <v>0</v>
      </c>
      <c r="E40" s="54">
        <f t="shared" si="4"/>
        <v>0</v>
      </c>
      <c r="F40" s="56">
        <f t="shared" si="4"/>
        <v>0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0</v>
      </c>
      <c r="T40" s="54">
        <f t="shared" si="6"/>
        <v>0</v>
      </c>
      <c r="U40" s="54">
        <f t="shared" si="6"/>
        <v>0</v>
      </c>
      <c r="V40" s="54">
        <f t="shared" si="6"/>
        <v>0</v>
      </c>
      <c r="W40" s="56">
        <f t="shared" si="6"/>
        <v>0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</v>
      </c>
      <c r="C41" s="54">
        <f t="shared" si="4"/>
        <v>0</v>
      </c>
      <c r="D41" s="54">
        <f t="shared" si="4"/>
        <v>0</v>
      </c>
      <c r="E41" s="54">
        <f t="shared" si="4"/>
        <v>0</v>
      </c>
      <c r="F41" s="56">
        <f t="shared" si="4"/>
        <v>0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</v>
      </c>
      <c r="T41" s="54">
        <f t="shared" si="6"/>
        <v>0</v>
      </c>
      <c r="U41" s="54">
        <f t="shared" si="6"/>
        <v>0</v>
      </c>
      <c r="V41" s="54">
        <f t="shared" si="6"/>
        <v>0</v>
      </c>
      <c r="W41" s="56">
        <f t="shared" si="6"/>
        <v>0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</v>
      </c>
      <c r="C42" s="58">
        <f t="shared" si="4"/>
        <v>0</v>
      </c>
      <c r="D42" s="58">
        <f t="shared" si="4"/>
        <v>0</v>
      </c>
      <c r="E42" s="58">
        <f t="shared" si="4"/>
        <v>0</v>
      </c>
      <c r="F42" s="59">
        <f t="shared" si="4"/>
        <v>0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</v>
      </c>
      <c r="T42" s="58">
        <f t="shared" si="6"/>
        <v>0</v>
      </c>
      <c r="U42" s="58">
        <f t="shared" si="6"/>
        <v>0</v>
      </c>
      <c r="V42" s="58">
        <f t="shared" si="6"/>
        <v>0</v>
      </c>
      <c r="W42" s="59">
        <f t="shared" si="6"/>
        <v>0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</v>
      </c>
      <c r="C43" s="64" t="s">
        <v>51</v>
      </c>
      <c r="D43" s="60">
        <f>MAX(B33:F37)-MIN(B33:F37)</f>
        <v>0</v>
      </c>
      <c r="E43" s="64" t="s">
        <v>50</v>
      </c>
      <c r="F43" s="61">
        <f>B43/(0.975/E27)</f>
        <v>0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0</v>
      </c>
      <c r="T43" s="64" t="s">
        <v>51</v>
      </c>
      <c r="U43" s="60">
        <f>MAX(S33:W37)-MIN(S33:W37)</f>
        <v>0</v>
      </c>
      <c r="V43" s="64" t="s">
        <v>50</v>
      </c>
      <c r="W43" s="61">
        <f>S43/(1.944/V27)</f>
        <v>0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Y43/(2.268/AB27)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</v>
      </c>
      <c r="C44" s="65" t="s">
        <v>51</v>
      </c>
      <c r="D44" s="62">
        <f>MAX(B38:F42)-MIN(B38:F42)</f>
        <v>0</v>
      </c>
      <c r="E44" s="65" t="s">
        <v>50</v>
      </c>
      <c r="F44" s="63">
        <f>B44/(0.975/E27)</f>
        <v>0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</v>
      </c>
      <c r="T44" s="65" t="s">
        <v>51</v>
      </c>
      <c r="U44" s="62">
        <f>MAX(S38:W42)-MIN(S38:W42)</f>
        <v>0</v>
      </c>
      <c r="V44" s="65" t="s">
        <v>50</v>
      </c>
      <c r="W44" s="63">
        <f>S44/(1.944/V27)</f>
        <v>0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Y44/(2.268/AB27)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884" priority="4" operator="notBetween">
      <formula>0.2</formula>
      <formula>0.404</formula>
    </cfRule>
  </conditionalFormatting>
  <conditionalFormatting sqref="E28">
    <cfRule type="cellIs" dxfId="883" priority="5" operator="notBetween">
      <formula>0.38</formula>
      <formula>0.72</formula>
    </cfRule>
  </conditionalFormatting>
  <conditionalFormatting sqref="K26">
    <cfRule type="cellIs" dxfId="882" priority="3" operator="notBetween">
      <formula>0.77</formula>
      <formula>0.91</formula>
    </cfRule>
  </conditionalFormatting>
  <conditionalFormatting sqref="K28">
    <cfRule type="cellIs" dxfId="881" priority="2" operator="notBetween">
      <formula>0.38</formula>
      <formula>0.72</formula>
    </cfRule>
  </conditionalFormatting>
  <conditionalFormatting sqref="AB26">
    <cfRule type="cellIs" dxfId="880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6EED-A8E5-4055-BE26-DAB969905B14}">
  <sheetPr>
    <pageSetUpPr fitToPage="1"/>
  </sheetPr>
  <dimension ref="A1:AH46"/>
  <sheetViews>
    <sheetView topLeftCell="A27" zoomScaleNormal="100" workbookViewId="0">
      <selection activeCell="R43" sqref="R43:AG4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/>
      <c r="C4" s="91"/>
      <c r="D4" s="91"/>
      <c r="E4" s="91"/>
      <c r="F4" s="95"/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/>
      <c r="T4" s="91"/>
      <c r="U4" s="91"/>
      <c r="V4" s="91"/>
      <c r="W4" s="95"/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/>
      <c r="C5" s="90"/>
      <c r="D5" s="90"/>
      <c r="E5" s="90"/>
      <c r="F5" s="94"/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/>
      <c r="T5" s="90"/>
      <c r="U5" s="90"/>
      <c r="V5" s="90"/>
      <c r="W5" s="94"/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/>
      <c r="C6" s="90"/>
      <c r="D6" s="90"/>
      <c r="E6" s="90"/>
      <c r="F6" s="94"/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/>
      <c r="T6" s="90"/>
      <c r="U6" s="90"/>
      <c r="V6" s="90"/>
      <c r="W6" s="94"/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/>
      <c r="C7" s="90"/>
      <c r="D7" s="90"/>
      <c r="E7" s="90"/>
      <c r="F7" s="94"/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/>
      <c r="T7" s="90"/>
      <c r="U7" s="90"/>
      <c r="V7" s="90"/>
      <c r="W7" s="94"/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/>
      <c r="C8" s="90"/>
      <c r="D8" s="90"/>
      <c r="E8" s="90"/>
      <c r="F8" s="94"/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/>
      <c r="T8" s="90"/>
      <c r="U8" s="90"/>
      <c r="V8" s="90"/>
      <c r="W8" s="94"/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/>
      <c r="C9" s="90"/>
      <c r="D9" s="90"/>
      <c r="E9" s="90"/>
      <c r="F9" s="94"/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/>
      <c r="T9" s="90"/>
      <c r="U9" s="90"/>
      <c r="V9" s="90"/>
      <c r="W9" s="94"/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/>
      <c r="C10" s="90"/>
      <c r="D10" s="90"/>
      <c r="E10" s="90"/>
      <c r="F10" s="94"/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/>
      <c r="T10" s="90"/>
      <c r="U10" s="90"/>
      <c r="V10" s="90"/>
      <c r="W10" s="94"/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/>
      <c r="C11" s="96"/>
      <c r="D11" s="96"/>
      <c r="E11" s="96"/>
      <c r="F11" s="97"/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/>
      <c r="T11" s="96"/>
      <c r="U11" s="96"/>
      <c r="V11" s="96"/>
      <c r="W11" s="97"/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/>
      <c r="C12" s="90"/>
      <c r="D12" s="90"/>
      <c r="E12" s="90"/>
      <c r="F12" s="94"/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/>
      <c r="T12" s="90"/>
      <c r="U12" s="90"/>
      <c r="V12" s="90"/>
      <c r="W12" s="94"/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/>
      <c r="C13" s="92"/>
      <c r="D13" s="92"/>
      <c r="E13" s="92"/>
      <c r="F13" s="93"/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/>
      <c r="T13" s="92"/>
      <c r="U13" s="92"/>
      <c r="V13" s="92"/>
      <c r="W13" s="93"/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/>
      <c r="T14" s="115"/>
      <c r="U14" s="115"/>
      <c r="V14" s="115"/>
      <c r="W14" s="116"/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/>
      <c r="C15" s="98"/>
      <c r="D15" s="98"/>
      <c r="E15" s="98"/>
      <c r="F15" s="99"/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/>
      <c r="T15" s="98"/>
      <c r="U15" s="98"/>
      <c r="V15" s="98"/>
      <c r="W15" s="99"/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/>
      <c r="C16" s="98"/>
      <c r="D16" s="98"/>
      <c r="E16" s="98"/>
      <c r="F16" s="99"/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/>
      <c r="T16" s="98"/>
      <c r="U16" s="98"/>
      <c r="V16" s="98"/>
      <c r="W16" s="99"/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/>
      <c r="C17" s="98"/>
      <c r="D17" s="98"/>
      <c r="E17" s="98"/>
      <c r="F17" s="99"/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/>
      <c r="T17" s="98"/>
      <c r="U17" s="98"/>
      <c r="V17" s="98"/>
      <c r="W17" s="99"/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/>
      <c r="C18" s="98"/>
      <c r="D18" s="98"/>
      <c r="E18" s="98"/>
      <c r="F18" s="99"/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/>
      <c r="T18" s="98"/>
      <c r="U18" s="98"/>
      <c r="V18" s="98"/>
      <c r="W18" s="99"/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/>
      <c r="C19" s="98"/>
      <c r="D19" s="98"/>
      <c r="E19" s="98"/>
      <c r="F19" s="99"/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/>
      <c r="T19" s="98"/>
      <c r="U19" s="98"/>
      <c r="V19" s="98"/>
      <c r="W19" s="99"/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/>
      <c r="C20" s="98"/>
      <c r="D20" s="98"/>
      <c r="E20" s="98"/>
      <c r="F20" s="99"/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/>
      <c r="T20" s="98"/>
      <c r="U20" s="98"/>
      <c r="V20" s="98"/>
      <c r="W20" s="99"/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/>
      <c r="C21" s="98"/>
      <c r="D21" s="98"/>
      <c r="E21" s="98"/>
      <c r="F21" s="99"/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/>
      <c r="T21" s="98"/>
      <c r="U21" s="98"/>
      <c r="V21" s="98"/>
      <c r="W21" s="99"/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/>
      <c r="C22" s="98"/>
      <c r="D22" s="98"/>
      <c r="E22" s="98"/>
      <c r="F22" s="99"/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/>
      <c r="T22" s="98"/>
      <c r="U22" s="98"/>
      <c r="V22" s="98"/>
      <c r="W22" s="99"/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/>
      <c r="C23" s="117"/>
      <c r="D23" s="117"/>
      <c r="E23" s="117"/>
      <c r="F23" s="118"/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/>
      <c r="T23" s="117"/>
      <c r="U23" s="117"/>
      <c r="V23" s="117"/>
      <c r="W23" s="118"/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 t="e">
        <f>AVERAGE(S4:W13)-AVERAGE(S14:W23)</f>
        <v>#DIV/0!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 t="e">
        <f>(V26/(1.944/V27))</f>
        <v>#DIV/0!</v>
      </c>
      <c r="W28" s="177"/>
      <c r="X28" s="123" t="s">
        <v>19</v>
      </c>
      <c r="Y28" s="104" t="s">
        <v>20</v>
      </c>
      <c r="Z28" s="175" t="s">
        <v>98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 t="e">
        <f>1.944*V28/1.8</f>
        <v>#DIV/0!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2.268*AB28/1.5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</v>
      </c>
      <c r="C33" s="67">
        <f t="shared" ref="C33:F33" si="0">C4-C14</f>
        <v>0</v>
      </c>
      <c r="D33" s="67">
        <f t="shared" si="0"/>
        <v>0</v>
      </c>
      <c r="E33" s="67">
        <f t="shared" si="0"/>
        <v>0</v>
      </c>
      <c r="F33" s="68">
        <f t="shared" si="0"/>
        <v>0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0</v>
      </c>
      <c r="T33" s="67">
        <f t="shared" ref="T33:W33" si="2">T4-T14</f>
        <v>0</v>
      </c>
      <c r="U33" s="67">
        <f t="shared" si="2"/>
        <v>0</v>
      </c>
      <c r="V33" s="67">
        <f t="shared" si="2"/>
        <v>0</v>
      </c>
      <c r="W33" s="68">
        <f t="shared" si="2"/>
        <v>0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</v>
      </c>
      <c r="C34" s="54">
        <f t="shared" si="4"/>
        <v>0</v>
      </c>
      <c r="D34" s="54">
        <f t="shared" si="4"/>
        <v>0</v>
      </c>
      <c r="E34" s="54">
        <f t="shared" si="4"/>
        <v>0</v>
      </c>
      <c r="F34" s="56">
        <f t="shared" si="4"/>
        <v>0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0</v>
      </c>
      <c r="T34" s="54">
        <f t="shared" si="6"/>
        <v>0</v>
      </c>
      <c r="U34" s="54">
        <f t="shared" si="6"/>
        <v>0</v>
      </c>
      <c r="V34" s="54">
        <f t="shared" si="6"/>
        <v>0</v>
      </c>
      <c r="W34" s="56">
        <f t="shared" si="6"/>
        <v>0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</v>
      </c>
      <c r="C35" s="54">
        <f t="shared" si="4"/>
        <v>0</v>
      </c>
      <c r="D35" s="54">
        <f t="shared" si="4"/>
        <v>0</v>
      </c>
      <c r="E35" s="54">
        <f t="shared" si="4"/>
        <v>0</v>
      </c>
      <c r="F35" s="56">
        <f t="shared" si="4"/>
        <v>0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0</v>
      </c>
      <c r="T35" s="54">
        <f t="shared" si="6"/>
        <v>0</v>
      </c>
      <c r="U35" s="54">
        <f t="shared" si="6"/>
        <v>0</v>
      </c>
      <c r="V35" s="54">
        <f t="shared" si="6"/>
        <v>0</v>
      </c>
      <c r="W35" s="56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</v>
      </c>
      <c r="C36" s="54">
        <f t="shared" si="4"/>
        <v>0</v>
      </c>
      <c r="D36" s="54">
        <f t="shared" si="4"/>
        <v>0</v>
      </c>
      <c r="E36" s="54">
        <f t="shared" si="4"/>
        <v>0</v>
      </c>
      <c r="F36" s="56">
        <f t="shared" si="4"/>
        <v>0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0</v>
      </c>
      <c r="T36" s="54">
        <f t="shared" si="6"/>
        <v>0</v>
      </c>
      <c r="U36" s="54">
        <f t="shared" si="6"/>
        <v>0</v>
      </c>
      <c r="V36" s="54">
        <f t="shared" si="6"/>
        <v>0</v>
      </c>
      <c r="W36" s="56">
        <f t="shared" si="6"/>
        <v>0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</v>
      </c>
      <c r="C37" s="54">
        <f t="shared" si="4"/>
        <v>0</v>
      </c>
      <c r="D37" s="54">
        <f t="shared" si="4"/>
        <v>0</v>
      </c>
      <c r="E37" s="54">
        <f t="shared" si="4"/>
        <v>0</v>
      </c>
      <c r="F37" s="56">
        <f t="shared" si="4"/>
        <v>0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0</v>
      </c>
      <c r="T37" s="54">
        <f t="shared" si="6"/>
        <v>0</v>
      </c>
      <c r="U37" s="54">
        <f t="shared" si="6"/>
        <v>0</v>
      </c>
      <c r="V37" s="54">
        <f t="shared" si="6"/>
        <v>0</v>
      </c>
      <c r="W37" s="56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</v>
      </c>
      <c r="C38" s="54">
        <f t="shared" si="4"/>
        <v>0</v>
      </c>
      <c r="D38" s="54">
        <f t="shared" si="4"/>
        <v>0</v>
      </c>
      <c r="E38" s="54">
        <f t="shared" si="4"/>
        <v>0</v>
      </c>
      <c r="F38" s="56">
        <f t="shared" si="4"/>
        <v>0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0</v>
      </c>
      <c r="T38" s="54">
        <f t="shared" si="6"/>
        <v>0</v>
      </c>
      <c r="U38" s="54">
        <f t="shared" si="6"/>
        <v>0</v>
      </c>
      <c r="V38" s="54">
        <f t="shared" si="6"/>
        <v>0</v>
      </c>
      <c r="W38" s="56">
        <f t="shared" si="6"/>
        <v>0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</v>
      </c>
      <c r="C39" s="54">
        <f t="shared" si="4"/>
        <v>0</v>
      </c>
      <c r="D39" s="54">
        <f t="shared" si="4"/>
        <v>0</v>
      </c>
      <c r="E39" s="54">
        <f t="shared" si="4"/>
        <v>0</v>
      </c>
      <c r="F39" s="56">
        <f t="shared" si="4"/>
        <v>0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0</v>
      </c>
      <c r="T39" s="54">
        <f t="shared" si="6"/>
        <v>0</v>
      </c>
      <c r="U39" s="54">
        <f t="shared" si="6"/>
        <v>0</v>
      </c>
      <c r="V39" s="54">
        <f t="shared" si="6"/>
        <v>0</v>
      </c>
      <c r="W39" s="56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</v>
      </c>
      <c r="C40" s="54">
        <f t="shared" si="4"/>
        <v>0</v>
      </c>
      <c r="D40" s="54">
        <f t="shared" si="4"/>
        <v>0</v>
      </c>
      <c r="E40" s="54">
        <f t="shared" si="4"/>
        <v>0</v>
      </c>
      <c r="F40" s="56">
        <f t="shared" si="4"/>
        <v>0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0</v>
      </c>
      <c r="T40" s="54">
        <f t="shared" si="6"/>
        <v>0</v>
      </c>
      <c r="U40" s="54">
        <f t="shared" si="6"/>
        <v>0</v>
      </c>
      <c r="V40" s="54">
        <f t="shared" si="6"/>
        <v>0</v>
      </c>
      <c r="W40" s="56">
        <f t="shared" si="6"/>
        <v>0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</v>
      </c>
      <c r="C41" s="54">
        <f t="shared" si="4"/>
        <v>0</v>
      </c>
      <c r="D41" s="54">
        <f t="shared" si="4"/>
        <v>0</v>
      </c>
      <c r="E41" s="54">
        <f t="shared" si="4"/>
        <v>0</v>
      </c>
      <c r="F41" s="56">
        <f t="shared" si="4"/>
        <v>0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</v>
      </c>
      <c r="T41" s="54">
        <f t="shared" si="6"/>
        <v>0</v>
      </c>
      <c r="U41" s="54">
        <f t="shared" si="6"/>
        <v>0</v>
      </c>
      <c r="V41" s="54">
        <f t="shared" si="6"/>
        <v>0</v>
      </c>
      <c r="W41" s="56">
        <f t="shared" si="6"/>
        <v>0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</v>
      </c>
      <c r="C42" s="58">
        <f t="shared" si="4"/>
        <v>0</v>
      </c>
      <c r="D42" s="58">
        <f t="shared" si="4"/>
        <v>0</v>
      </c>
      <c r="E42" s="58">
        <f t="shared" si="4"/>
        <v>0</v>
      </c>
      <c r="F42" s="59">
        <f t="shared" si="4"/>
        <v>0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</v>
      </c>
      <c r="T42" s="58">
        <f t="shared" si="6"/>
        <v>0</v>
      </c>
      <c r="U42" s="58">
        <f t="shared" si="6"/>
        <v>0</v>
      </c>
      <c r="V42" s="58">
        <f t="shared" si="6"/>
        <v>0</v>
      </c>
      <c r="W42" s="59">
        <f t="shared" si="6"/>
        <v>0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</v>
      </c>
      <c r="C43" s="64" t="s">
        <v>51</v>
      </c>
      <c r="D43" s="60">
        <f>MAX(B33:F37)-MIN(B33:F37)</f>
        <v>0</v>
      </c>
      <c r="E43" s="64" t="s">
        <v>50</v>
      </c>
      <c r="F43" s="61">
        <f>B43/(0.975/E27)</f>
        <v>0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0</v>
      </c>
      <c r="T43" s="64" t="s">
        <v>51</v>
      </c>
      <c r="U43" s="60">
        <f>MAX(S33:W37)-MIN(S33:W37)</f>
        <v>0</v>
      </c>
      <c r="V43" s="64" t="s">
        <v>50</v>
      </c>
      <c r="W43" s="61">
        <f>S43/(1.944/V27)</f>
        <v>0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Y43/(2.268/AB27)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</v>
      </c>
      <c r="C44" s="65" t="s">
        <v>51</v>
      </c>
      <c r="D44" s="62">
        <f>MAX(B38:F42)-MIN(B38:F42)</f>
        <v>0</v>
      </c>
      <c r="E44" s="65" t="s">
        <v>50</v>
      </c>
      <c r="F44" s="63">
        <f>B44/(0.975/E27)</f>
        <v>0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</v>
      </c>
      <c r="T44" s="65" t="s">
        <v>51</v>
      </c>
      <c r="U44" s="62">
        <f>MAX(S38:W42)-MIN(S38:W42)</f>
        <v>0</v>
      </c>
      <c r="V44" s="65" t="s">
        <v>50</v>
      </c>
      <c r="W44" s="63">
        <f>S44/(1.944/V27)</f>
        <v>0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Y44/(2.268/AB27)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879" priority="4" operator="notBetween">
      <formula>0.2</formula>
      <formula>0.404</formula>
    </cfRule>
  </conditionalFormatting>
  <conditionalFormatting sqref="E28">
    <cfRule type="cellIs" dxfId="878" priority="5" operator="notBetween">
      <formula>0.38</formula>
      <formula>0.72</formula>
    </cfRule>
  </conditionalFormatting>
  <conditionalFormatting sqref="K26">
    <cfRule type="cellIs" dxfId="877" priority="3" operator="notBetween">
      <formula>0.77</formula>
      <formula>0.91</formula>
    </cfRule>
  </conditionalFormatting>
  <conditionalFormatting sqref="K28">
    <cfRule type="cellIs" dxfId="876" priority="2" operator="notBetween">
      <formula>0.38</formula>
      <formula>0.72</formula>
    </cfRule>
  </conditionalFormatting>
  <conditionalFormatting sqref="AB26">
    <cfRule type="cellIs" dxfId="875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3A54-DF57-401C-A798-4B35766FDA20}">
  <sheetPr>
    <pageSetUpPr fitToPage="1"/>
  </sheetPr>
  <dimension ref="A1:AH46"/>
  <sheetViews>
    <sheetView topLeftCell="A24" zoomScaleNormal="100" workbookViewId="0">
      <selection activeCell="R43" sqref="R43:AG4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/>
      <c r="C4" s="91"/>
      <c r="D4" s="91"/>
      <c r="E4" s="91"/>
      <c r="F4" s="95"/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/>
      <c r="T4" s="91"/>
      <c r="U4" s="91"/>
      <c r="V4" s="91"/>
      <c r="W4" s="95"/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/>
      <c r="C5" s="90"/>
      <c r="D5" s="90"/>
      <c r="E5" s="90"/>
      <c r="F5" s="94"/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/>
      <c r="T5" s="90"/>
      <c r="U5" s="90"/>
      <c r="V5" s="90"/>
      <c r="W5" s="94"/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/>
      <c r="C6" s="90"/>
      <c r="D6" s="90"/>
      <c r="E6" s="90"/>
      <c r="F6" s="94"/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/>
      <c r="T6" s="90"/>
      <c r="U6" s="90"/>
      <c r="V6" s="90"/>
      <c r="W6" s="94"/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/>
      <c r="C7" s="90"/>
      <c r="D7" s="90"/>
      <c r="E7" s="90"/>
      <c r="F7" s="94"/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/>
      <c r="T7" s="90"/>
      <c r="U7" s="90"/>
      <c r="V7" s="90"/>
      <c r="W7" s="94"/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/>
      <c r="C8" s="90"/>
      <c r="D8" s="90"/>
      <c r="E8" s="90"/>
      <c r="F8" s="94"/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/>
      <c r="T8" s="90"/>
      <c r="U8" s="90"/>
      <c r="V8" s="90"/>
      <c r="W8" s="94"/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/>
      <c r="C9" s="90"/>
      <c r="D9" s="90"/>
      <c r="E9" s="90"/>
      <c r="F9" s="94"/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/>
      <c r="T9" s="90"/>
      <c r="U9" s="90"/>
      <c r="V9" s="90"/>
      <c r="W9" s="94"/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/>
      <c r="C10" s="90"/>
      <c r="D10" s="90"/>
      <c r="E10" s="90"/>
      <c r="F10" s="94"/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/>
      <c r="T10" s="90"/>
      <c r="U10" s="90"/>
      <c r="V10" s="90"/>
      <c r="W10" s="94"/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/>
      <c r="C11" s="96"/>
      <c r="D11" s="96"/>
      <c r="E11" s="96"/>
      <c r="F11" s="97"/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/>
      <c r="T11" s="96"/>
      <c r="U11" s="96"/>
      <c r="V11" s="96"/>
      <c r="W11" s="97"/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/>
      <c r="C12" s="90"/>
      <c r="D12" s="90"/>
      <c r="E12" s="90"/>
      <c r="F12" s="94"/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/>
      <c r="T12" s="90"/>
      <c r="U12" s="90"/>
      <c r="V12" s="90"/>
      <c r="W12" s="94"/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/>
      <c r="C13" s="92"/>
      <c r="D13" s="92"/>
      <c r="E13" s="92"/>
      <c r="F13" s="93"/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/>
      <c r="T13" s="92"/>
      <c r="U13" s="92"/>
      <c r="V13" s="92"/>
      <c r="W13" s="93"/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/>
      <c r="T14" s="115"/>
      <c r="U14" s="115"/>
      <c r="V14" s="115"/>
      <c r="W14" s="116"/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/>
      <c r="C15" s="98"/>
      <c r="D15" s="98"/>
      <c r="E15" s="98"/>
      <c r="F15" s="99"/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/>
      <c r="T15" s="98"/>
      <c r="U15" s="98"/>
      <c r="V15" s="98"/>
      <c r="W15" s="99"/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/>
      <c r="C16" s="98"/>
      <c r="D16" s="98"/>
      <c r="E16" s="98"/>
      <c r="F16" s="99"/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/>
      <c r="T16" s="98"/>
      <c r="U16" s="98"/>
      <c r="V16" s="98"/>
      <c r="W16" s="99"/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/>
      <c r="C17" s="98"/>
      <c r="D17" s="98"/>
      <c r="E17" s="98"/>
      <c r="F17" s="99"/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/>
      <c r="T17" s="98"/>
      <c r="U17" s="98"/>
      <c r="V17" s="98"/>
      <c r="W17" s="99"/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/>
      <c r="C18" s="98"/>
      <c r="D18" s="98"/>
      <c r="E18" s="98"/>
      <c r="F18" s="99"/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/>
      <c r="T18" s="98"/>
      <c r="U18" s="98"/>
      <c r="V18" s="98"/>
      <c r="W18" s="99"/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/>
      <c r="C19" s="98"/>
      <c r="D19" s="98"/>
      <c r="E19" s="98"/>
      <c r="F19" s="99"/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/>
      <c r="T19" s="98"/>
      <c r="U19" s="98"/>
      <c r="V19" s="98"/>
      <c r="W19" s="99"/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/>
      <c r="C20" s="98"/>
      <c r="D20" s="98"/>
      <c r="E20" s="98"/>
      <c r="F20" s="99"/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/>
      <c r="T20" s="98"/>
      <c r="U20" s="98"/>
      <c r="V20" s="98"/>
      <c r="W20" s="99"/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/>
      <c r="C21" s="98"/>
      <c r="D21" s="98"/>
      <c r="E21" s="98"/>
      <c r="F21" s="99"/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/>
      <c r="T21" s="98"/>
      <c r="U21" s="98"/>
      <c r="V21" s="98"/>
      <c r="W21" s="99"/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/>
      <c r="C22" s="98"/>
      <c r="D22" s="98"/>
      <c r="E22" s="98"/>
      <c r="F22" s="99"/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/>
      <c r="T22" s="98"/>
      <c r="U22" s="98"/>
      <c r="V22" s="98"/>
      <c r="W22" s="99"/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/>
      <c r="C23" s="117"/>
      <c r="D23" s="117"/>
      <c r="E23" s="117"/>
      <c r="F23" s="118"/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/>
      <c r="T23" s="117"/>
      <c r="U23" s="117"/>
      <c r="V23" s="117"/>
      <c r="W23" s="118"/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 t="e">
        <f>AVERAGE(S4:W13)-AVERAGE(S14:W23)</f>
        <v>#DIV/0!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 t="e">
        <f>(V26/(1.944/V27))</f>
        <v>#DIV/0!</v>
      </c>
      <c r="W28" s="177"/>
      <c r="X28" s="123" t="s">
        <v>19</v>
      </c>
      <c r="Y28" s="104" t="s">
        <v>20</v>
      </c>
      <c r="Z28" s="175" t="s">
        <v>98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 t="e">
        <f>1.944*V28/1.8</f>
        <v>#DIV/0!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2.268*AB28/1.5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</v>
      </c>
      <c r="C33" s="67">
        <f t="shared" ref="C33:F33" si="0">C4-C14</f>
        <v>0</v>
      </c>
      <c r="D33" s="67">
        <f t="shared" si="0"/>
        <v>0</v>
      </c>
      <c r="E33" s="67">
        <f t="shared" si="0"/>
        <v>0</v>
      </c>
      <c r="F33" s="68">
        <f t="shared" si="0"/>
        <v>0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0</v>
      </c>
      <c r="T33" s="67">
        <f t="shared" ref="T33:W33" si="2">T4-T14</f>
        <v>0</v>
      </c>
      <c r="U33" s="67">
        <f t="shared" si="2"/>
        <v>0</v>
      </c>
      <c r="V33" s="67">
        <f t="shared" si="2"/>
        <v>0</v>
      </c>
      <c r="W33" s="68">
        <f t="shared" si="2"/>
        <v>0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</v>
      </c>
      <c r="C34" s="54">
        <f t="shared" si="4"/>
        <v>0</v>
      </c>
      <c r="D34" s="54">
        <f t="shared" si="4"/>
        <v>0</v>
      </c>
      <c r="E34" s="54">
        <f t="shared" si="4"/>
        <v>0</v>
      </c>
      <c r="F34" s="56">
        <f t="shared" si="4"/>
        <v>0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0</v>
      </c>
      <c r="T34" s="54">
        <f t="shared" si="6"/>
        <v>0</v>
      </c>
      <c r="U34" s="54">
        <f t="shared" si="6"/>
        <v>0</v>
      </c>
      <c r="V34" s="54">
        <f t="shared" si="6"/>
        <v>0</v>
      </c>
      <c r="W34" s="56">
        <f t="shared" si="6"/>
        <v>0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</v>
      </c>
      <c r="C35" s="54">
        <f t="shared" si="4"/>
        <v>0</v>
      </c>
      <c r="D35" s="54">
        <f t="shared" si="4"/>
        <v>0</v>
      </c>
      <c r="E35" s="54">
        <f t="shared" si="4"/>
        <v>0</v>
      </c>
      <c r="F35" s="56">
        <f t="shared" si="4"/>
        <v>0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0</v>
      </c>
      <c r="T35" s="54">
        <f t="shared" si="6"/>
        <v>0</v>
      </c>
      <c r="U35" s="54">
        <f t="shared" si="6"/>
        <v>0</v>
      </c>
      <c r="V35" s="54">
        <f t="shared" si="6"/>
        <v>0</v>
      </c>
      <c r="W35" s="56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</v>
      </c>
      <c r="C36" s="54">
        <f t="shared" si="4"/>
        <v>0</v>
      </c>
      <c r="D36" s="54">
        <f t="shared" si="4"/>
        <v>0</v>
      </c>
      <c r="E36" s="54">
        <f t="shared" si="4"/>
        <v>0</v>
      </c>
      <c r="F36" s="56">
        <f t="shared" si="4"/>
        <v>0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0</v>
      </c>
      <c r="T36" s="54">
        <f t="shared" si="6"/>
        <v>0</v>
      </c>
      <c r="U36" s="54">
        <f t="shared" si="6"/>
        <v>0</v>
      </c>
      <c r="V36" s="54">
        <f t="shared" si="6"/>
        <v>0</v>
      </c>
      <c r="W36" s="56">
        <f t="shared" si="6"/>
        <v>0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</v>
      </c>
      <c r="C37" s="54">
        <f t="shared" si="4"/>
        <v>0</v>
      </c>
      <c r="D37" s="54">
        <f t="shared" si="4"/>
        <v>0</v>
      </c>
      <c r="E37" s="54">
        <f t="shared" si="4"/>
        <v>0</v>
      </c>
      <c r="F37" s="56">
        <f t="shared" si="4"/>
        <v>0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0</v>
      </c>
      <c r="T37" s="54">
        <f t="shared" si="6"/>
        <v>0</v>
      </c>
      <c r="U37" s="54">
        <f t="shared" si="6"/>
        <v>0</v>
      </c>
      <c r="V37" s="54">
        <f t="shared" si="6"/>
        <v>0</v>
      </c>
      <c r="W37" s="56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</v>
      </c>
      <c r="C38" s="54">
        <f t="shared" si="4"/>
        <v>0</v>
      </c>
      <c r="D38" s="54">
        <f t="shared" si="4"/>
        <v>0</v>
      </c>
      <c r="E38" s="54">
        <f t="shared" si="4"/>
        <v>0</v>
      </c>
      <c r="F38" s="56">
        <f t="shared" si="4"/>
        <v>0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0</v>
      </c>
      <c r="T38" s="54">
        <f t="shared" si="6"/>
        <v>0</v>
      </c>
      <c r="U38" s="54">
        <f t="shared" si="6"/>
        <v>0</v>
      </c>
      <c r="V38" s="54">
        <f t="shared" si="6"/>
        <v>0</v>
      </c>
      <c r="W38" s="56">
        <f t="shared" si="6"/>
        <v>0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</v>
      </c>
      <c r="C39" s="54">
        <f t="shared" si="4"/>
        <v>0</v>
      </c>
      <c r="D39" s="54">
        <f t="shared" si="4"/>
        <v>0</v>
      </c>
      <c r="E39" s="54">
        <f t="shared" si="4"/>
        <v>0</v>
      </c>
      <c r="F39" s="56">
        <f t="shared" si="4"/>
        <v>0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0</v>
      </c>
      <c r="T39" s="54">
        <f t="shared" si="6"/>
        <v>0</v>
      </c>
      <c r="U39" s="54">
        <f t="shared" si="6"/>
        <v>0</v>
      </c>
      <c r="V39" s="54">
        <f t="shared" si="6"/>
        <v>0</v>
      </c>
      <c r="W39" s="56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</v>
      </c>
      <c r="C40" s="54">
        <f t="shared" si="4"/>
        <v>0</v>
      </c>
      <c r="D40" s="54">
        <f t="shared" si="4"/>
        <v>0</v>
      </c>
      <c r="E40" s="54">
        <f t="shared" si="4"/>
        <v>0</v>
      </c>
      <c r="F40" s="56">
        <f t="shared" si="4"/>
        <v>0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0</v>
      </c>
      <c r="T40" s="54">
        <f t="shared" si="6"/>
        <v>0</v>
      </c>
      <c r="U40" s="54">
        <f t="shared" si="6"/>
        <v>0</v>
      </c>
      <c r="V40" s="54">
        <f t="shared" si="6"/>
        <v>0</v>
      </c>
      <c r="W40" s="56">
        <f t="shared" si="6"/>
        <v>0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</v>
      </c>
      <c r="C41" s="54">
        <f t="shared" si="4"/>
        <v>0</v>
      </c>
      <c r="D41" s="54">
        <f t="shared" si="4"/>
        <v>0</v>
      </c>
      <c r="E41" s="54">
        <f t="shared" si="4"/>
        <v>0</v>
      </c>
      <c r="F41" s="56">
        <f t="shared" si="4"/>
        <v>0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</v>
      </c>
      <c r="T41" s="54">
        <f t="shared" si="6"/>
        <v>0</v>
      </c>
      <c r="U41" s="54">
        <f t="shared" si="6"/>
        <v>0</v>
      </c>
      <c r="V41" s="54">
        <f t="shared" si="6"/>
        <v>0</v>
      </c>
      <c r="W41" s="56">
        <f t="shared" si="6"/>
        <v>0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</v>
      </c>
      <c r="C42" s="58">
        <f t="shared" si="4"/>
        <v>0</v>
      </c>
      <c r="D42" s="58">
        <f t="shared" si="4"/>
        <v>0</v>
      </c>
      <c r="E42" s="58">
        <f t="shared" si="4"/>
        <v>0</v>
      </c>
      <c r="F42" s="59">
        <f t="shared" si="4"/>
        <v>0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</v>
      </c>
      <c r="T42" s="58">
        <f t="shared" si="6"/>
        <v>0</v>
      </c>
      <c r="U42" s="58">
        <f t="shared" si="6"/>
        <v>0</v>
      </c>
      <c r="V42" s="58">
        <f t="shared" si="6"/>
        <v>0</v>
      </c>
      <c r="W42" s="59">
        <f t="shared" si="6"/>
        <v>0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</v>
      </c>
      <c r="C43" s="64" t="s">
        <v>51</v>
      </c>
      <c r="D43" s="60">
        <f>MAX(B33:F37)-MIN(B33:F37)</f>
        <v>0</v>
      </c>
      <c r="E43" s="64" t="s">
        <v>50</v>
      </c>
      <c r="F43" s="61">
        <f>B43/(0.975/E27)</f>
        <v>0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0</v>
      </c>
      <c r="T43" s="64" t="s">
        <v>51</v>
      </c>
      <c r="U43" s="60">
        <f>MAX(S33:W37)-MIN(S33:W37)</f>
        <v>0</v>
      </c>
      <c r="V43" s="64" t="s">
        <v>50</v>
      </c>
      <c r="W43" s="61">
        <f>S43/(1.944/V27)</f>
        <v>0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Y43/(2.268/AB27)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</v>
      </c>
      <c r="C44" s="65" t="s">
        <v>51</v>
      </c>
      <c r="D44" s="62">
        <f>MAX(B38:F42)-MIN(B38:F42)</f>
        <v>0</v>
      </c>
      <c r="E44" s="65" t="s">
        <v>50</v>
      </c>
      <c r="F44" s="63">
        <f>B44/(0.975/E27)</f>
        <v>0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</v>
      </c>
      <c r="T44" s="65" t="s">
        <v>51</v>
      </c>
      <c r="U44" s="62">
        <f>MAX(S38:W42)-MIN(S38:W42)</f>
        <v>0</v>
      </c>
      <c r="V44" s="65" t="s">
        <v>50</v>
      </c>
      <c r="W44" s="63">
        <f>S44/(1.944/V27)</f>
        <v>0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Y44/(2.268/AB27)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874" priority="4" operator="notBetween">
      <formula>0.2</formula>
      <formula>0.404</formula>
    </cfRule>
  </conditionalFormatting>
  <conditionalFormatting sqref="E28">
    <cfRule type="cellIs" dxfId="873" priority="5" operator="notBetween">
      <formula>0.38</formula>
      <formula>0.72</formula>
    </cfRule>
  </conditionalFormatting>
  <conditionalFormatting sqref="K26">
    <cfRule type="cellIs" dxfId="872" priority="3" operator="notBetween">
      <formula>0.77</formula>
      <formula>0.91</formula>
    </cfRule>
  </conditionalFormatting>
  <conditionalFormatting sqref="K28">
    <cfRule type="cellIs" dxfId="871" priority="2" operator="notBetween">
      <formula>0.38</formula>
      <formula>0.72</formula>
    </cfRule>
  </conditionalFormatting>
  <conditionalFormatting sqref="AB26">
    <cfRule type="cellIs" dxfId="870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DE87-29BC-4CB8-A8A9-9D33B6E47729}">
  <sheetPr>
    <pageSetUpPr fitToPage="1"/>
  </sheetPr>
  <dimension ref="A1:AH46"/>
  <sheetViews>
    <sheetView topLeftCell="H1" zoomScaleNormal="100" workbookViewId="0">
      <selection activeCell="AH14" sqref="AH1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5.19</v>
      </c>
      <c r="C4" s="91">
        <v>5.23</v>
      </c>
      <c r="D4" s="91">
        <v>5.03</v>
      </c>
      <c r="E4" s="91">
        <v>4.83</v>
      </c>
      <c r="F4" s="95">
        <v>4.88</v>
      </c>
      <c r="G4" s="23" t="s">
        <v>74</v>
      </c>
      <c r="H4" s="91">
        <v>2.1</v>
      </c>
      <c r="I4" s="91">
        <v>2.19</v>
      </c>
      <c r="J4" s="91">
        <v>2.2000000000000002</v>
      </c>
      <c r="K4" s="91">
        <v>2.23</v>
      </c>
      <c r="L4" s="91">
        <v>2.2799999999999998</v>
      </c>
      <c r="M4" s="91">
        <v>2.2799999999999998</v>
      </c>
      <c r="N4" s="91">
        <v>2.3199999999999998</v>
      </c>
      <c r="O4" s="91">
        <v>2.35</v>
      </c>
      <c r="P4" s="91">
        <v>2.31</v>
      </c>
      <c r="Q4" s="95">
        <v>2.1800000000000002</v>
      </c>
      <c r="R4" s="108" t="s">
        <v>74</v>
      </c>
      <c r="S4" s="91">
        <v>5.09</v>
      </c>
      <c r="T4" s="91">
        <v>5.19</v>
      </c>
      <c r="U4" s="91">
        <v>5.03</v>
      </c>
      <c r="V4" s="91">
        <v>4.8099999999999996</v>
      </c>
      <c r="W4" s="95">
        <v>4.93</v>
      </c>
      <c r="X4" s="23" t="s">
        <v>74</v>
      </c>
      <c r="Y4" s="91">
        <v>5.57</v>
      </c>
      <c r="Z4" s="91">
        <v>5.25</v>
      </c>
      <c r="AA4" s="91">
        <v>5.48</v>
      </c>
      <c r="AB4" s="91">
        <v>5.41</v>
      </c>
      <c r="AC4" s="91">
        <v>5.44</v>
      </c>
      <c r="AD4" s="91">
        <v>5.51</v>
      </c>
      <c r="AE4" s="91">
        <v>5.66</v>
      </c>
      <c r="AF4" s="91">
        <v>5.53</v>
      </c>
      <c r="AG4" s="91">
        <v>5.76</v>
      </c>
      <c r="AH4" s="95">
        <v>5.53</v>
      </c>
    </row>
    <row r="5" spans="1:34" ht="16.5" x14ac:dyDescent="0.35">
      <c r="A5" s="109"/>
      <c r="B5" s="91">
        <v>5.22</v>
      </c>
      <c r="C5" s="90">
        <v>5.22</v>
      </c>
      <c r="D5" s="90">
        <v>5.1100000000000003</v>
      </c>
      <c r="E5" s="90">
        <v>4.88</v>
      </c>
      <c r="F5" s="94">
        <v>4.8600000000000003</v>
      </c>
      <c r="G5" s="25"/>
      <c r="H5" s="91">
        <v>2.16</v>
      </c>
      <c r="I5" s="90">
        <v>2.23</v>
      </c>
      <c r="J5" s="90">
        <v>2.35</v>
      </c>
      <c r="K5" s="90">
        <v>2.36</v>
      </c>
      <c r="L5" s="90">
        <v>2.38</v>
      </c>
      <c r="M5" s="90">
        <v>2.4</v>
      </c>
      <c r="N5" s="90">
        <v>2.42</v>
      </c>
      <c r="O5" s="90">
        <v>2.4</v>
      </c>
      <c r="P5" s="90">
        <v>2.41</v>
      </c>
      <c r="Q5" s="94">
        <v>2.23</v>
      </c>
      <c r="R5" s="109"/>
      <c r="S5" s="91">
        <v>5.28</v>
      </c>
      <c r="T5" s="90">
        <v>5.29</v>
      </c>
      <c r="U5" s="90">
        <v>5.19</v>
      </c>
      <c r="V5" s="90">
        <v>4.95</v>
      </c>
      <c r="W5" s="94">
        <v>4.84</v>
      </c>
      <c r="X5" s="25"/>
      <c r="Y5" s="91">
        <v>5.38</v>
      </c>
      <c r="Z5" s="90">
        <v>5.4</v>
      </c>
      <c r="AA5" s="90">
        <v>5.52</v>
      </c>
      <c r="AB5" s="90">
        <v>5.42</v>
      </c>
      <c r="AC5" s="90">
        <v>5.48</v>
      </c>
      <c r="AD5" s="90">
        <v>5.61</v>
      </c>
      <c r="AE5" s="90">
        <v>5.6</v>
      </c>
      <c r="AF5" s="90">
        <v>5.65</v>
      </c>
      <c r="AG5" s="90">
        <v>5.7</v>
      </c>
      <c r="AH5" s="94">
        <v>5.6</v>
      </c>
    </row>
    <row r="6" spans="1:34" ht="16.5" x14ac:dyDescent="0.35">
      <c r="A6" s="109"/>
      <c r="B6" s="91">
        <v>5.13</v>
      </c>
      <c r="C6" s="90">
        <v>5.2</v>
      </c>
      <c r="D6" s="90">
        <v>5.04</v>
      </c>
      <c r="E6" s="90">
        <v>4.8899999999999997</v>
      </c>
      <c r="F6" s="94">
        <v>4.8899999999999997</v>
      </c>
      <c r="G6" s="25"/>
      <c r="H6" s="91">
        <v>2.0699999999999998</v>
      </c>
      <c r="I6" s="90">
        <v>2.21</v>
      </c>
      <c r="J6" s="90">
        <v>2.2200000000000002</v>
      </c>
      <c r="K6" s="90">
        <v>2.2400000000000002</v>
      </c>
      <c r="L6" s="90">
        <v>2.29</v>
      </c>
      <c r="M6" s="90">
        <v>2.3199999999999998</v>
      </c>
      <c r="N6" s="90">
        <v>2.3199999999999998</v>
      </c>
      <c r="O6" s="90">
        <v>2.33</v>
      </c>
      <c r="P6" s="90">
        <v>2.2999999999999998</v>
      </c>
      <c r="Q6" s="94">
        <v>2.14</v>
      </c>
      <c r="R6" s="109"/>
      <c r="S6" s="91">
        <v>5.2</v>
      </c>
      <c r="T6" s="90">
        <v>5.33</v>
      </c>
      <c r="U6" s="90">
        <v>5.25</v>
      </c>
      <c r="V6" s="90">
        <v>4.96</v>
      </c>
      <c r="W6" s="94">
        <v>4.91</v>
      </c>
      <c r="X6" s="25"/>
      <c r="Y6" s="91">
        <v>5.3</v>
      </c>
      <c r="Z6" s="90">
        <v>5.43</v>
      </c>
      <c r="AA6" s="90">
        <v>5.49</v>
      </c>
      <c r="AB6" s="90">
        <v>5.49</v>
      </c>
      <c r="AC6" s="90">
        <v>5.45</v>
      </c>
      <c r="AD6" s="90">
        <v>5.65</v>
      </c>
      <c r="AE6" s="90">
        <v>5.56</v>
      </c>
      <c r="AF6" s="90">
        <v>5.68</v>
      </c>
      <c r="AG6" s="90">
        <v>5.83</v>
      </c>
      <c r="AH6" s="94">
        <v>5.54</v>
      </c>
    </row>
    <row r="7" spans="1:34" ht="16.5" x14ac:dyDescent="0.35">
      <c r="A7" s="109"/>
      <c r="B7" s="91">
        <v>5.0599999999999996</v>
      </c>
      <c r="C7" s="90">
        <v>5.22</v>
      </c>
      <c r="D7" s="90">
        <v>5.1230000000000002</v>
      </c>
      <c r="E7" s="90">
        <v>4.8600000000000003</v>
      </c>
      <c r="F7" s="94">
        <v>4.76</v>
      </c>
      <c r="G7" s="25"/>
      <c r="H7" s="91">
        <v>2.12</v>
      </c>
      <c r="I7" s="90">
        <v>2.27</v>
      </c>
      <c r="J7" s="90">
        <v>2.23</v>
      </c>
      <c r="K7" s="90">
        <v>2.25</v>
      </c>
      <c r="L7" s="90">
        <v>2.2999999999999998</v>
      </c>
      <c r="M7" s="90">
        <v>2.33</v>
      </c>
      <c r="N7" s="90">
        <v>2.4</v>
      </c>
      <c r="O7" s="90">
        <v>2.39</v>
      </c>
      <c r="P7" s="90">
        <v>2.42</v>
      </c>
      <c r="Q7" s="94">
        <v>2.1800000000000002</v>
      </c>
      <c r="R7" s="109"/>
      <c r="S7" s="91">
        <v>5.15</v>
      </c>
      <c r="T7" s="90">
        <v>5.22</v>
      </c>
      <c r="U7" s="90">
        <v>5.13</v>
      </c>
      <c r="V7" s="90">
        <v>4.7300000000000004</v>
      </c>
      <c r="W7" s="94">
        <v>4.9000000000000004</v>
      </c>
      <c r="X7" s="25"/>
      <c r="Y7" s="91">
        <v>5.42</v>
      </c>
      <c r="Z7" s="90">
        <v>5.31</v>
      </c>
      <c r="AA7" s="90">
        <v>5.47</v>
      </c>
      <c r="AB7" s="90">
        <v>5.49</v>
      </c>
      <c r="AC7" s="90">
        <v>5.62</v>
      </c>
      <c r="AD7" s="90">
        <v>5.67</v>
      </c>
      <c r="AE7" s="90">
        <v>5.6</v>
      </c>
      <c r="AF7" s="90">
        <v>5.71</v>
      </c>
      <c r="AG7" s="90">
        <v>5.71</v>
      </c>
      <c r="AH7" s="94">
        <v>5.41</v>
      </c>
    </row>
    <row r="8" spans="1:34" ht="16.5" x14ac:dyDescent="0.35">
      <c r="A8" s="109"/>
      <c r="B8" s="91">
        <v>5.12</v>
      </c>
      <c r="C8" s="90">
        <v>5.13</v>
      </c>
      <c r="D8" s="90">
        <v>5.05</v>
      </c>
      <c r="E8" s="90">
        <v>4.8499999999999996</v>
      </c>
      <c r="F8" s="94">
        <v>4.7300000000000004</v>
      </c>
      <c r="G8" s="25"/>
      <c r="H8" s="91">
        <v>2.15</v>
      </c>
      <c r="I8" s="90">
        <v>2.2000000000000002</v>
      </c>
      <c r="J8" s="90">
        <v>2.25</v>
      </c>
      <c r="K8" s="90">
        <v>2.23</v>
      </c>
      <c r="L8" s="90">
        <v>2.2799999999999998</v>
      </c>
      <c r="M8" s="90">
        <v>2.34</v>
      </c>
      <c r="N8" s="90">
        <v>2.4</v>
      </c>
      <c r="O8" s="90">
        <v>2.44</v>
      </c>
      <c r="P8" s="90">
        <v>2.39</v>
      </c>
      <c r="Q8" s="94">
        <v>2.2000000000000002</v>
      </c>
      <c r="R8" s="109"/>
      <c r="S8" s="91">
        <v>5.16</v>
      </c>
      <c r="T8" s="90">
        <v>5.33</v>
      </c>
      <c r="U8" s="90">
        <v>5.27</v>
      </c>
      <c r="V8" s="90">
        <v>4.93</v>
      </c>
      <c r="W8" s="94">
        <v>4.96</v>
      </c>
      <c r="X8" s="25"/>
      <c r="Y8" s="91">
        <v>5.35</v>
      </c>
      <c r="Z8" s="90">
        <v>5.38</v>
      </c>
      <c r="AA8" s="90">
        <v>5.34</v>
      </c>
      <c r="AB8" s="90">
        <v>5.2</v>
      </c>
      <c r="AC8" s="90">
        <v>5.28</v>
      </c>
      <c r="AD8" s="90">
        <v>5.5</v>
      </c>
      <c r="AE8" s="90">
        <v>5.55</v>
      </c>
      <c r="AF8" s="90">
        <v>5.66</v>
      </c>
      <c r="AG8" s="90">
        <v>5.62</v>
      </c>
      <c r="AH8" s="94">
        <v>5.4</v>
      </c>
    </row>
    <row r="9" spans="1:34" ht="16.5" x14ac:dyDescent="0.35">
      <c r="A9" s="110"/>
      <c r="B9" s="90">
        <v>5.13</v>
      </c>
      <c r="C9" s="90">
        <v>5.07</v>
      </c>
      <c r="D9" s="90">
        <v>4.99</v>
      </c>
      <c r="E9" s="90">
        <v>4.93</v>
      </c>
      <c r="F9" s="94">
        <v>4.82</v>
      </c>
      <c r="G9" s="25"/>
      <c r="H9" s="90">
        <v>2.2000000000000002</v>
      </c>
      <c r="I9" s="90">
        <v>2.19</v>
      </c>
      <c r="J9" s="90">
        <v>2.2599999999999998</v>
      </c>
      <c r="K9" s="90">
        <v>2.27</v>
      </c>
      <c r="L9" s="90">
        <v>2.35</v>
      </c>
      <c r="M9" s="90">
        <v>2.3199999999999998</v>
      </c>
      <c r="N9" s="90">
        <v>2.36</v>
      </c>
      <c r="O9" s="90">
        <v>2.34</v>
      </c>
      <c r="P9" s="90">
        <v>2.2400000000000002</v>
      </c>
      <c r="Q9" s="94">
        <v>2.23</v>
      </c>
      <c r="R9" s="110"/>
      <c r="S9" s="90">
        <v>5.21</v>
      </c>
      <c r="T9" s="90">
        <v>5.0599999999999996</v>
      </c>
      <c r="U9" s="90">
        <v>5.25</v>
      </c>
      <c r="V9" s="90">
        <v>4.93</v>
      </c>
      <c r="W9" s="94">
        <v>4.88</v>
      </c>
      <c r="X9" s="25"/>
      <c r="Y9" s="90">
        <v>5.27</v>
      </c>
      <c r="Z9" s="90">
        <v>5.19</v>
      </c>
      <c r="AA9" s="90">
        <v>5.23</v>
      </c>
      <c r="AB9" s="90">
        <v>5.4</v>
      </c>
      <c r="AC9" s="90">
        <v>5.61</v>
      </c>
      <c r="AD9" s="90">
        <v>5.57</v>
      </c>
      <c r="AE9" s="90">
        <v>5.68</v>
      </c>
      <c r="AF9" s="90">
        <v>5.67</v>
      </c>
      <c r="AG9" s="90">
        <v>5.35</v>
      </c>
      <c r="AH9" s="94">
        <v>5.16</v>
      </c>
    </row>
    <row r="10" spans="1:34" ht="16.5" x14ac:dyDescent="0.35">
      <c r="A10" s="111"/>
      <c r="B10" s="90">
        <v>5.18</v>
      </c>
      <c r="C10" s="90">
        <v>5.0199999999999996</v>
      </c>
      <c r="D10" s="90">
        <v>4.79</v>
      </c>
      <c r="E10" s="90">
        <v>4.78</v>
      </c>
      <c r="F10" s="94">
        <v>4.82</v>
      </c>
      <c r="G10" s="31"/>
      <c r="H10" s="90">
        <v>2.19</v>
      </c>
      <c r="I10" s="90">
        <v>2.2000000000000002</v>
      </c>
      <c r="J10" s="90">
        <v>2.2400000000000002</v>
      </c>
      <c r="K10" s="90">
        <v>2.34</v>
      </c>
      <c r="L10" s="90">
        <v>2.31</v>
      </c>
      <c r="M10" s="90">
        <v>2.27</v>
      </c>
      <c r="N10" s="90">
        <v>2.35</v>
      </c>
      <c r="O10" s="90">
        <v>2.34</v>
      </c>
      <c r="P10" s="90">
        <v>2.31</v>
      </c>
      <c r="Q10" s="94">
        <v>2.2000000000000002</v>
      </c>
      <c r="R10" s="111"/>
      <c r="S10" s="90">
        <v>5.19</v>
      </c>
      <c r="T10" s="90">
        <v>5.24</v>
      </c>
      <c r="U10" s="90">
        <v>5.1100000000000003</v>
      </c>
      <c r="V10" s="90">
        <v>4.92</v>
      </c>
      <c r="W10" s="94">
        <v>4.84</v>
      </c>
      <c r="X10" s="31"/>
      <c r="Y10" s="90">
        <v>5.21</v>
      </c>
      <c r="Z10" s="90">
        <v>5.14</v>
      </c>
      <c r="AA10" s="90">
        <v>5.34</v>
      </c>
      <c r="AB10" s="90">
        <v>5.53</v>
      </c>
      <c r="AC10" s="90">
        <v>5.6</v>
      </c>
      <c r="AD10" s="90">
        <v>5.7</v>
      </c>
      <c r="AE10" s="90">
        <v>5.79</v>
      </c>
      <c r="AF10" s="90">
        <v>5.76</v>
      </c>
      <c r="AG10" s="90">
        <v>5.56</v>
      </c>
      <c r="AH10" s="94">
        <v>5.0999999999999996</v>
      </c>
    </row>
    <row r="11" spans="1:34" ht="16.5" x14ac:dyDescent="0.35">
      <c r="A11" s="109"/>
      <c r="B11" s="96">
        <v>5.23</v>
      </c>
      <c r="C11" s="96">
        <v>5.16</v>
      </c>
      <c r="D11" s="96">
        <v>5.0199999999999996</v>
      </c>
      <c r="E11" s="96">
        <v>5.0199999999999996</v>
      </c>
      <c r="F11" s="97">
        <v>4.7300000000000004</v>
      </c>
      <c r="G11" s="23"/>
      <c r="H11" s="96">
        <v>2.1800000000000002</v>
      </c>
      <c r="I11" s="96">
        <v>2.25</v>
      </c>
      <c r="J11" s="96">
        <v>2.2799999999999998</v>
      </c>
      <c r="K11" s="96">
        <v>2.34</v>
      </c>
      <c r="L11" s="96">
        <v>2.33</v>
      </c>
      <c r="M11" s="96">
        <v>2.4</v>
      </c>
      <c r="N11" s="96">
        <v>2.35</v>
      </c>
      <c r="O11" s="96">
        <v>2.31</v>
      </c>
      <c r="P11" s="96">
        <v>2.31</v>
      </c>
      <c r="Q11" s="97">
        <v>2.2000000000000002</v>
      </c>
      <c r="R11" s="109"/>
      <c r="S11" s="96">
        <v>5.2</v>
      </c>
      <c r="T11" s="96">
        <v>5.24</v>
      </c>
      <c r="U11" s="96">
        <v>5.17</v>
      </c>
      <c r="V11" s="96">
        <v>5.07</v>
      </c>
      <c r="W11" s="97">
        <v>4.9400000000000004</v>
      </c>
      <c r="X11" s="23"/>
      <c r="Y11" s="96">
        <v>5.29</v>
      </c>
      <c r="Z11" s="96">
        <v>5.43</v>
      </c>
      <c r="AA11" s="96">
        <v>5.44</v>
      </c>
      <c r="AB11" s="96">
        <v>5.41</v>
      </c>
      <c r="AC11" s="96">
        <v>5.68</v>
      </c>
      <c r="AD11" s="96">
        <v>5.64</v>
      </c>
      <c r="AE11" s="96">
        <v>5.66</v>
      </c>
      <c r="AF11" s="96">
        <v>5.59</v>
      </c>
      <c r="AG11" s="96">
        <v>5.59</v>
      </c>
      <c r="AH11" s="97">
        <v>5.19</v>
      </c>
    </row>
    <row r="12" spans="1:34" ht="16.5" x14ac:dyDescent="0.35">
      <c r="A12" s="109"/>
      <c r="B12" s="90">
        <v>5.08</v>
      </c>
      <c r="C12" s="90">
        <v>5.24</v>
      </c>
      <c r="D12" s="90">
        <v>5.04</v>
      </c>
      <c r="E12" s="90">
        <v>4.8600000000000003</v>
      </c>
      <c r="F12" s="94">
        <v>4.87</v>
      </c>
      <c r="G12" s="25"/>
      <c r="H12" s="90">
        <v>2.17</v>
      </c>
      <c r="I12" s="90">
        <v>2.21</v>
      </c>
      <c r="J12" s="90">
        <v>2.29</v>
      </c>
      <c r="K12" s="90">
        <v>2.31</v>
      </c>
      <c r="L12" s="90">
        <v>2.2799999999999998</v>
      </c>
      <c r="M12" s="90">
        <v>2.31</v>
      </c>
      <c r="N12" s="90">
        <v>2.36</v>
      </c>
      <c r="O12" s="90">
        <v>2.29</v>
      </c>
      <c r="P12" s="90">
        <v>2.2999999999999998</v>
      </c>
      <c r="Q12" s="94">
        <v>2.2200000000000002</v>
      </c>
      <c r="R12" s="109"/>
      <c r="S12" s="90">
        <v>5.15</v>
      </c>
      <c r="T12" s="90">
        <v>5.23</v>
      </c>
      <c r="U12" s="90">
        <v>5.13</v>
      </c>
      <c r="V12" s="90">
        <v>4.78</v>
      </c>
      <c r="W12" s="94">
        <v>4.8499999999999996</v>
      </c>
      <c r="X12" s="25"/>
      <c r="Y12" s="90">
        <v>5.26</v>
      </c>
      <c r="Z12" s="90">
        <v>5.37</v>
      </c>
      <c r="AA12" s="90">
        <v>5.27</v>
      </c>
      <c r="AB12" s="90">
        <v>5.38</v>
      </c>
      <c r="AC12" s="90">
        <v>5.69</v>
      </c>
      <c r="AD12" s="90">
        <v>5.61</v>
      </c>
      <c r="AE12" s="90">
        <v>5.68</v>
      </c>
      <c r="AF12" s="90">
        <v>5.54</v>
      </c>
      <c r="AG12" s="90">
        <v>5.42</v>
      </c>
      <c r="AH12" s="94">
        <v>5.0199999999999996</v>
      </c>
    </row>
    <row r="13" spans="1:34" thickBot="1" x14ac:dyDescent="0.4">
      <c r="A13" s="112"/>
      <c r="B13" s="92">
        <v>4.92</v>
      </c>
      <c r="C13" s="92">
        <v>5.05</v>
      </c>
      <c r="D13" s="92">
        <v>5.09</v>
      </c>
      <c r="E13" s="92">
        <v>4.78</v>
      </c>
      <c r="F13" s="93">
        <v>4.99</v>
      </c>
      <c r="G13" s="33"/>
      <c r="H13" s="92">
        <v>2.21</v>
      </c>
      <c r="I13" s="92">
        <v>2.27</v>
      </c>
      <c r="J13" s="92">
        <v>2.31</v>
      </c>
      <c r="K13" s="92">
        <v>2.2799999999999998</v>
      </c>
      <c r="L13" s="92">
        <v>2.2999999999999998</v>
      </c>
      <c r="M13" s="92">
        <v>2.36</v>
      </c>
      <c r="N13" s="92">
        <v>2.39</v>
      </c>
      <c r="O13" s="92">
        <v>2.31</v>
      </c>
      <c r="P13" s="92">
        <v>2.3199999999999998</v>
      </c>
      <c r="Q13" s="93">
        <v>2.2400000000000002</v>
      </c>
      <c r="R13" s="112"/>
      <c r="S13" s="92">
        <v>5.12</v>
      </c>
      <c r="T13" s="92">
        <v>5.16</v>
      </c>
      <c r="U13" s="92">
        <v>5.0999999999999996</v>
      </c>
      <c r="V13" s="92">
        <v>4.7699999999999996</v>
      </c>
      <c r="W13" s="93">
        <v>4.78</v>
      </c>
      <c r="X13" s="33"/>
      <c r="Y13" s="92">
        <v>5.13</v>
      </c>
      <c r="Z13" s="92">
        <v>5.24</v>
      </c>
      <c r="AA13" s="92">
        <v>5.22</v>
      </c>
      <c r="AB13" s="92">
        <v>5.33</v>
      </c>
      <c r="AC13" s="92">
        <v>5.56</v>
      </c>
      <c r="AD13" s="92">
        <v>5.62</v>
      </c>
      <c r="AE13" s="92">
        <v>5.6</v>
      </c>
      <c r="AF13" s="92">
        <v>5.5</v>
      </c>
      <c r="AG13" s="92">
        <v>5.52</v>
      </c>
      <c r="AH13" s="93">
        <v>5.1100000000000003</v>
      </c>
    </row>
    <row r="14" spans="1:34" ht="16.5" x14ac:dyDescent="0.35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/>
      <c r="T14" s="115"/>
      <c r="U14" s="115"/>
      <c r="V14" s="115"/>
      <c r="W14" s="116"/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/>
      <c r="C15" s="98"/>
      <c r="D15" s="98"/>
      <c r="E15" s="98"/>
      <c r="F15" s="99"/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/>
      <c r="T15" s="98"/>
      <c r="U15" s="98"/>
      <c r="V15" s="98"/>
      <c r="W15" s="99"/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/>
      <c r="C16" s="98"/>
      <c r="D16" s="98"/>
      <c r="E16" s="98"/>
      <c r="F16" s="99"/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/>
      <c r="T16" s="98"/>
      <c r="U16" s="98"/>
      <c r="V16" s="98"/>
      <c r="W16" s="99"/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/>
      <c r="C17" s="98"/>
      <c r="D17" s="98"/>
      <c r="E17" s="98"/>
      <c r="F17" s="99"/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/>
      <c r="T17" s="98"/>
      <c r="U17" s="98"/>
      <c r="V17" s="98"/>
      <c r="W17" s="99"/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/>
      <c r="C18" s="98"/>
      <c r="D18" s="98"/>
      <c r="E18" s="98"/>
      <c r="F18" s="99"/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/>
      <c r="T18" s="98"/>
      <c r="U18" s="98"/>
      <c r="V18" s="98"/>
      <c r="W18" s="99"/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/>
      <c r="C19" s="98"/>
      <c r="D19" s="98"/>
      <c r="E19" s="98"/>
      <c r="F19" s="99"/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/>
      <c r="T19" s="98"/>
      <c r="U19" s="98"/>
      <c r="V19" s="98"/>
      <c r="W19" s="99"/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/>
      <c r="C20" s="98"/>
      <c r="D20" s="98"/>
      <c r="E20" s="98"/>
      <c r="F20" s="99"/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/>
      <c r="T20" s="98"/>
      <c r="U20" s="98"/>
      <c r="V20" s="98"/>
      <c r="W20" s="99"/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/>
      <c r="C21" s="98"/>
      <c r="D21" s="98"/>
      <c r="E21" s="98"/>
      <c r="F21" s="99"/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/>
      <c r="T21" s="98"/>
      <c r="U21" s="98"/>
      <c r="V21" s="98"/>
      <c r="W21" s="99"/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/>
      <c r="C22" s="98"/>
      <c r="D22" s="98"/>
      <c r="E22" s="98"/>
      <c r="F22" s="99"/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/>
      <c r="T22" s="98"/>
      <c r="U22" s="98"/>
      <c r="V22" s="98"/>
      <c r="W22" s="99"/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/>
      <c r="C23" s="117"/>
      <c r="D23" s="117"/>
      <c r="E23" s="117"/>
      <c r="F23" s="118"/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/>
      <c r="T23" s="117"/>
      <c r="U23" s="117"/>
      <c r="V23" s="117"/>
      <c r="W23" s="118"/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 t="e">
        <f>AVERAGE(S4:W13)-AVERAGE(S14:W23)</f>
        <v>#DIV/0!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 t="e">
        <f>(V26/(1.944/V27))</f>
        <v>#DIV/0!</v>
      </c>
      <c r="W28" s="177"/>
      <c r="X28" s="123" t="s">
        <v>19</v>
      </c>
      <c r="Y28" s="104" t="s">
        <v>20</v>
      </c>
      <c r="Z28" s="175" t="s">
        <v>98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 t="e">
        <f>1.944*V28/1.8</f>
        <v>#DIV/0!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2.268*AB28/1.5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5.19</v>
      </c>
      <c r="C33" s="67">
        <f t="shared" ref="C33:F33" si="0">C4-C14</f>
        <v>5.23</v>
      </c>
      <c r="D33" s="67">
        <f t="shared" si="0"/>
        <v>5.03</v>
      </c>
      <c r="E33" s="67">
        <f t="shared" si="0"/>
        <v>4.83</v>
      </c>
      <c r="F33" s="68">
        <f t="shared" si="0"/>
        <v>4.88</v>
      </c>
      <c r="G33" s="69" t="s">
        <v>56</v>
      </c>
      <c r="H33" s="22">
        <f>H4-H14</f>
        <v>2.1</v>
      </c>
      <c r="I33" s="22">
        <f t="shared" ref="I33:Q33" si="1">I4-I14</f>
        <v>2.19</v>
      </c>
      <c r="J33" s="22">
        <f t="shared" si="1"/>
        <v>2.2000000000000002</v>
      </c>
      <c r="K33" s="22">
        <f t="shared" si="1"/>
        <v>2.23</v>
      </c>
      <c r="L33" s="22">
        <f t="shared" si="1"/>
        <v>2.2799999999999998</v>
      </c>
      <c r="M33" s="22">
        <f t="shared" si="1"/>
        <v>2.2799999999999998</v>
      </c>
      <c r="N33" s="22">
        <f t="shared" si="1"/>
        <v>2.3199999999999998</v>
      </c>
      <c r="O33" s="22">
        <f t="shared" si="1"/>
        <v>2.35</v>
      </c>
      <c r="P33" s="22">
        <f t="shared" si="1"/>
        <v>2.31</v>
      </c>
      <c r="Q33" s="70">
        <f t="shared" si="1"/>
        <v>2.1800000000000002</v>
      </c>
      <c r="R33" s="66" t="s">
        <v>52</v>
      </c>
      <c r="S33" s="67">
        <f>S4-S14</f>
        <v>5.09</v>
      </c>
      <c r="T33" s="67">
        <f t="shared" ref="T33:W33" si="2">T4-T14</f>
        <v>5.19</v>
      </c>
      <c r="U33" s="67">
        <f t="shared" si="2"/>
        <v>5.03</v>
      </c>
      <c r="V33" s="67">
        <f t="shared" si="2"/>
        <v>4.8099999999999996</v>
      </c>
      <c r="W33" s="68">
        <f t="shared" si="2"/>
        <v>4.93</v>
      </c>
      <c r="X33" s="69" t="s">
        <v>56</v>
      </c>
      <c r="Y33" s="22">
        <f>Y4-Y14</f>
        <v>5.57</v>
      </c>
      <c r="Z33" s="22">
        <f t="shared" ref="Z33:AH33" si="3">Z4-Z14</f>
        <v>5.25</v>
      </c>
      <c r="AA33" s="22">
        <f t="shared" si="3"/>
        <v>5.48</v>
      </c>
      <c r="AB33" s="22">
        <f t="shared" si="3"/>
        <v>5.41</v>
      </c>
      <c r="AC33" s="22">
        <f t="shared" si="3"/>
        <v>5.44</v>
      </c>
      <c r="AD33" s="22">
        <f t="shared" si="3"/>
        <v>5.51</v>
      </c>
      <c r="AE33" s="22">
        <f t="shared" si="3"/>
        <v>5.66</v>
      </c>
      <c r="AF33" s="22">
        <f t="shared" si="3"/>
        <v>5.53</v>
      </c>
      <c r="AG33" s="22">
        <f t="shared" si="3"/>
        <v>5.76</v>
      </c>
      <c r="AH33" s="70">
        <f t="shared" si="3"/>
        <v>5.53</v>
      </c>
    </row>
    <row r="34" spans="1:34" ht="16.5" x14ac:dyDescent="0.35">
      <c r="A34" s="55"/>
      <c r="B34" s="54">
        <f t="shared" ref="B34:F42" si="4">B5-B15</f>
        <v>5.22</v>
      </c>
      <c r="C34" s="54">
        <f t="shared" si="4"/>
        <v>5.22</v>
      </c>
      <c r="D34" s="54">
        <f t="shared" si="4"/>
        <v>5.1100000000000003</v>
      </c>
      <c r="E34" s="54">
        <f t="shared" si="4"/>
        <v>4.88</v>
      </c>
      <c r="F34" s="56">
        <f t="shared" si="4"/>
        <v>4.8600000000000003</v>
      </c>
      <c r="G34" s="71"/>
      <c r="H34" s="22">
        <f t="shared" ref="H34:Q42" si="5">H5-H15</f>
        <v>2.16</v>
      </c>
      <c r="I34" s="22">
        <f t="shared" si="5"/>
        <v>2.23</v>
      </c>
      <c r="J34" s="22">
        <f t="shared" si="5"/>
        <v>2.35</v>
      </c>
      <c r="K34" s="22">
        <f t="shared" si="5"/>
        <v>2.36</v>
      </c>
      <c r="L34" s="22">
        <f t="shared" si="5"/>
        <v>2.38</v>
      </c>
      <c r="M34" s="22">
        <f t="shared" si="5"/>
        <v>2.4</v>
      </c>
      <c r="N34" s="22">
        <f t="shared" si="5"/>
        <v>2.42</v>
      </c>
      <c r="O34" s="22">
        <f t="shared" si="5"/>
        <v>2.4</v>
      </c>
      <c r="P34" s="22">
        <f t="shared" si="5"/>
        <v>2.41</v>
      </c>
      <c r="Q34" s="70">
        <f t="shared" si="5"/>
        <v>2.23</v>
      </c>
      <c r="R34" s="55"/>
      <c r="S34" s="54">
        <f t="shared" ref="S34:W42" si="6">S5-S15</f>
        <v>5.28</v>
      </c>
      <c r="T34" s="54">
        <f t="shared" si="6"/>
        <v>5.29</v>
      </c>
      <c r="U34" s="54">
        <f t="shared" si="6"/>
        <v>5.19</v>
      </c>
      <c r="V34" s="54">
        <f t="shared" si="6"/>
        <v>4.95</v>
      </c>
      <c r="W34" s="56">
        <f t="shared" si="6"/>
        <v>4.84</v>
      </c>
      <c r="X34" s="71"/>
      <c r="Y34" s="22">
        <f t="shared" ref="Y34:AH42" si="7">Y5-Y15</f>
        <v>5.38</v>
      </c>
      <c r="Z34" s="22">
        <f t="shared" si="7"/>
        <v>5.4</v>
      </c>
      <c r="AA34" s="22">
        <f t="shared" si="7"/>
        <v>5.52</v>
      </c>
      <c r="AB34" s="22">
        <f t="shared" si="7"/>
        <v>5.42</v>
      </c>
      <c r="AC34" s="22">
        <f t="shared" si="7"/>
        <v>5.48</v>
      </c>
      <c r="AD34" s="22">
        <f t="shared" si="7"/>
        <v>5.61</v>
      </c>
      <c r="AE34" s="22">
        <f t="shared" si="7"/>
        <v>5.6</v>
      </c>
      <c r="AF34" s="22">
        <f t="shared" si="7"/>
        <v>5.65</v>
      </c>
      <c r="AG34" s="22">
        <f t="shared" si="7"/>
        <v>5.7</v>
      </c>
      <c r="AH34" s="70">
        <f t="shared" si="7"/>
        <v>5.6</v>
      </c>
    </row>
    <row r="35" spans="1:34" ht="16.5" x14ac:dyDescent="0.35">
      <c r="A35" s="55"/>
      <c r="B35" s="54">
        <f t="shared" si="4"/>
        <v>5.13</v>
      </c>
      <c r="C35" s="54">
        <f t="shared" si="4"/>
        <v>5.2</v>
      </c>
      <c r="D35" s="54">
        <f t="shared" si="4"/>
        <v>5.04</v>
      </c>
      <c r="E35" s="54">
        <f t="shared" si="4"/>
        <v>4.8899999999999997</v>
      </c>
      <c r="F35" s="56">
        <f t="shared" si="4"/>
        <v>4.8899999999999997</v>
      </c>
      <c r="G35" s="71"/>
      <c r="H35" s="22">
        <f t="shared" si="5"/>
        <v>2.0699999999999998</v>
      </c>
      <c r="I35" s="22">
        <f t="shared" si="5"/>
        <v>2.21</v>
      </c>
      <c r="J35" s="22">
        <f t="shared" si="5"/>
        <v>2.2200000000000002</v>
      </c>
      <c r="K35" s="22">
        <f t="shared" si="5"/>
        <v>2.2400000000000002</v>
      </c>
      <c r="L35" s="22">
        <f t="shared" si="5"/>
        <v>2.29</v>
      </c>
      <c r="M35" s="22">
        <f t="shared" si="5"/>
        <v>2.3199999999999998</v>
      </c>
      <c r="N35" s="22">
        <f t="shared" si="5"/>
        <v>2.3199999999999998</v>
      </c>
      <c r="O35" s="22">
        <f t="shared" si="5"/>
        <v>2.33</v>
      </c>
      <c r="P35" s="22">
        <f t="shared" si="5"/>
        <v>2.2999999999999998</v>
      </c>
      <c r="Q35" s="70">
        <f t="shared" si="5"/>
        <v>2.14</v>
      </c>
      <c r="R35" s="55"/>
      <c r="S35" s="54">
        <f t="shared" si="6"/>
        <v>5.2</v>
      </c>
      <c r="T35" s="54">
        <f t="shared" si="6"/>
        <v>5.33</v>
      </c>
      <c r="U35" s="54">
        <f t="shared" si="6"/>
        <v>5.25</v>
      </c>
      <c r="V35" s="54">
        <f t="shared" si="6"/>
        <v>4.96</v>
      </c>
      <c r="W35" s="56">
        <f t="shared" si="6"/>
        <v>4.91</v>
      </c>
      <c r="X35" s="71"/>
      <c r="Y35" s="22">
        <f t="shared" si="7"/>
        <v>5.3</v>
      </c>
      <c r="Z35" s="22">
        <f t="shared" si="7"/>
        <v>5.43</v>
      </c>
      <c r="AA35" s="22">
        <f t="shared" si="7"/>
        <v>5.49</v>
      </c>
      <c r="AB35" s="22">
        <f t="shared" si="7"/>
        <v>5.49</v>
      </c>
      <c r="AC35" s="22">
        <f t="shared" si="7"/>
        <v>5.45</v>
      </c>
      <c r="AD35" s="22">
        <f t="shared" si="7"/>
        <v>5.65</v>
      </c>
      <c r="AE35" s="22">
        <f t="shared" si="7"/>
        <v>5.56</v>
      </c>
      <c r="AF35" s="22">
        <f t="shared" si="7"/>
        <v>5.68</v>
      </c>
      <c r="AG35" s="22">
        <f t="shared" si="7"/>
        <v>5.83</v>
      </c>
      <c r="AH35" s="70">
        <f t="shared" si="7"/>
        <v>5.54</v>
      </c>
    </row>
    <row r="36" spans="1:34" ht="16.5" x14ac:dyDescent="0.35">
      <c r="A36" s="55"/>
      <c r="B36" s="54">
        <f t="shared" si="4"/>
        <v>5.0599999999999996</v>
      </c>
      <c r="C36" s="54">
        <f t="shared" si="4"/>
        <v>5.22</v>
      </c>
      <c r="D36" s="54">
        <f t="shared" si="4"/>
        <v>5.1230000000000002</v>
      </c>
      <c r="E36" s="54">
        <f t="shared" si="4"/>
        <v>4.8600000000000003</v>
      </c>
      <c r="F36" s="56">
        <f t="shared" si="4"/>
        <v>4.76</v>
      </c>
      <c r="G36" s="71"/>
      <c r="H36" s="22">
        <f t="shared" si="5"/>
        <v>2.12</v>
      </c>
      <c r="I36" s="22">
        <f t="shared" si="5"/>
        <v>2.27</v>
      </c>
      <c r="J36" s="22">
        <f t="shared" si="5"/>
        <v>2.23</v>
      </c>
      <c r="K36" s="22">
        <f t="shared" si="5"/>
        <v>2.25</v>
      </c>
      <c r="L36" s="22">
        <f t="shared" si="5"/>
        <v>2.2999999999999998</v>
      </c>
      <c r="M36" s="22">
        <f t="shared" si="5"/>
        <v>2.33</v>
      </c>
      <c r="N36" s="22">
        <f t="shared" si="5"/>
        <v>2.4</v>
      </c>
      <c r="O36" s="22">
        <f t="shared" si="5"/>
        <v>2.39</v>
      </c>
      <c r="P36" s="22">
        <f t="shared" si="5"/>
        <v>2.42</v>
      </c>
      <c r="Q36" s="70">
        <f t="shared" si="5"/>
        <v>2.1800000000000002</v>
      </c>
      <c r="R36" s="55"/>
      <c r="S36" s="54">
        <f t="shared" si="6"/>
        <v>5.15</v>
      </c>
      <c r="T36" s="54">
        <f t="shared" si="6"/>
        <v>5.22</v>
      </c>
      <c r="U36" s="54">
        <f t="shared" si="6"/>
        <v>5.13</v>
      </c>
      <c r="V36" s="54">
        <f t="shared" si="6"/>
        <v>4.7300000000000004</v>
      </c>
      <c r="W36" s="56">
        <f t="shared" si="6"/>
        <v>4.9000000000000004</v>
      </c>
      <c r="X36" s="71"/>
      <c r="Y36" s="22">
        <f t="shared" si="7"/>
        <v>5.42</v>
      </c>
      <c r="Z36" s="22">
        <f t="shared" si="7"/>
        <v>5.31</v>
      </c>
      <c r="AA36" s="22">
        <f t="shared" si="7"/>
        <v>5.47</v>
      </c>
      <c r="AB36" s="22">
        <f t="shared" si="7"/>
        <v>5.49</v>
      </c>
      <c r="AC36" s="22">
        <f t="shared" si="7"/>
        <v>5.62</v>
      </c>
      <c r="AD36" s="22">
        <f t="shared" si="7"/>
        <v>5.67</v>
      </c>
      <c r="AE36" s="22">
        <f t="shared" si="7"/>
        <v>5.6</v>
      </c>
      <c r="AF36" s="22">
        <f t="shared" si="7"/>
        <v>5.71</v>
      </c>
      <c r="AG36" s="22">
        <f t="shared" si="7"/>
        <v>5.71</v>
      </c>
      <c r="AH36" s="70">
        <f t="shared" si="7"/>
        <v>5.41</v>
      </c>
    </row>
    <row r="37" spans="1:34" ht="16.5" x14ac:dyDescent="0.35">
      <c r="A37" s="55"/>
      <c r="B37" s="54">
        <f t="shared" si="4"/>
        <v>5.12</v>
      </c>
      <c r="C37" s="54">
        <f t="shared" si="4"/>
        <v>5.13</v>
      </c>
      <c r="D37" s="54">
        <f t="shared" si="4"/>
        <v>5.05</v>
      </c>
      <c r="E37" s="54">
        <f t="shared" si="4"/>
        <v>4.8499999999999996</v>
      </c>
      <c r="F37" s="56">
        <f t="shared" si="4"/>
        <v>4.7300000000000004</v>
      </c>
      <c r="G37" s="71"/>
      <c r="H37" s="22">
        <f t="shared" si="5"/>
        <v>2.15</v>
      </c>
      <c r="I37" s="22">
        <f t="shared" si="5"/>
        <v>2.2000000000000002</v>
      </c>
      <c r="J37" s="22">
        <f t="shared" si="5"/>
        <v>2.25</v>
      </c>
      <c r="K37" s="22">
        <f t="shared" si="5"/>
        <v>2.23</v>
      </c>
      <c r="L37" s="22">
        <f t="shared" si="5"/>
        <v>2.2799999999999998</v>
      </c>
      <c r="M37" s="22">
        <f t="shared" si="5"/>
        <v>2.34</v>
      </c>
      <c r="N37" s="22">
        <f t="shared" si="5"/>
        <v>2.4</v>
      </c>
      <c r="O37" s="22">
        <f t="shared" si="5"/>
        <v>2.44</v>
      </c>
      <c r="P37" s="22">
        <f t="shared" si="5"/>
        <v>2.39</v>
      </c>
      <c r="Q37" s="70">
        <f t="shared" si="5"/>
        <v>2.2000000000000002</v>
      </c>
      <c r="R37" s="55"/>
      <c r="S37" s="54">
        <f t="shared" si="6"/>
        <v>5.16</v>
      </c>
      <c r="T37" s="54">
        <f t="shared" si="6"/>
        <v>5.33</v>
      </c>
      <c r="U37" s="54">
        <f t="shared" si="6"/>
        <v>5.27</v>
      </c>
      <c r="V37" s="54">
        <f t="shared" si="6"/>
        <v>4.93</v>
      </c>
      <c r="W37" s="56">
        <f t="shared" si="6"/>
        <v>4.96</v>
      </c>
      <c r="X37" s="71"/>
      <c r="Y37" s="22">
        <f t="shared" si="7"/>
        <v>5.35</v>
      </c>
      <c r="Z37" s="22">
        <f t="shared" si="7"/>
        <v>5.38</v>
      </c>
      <c r="AA37" s="22">
        <f t="shared" si="7"/>
        <v>5.34</v>
      </c>
      <c r="AB37" s="22">
        <f t="shared" si="7"/>
        <v>5.2</v>
      </c>
      <c r="AC37" s="22">
        <f t="shared" si="7"/>
        <v>5.28</v>
      </c>
      <c r="AD37" s="22">
        <f t="shared" si="7"/>
        <v>5.5</v>
      </c>
      <c r="AE37" s="22">
        <f t="shared" si="7"/>
        <v>5.55</v>
      </c>
      <c r="AF37" s="22">
        <f t="shared" si="7"/>
        <v>5.66</v>
      </c>
      <c r="AG37" s="22">
        <f t="shared" si="7"/>
        <v>5.62</v>
      </c>
      <c r="AH37" s="70">
        <f t="shared" si="7"/>
        <v>5.4</v>
      </c>
    </row>
    <row r="38" spans="1:34" ht="16.5" x14ac:dyDescent="0.35">
      <c r="A38" s="55" t="s">
        <v>53</v>
      </c>
      <c r="B38" s="54">
        <f t="shared" si="4"/>
        <v>5.13</v>
      </c>
      <c r="C38" s="54">
        <f t="shared" si="4"/>
        <v>5.07</v>
      </c>
      <c r="D38" s="54">
        <f t="shared" si="4"/>
        <v>4.99</v>
      </c>
      <c r="E38" s="54">
        <f t="shared" si="4"/>
        <v>4.93</v>
      </c>
      <c r="F38" s="56">
        <f t="shared" si="4"/>
        <v>4.82</v>
      </c>
      <c r="G38" s="71" t="s">
        <v>57</v>
      </c>
      <c r="H38" s="22">
        <f t="shared" si="5"/>
        <v>2.2000000000000002</v>
      </c>
      <c r="I38" s="22">
        <f t="shared" si="5"/>
        <v>2.19</v>
      </c>
      <c r="J38" s="22">
        <f t="shared" si="5"/>
        <v>2.2599999999999998</v>
      </c>
      <c r="K38" s="22">
        <f t="shared" si="5"/>
        <v>2.27</v>
      </c>
      <c r="L38" s="22">
        <f t="shared" si="5"/>
        <v>2.35</v>
      </c>
      <c r="M38" s="22">
        <f t="shared" si="5"/>
        <v>2.3199999999999998</v>
      </c>
      <c r="N38" s="22">
        <f t="shared" si="5"/>
        <v>2.36</v>
      </c>
      <c r="O38" s="22">
        <f t="shared" si="5"/>
        <v>2.34</v>
      </c>
      <c r="P38" s="22">
        <f t="shared" si="5"/>
        <v>2.2400000000000002</v>
      </c>
      <c r="Q38" s="70">
        <f t="shared" si="5"/>
        <v>2.23</v>
      </c>
      <c r="R38" s="55" t="s">
        <v>53</v>
      </c>
      <c r="S38" s="54">
        <f t="shared" si="6"/>
        <v>5.21</v>
      </c>
      <c r="T38" s="54">
        <f t="shared" si="6"/>
        <v>5.0599999999999996</v>
      </c>
      <c r="U38" s="54">
        <f t="shared" si="6"/>
        <v>5.25</v>
      </c>
      <c r="V38" s="54">
        <f t="shared" si="6"/>
        <v>4.93</v>
      </c>
      <c r="W38" s="56">
        <f t="shared" si="6"/>
        <v>4.88</v>
      </c>
      <c r="X38" s="71" t="s">
        <v>57</v>
      </c>
      <c r="Y38" s="22">
        <f t="shared" si="7"/>
        <v>5.27</v>
      </c>
      <c r="Z38" s="22">
        <f t="shared" si="7"/>
        <v>5.19</v>
      </c>
      <c r="AA38" s="22">
        <f t="shared" si="7"/>
        <v>5.23</v>
      </c>
      <c r="AB38" s="22">
        <f t="shared" si="7"/>
        <v>5.4</v>
      </c>
      <c r="AC38" s="22">
        <f t="shared" si="7"/>
        <v>5.61</v>
      </c>
      <c r="AD38" s="22">
        <f t="shared" si="7"/>
        <v>5.57</v>
      </c>
      <c r="AE38" s="22">
        <f t="shared" si="7"/>
        <v>5.68</v>
      </c>
      <c r="AF38" s="22">
        <f t="shared" si="7"/>
        <v>5.67</v>
      </c>
      <c r="AG38" s="22">
        <f t="shared" si="7"/>
        <v>5.35</v>
      </c>
      <c r="AH38" s="70">
        <f t="shared" si="7"/>
        <v>5.16</v>
      </c>
    </row>
    <row r="39" spans="1:34" ht="16.5" x14ac:dyDescent="0.35">
      <c r="A39" s="55"/>
      <c r="B39" s="54">
        <f t="shared" si="4"/>
        <v>5.18</v>
      </c>
      <c r="C39" s="54">
        <f t="shared" si="4"/>
        <v>5.0199999999999996</v>
      </c>
      <c r="D39" s="54">
        <f t="shared" si="4"/>
        <v>4.79</v>
      </c>
      <c r="E39" s="54">
        <f t="shared" si="4"/>
        <v>4.78</v>
      </c>
      <c r="F39" s="56">
        <f t="shared" si="4"/>
        <v>4.82</v>
      </c>
      <c r="G39" s="71"/>
      <c r="H39" s="22">
        <f t="shared" si="5"/>
        <v>2.19</v>
      </c>
      <c r="I39" s="22">
        <f t="shared" si="5"/>
        <v>2.2000000000000002</v>
      </c>
      <c r="J39" s="22">
        <f t="shared" si="5"/>
        <v>2.2400000000000002</v>
      </c>
      <c r="K39" s="22">
        <f t="shared" si="5"/>
        <v>2.34</v>
      </c>
      <c r="L39" s="22">
        <f t="shared" si="5"/>
        <v>2.31</v>
      </c>
      <c r="M39" s="22">
        <f t="shared" si="5"/>
        <v>2.27</v>
      </c>
      <c r="N39" s="22">
        <f t="shared" si="5"/>
        <v>2.35</v>
      </c>
      <c r="O39" s="22">
        <f t="shared" si="5"/>
        <v>2.34</v>
      </c>
      <c r="P39" s="22">
        <f t="shared" si="5"/>
        <v>2.31</v>
      </c>
      <c r="Q39" s="70">
        <f t="shared" si="5"/>
        <v>2.2000000000000002</v>
      </c>
      <c r="R39" s="55"/>
      <c r="S39" s="54">
        <f t="shared" si="6"/>
        <v>5.19</v>
      </c>
      <c r="T39" s="54">
        <f t="shared" si="6"/>
        <v>5.24</v>
      </c>
      <c r="U39" s="54">
        <f t="shared" si="6"/>
        <v>5.1100000000000003</v>
      </c>
      <c r="V39" s="54">
        <f t="shared" si="6"/>
        <v>4.92</v>
      </c>
      <c r="W39" s="56">
        <f t="shared" si="6"/>
        <v>4.84</v>
      </c>
      <c r="X39" s="71"/>
      <c r="Y39" s="22">
        <f t="shared" si="7"/>
        <v>5.21</v>
      </c>
      <c r="Z39" s="22">
        <f t="shared" si="7"/>
        <v>5.14</v>
      </c>
      <c r="AA39" s="22">
        <f t="shared" si="7"/>
        <v>5.34</v>
      </c>
      <c r="AB39" s="22">
        <f t="shared" si="7"/>
        <v>5.53</v>
      </c>
      <c r="AC39" s="22">
        <f t="shared" si="7"/>
        <v>5.6</v>
      </c>
      <c r="AD39" s="22">
        <f t="shared" si="7"/>
        <v>5.7</v>
      </c>
      <c r="AE39" s="22">
        <f t="shared" si="7"/>
        <v>5.79</v>
      </c>
      <c r="AF39" s="22">
        <f t="shared" si="7"/>
        <v>5.76</v>
      </c>
      <c r="AG39" s="22">
        <f t="shared" si="7"/>
        <v>5.56</v>
      </c>
      <c r="AH39" s="70">
        <f t="shared" si="7"/>
        <v>5.0999999999999996</v>
      </c>
    </row>
    <row r="40" spans="1:34" ht="16.5" x14ac:dyDescent="0.35">
      <c r="A40" s="55"/>
      <c r="B40" s="54">
        <f t="shared" si="4"/>
        <v>5.23</v>
      </c>
      <c r="C40" s="54">
        <f t="shared" si="4"/>
        <v>5.16</v>
      </c>
      <c r="D40" s="54">
        <f t="shared" si="4"/>
        <v>5.0199999999999996</v>
      </c>
      <c r="E40" s="54">
        <f t="shared" si="4"/>
        <v>5.0199999999999996</v>
      </c>
      <c r="F40" s="56">
        <f t="shared" si="4"/>
        <v>4.7300000000000004</v>
      </c>
      <c r="G40" s="71"/>
      <c r="H40" s="22">
        <f t="shared" si="5"/>
        <v>2.1800000000000002</v>
      </c>
      <c r="I40" s="22">
        <f t="shared" si="5"/>
        <v>2.25</v>
      </c>
      <c r="J40" s="22">
        <f t="shared" si="5"/>
        <v>2.2799999999999998</v>
      </c>
      <c r="K40" s="22">
        <f t="shared" si="5"/>
        <v>2.34</v>
      </c>
      <c r="L40" s="22">
        <f t="shared" si="5"/>
        <v>2.33</v>
      </c>
      <c r="M40" s="22">
        <f t="shared" si="5"/>
        <v>2.4</v>
      </c>
      <c r="N40" s="22">
        <f t="shared" si="5"/>
        <v>2.35</v>
      </c>
      <c r="O40" s="22">
        <f t="shared" si="5"/>
        <v>2.31</v>
      </c>
      <c r="P40" s="22">
        <f t="shared" si="5"/>
        <v>2.31</v>
      </c>
      <c r="Q40" s="70">
        <f t="shared" si="5"/>
        <v>2.2000000000000002</v>
      </c>
      <c r="R40" s="55"/>
      <c r="S40" s="54">
        <f t="shared" si="6"/>
        <v>5.2</v>
      </c>
      <c r="T40" s="54">
        <f t="shared" si="6"/>
        <v>5.24</v>
      </c>
      <c r="U40" s="54">
        <f t="shared" si="6"/>
        <v>5.17</v>
      </c>
      <c r="V40" s="54">
        <f t="shared" si="6"/>
        <v>5.07</v>
      </c>
      <c r="W40" s="56">
        <f t="shared" si="6"/>
        <v>4.9400000000000004</v>
      </c>
      <c r="X40" s="71"/>
      <c r="Y40" s="22">
        <f t="shared" si="7"/>
        <v>5.29</v>
      </c>
      <c r="Z40" s="22">
        <f t="shared" si="7"/>
        <v>5.43</v>
      </c>
      <c r="AA40" s="22">
        <f t="shared" si="7"/>
        <v>5.44</v>
      </c>
      <c r="AB40" s="22">
        <f t="shared" si="7"/>
        <v>5.41</v>
      </c>
      <c r="AC40" s="22">
        <f t="shared" si="7"/>
        <v>5.68</v>
      </c>
      <c r="AD40" s="22">
        <f t="shared" si="7"/>
        <v>5.64</v>
      </c>
      <c r="AE40" s="22">
        <f t="shared" si="7"/>
        <v>5.66</v>
      </c>
      <c r="AF40" s="22">
        <f t="shared" si="7"/>
        <v>5.59</v>
      </c>
      <c r="AG40" s="22">
        <f t="shared" si="7"/>
        <v>5.59</v>
      </c>
      <c r="AH40" s="70">
        <f t="shared" si="7"/>
        <v>5.19</v>
      </c>
    </row>
    <row r="41" spans="1:34" ht="16.5" x14ac:dyDescent="0.35">
      <c r="A41" s="55"/>
      <c r="B41" s="54">
        <f t="shared" si="4"/>
        <v>5.08</v>
      </c>
      <c r="C41" s="54">
        <f t="shared" si="4"/>
        <v>5.24</v>
      </c>
      <c r="D41" s="54">
        <f t="shared" si="4"/>
        <v>5.04</v>
      </c>
      <c r="E41" s="54">
        <f t="shared" si="4"/>
        <v>4.8600000000000003</v>
      </c>
      <c r="F41" s="56">
        <f t="shared" si="4"/>
        <v>4.87</v>
      </c>
      <c r="G41" s="71"/>
      <c r="H41" s="22">
        <f t="shared" si="5"/>
        <v>2.17</v>
      </c>
      <c r="I41" s="22">
        <f t="shared" si="5"/>
        <v>2.21</v>
      </c>
      <c r="J41" s="22">
        <f t="shared" si="5"/>
        <v>2.29</v>
      </c>
      <c r="K41" s="22">
        <f t="shared" si="5"/>
        <v>2.31</v>
      </c>
      <c r="L41" s="22">
        <f t="shared" si="5"/>
        <v>2.2799999999999998</v>
      </c>
      <c r="M41" s="22">
        <f t="shared" si="5"/>
        <v>2.31</v>
      </c>
      <c r="N41" s="22">
        <f t="shared" si="5"/>
        <v>2.36</v>
      </c>
      <c r="O41" s="22">
        <f t="shared" si="5"/>
        <v>2.29</v>
      </c>
      <c r="P41" s="22">
        <f t="shared" si="5"/>
        <v>2.2999999999999998</v>
      </c>
      <c r="Q41" s="70">
        <f t="shared" si="5"/>
        <v>2.2200000000000002</v>
      </c>
      <c r="R41" s="55"/>
      <c r="S41" s="54">
        <f t="shared" si="6"/>
        <v>5.15</v>
      </c>
      <c r="T41" s="54">
        <f t="shared" si="6"/>
        <v>5.23</v>
      </c>
      <c r="U41" s="54">
        <f t="shared" si="6"/>
        <v>5.13</v>
      </c>
      <c r="V41" s="54">
        <f t="shared" si="6"/>
        <v>4.78</v>
      </c>
      <c r="W41" s="56">
        <f t="shared" si="6"/>
        <v>4.8499999999999996</v>
      </c>
      <c r="X41" s="71"/>
      <c r="Y41" s="22">
        <f t="shared" si="7"/>
        <v>5.26</v>
      </c>
      <c r="Z41" s="22">
        <f t="shared" si="7"/>
        <v>5.37</v>
      </c>
      <c r="AA41" s="22">
        <f t="shared" si="7"/>
        <v>5.27</v>
      </c>
      <c r="AB41" s="22">
        <f t="shared" si="7"/>
        <v>5.38</v>
      </c>
      <c r="AC41" s="22">
        <f t="shared" si="7"/>
        <v>5.69</v>
      </c>
      <c r="AD41" s="22">
        <f t="shared" si="7"/>
        <v>5.61</v>
      </c>
      <c r="AE41" s="22">
        <f t="shared" si="7"/>
        <v>5.68</v>
      </c>
      <c r="AF41" s="22">
        <f t="shared" si="7"/>
        <v>5.54</v>
      </c>
      <c r="AG41" s="22">
        <f t="shared" si="7"/>
        <v>5.42</v>
      </c>
      <c r="AH41" s="70">
        <f t="shared" si="7"/>
        <v>5.0199999999999996</v>
      </c>
    </row>
    <row r="42" spans="1:34" thickBot="1" x14ac:dyDescent="0.4">
      <c r="A42" s="57"/>
      <c r="B42" s="58">
        <f t="shared" si="4"/>
        <v>4.92</v>
      </c>
      <c r="C42" s="58">
        <f t="shared" si="4"/>
        <v>5.05</v>
      </c>
      <c r="D42" s="58">
        <f t="shared" si="4"/>
        <v>5.09</v>
      </c>
      <c r="E42" s="58">
        <f t="shared" si="4"/>
        <v>4.78</v>
      </c>
      <c r="F42" s="59">
        <f t="shared" si="4"/>
        <v>4.99</v>
      </c>
      <c r="G42" s="73"/>
      <c r="H42" s="36">
        <f t="shared" si="5"/>
        <v>2.21</v>
      </c>
      <c r="I42" s="36">
        <f t="shared" si="5"/>
        <v>2.27</v>
      </c>
      <c r="J42" s="36">
        <f t="shared" si="5"/>
        <v>2.31</v>
      </c>
      <c r="K42" s="36">
        <f t="shared" si="5"/>
        <v>2.2799999999999998</v>
      </c>
      <c r="L42" s="36">
        <f t="shared" si="5"/>
        <v>2.2999999999999998</v>
      </c>
      <c r="M42" s="36">
        <f t="shared" si="5"/>
        <v>2.36</v>
      </c>
      <c r="N42" s="36">
        <f t="shared" si="5"/>
        <v>2.39</v>
      </c>
      <c r="O42" s="36">
        <f t="shared" si="5"/>
        <v>2.31</v>
      </c>
      <c r="P42" s="36">
        <f t="shared" si="5"/>
        <v>2.3199999999999998</v>
      </c>
      <c r="Q42" s="74">
        <f t="shared" si="5"/>
        <v>2.2400000000000002</v>
      </c>
      <c r="R42" s="57"/>
      <c r="S42" s="58">
        <f t="shared" si="6"/>
        <v>5.12</v>
      </c>
      <c r="T42" s="58">
        <f t="shared" si="6"/>
        <v>5.16</v>
      </c>
      <c r="U42" s="58">
        <f t="shared" si="6"/>
        <v>5.0999999999999996</v>
      </c>
      <c r="V42" s="58">
        <f t="shared" si="6"/>
        <v>4.7699999999999996</v>
      </c>
      <c r="W42" s="59">
        <f t="shared" si="6"/>
        <v>4.78</v>
      </c>
      <c r="X42" s="73"/>
      <c r="Y42" s="36">
        <f t="shared" si="7"/>
        <v>5.13</v>
      </c>
      <c r="Z42" s="36">
        <f t="shared" si="7"/>
        <v>5.24</v>
      </c>
      <c r="AA42" s="36">
        <f t="shared" si="7"/>
        <v>5.22</v>
      </c>
      <c r="AB42" s="36">
        <f t="shared" si="7"/>
        <v>5.33</v>
      </c>
      <c r="AC42" s="36">
        <f t="shared" si="7"/>
        <v>5.56</v>
      </c>
      <c r="AD42" s="36">
        <f t="shared" si="7"/>
        <v>5.62</v>
      </c>
      <c r="AE42" s="36">
        <f t="shared" si="7"/>
        <v>5.6</v>
      </c>
      <c r="AF42" s="36">
        <f t="shared" si="7"/>
        <v>5.5</v>
      </c>
      <c r="AG42" s="36">
        <f t="shared" si="7"/>
        <v>5.52</v>
      </c>
      <c r="AH42" s="74">
        <f t="shared" si="7"/>
        <v>5.1100000000000003</v>
      </c>
    </row>
    <row r="43" spans="1:34" thickTop="1" x14ac:dyDescent="0.35">
      <c r="A43" s="82" t="s">
        <v>65</v>
      </c>
      <c r="B43" s="60">
        <f>AVERAGE(B33:F37)</f>
        <v>5.0201200000000004</v>
      </c>
      <c r="C43" s="64" t="s">
        <v>51</v>
      </c>
      <c r="D43" s="60">
        <f>MAX(B33:F37)-MIN(B33:F37)</f>
        <v>0.5</v>
      </c>
      <c r="E43" s="64" t="s">
        <v>50</v>
      </c>
      <c r="F43" s="61">
        <f>B43/(0.975/E27)</f>
        <v>8.7530297435897442</v>
      </c>
      <c r="G43" s="82" t="s">
        <v>65</v>
      </c>
      <c r="H43" s="60">
        <f>AVERAGE(H33:Q37)</f>
        <v>2.2798000000000007</v>
      </c>
      <c r="I43" s="64" t="s">
        <v>51</v>
      </c>
      <c r="J43" s="60">
        <f>MAX(H33:Q37)-MIN(H33:Q37)</f>
        <v>0.37000000000000011</v>
      </c>
      <c r="K43" s="64" t="s">
        <v>50</v>
      </c>
      <c r="L43" s="78">
        <f>H43/(0.975/K27)</f>
        <v>3.5073846153846162</v>
      </c>
      <c r="M43" s="79" t="s">
        <v>60</v>
      </c>
      <c r="N43" s="80">
        <f>1-(J43/2*H43)</f>
        <v>0.57823699999999967</v>
      </c>
      <c r="O43" s="84" t="s">
        <v>62</v>
      </c>
      <c r="P43" s="86">
        <f>MAX(H33:Q42)-MIN(H33:Q42)</f>
        <v>0.37000000000000011</v>
      </c>
      <c r="Q43" s="152"/>
      <c r="R43" s="82" t="s">
        <v>65</v>
      </c>
      <c r="S43" s="60">
        <f>AVERAGE(S33:W37)</f>
        <v>5.0811999999999991</v>
      </c>
      <c r="T43" s="64" t="s">
        <v>51</v>
      </c>
      <c r="U43" s="60">
        <f>MAX(S33:W37)-MIN(S33:W37)</f>
        <v>0.59999999999999964</v>
      </c>
      <c r="V43" s="64" t="s">
        <v>50</v>
      </c>
      <c r="W43" s="61">
        <f>S43/(1.944/V27)</f>
        <v>3.6593004115226329</v>
      </c>
      <c r="X43" s="82" t="s">
        <v>65</v>
      </c>
      <c r="Y43" s="60">
        <f>AVERAGE(Y33:AH37)</f>
        <v>5.5122</v>
      </c>
      <c r="Z43" s="64" t="s">
        <v>51</v>
      </c>
      <c r="AA43" s="60">
        <f>MAX(Y33:AH37)-MIN(Y33:AH37)</f>
        <v>0.62999999999999989</v>
      </c>
      <c r="AB43" s="64" t="s">
        <v>50</v>
      </c>
      <c r="AC43" s="78">
        <f>Y43/(2.268/AB27)</f>
        <v>3.645634920634921</v>
      </c>
      <c r="AD43" s="79" t="s">
        <v>60</v>
      </c>
      <c r="AE43" s="80">
        <f>1-(AA43/2*Y43)</f>
        <v>-0.73634299999999975</v>
      </c>
      <c r="AF43" s="84" t="s">
        <v>62</v>
      </c>
      <c r="AG43" s="86">
        <f>MAX(Y33:AH42)-MIN(Y33:AH42)</f>
        <v>0.8100000000000005</v>
      </c>
      <c r="AH43" s="152"/>
    </row>
    <row r="44" spans="1:34" thickBot="1" x14ac:dyDescent="0.4">
      <c r="A44" s="83" t="s">
        <v>64</v>
      </c>
      <c r="B44" s="62">
        <f>AVERAGE(B39:F42)</f>
        <v>4.9835000000000003</v>
      </c>
      <c r="C44" s="65" t="s">
        <v>51</v>
      </c>
      <c r="D44" s="62">
        <f>MAX(B38:F42)-MIN(B38:F42)</f>
        <v>0.50999999999999979</v>
      </c>
      <c r="E44" s="65" t="s">
        <v>50</v>
      </c>
      <c r="F44" s="63">
        <f>B44/(0.975/E27)</f>
        <v>8.689179487179489</v>
      </c>
      <c r="G44" s="83" t="s">
        <v>64</v>
      </c>
      <c r="H44" s="62">
        <f>AVERAGE(H39:Q42)</f>
        <v>2.2857499999999997</v>
      </c>
      <c r="I44" s="65" t="s">
        <v>51</v>
      </c>
      <c r="J44" s="62">
        <f>MAX(H38:Q42)-MIN(H38:Q42)</f>
        <v>0.22999999999999998</v>
      </c>
      <c r="K44" s="65" t="s">
        <v>50</v>
      </c>
      <c r="L44" s="75">
        <f>H44/(0.975/K27)</f>
        <v>3.5165384615384609</v>
      </c>
      <c r="M44" s="76" t="s">
        <v>60</v>
      </c>
      <c r="N44" s="81">
        <f>1-(J44/2*H44)</f>
        <v>0.73713875000000006</v>
      </c>
      <c r="O44" s="85" t="s">
        <v>63</v>
      </c>
      <c r="P44" s="87">
        <f>1-(P43/2*AVERAGE(H43:H44))</f>
        <v>0.5776866249999999</v>
      </c>
      <c r="Q44" s="153"/>
      <c r="R44" s="83" t="s">
        <v>64</v>
      </c>
      <c r="S44" s="62">
        <f>AVERAGE(S39:W42)</f>
        <v>5.0494999999999992</v>
      </c>
      <c r="T44" s="65" t="s">
        <v>51</v>
      </c>
      <c r="U44" s="62">
        <f>MAX(S38:W42)-MIN(S38:W42)</f>
        <v>0.48000000000000043</v>
      </c>
      <c r="V44" s="65" t="s">
        <v>50</v>
      </c>
      <c r="W44" s="63">
        <f>S44/(1.944/V27)</f>
        <v>3.6364711934156375</v>
      </c>
      <c r="X44" s="83" t="s">
        <v>64</v>
      </c>
      <c r="Y44" s="62">
        <f>AVERAGE(Y39:AH42)</f>
        <v>5.4430000000000014</v>
      </c>
      <c r="Z44" s="65" t="s">
        <v>51</v>
      </c>
      <c r="AA44" s="62">
        <f>MAX(Y38:AH42)-MIN(Y38:AH42)</f>
        <v>0.77000000000000046</v>
      </c>
      <c r="AB44" s="65" t="s">
        <v>50</v>
      </c>
      <c r="AC44" s="75">
        <f>Y44/(2.268/AB27)</f>
        <v>3.5998677248677264</v>
      </c>
      <c r="AD44" s="76" t="s">
        <v>60</v>
      </c>
      <c r="AE44" s="81">
        <f>1-(AA44/2*Y44)</f>
        <v>-1.0955550000000018</v>
      </c>
      <c r="AF44" s="85" t="s">
        <v>63</v>
      </c>
      <c r="AG44" s="87">
        <f>1-(AG43/2*AVERAGE(Y43:Y44))</f>
        <v>-1.2184280000000016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869" priority="4" operator="notBetween">
      <formula>0.2</formula>
      <formula>0.404</formula>
    </cfRule>
  </conditionalFormatting>
  <conditionalFormatting sqref="E28">
    <cfRule type="cellIs" dxfId="868" priority="5" operator="notBetween">
      <formula>0.38</formula>
      <formula>0.72</formula>
    </cfRule>
  </conditionalFormatting>
  <conditionalFormatting sqref="K26">
    <cfRule type="cellIs" dxfId="867" priority="3" operator="notBetween">
      <formula>0.77</formula>
      <formula>0.91</formula>
    </cfRule>
  </conditionalFormatting>
  <conditionalFormatting sqref="K28">
    <cfRule type="cellIs" dxfId="866" priority="2" operator="notBetween">
      <formula>0.38</formula>
      <formula>0.72</formula>
    </cfRule>
  </conditionalFormatting>
  <conditionalFormatting sqref="AB26">
    <cfRule type="cellIs" dxfId="865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3FA9-DE1F-4CE0-9BC2-D2202635A4DE}">
  <sheetPr>
    <pageSetUpPr fitToPage="1"/>
  </sheetPr>
  <dimension ref="A1:AH46"/>
  <sheetViews>
    <sheetView tabSelected="1" topLeftCell="H2" zoomScale="110" zoomScaleNormal="110" workbookViewId="0">
      <selection activeCell="X23" sqref="X23"/>
    </sheetView>
  </sheetViews>
  <sheetFormatPr defaultColWidth="11.25" defaultRowHeight="17.25" x14ac:dyDescent="0.35"/>
  <cols>
    <col min="1" max="1" width="15.75" bestFit="1" customWidth="1"/>
    <col min="2" max="5" width="8.625" customWidth="1"/>
    <col min="6" max="6" width="10.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113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5.19</v>
      </c>
      <c r="C4" s="91">
        <v>5.13</v>
      </c>
      <c r="D4" s="91">
        <v>5.04</v>
      </c>
      <c r="E4" s="91">
        <v>5.03</v>
      </c>
      <c r="F4" s="95">
        <v>4.9000000000000004</v>
      </c>
      <c r="G4" s="23" t="s">
        <v>74</v>
      </c>
      <c r="H4" s="91">
        <v>2.2200000000000002</v>
      </c>
      <c r="I4" s="91">
        <v>2.25</v>
      </c>
      <c r="J4" s="91">
        <v>2.2400000000000002</v>
      </c>
      <c r="K4" s="91">
        <v>2.31</v>
      </c>
      <c r="L4" s="91">
        <v>2.3199999999999998</v>
      </c>
      <c r="M4" s="91">
        <v>2.2799999999999998</v>
      </c>
      <c r="N4" s="91">
        <v>2.31</v>
      </c>
      <c r="O4" s="91">
        <v>2.29</v>
      </c>
      <c r="P4" s="91">
        <v>2.29</v>
      </c>
      <c r="Q4" s="95">
        <v>2.13</v>
      </c>
      <c r="R4" s="108" t="s">
        <v>74</v>
      </c>
      <c r="S4" s="91">
        <v>5.22</v>
      </c>
      <c r="T4" s="91">
        <v>5.19</v>
      </c>
      <c r="U4" s="91">
        <v>5.24</v>
      </c>
      <c r="V4" s="91">
        <v>4.91</v>
      </c>
      <c r="W4" s="95">
        <v>4.8899999999999997</v>
      </c>
      <c r="X4" s="23" t="s">
        <v>74</v>
      </c>
      <c r="Y4" s="91">
        <v>5.29</v>
      </c>
      <c r="Z4" s="91">
        <v>5.52</v>
      </c>
      <c r="AA4" s="91">
        <v>5.58</v>
      </c>
      <c r="AB4" s="91">
        <v>5.52</v>
      </c>
      <c r="AC4" s="91">
        <v>5.72</v>
      </c>
      <c r="AD4" s="91">
        <v>5.65</v>
      </c>
      <c r="AE4" s="91">
        <v>5.6</v>
      </c>
      <c r="AF4" s="91">
        <v>5.7</v>
      </c>
      <c r="AG4" s="91">
        <v>5.56</v>
      </c>
      <c r="AH4" s="95">
        <v>5.35</v>
      </c>
    </row>
    <row r="5" spans="1:34" ht="16.5" x14ac:dyDescent="0.35">
      <c r="A5" s="109"/>
      <c r="B5" s="91">
        <v>4.17</v>
      </c>
      <c r="C5" s="90">
        <v>5.27</v>
      </c>
      <c r="D5" s="90">
        <v>5.16</v>
      </c>
      <c r="E5" s="90">
        <v>5.13</v>
      </c>
      <c r="F5" s="94">
        <v>4.92</v>
      </c>
      <c r="G5" s="25"/>
      <c r="H5" s="91">
        <v>2.1800000000000002</v>
      </c>
      <c r="I5" s="90">
        <v>2.21</v>
      </c>
      <c r="J5" s="90">
        <v>2.25</v>
      </c>
      <c r="K5" s="90">
        <v>2.3199999999999998</v>
      </c>
      <c r="L5" s="90">
        <v>2.33</v>
      </c>
      <c r="M5" s="90">
        <v>2.38</v>
      </c>
      <c r="N5" s="90">
        <v>2.34</v>
      </c>
      <c r="O5" s="90">
        <v>2.31</v>
      </c>
      <c r="P5" s="90">
        <v>2.29</v>
      </c>
      <c r="Q5" s="94">
        <v>2.25</v>
      </c>
      <c r="R5" s="109"/>
      <c r="S5" s="91">
        <v>5.15</v>
      </c>
      <c r="T5" s="90">
        <v>5.16</v>
      </c>
      <c r="U5" s="90">
        <v>5.09</v>
      </c>
      <c r="V5" s="90">
        <v>4.8600000000000003</v>
      </c>
      <c r="W5" s="94">
        <v>4.8499999999999996</v>
      </c>
      <c r="X5" s="25"/>
      <c r="Y5" s="91">
        <v>5.4</v>
      </c>
      <c r="Z5" s="90">
        <v>5.61</v>
      </c>
      <c r="AA5" s="90">
        <v>5.61</v>
      </c>
      <c r="AB5" s="90">
        <v>5.57</v>
      </c>
      <c r="AC5" s="90">
        <v>5.66</v>
      </c>
      <c r="AD5" s="90">
        <v>5.66</v>
      </c>
      <c r="AE5" s="90">
        <v>5.61</v>
      </c>
      <c r="AF5" s="90">
        <v>5.73</v>
      </c>
      <c r="AG5" s="90">
        <v>5.73</v>
      </c>
      <c r="AH5" s="94">
        <v>5.51</v>
      </c>
    </row>
    <row r="6" spans="1:34" ht="16.5" x14ac:dyDescent="0.35">
      <c r="A6" s="109"/>
      <c r="B6" s="91">
        <v>5.0999999999999996</v>
      </c>
      <c r="C6" s="90">
        <v>5.25</v>
      </c>
      <c r="D6" s="90">
        <v>5.23</v>
      </c>
      <c r="E6" s="90">
        <v>5.08</v>
      </c>
      <c r="F6" s="94">
        <v>4.93</v>
      </c>
      <c r="G6" s="25"/>
      <c r="H6" s="91">
        <v>2.2200000000000002</v>
      </c>
      <c r="I6" s="90">
        <v>2.21</v>
      </c>
      <c r="J6" s="90">
        <v>2.2999999999999998</v>
      </c>
      <c r="K6" s="90">
        <v>2.34</v>
      </c>
      <c r="L6" s="90">
        <v>2.36</v>
      </c>
      <c r="M6" s="90">
        <v>2.33</v>
      </c>
      <c r="N6" s="90">
        <v>2.36</v>
      </c>
      <c r="O6" s="90">
        <v>2.36</v>
      </c>
      <c r="P6" s="90">
        <v>2.27</v>
      </c>
      <c r="Q6" s="94">
        <v>2.12</v>
      </c>
      <c r="R6" s="109"/>
      <c r="S6" s="91">
        <v>5.1100000000000003</v>
      </c>
      <c r="T6" s="90">
        <v>5.29</v>
      </c>
      <c r="U6" s="90">
        <v>5.1100000000000003</v>
      </c>
      <c r="V6" s="90">
        <v>4.87</v>
      </c>
      <c r="W6" s="94">
        <v>4.8499999999999996</v>
      </c>
      <c r="X6" s="25"/>
      <c r="Y6" s="91">
        <v>5.35</v>
      </c>
      <c r="Z6" s="90">
        <v>5.57</v>
      </c>
      <c r="AA6" s="90">
        <v>5.55</v>
      </c>
      <c r="AB6" s="90">
        <v>5.68</v>
      </c>
      <c r="AC6" s="90">
        <v>5.69</v>
      </c>
      <c r="AD6" s="90">
        <v>5.68</v>
      </c>
      <c r="AE6" s="90">
        <v>5.66</v>
      </c>
      <c r="AF6" s="90">
        <v>5.76</v>
      </c>
      <c r="AG6" s="90">
        <v>5.67</v>
      </c>
      <c r="AH6" s="94">
        <v>5.58</v>
      </c>
    </row>
    <row r="7" spans="1:34" ht="16.5" x14ac:dyDescent="0.35">
      <c r="A7" s="109"/>
      <c r="B7" s="91">
        <v>5.27</v>
      </c>
      <c r="C7" s="90">
        <v>5.23</v>
      </c>
      <c r="D7" s="90">
        <v>5.16</v>
      </c>
      <c r="E7" s="90">
        <v>5.04</v>
      </c>
      <c r="F7" s="94">
        <v>4.87</v>
      </c>
      <c r="G7" s="25"/>
      <c r="H7" s="91">
        <v>2.1800000000000002</v>
      </c>
      <c r="I7" s="90">
        <v>2.2599999999999998</v>
      </c>
      <c r="J7" s="90">
        <v>2.2599999999999998</v>
      </c>
      <c r="K7" s="90">
        <v>2.29</v>
      </c>
      <c r="L7" s="90">
        <v>2.29</v>
      </c>
      <c r="M7" s="90">
        <v>2.35</v>
      </c>
      <c r="N7" s="90">
        <v>2.3199999999999998</v>
      </c>
      <c r="O7" s="90">
        <v>2.33</v>
      </c>
      <c r="P7" s="90">
        <v>2.2999999999999998</v>
      </c>
      <c r="Q7" s="94">
        <v>2.04</v>
      </c>
      <c r="R7" s="109"/>
      <c r="S7" s="91">
        <v>5.22</v>
      </c>
      <c r="T7" s="90">
        <v>5.21</v>
      </c>
      <c r="U7" s="90">
        <v>5.18</v>
      </c>
      <c r="V7" s="90">
        <v>5.0199999999999996</v>
      </c>
      <c r="W7" s="94">
        <v>4.9400000000000004</v>
      </c>
      <c r="X7" s="25"/>
      <c r="Y7" s="91">
        <v>5.38</v>
      </c>
      <c r="Z7" s="90">
        <v>5.55</v>
      </c>
      <c r="AA7" s="90">
        <v>5.4</v>
      </c>
      <c r="AB7" s="90">
        <v>5.56</v>
      </c>
      <c r="AC7" s="90">
        <v>5.58</v>
      </c>
      <c r="AD7" s="90">
        <v>5.66</v>
      </c>
      <c r="AE7" s="90">
        <v>5.74</v>
      </c>
      <c r="AF7" s="90">
        <v>5.83</v>
      </c>
      <c r="AG7" s="90">
        <v>5.67</v>
      </c>
      <c r="AH7" s="94">
        <v>5.52</v>
      </c>
    </row>
    <row r="8" spans="1:34" ht="16.5" x14ac:dyDescent="0.35">
      <c r="A8" s="109"/>
      <c r="B8" s="91">
        <v>5.15</v>
      </c>
      <c r="C8" s="90">
        <v>5.2</v>
      </c>
      <c r="D8" s="90">
        <v>5.13</v>
      </c>
      <c r="E8" s="90">
        <v>4.93</v>
      </c>
      <c r="F8" s="94">
        <v>4.8600000000000003</v>
      </c>
      <c r="G8" s="25"/>
      <c r="H8" s="91">
        <v>2.11</v>
      </c>
      <c r="I8" s="90">
        <v>2.25</v>
      </c>
      <c r="J8" s="90">
        <v>2.34</v>
      </c>
      <c r="K8" s="90">
        <v>2.2799999999999998</v>
      </c>
      <c r="L8" s="90">
        <v>2.34</v>
      </c>
      <c r="M8" s="90">
        <v>2.2400000000000002</v>
      </c>
      <c r="N8" s="90">
        <v>2.25</v>
      </c>
      <c r="O8" s="90">
        <v>2.27</v>
      </c>
      <c r="P8" s="90">
        <v>2.25</v>
      </c>
      <c r="Q8" s="94">
        <v>2.12</v>
      </c>
      <c r="R8" s="109"/>
      <c r="S8" s="91">
        <v>5.15</v>
      </c>
      <c r="T8" s="90">
        <v>5.22</v>
      </c>
      <c r="U8" s="90">
        <v>5.21</v>
      </c>
      <c r="V8" s="90">
        <v>4.8499999999999996</v>
      </c>
      <c r="W8" s="94">
        <v>4.8099999999999996</v>
      </c>
      <c r="X8" s="25"/>
      <c r="Y8" s="91">
        <v>5.45</v>
      </c>
      <c r="Z8" s="90">
        <v>5.48</v>
      </c>
      <c r="AA8" s="90">
        <v>5.47</v>
      </c>
      <c r="AB8" s="90">
        <v>5.56</v>
      </c>
      <c r="AC8" s="90">
        <v>5.59</v>
      </c>
      <c r="AD8" s="90">
        <v>5.56</v>
      </c>
      <c r="AE8" s="90">
        <v>5.61</v>
      </c>
      <c r="AF8" s="90">
        <v>5.67</v>
      </c>
      <c r="AG8" s="90">
        <v>5.68</v>
      </c>
      <c r="AH8" s="94">
        <v>5.3</v>
      </c>
    </row>
    <row r="9" spans="1:34" ht="16.5" x14ac:dyDescent="0.35">
      <c r="A9" s="110"/>
      <c r="B9" s="90">
        <v>5.14</v>
      </c>
      <c r="C9" s="90">
        <v>5.16</v>
      </c>
      <c r="D9" s="90">
        <v>5.2</v>
      </c>
      <c r="E9" s="90">
        <v>4.8899999999999997</v>
      </c>
      <c r="F9" s="94">
        <v>4.8499999999999996</v>
      </c>
      <c r="G9" s="25"/>
      <c r="H9" s="90">
        <v>2.0699999999999998</v>
      </c>
      <c r="I9" s="90">
        <v>2.13</v>
      </c>
      <c r="J9" s="90">
        <v>2.19</v>
      </c>
      <c r="K9" s="90">
        <v>2.19</v>
      </c>
      <c r="L9" s="90">
        <v>2.2400000000000002</v>
      </c>
      <c r="M9" s="90">
        <v>2.31</v>
      </c>
      <c r="N9" s="90">
        <v>2.4</v>
      </c>
      <c r="O9" s="90">
        <v>2.37</v>
      </c>
      <c r="P9" s="90">
        <v>2.23</v>
      </c>
      <c r="Q9" s="94">
        <v>2.17</v>
      </c>
      <c r="R9" s="110"/>
      <c r="S9" s="90">
        <v>5.19</v>
      </c>
      <c r="T9" s="90">
        <v>5.21</v>
      </c>
      <c r="U9" s="90">
        <v>5.09</v>
      </c>
      <c r="V9" s="90">
        <v>5.04</v>
      </c>
      <c r="W9" s="94">
        <v>4.79</v>
      </c>
      <c r="X9" s="25"/>
      <c r="Y9" s="90">
        <v>5.31</v>
      </c>
      <c r="Z9" s="90">
        <v>5.22</v>
      </c>
      <c r="AA9" s="90">
        <v>5.33</v>
      </c>
      <c r="AB9" s="90">
        <v>5.38</v>
      </c>
      <c r="AC9" s="90">
        <v>5.49</v>
      </c>
      <c r="AD9" s="90">
        <v>5.59</v>
      </c>
      <c r="AE9" s="90">
        <v>5.67</v>
      </c>
      <c r="AF9" s="90">
        <v>5.71</v>
      </c>
      <c r="AG9" s="90">
        <v>5.5650000000000004</v>
      </c>
      <c r="AH9" s="94">
        <v>5.32</v>
      </c>
    </row>
    <row r="10" spans="1:34" ht="16.5" x14ac:dyDescent="0.35">
      <c r="A10" s="111"/>
      <c r="B10" s="90">
        <v>5.23</v>
      </c>
      <c r="C10" s="90">
        <v>5.16</v>
      </c>
      <c r="D10" s="90">
        <v>5.16</v>
      </c>
      <c r="E10" s="90">
        <v>4.91</v>
      </c>
      <c r="F10" s="94">
        <v>4.9000000000000004</v>
      </c>
      <c r="G10" s="31"/>
      <c r="H10" s="90">
        <v>2.1800000000000002</v>
      </c>
      <c r="I10" s="90">
        <v>2.25</v>
      </c>
      <c r="J10" s="90">
        <v>2.21</v>
      </c>
      <c r="K10" s="90">
        <v>2.2999999999999998</v>
      </c>
      <c r="L10" s="90">
        <v>2.3199999999999998</v>
      </c>
      <c r="M10" s="90">
        <v>2.3199999999999998</v>
      </c>
      <c r="N10" s="90">
        <v>2.31</v>
      </c>
      <c r="O10" s="90">
        <v>2.37</v>
      </c>
      <c r="P10" s="90">
        <v>2.23</v>
      </c>
      <c r="Q10" s="94">
        <v>2.19</v>
      </c>
      <c r="R10" s="111"/>
      <c r="S10" s="90">
        <v>5.22</v>
      </c>
      <c r="T10" s="90">
        <v>5.25</v>
      </c>
      <c r="U10" s="90">
        <v>5.19</v>
      </c>
      <c r="V10" s="90">
        <v>5.04</v>
      </c>
      <c r="W10" s="94">
        <v>4.9400000000000004</v>
      </c>
      <c r="X10" s="31"/>
      <c r="Y10" s="90">
        <v>5.35</v>
      </c>
      <c r="Z10" s="90">
        <v>5.23</v>
      </c>
      <c r="AA10" s="90">
        <v>5.3</v>
      </c>
      <c r="AB10" s="90">
        <v>5.37</v>
      </c>
      <c r="AC10" s="90">
        <v>5.64</v>
      </c>
      <c r="AD10" s="90">
        <v>5.64</v>
      </c>
      <c r="AE10" s="90">
        <v>5.64</v>
      </c>
      <c r="AF10" s="90">
        <v>5.74</v>
      </c>
      <c r="AG10" s="90">
        <v>5.68</v>
      </c>
      <c r="AH10" s="94">
        <v>5.52</v>
      </c>
    </row>
    <row r="11" spans="1:34" ht="16.5" x14ac:dyDescent="0.35">
      <c r="A11" s="109"/>
      <c r="B11" s="96">
        <v>5.0999999999999996</v>
      </c>
      <c r="C11" s="96">
        <v>5.15</v>
      </c>
      <c r="D11" s="96">
        <v>5.0999999999999996</v>
      </c>
      <c r="E11" s="96">
        <v>4.8600000000000003</v>
      </c>
      <c r="F11" s="97">
        <v>4.82</v>
      </c>
      <c r="G11" s="23"/>
      <c r="H11" s="96">
        <v>2.15</v>
      </c>
      <c r="I11" s="96">
        <v>2.27</v>
      </c>
      <c r="J11" s="96">
        <v>2.33</v>
      </c>
      <c r="K11" s="96">
        <v>2.34</v>
      </c>
      <c r="L11" s="96">
        <v>2.33</v>
      </c>
      <c r="M11" s="96">
        <v>2.38</v>
      </c>
      <c r="N11" s="96">
        <v>2.34</v>
      </c>
      <c r="O11" s="96">
        <v>2.36</v>
      </c>
      <c r="P11" s="96">
        <v>2.23</v>
      </c>
      <c r="Q11" s="97">
        <v>2.16</v>
      </c>
      <c r="R11" s="109"/>
      <c r="S11" s="96">
        <v>5.18</v>
      </c>
      <c r="T11" s="96">
        <v>5.28</v>
      </c>
      <c r="U11" s="96">
        <v>5.03</v>
      </c>
      <c r="V11" s="96">
        <v>5</v>
      </c>
      <c r="W11" s="97">
        <v>4.9000000000000004</v>
      </c>
      <c r="X11" s="23"/>
      <c r="Y11" s="96">
        <v>5.31</v>
      </c>
      <c r="Z11" s="96">
        <v>5.42</v>
      </c>
      <c r="AA11" s="96">
        <v>5.38</v>
      </c>
      <c r="AB11" s="96">
        <v>5.4</v>
      </c>
      <c r="AC11" s="96">
        <v>5.53</v>
      </c>
      <c r="AD11" s="96">
        <v>5.74</v>
      </c>
      <c r="AE11" s="96">
        <v>5.59</v>
      </c>
      <c r="AF11" s="96">
        <v>5.73</v>
      </c>
      <c r="AG11" s="96">
        <v>5.55</v>
      </c>
      <c r="AH11" s="97">
        <v>5.53</v>
      </c>
    </row>
    <row r="12" spans="1:34" ht="16.5" x14ac:dyDescent="0.35">
      <c r="A12" s="109"/>
      <c r="B12" s="90">
        <v>5.2</v>
      </c>
      <c r="C12" s="90">
        <v>5.23</v>
      </c>
      <c r="D12" s="90">
        <v>5.13</v>
      </c>
      <c r="E12" s="90">
        <v>4.87</v>
      </c>
      <c r="F12" s="94">
        <v>4.8099999999999996</v>
      </c>
      <c r="G12" s="25"/>
      <c r="H12" s="90">
        <v>2.13</v>
      </c>
      <c r="I12" s="90">
        <v>2.2000000000000002</v>
      </c>
      <c r="J12" s="90">
        <v>2.27</v>
      </c>
      <c r="K12" s="90">
        <v>2.31</v>
      </c>
      <c r="L12" s="90">
        <v>2.34</v>
      </c>
      <c r="M12" s="90">
        <v>2.39</v>
      </c>
      <c r="N12" s="90">
        <v>2.44</v>
      </c>
      <c r="O12" s="90">
        <v>2.33</v>
      </c>
      <c r="P12" s="90">
        <v>2.3199999999999998</v>
      </c>
      <c r="Q12" s="94">
        <v>2.16</v>
      </c>
      <c r="R12" s="109"/>
      <c r="S12" s="90">
        <v>5.2</v>
      </c>
      <c r="T12" s="90">
        <v>5.27</v>
      </c>
      <c r="U12" s="90">
        <v>5.14</v>
      </c>
      <c r="V12" s="90">
        <v>5.05</v>
      </c>
      <c r="W12" s="94">
        <v>4.93</v>
      </c>
      <c r="X12" s="25"/>
      <c r="Y12" s="90">
        <v>5.34</v>
      </c>
      <c r="Z12" s="90">
        <v>5.25</v>
      </c>
      <c r="AA12" s="90">
        <v>5.39</v>
      </c>
      <c r="AB12" s="90">
        <v>5.29</v>
      </c>
      <c r="AC12" s="90">
        <v>5.61</v>
      </c>
      <c r="AD12" s="90">
        <v>5.63</v>
      </c>
      <c r="AE12" s="90">
        <v>5.64</v>
      </c>
      <c r="AF12" s="90">
        <v>5.73</v>
      </c>
      <c r="AG12" s="90">
        <v>5.6</v>
      </c>
      <c r="AH12" s="94">
        <v>5.35</v>
      </c>
    </row>
    <row r="13" spans="1:34" thickBot="1" x14ac:dyDescent="0.4">
      <c r="A13" s="112"/>
      <c r="B13" s="92">
        <v>5.16</v>
      </c>
      <c r="C13" s="92">
        <v>5.09</v>
      </c>
      <c r="D13" s="92">
        <v>5.1100000000000003</v>
      </c>
      <c r="E13" s="92">
        <v>4.8499999999999996</v>
      </c>
      <c r="F13" s="93">
        <v>4.8499999999999996</v>
      </c>
      <c r="G13" s="33"/>
      <c r="H13" s="92">
        <v>2.16</v>
      </c>
      <c r="I13" s="92">
        <v>2.2400000000000002</v>
      </c>
      <c r="J13" s="92">
        <v>2.25</v>
      </c>
      <c r="K13" s="92">
        <v>2.2799999999999998</v>
      </c>
      <c r="L13" s="92">
        <v>2.2999999999999998</v>
      </c>
      <c r="M13" s="92">
        <v>2.38</v>
      </c>
      <c r="N13" s="92">
        <v>2.3199999999999998</v>
      </c>
      <c r="O13" s="92">
        <v>2.4</v>
      </c>
      <c r="P13" s="92">
        <v>2.2200000000000002</v>
      </c>
      <c r="Q13" s="93">
        <v>2.09</v>
      </c>
      <c r="R13" s="112"/>
      <c r="S13" s="92">
        <v>5.2</v>
      </c>
      <c r="T13" s="92">
        <v>5.15</v>
      </c>
      <c r="U13" s="92">
        <v>5.1100000000000003</v>
      </c>
      <c r="V13" s="92">
        <v>4.88</v>
      </c>
      <c r="W13" s="93">
        <v>4.93</v>
      </c>
      <c r="X13" s="33"/>
      <c r="Y13" s="92">
        <v>5.16</v>
      </c>
      <c r="Z13" s="92">
        <v>5.24</v>
      </c>
      <c r="AA13" s="92">
        <v>5.23</v>
      </c>
      <c r="AB13" s="92">
        <v>5.42</v>
      </c>
      <c r="AC13" s="92">
        <v>5.48</v>
      </c>
      <c r="AD13" s="92">
        <v>5.62</v>
      </c>
      <c r="AE13" s="92">
        <v>5.56</v>
      </c>
      <c r="AF13" s="92">
        <v>5.5</v>
      </c>
      <c r="AG13" s="92">
        <v>5.47</v>
      </c>
      <c r="AH13" s="93">
        <v>5.27</v>
      </c>
    </row>
    <row r="14" spans="1:34" ht="16.5" x14ac:dyDescent="0.35">
      <c r="A14" s="113" t="s">
        <v>75</v>
      </c>
      <c r="B14" s="114">
        <v>4.8</v>
      </c>
      <c r="C14" s="115">
        <v>4.83</v>
      </c>
      <c r="D14" s="115">
        <v>4.8099999999999996</v>
      </c>
      <c r="E14" s="115">
        <v>4.6900000000000004</v>
      </c>
      <c r="F14" s="116">
        <v>4.5599999999999996</v>
      </c>
      <c r="G14" s="113" t="s">
        <v>75</v>
      </c>
      <c r="H14" s="115">
        <v>1.9</v>
      </c>
      <c r="I14" s="115">
        <v>1.94</v>
      </c>
      <c r="J14" s="115">
        <v>2.0099999999999998</v>
      </c>
      <c r="K14" s="115">
        <v>2</v>
      </c>
      <c r="L14" s="115">
        <v>2.0099999999999998</v>
      </c>
      <c r="M14" s="115">
        <v>2.02</v>
      </c>
      <c r="N14" s="115">
        <v>2.0299999999999998</v>
      </c>
      <c r="O14" s="115">
        <v>2.0299999999999998</v>
      </c>
      <c r="P14" s="115">
        <v>1.96</v>
      </c>
      <c r="Q14" s="116">
        <v>1.81</v>
      </c>
      <c r="R14" s="113" t="s">
        <v>75</v>
      </c>
      <c r="S14" s="114">
        <v>4</v>
      </c>
      <c r="T14" s="115">
        <v>3.94</v>
      </c>
      <c r="U14" s="115">
        <v>3.93</v>
      </c>
      <c r="V14" s="115">
        <v>3.64</v>
      </c>
      <c r="W14" s="116">
        <v>3.68</v>
      </c>
      <c r="X14" s="113" t="s">
        <v>75</v>
      </c>
      <c r="Y14" s="115">
        <v>3.87</v>
      </c>
      <c r="Z14" s="115">
        <v>3.94</v>
      </c>
      <c r="AA14" s="115">
        <v>3.99</v>
      </c>
      <c r="AB14" s="115">
        <v>3.95</v>
      </c>
      <c r="AC14" s="115">
        <v>3.87</v>
      </c>
      <c r="AD14" s="115">
        <v>4.0199999999999996</v>
      </c>
      <c r="AE14" s="115">
        <v>4.13</v>
      </c>
      <c r="AF14" s="115">
        <v>4.08</v>
      </c>
      <c r="AG14" s="115">
        <v>4.08</v>
      </c>
      <c r="AH14" s="116">
        <v>3.93</v>
      </c>
    </row>
    <row r="15" spans="1:34" ht="16.5" x14ac:dyDescent="0.35">
      <c r="A15" s="14"/>
      <c r="B15" s="98">
        <v>4.9000000000000004</v>
      </c>
      <c r="C15" s="98">
        <v>5.0199999999999996</v>
      </c>
      <c r="D15" s="98">
        <v>4.88</v>
      </c>
      <c r="E15" s="98">
        <v>4.66</v>
      </c>
      <c r="F15" s="99">
        <v>4.63</v>
      </c>
      <c r="G15" s="25"/>
      <c r="H15" s="98">
        <v>1.88</v>
      </c>
      <c r="I15" s="98">
        <v>1.96</v>
      </c>
      <c r="J15" s="98">
        <v>2.02</v>
      </c>
      <c r="K15" s="98">
        <v>2.0499999999999998</v>
      </c>
      <c r="L15" s="98">
        <v>2.06</v>
      </c>
      <c r="M15" s="98">
        <v>2.0499999999999998</v>
      </c>
      <c r="N15" s="98">
        <v>2.04</v>
      </c>
      <c r="O15" s="98">
        <v>2.0299999999999998</v>
      </c>
      <c r="P15" s="98">
        <v>2</v>
      </c>
      <c r="Q15" s="99">
        <v>1.85</v>
      </c>
      <c r="R15" s="14"/>
      <c r="S15" s="98">
        <v>3.93</v>
      </c>
      <c r="T15" s="98">
        <v>3.92</v>
      </c>
      <c r="U15" s="98">
        <v>3.81</v>
      </c>
      <c r="V15" s="98">
        <v>3.57</v>
      </c>
      <c r="W15" s="99">
        <v>3.56</v>
      </c>
      <c r="X15" s="25"/>
      <c r="Y15" s="98">
        <v>3.86</v>
      </c>
      <c r="Z15" s="98">
        <v>3.88</v>
      </c>
      <c r="AA15" s="98">
        <v>3.96</v>
      </c>
      <c r="AB15" s="98">
        <v>3.92</v>
      </c>
      <c r="AC15" s="98">
        <v>3.93</v>
      </c>
      <c r="AD15" s="98">
        <v>4</v>
      </c>
      <c r="AE15" s="98">
        <v>4.09</v>
      </c>
      <c r="AF15" s="98">
        <v>4.13</v>
      </c>
      <c r="AG15" s="98">
        <v>4.12</v>
      </c>
      <c r="AH15" s="99">
        <v>4.01</v>
      </c>
    </row>
    <row r="16" spans="1:34" ht="16.5" x14ac:dyDescent="0.35">
      <c r="A16" s="14"/>
      <c r="B16" s="98">
        <v>4.8600000000000003</v>
      </c>
      <c r="C16" s="98">
        <v>4.8899999999999997</v>
      </c>
      <c r="D16" s="98">
        <v>4.93</v>
      </c>
      <c r="E16" s="98">
        <v>4.7</v>
      </c>
      <c r="F16" s="99">
        <v>4.67</v>
      </c>
      <c r="G16" s="25"/>
      <c r="H16" s="98">
        <v>1.89</v>
      </c>
      <c r="I16" s="98">
        <v>1.93</v>
      </c>
      <c r="J16" s="98">
        <v>1.99</v>
      </c>
      <c r="K16" s="98">
        <v>1.99</v>
      </c>
      <c r="L16" s="98">
        <v>2.02</v>
      </c>
      <c r="M16" s="98">
        <v>2.0499999999999998</v>
      </c>
      <c r="N16" s="98">
        <v>2.0699999999999998</v>
      </c>
      <c r="O16" s="98">
        <v>2.04</v>
      </c>
      <c r="P16" s="98">
        <v>1.99</v>
      </c>
      <c r="Q16" s="99">
        <v>1.83</v>
      </c>
      <c r="R16" s="14"/>
      <c r="S16" s="98">
        <v>3.91</v>
      </c>
      <c r="T16" s="98">
        <v>4.0199999999999996</v>
      </c>
      <c r="U16" s="98">
        <v>3.87</v>
      </c>
      <c r="V16" s="98">
        <v>3.67</v>
      </c>
      <c r="W16" s="99">
        <v>3.65</v>
      </c>
      <c r="X16" s="25"/>
      <c r="Y16" s="98">
        <v>3.8</v>
      </c>
      <c r="Z16" s="98">
        <v>3.9</v>
      </c>
      <c r="AA16" s="98">
        <v>4.0199999999999996</v>
      </c>
      <c r="AB16" s="98">
        <v>3.9409999999999998</v>
      </c>
      <c r="AC16" s="98">
        <v>3.99</v>
      </c>
      <c r="AD16" s="98">
        <v>4.08</v>
      </c>
      <c r="AE16" s="98">
        <v>4.13</v>
      </c>
      <c r="AF16" s="98">
        <v>4.2</v>
      </c>
      <c r="AG16" s="98">
        <v>4.1100000000000003</v>
      </c>
      <c r="AH16" s="99">
        <v>4</v>
      </c>
    </row>
    <row r="17" spans="1:34" ht="16.5" x14ac:dyDescent="0.35">
      <c r="A17" s="14"/>
      <c r="B17" s="98">
        <v>5</v>
      </c>
      <c r="C17" s="98">
        <v>4.8899999999999997</v>
      </c>
      <c r="D17" s="98">
        <v>4.84</v>
      </c>
      <c r="E17" s="98">
        <v>4.7</v>
      </c>
      <c r="F17" s="99">
        <v>4.59</v>
      </c>
      <c r="G17" s="25"/>
      <c r="H17" s="98">
        <v>1.9</v>
      </c>
      <c r="I17" s="98">
        <v>1.92</v>
      </c>
      <c r="J17" s="98">
        <v>1.94</v>
      </c>
      <c r="K17" s="98">
        <v>1.97</v>
      </c>
      <c r="L17" s="98">
        <v>2</v>
      </c>
      <c r="M17" s="98">
        <v>2.0099999999999998</v>
      </c>
      <c r="N17" s="98">
        <v>2.0699999999999998</v>
      </c>
      <c r="O17" s="98">
        <v>2.0299999999999998</v>
      </c>
      <c r="P17" s="98">
        <v>1.96</v>
      </c>
      <c r="Q17" s="99">
        <v>1.79</v>
      </c>
      <c r="R17" s="14"/>
      <c r="S17" s="98">
        <v>3.91</v>
      </c>
      <c r="T17" s="98">
        <v>4.0199999999999996</v>
      </c>
      <c r="U17" s="98">
        <v>3.91</v>
      </c>
      <c r="V17" s="98">
        <v>3.72</v>
      </c>
      <c r="W17" s="99">
        <v>3.67</v>
      </c>
      <c r="X17" s="25"/>
      <c r="Y17" s="98">
        <v>3.87</v>
      </c>
      <c r="Z17" s="98">
        <v>3.83</v>
      </c>
      <c r="AA17" s="98">
        <v>3.94</v>
      </c>
      <c r="AB17" s="98">
        <v>3.91</v>
      </c>
      <c r="AC17" s="98">
        <v>3.99</v>
      </c>
      <c r="AD17" s="98">
        <v>4.05</v>
      </c>
      <c r="AE17" s="98">
        <v>4.13</v>
      </c>
      <c r="AF17" s="98">
        <v>4.16</v>
      </c>
      <c r="AG17" s="98">
        <v>4.05</v>
      </c>
      <c r="AH17" s="99">
        <v>3.91</v>
      </c>
    </row>
    <row r="18" spans="1:34" ht="16.5" x14ac:dyDescent="0.35">
      <c r="A18" s="14"/>
      <c r="B18" s="98">
        <v>4.76</v>
      </c>
      <c r="C18" s="98">
        <v>4.78</v>
      </c>
      <c r="D18" s="98">
        <v>4.7</v>
      </c>
      <c r="E18" s="98">
        <v>4.62</v>
      </c>
      <c r="F18" s="99">
        <v>4.53</v>
      </c>
      <c r="G18" s="25"/>
      <c r="H18" s="98">
        <v>1.86</v>
      </c>
      <c r="I18" s="98">
        <v>1.91</v>
      </c>
      <c r="J18" s="98">
        <v>1.97</v>
      </c>
      <c r="K18" s="98">
        <v>1.99</v>
      </c>
      <c r="L18" s="98">
        <v>2.02</v>
      </c>
      <c r="M18" s="98">
        <v>2.0099999999999998</v>
      </c>
      <c r="N18" s="98">
        <v>2.0499999999999998</v>
      </c>
      <c r="O18" s="98">
        <v>2.02</v>
      </c>
      <c r="P18" s="98">
        <v>1.97</v>
      </c>
      <c r="Q18" s="99">
        <v>1.84</v>
      </c>
      <c r="R18" s="14"/>
      <c r="S18" s="98">
        <v>3.9</v>
      </c>
      <c r="T18" s="98">
        <v>4</v>
      </c>
      <c r="U18" s="98">
        <v>3.9</v>
      </c>
      <c r="V18" s="98">
        <v>3.7</v>
      </c>
      <c r="W18" s="99">
        <v>3.57</v>
      </c>
      <c r="X18" s="25"/>
      <c r="Y18" s="98">
        <v>3.83</v>
      </c>
      <c r="Z18" s="98">
        <v>3.74</v>
      </c>
      <c r="AA18" s="98">
        <v>3.8</v>
      </c>
      <c r="AB18" s="98">
        <v>3.8</v>
      </c>
      <c r="AC18" s="98">
        <v>3.81</v>
      </c>
      <c r="AD18" s="98">
        <v>3.88</v>
      </c>
      <c r="AE18" s="98">
        <v>4.0199999999999996</v>
      </c>
      <c r="AF18" s="98">
        <v>4.07</v>
      </c>
      <c r="AG18" s="98">
        <v>4.0599999999999996</v>
      </c>
      <c r="AH18" s="99">
        <v>4.07</v>
      </c>
    </row>
    <row r="19" spans="1:34" ht="16.5" x14ac:dyDescent="0.35">
      <c r="A19" s="14"/>
      <c r="B19" s="98">
        <v>4.8600000000000003</v>
      </c>
      <c r="C19" s="98">
        <v>4.88</v>
      </c>
      <c r="D19" s="98">
        <v>4.83</v>
      </c>
      <c r="E19" s="98">
        <v>4.63</v>
      </c>
      <c r="F19" s="99">
        <v>4.5</v>
      </c>
      <c r="G19" s="25"/>
      <c r="H19" s="98">
        <v>1.8</v>
      </c>
      <c r="I19" s="98">
        <v>1.94</v>
      </c>
      <c r="J19" s="98">
        <v>2.0099999999999998</v>
      </c>
      <c r="K19" s="98">
        <v>2.0299999999999998</v>
      </c>
      <c r="L19" s="98">
        <v>2.02</v>
      </c>
      <c r="M19" s="98">
        <v>2.0699999999999998</v>
      </c>
      <c r="N19" s="98">
        <v>2.1</v>
      </c>
      <c r="O19" s="98">
        <v>2.1</v>
      </c>
      <c r="P19" s="98">
        <v>2.0099999999999998</v>
      </c>
      <c r="Q19" s="99">
        <v>1.88</v>
      </c>
      <c r="R19" s="14"/>
      <c r="S19" s="98">
        <v>4.29</v>
      </c>
      <c r="T19" s="98">
        <v>4.26</v>
      </c>
      <c r="U19" s="98">
        <v>4.22</v>
      </c>
      <c r="V19" s="98">
        <v>4</v>
      </c>
      <c r="W19" s="99">
        <v>3.79</v>
      </c>
      <c r="X19" s="25"/>
      <c r="Y19" s="98">
        <v>4.09</v>
      </c>
      <c r="Z19" s="98">
        <v>4.13</v>
      </c>
      <c r="AA19" s="98">
        <v>4.0599999999999996</v>
      </c>
      <c r="AB19" s="98">
        <v>4.1900000000000004</v>
      </c>
      <c r="AC19" s="98">
        <v>4.38</v>
      </c>
      <c r="AD19" s="98">
        <v>4.33</v>
      </c>
      <c r="AE19" s="98">
        <v>4.37</v>
      </c>
      <c r="AF19" s="98">
        <v>4.55</v>
      </c>
      <c r="AG19" s="98">
        <v>4.41</v>
      </c>
      <c r="AH19" s="99">
        <v>4.09</v>
      </c>
    </row>
    <row r="20" spans="1:34" ht="16.5" x14ac:dyDescent="0.35">
      <c r="A20" s="14"/>
      <c r="B20" s="98">
        <v>4.87</v>
      </c>
      <c r="C20" s="98">
        <v>4.9000000000000004</v>
      </c>
      <c r="D20" s="98">
        <v>4.8</v>
      </c>
      <c r="E20" s="98">
        <v>4.59</v>
      </c>
      <c r="F20" s="99">
        <v>4.5999999999999996</v>
      </c>
      <c r="G20" s="25"/>
      <c r="H20" s="98">
        <v>1.87</v>
      </c>
      <c r="I20" s="98">
        <v>1.93</v>
      </c>
      <c r="J20" s="98">
        <v>1.92</v>
      </c>
      <c r="K20" s="98">
        <v>1.99</v>
      </c>
      <c r="L20" s="98">
        <v>2</v>
      </c>
      <c r="M20" s="98">
        <v>2.04</v>
      </c>
      <c r="N20" s="98">
        <v>2.06</v>
      </c>
      <c r="O20" s="98">
        <v>2.06</v>
      </c>
      <c r="P20" s="98">
        <v>1.95</v>
      </c>
      <c r="Q20" s="99">
        <v>1.85</v>
      </c>
      <c r="R20" s="14"/>
      <c r="S20" s="98">
        <v>4.1900000000000004</v>
      </c>
      <c r="T20" s="98">
        <v>4.29</v>
      </c>
      <c r="U20" s="98">
        <v>4.1900000000000004</v>
      </c>
      <c r="V20" s="98">
        <v>3.91</v>
      </c>
      <c r="W20" s="99">
        <v>3.9</v>
      </c>
      <c r="X20" s="25"/>
      <c r="Y20" s="98">
        <v>4.01</v>
      </c>
      <c r="Z20" s="98">
        <v>4.0999999999999996</v>
      </c>
      <c r="AA20" s="98">
        <v>4</v>
      </c>
      <c r="AB20" s="98">
        <v>4.16</v>
      </c>
      <c r="AC20" s="98">
        <v>4.4000000000000004</v>
      </c>
      <c r="AD20" s="98">
        <v>4.3899999999999997</v>
      </c>
      <c r="AE20" s="98">
        <v>4.47</v>
      </c>
      <c r="AF20" s="98">
        <v>4.4800000000000004</v>
      </c>
      <c r="AG20" s="98">
        <v>4.32</v>
      </c>
      <c r="AH20" s="99">
        <v>4.12</v>
      </c>
    </row>
    <row r="21" spans="1:34" ht="16.5" x14ac:dyDescent="0.35">
      <c r="A21" s="14"/>
      <c r="B21" s="98">
        <v>4.84</v>
      </c>
      <c r="C21" s="98">
        <v>4.87</v>
      </c>
      <c r="D21" s="98">
        <v>4.78</v>
      </c>
      <c r="E21" s="98">
        <v>4.55</v>
      </c>
      <c r="F21" s="99">
        <v>4.53</v>
      </c>
      <c r="G21" s="25"/>
      <c r="H21" s="98">
        <v>1.85</v>
      </c>
      <c r="I21" s="98">
        <v>2.0099999999999998</v>
      </c>
      <c r="J21" s="98">
        <v>2.02</v>
      </c>
      <c r="K21" s="98">
        <v>2.0299999999999998</v>
      </c>
      <c r="L21" s="98">
        <v>2.0699999999999998</v>
      </c>
      <c r="M21" s="98">
        <v>2.11</v>
      </c>
      <c r="N21" s="98">
        <v>2.13</v>
      </c>
      <c r="O21" s="98">
        <v>2.13</v>
      </c>
      <c r="P21" s="98">
        <v>2.0299999999999998</v>
      </c>
      <c r="Q21" s="99">
        <v>1.89</v>
      </c>
      <c r="R21" s="14"/>
      <c r="S21" s="98">
        <v>4.1900000000000004</v>
      </c>
      <c r="T21" s="98">
        <v>4.2699999999999996</v>
      </c>
      <c r="U21" s="98">
        <v>4.1399999999999997</v>
      </c>
      <c r="V21" s="98">
        <v>3.9</v>
      </c>
      <c r="W21" s="99">
        <v>3.9</v>
      </c>
      <c r="X21" s="25"/>
      <c r="Y21" s="98">
        <v>3.98</v>
      </c>
      <c r="Z21" s="98">
        <v>4.09</v>
      </c>
      <c r="AA21" s="98">
        <v>4.04</v>
      </c>
      <c r="AB21" s="98">
        <v>4.21</v>
      </c>
      <c r="AC21" s="98">
        <v>4.3899999999999997</v>
      </c>
      <c r="AD21" s="98">
        <v>4.4800000000000004</v>
      </c>
      <c r="AE21" s="98">
        <v>4.41</v>
      </c>
      <c r="AF21" s="98">
        <v>4.54</v>
      </c>
      <c r="AG21" s="98">
        <v>4.37</v>
      </c>
      <c r="AH21" s="99">
        <v>4.08</v>
      </c>
    </row>
    <row r="22" spans="1:34" ht="16.5" x14ac:dyDescent="0.35">
      <c r="A22" s="14"/>
      <c r="B22" s="98">
        <v>4.8099999999999996</v>
      </c>
      <c r="C22" s="98">
        <v>4.92</v>
      </c>
      <c r="D22" s="98">
        <v>4.8600000000000003</v>
      </c>
      <c r="E22" s="98">
        <v>4.5999999999999996</v>
      </c>
      <c r="F22" s="99">
        <v>4.59</v>
      </c>
      <c r="G22" s="25"/>
      <c r="H22" s="98">
        <v>1.85</v>
      </c>
      <c r="I22" s="98">
        <v>1.92</v>
      </c>
      <c r="J22" s="98">
        <v>1.97</v>
      </c>
      <c r="K22" s="98">
        <v>2.02</v>
      </c>
      <c r="L22" s="98">
        <v>2.0699999999999998</v>
      </c>
      <c r="M22" s="98">
        <v>2.0699999999999998</v>
      </c>
      <c r="N22" s="98">
        <v>2.1</v>
      </c>
      <c r="O22" s="98">
        <v>2.08</v>
      </c>
      <c r="P22" s="98">
        <v>2</v>
      </c>
      <c r="Q22" s="99">
        <v>1.85</v>
      </c>
      <c r="R22" s="14"/>
      <c r="S22" s="98">
        <v>4.16</v>
      </c>
      <c r="T22" s="98">
        <v>4.3099999999999996</v>
      </c>
      <c r="U22" s="98">
        <v>4.18</v>
      </c>
      <c r="V22" s="98">
        <v>4.0599999999999996</v>
      </c>
      <c r="W22" s="99">
        <v>3.97</v>
      </c>
      <c r="X22" s="25"/>
      <c r="Y22" s="98">
        <v>4.0199999999999996</v>
      </c>
      <c r="Z22" s="98">
        <v>4.1500000000000004</v>
      </c>
      <c r="AA22" s="98">
        <v>4.05</v>
      </c>
      <c r="AB22" s="98">
        <v>4.22</v>
      </c>
      <c r="AC22" s="98">
        <v>4.45</v>
      </c>
      <c r="AD22" s="98">
        <v>4.42</v>
      </c>
      <c r="AE22" s="98">
        <v>4.4800000000000004</v>
      </c>
      <c r="AF22" s="98">
        <v>4.51</v>
      </c>
      <c r="AG22" s="98">
        <v>4.3</v>
      </c>
      <c r="AH22" s="99">
        <v>4.13</v>
      </c>
    </row>
    <row r="23" spans="1:34" thickBot="1" x14ac:dyDescent="0.4">
      <c r="A23" s="107"/>
      <c r="B23" s="117">
        <v>4.83</v>
      </c>
      <c r="C23" s="117">
        <v>4.8600000000000003</v>
      </c>
      <c r="D23" s="117">
        <v>4.83</v>
      </c>
      <c r="E23" s="117">
        <v>4.5999999999999996</v>
      </c>
      <c r="F23" s="118">
        <v>4.49</v>
      </c>
      <c r="G23" s="106"/>
      <c r="H23" s="117">
        <v>1.82</v>
      </c>
      <c r="I23" s="117">
        <v>1.93</v>
      </c>
      <c r="J23" s="117">
        <v>1.98</v>
      </c>
      <c r="K23" s="117">
        <v>2.0099999999999998</v>
      </c>
      <c r="L23" s="117">
        <v>2.0699999999999998</v>
      </c>
      <c r="M23" s="117">
        <v>2.0699999999999998</v>
      </c>
      <c r="N23" s="117">
        <v>2.13</v>
      </c>
      <c r="O23" s="117">
        <v>2.0699999999999998</v>
      </c>
      <c r="P23" s="117">
        <v>1.97</v>
      </c>
      <c r="Q23" s="118">
        <v>1.84</v>
      </c>
      <c r="R23" s="107"/>
      <c r="S23" s="117">
        <v>4.2300000000000004</v>
      </c>
      <c r="T23" s="117">
        <v>4.26</v>
      </c>
      <c r="U23" s="117">
        <v>4.0999999999999996</v>
      </c>
      <c r="V23" s="117">
        <v>3.98</v>
      </c>
      <c r="W23" s="118">
        <v>3.88</v>
      </c>
      <c r="X23" s="106"/>
      <c r="Y23" s="117">
        <v>3.97</v>
      </c>
      <c r="Z23" s="117">
        <v>4.08</v>
      </c>
      <c r="AA23" s="117">
        <v>4.05</v>
      </c>
      <c r="AB23" s="117">
        <v>4.1500000000000004</v>
      </c>
      <c r="AC23" s="117">
        <v>4.29</v>
      </c>
      <c r="AD23" s="117">
        <v>4.3600000000000003</v>
      </c>
      <c r="AE23" s="117">
        <v>4.41</v>
      </c>
      <c r="AF23" s="117">
        <v>4.41</v>
      </c>
      <c r="AG23" s="117">
        <v>4.26</v>
      </c>
      <c r="AH23" s="118">
        <v>4.0199999999999996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0.29279999999999617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0.28440000000000154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1.1168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1.4146399999999986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0.51052307692307031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0.43753846153846387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0.8042798353909465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0.93560846560846478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1.6540947692307479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1.417624615384623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0.86862222222222218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1.4146399999999986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0.39000000000000057</v>
      </c>
      <c r="C33" s="67">
        <f t="shared" ref="C33:F33" si="0">C4-C14</f>
        <v>0.29999999999999982</v>
      </c>
      <c r="D33" s="67">
        <f t="shared" si="0"/>
        <v>0.23000000000000043</v>
      </c>
      <c r="E33" s="67">
        <f t="shared" si="0"/>
        <v>0.33999999999999986</v>
      </c>
      <c r="F33" s="68">
        <f t="shared" si="0"/>
        <v>0.34000000000000075</v>
      </c>
      <c r="G33" s="69" t="s">
        <v>56</v>
      </c>
      <c r="H33" s="22">
        <f>H4-H14</f>
        <v>0.32000000000000028</v>
      </c>
      <c r="I33" s="22">
        <f t="shared" ref="I33:Q33" si="1">I4-I14</f>
        <v>0.31000000000000005</v>
      </c>
      <c r="J33" s="22">
        <f t="shared" si="1"/>
        <v>0.23000000000000043</v>
      </c>
      <c r="K33" s="22">
        <f t="shared" si="1"/>
        <v>0.31000000000000005</v>
      </c>
      <c r="L33" s="22">
        <f t="shared" si="1"/>
        <v>0.31000000000000005</v>
      </c>
      <c r="M33" s="22">
        <f t="shared" si="1"/>
        <v>0.25999999999999979</v>
      </c>
      <c r="N33" s="22">
        <f t="shared" si="1"/>
        <v>0.28000000000000025</v>
      </c>
      <c r="O33" s="22">
        <f t="shared" si="1"/>
        <v>0.26000000000000023</v>
      </c>
      <c r="P33" s="22">
        <f t="shared" si="1"/>
        <v>0.33000000000000007</v>
      </c>
      <c r="Q33" s="70">
        <f t="shared" si="1"/>
        <v>0.31999999999999984</v>
      </c>
      <c r="R33" s="66" t="s">
        <v>52</v>
      </c>
      <c r="S33" s="67">
        <f>S4-S14</f>
        <v>1.2199999999999998</v>
      </c>
      <c r="T33" s="67">
        <f t="shared" ref="T33:W33" si="2">T4-T14</f>
        <v>1.2500000000000004</v>
      </c>
      <c r="U33" s="67">
        <f t="shared" si="2"/>
        <v>1.31</v>
      </c>
      <c r="V33" s="67">
        <f t="shared" si="2"/>
        <v>1.27</v>
      </c>
      <c r="W33" s="68">
        <f t="shared" si="2"/>
        <v>1.2099999999999995</v>
      </c>
      <c r="X33" s="69" t="s">
        <v>56</v>
      </c>
      <c r="Y33" s="22">
        <f>Y4-Y14</f>
        <v>1.42</v>
      </c>
      <c r="Z33" s="22">
        <f t="shared" ref="Z33:AH33" si="3">Z4-Z14</f>
        <v>1.5799999999999996</v>
      </c>
      <c r="AA33" s="22">
        <f t="shared" si="3"/>
        <v>1.5899999999999999</v>
      </c>
      <c r="AB33" s="22">
        <f t="shared" si="3"/>
        <v>1.5699999999999994</v>
      </c>
      <c r="AC33" s="22">
        <f t="shared" si="3"/>
        <v>1.8499999999999996</v>
      </c>
      <c r="AD33" s="22">
        <f t="shared" si="3"/>
        <v>1.6300000000000008</v>
      </c>
      <c r="AE33" s="22">
        <f t="shared" si="3"/>
        <v>1.4699999999999998</v>
      </c>
      <c r="AF33" s="22">
        <f t="shared" si="3"/>
        <v>1.62</v>
      </c>
      <c r="AG33" s="22">
        <f t="shared" si="3"/>
        <v>1.4799999999999995</v>
      </c>
      <c r="AH33" s="70">
        <f t="shared" si="3"/>
        <v>1.4199999999999995</v>
      </c>
    </row>
    <row r="34" spans="1:34" ht="16.5" x14ac:dyDescent="0.35">
      <c r="A34" s="55"/>
      <c r="B34" s="54">
        <f t="shared" ref="B34:F42" si="4">B5-B15</f>
        <v>-0.73000000000000043</v>
      </c>
      <c r="C34" s="54">
        <f t="shared" si="4"/>
        <v>0.25</v>
      </c>
      <c r="D34" s="54">
        <f t="shared" si="4"/>
        <v>0.28000000000000025</v>
      </c>
      <c r="E34" s="54">
        <f t="shared" si="4"/>
        <v>0.46999999999999975</v>
      </c>
      <c r="F34" s="56">
        <f t="shared" si="4"/>
        <v>0.29000000000000004</v>
      </c>
      <c r="G34" s="71"/>
      <c r="H34" s="22">
        <f t="shared" ref="H34:Q42" si="5">H5-H15</f>
        <v>0.30000000000000027</v>
      </c>
      <c r="I34" s="22">
        <f t="shared" si="5"/>
        <v>0.25</v>
      </c>
      <c r="J34" s="22">
        <f t="shared" si="5"/>
        <v>0.22999999999999998</v>
      </c>
      <c r="K34" s="22">
        <f t="shared" si="5"/>
        <v>0.27</v>
      </c>
      <c r="L34" s="22">
        <f t="shared" si="5"/>
        <v>0.27</v>
      </c>
      <c r="M34" s="22">
        <f t="shared" si="5"/>
        <v>0.33000000000000007</v>
      </c>
      <c r="N34" s="22">
        <f t="shared" si="5"/>
        <v>0.29999999999999982</v>
      </c>
      <c r="O34" s="22">
        <f t="shared" si="5"/>
        <v>0.28000000000000025</v>
      </c>
      <c r="P34" s="22">
        <f t="shared" si="5"/>
        <v>0.29000000000000004</v>
      </c>
      <c r="Q34" s="70">
        <f t="shared" si="5"/>
        <v>0.39999999999999991</v>
      </c>
      <c r="R34" s="55"/>
      <c r="S34" s="54">
        <f t="shared" ref="S34:W42" si="6">S5-S15</f>
        <v>1.2200000000000002</v>
      </c>
      <c r="T34" s="54">
        <f t="shared" si="6"/>
        <v>1.2400000000000002</v>
      </c>
      <c r="U34" s="54">
        <f t="shared" si="6"/>
        <v>1.2799999999999998</v>
      </c>
      <c r="V34" s="54">
        <f t="shared" si="6"/>
        <v>1.2900000000000005</v>
      </c>
      <c r="W34" s="56">
        <f t="shared" si="6"/>
        <v>1.2899999999999996</v>
      </c>
      <c r="X34" s="71"/>
      <c r="Y34" s="22">
        <f t="shared" ref="Y34:AH42" si="7">Y5-Y15</f>
        <v>1.5400000000000005</v>
      </c>
      <c r="Z34" s="22">
        <f t="shared" si="7"/>
        <v>1.7300000000000004</v>
      </c>
      <c r="AA34" s="22">
        <f t="shared" si="7"/>
        <v>1.6500000000000004</v>
      </c>
      <c r="AB34" s="22">
        <f t="shared" si="7"/>
        <v>1.6500000000000004</v>
      </c>
      <c r="AC34" s="22">
        <f t="shared" si="7"/>
        <v>1.73</v>
      </c>
      <c r="AD34" s="22">
        <f t="shared" si="7"/>
        <v>1.6600000000000001</v>
      </c>
      <c r="AE34" s="22">
        <f t="shared" si="7"/>
        <v>1.5200000000000005</v>
      </c>
      <c r="AF34" s="22">
        <f t="shared" si="7"/>
        <v>1.6000000000000005</v>
      </c>
      <c r="AG34" s="22">
        <f t="shared" si="7"/>
        <v>1.6100000000000003</v>
      </c>
      <c r="AH34" s="70">
        <f t="shared" si="7"/>
        <v>1.5</v>
      </c>
    </row>
    <row r="35" spans="1:34" ht="16.5" x14ac:dyDescent="0.35">
      <c r="A35" s="55"/>
      <c r="B35" s="54">
        <f t="shared" si="4"/>
        <v>0.23999999999999932</v>
      </c>
      <c r="C35" s="54">
        <f t="shared" si="4"/>
        <v>0.36000000000000032</v>
      </c>
      <c r="D35" s="54">
        <f t="shared" si="4"/>
        <v>0.30000000000000071</v>
      </c>
      <c r="E35" s="54">
        <f t="shared" si="4"/>
        <v>0.37999999999999989</v>
      </c>
      <c r="F35" s="56">
        <f t="shared" si="4"/>
        <v>0.25999999999999979</v>
      </c>
      <c r="G35" s="71"/>
      <c r="H35" s="22">
        <f t="shared" si="5"/>
        <v>0.33000000000000029</v>
      </c>
      <c r="I35" s="22">
        <f t="shared" si="5"/>
        <v>0.28000000000000003</v>
      </c>
      <c r="J35" s="22">
        <f t="shared" si="5"/>
        <v>0.30999999999999983</v>
      </c>
      <c r="K35" s="22">
        <f t="shared" si="5"/>
        <v>0.34999999999999987</v>
      </c>
      <c r="L35" s="22">
        <f t="shared" si="5"/>
        <v>0.33999999999999986</v>
      </c>
      <c r="M35" s="22">
        <f t="shared" si="5"/>
        <v>0.28000000000000025</v>
      </c>
      <c r="N35" s="22">
        <f t="shared" si="5"/>
        <v>0.29000000000000004</v>
      </c>
      <c r="O35" s="22">
        <f t="shared" si="5"/>
        <v>0.31999999999999984</v>
      </c>
      <c r="P35" s="22">
        <f t="shared" si="5"/>
        <v>0.28000000000000003</v>
      </c>
      <c r="Q35" s="70">
        <f t="shared" si="5"/>
        <v>0.29000000000000004</v>
      </c>
      <c r="R35" s="55"/>
      <c r="S35" s="54">
        <f t="shared" si="6"/>
        <v>1.2000000000000002</v>
      </c>
      <c r="T35" s="54">
        <f t="shared" si="6"/>
        <v>1.2700000000000005</v>
      </c>
      <c r="U35" s="54">
        <f t="shared" si="6"/>
        <v>1.2400000000000002</v>
      </c>
      <c r="V35" s="54">
        <f t="shared" si="6"/>
        <v>1.2000000000000002</v>
      </c>
      <c r="W35" s="56">
        <f t="shared" si="6"/>
        <v>1.1999999999999997</v>
      </c>
      <c r="X35" s="71"/>
      <c r="Y35" s="22">
        <f t="shared" si="7"/>
        <v>1.5499999999999998</v>
      </c>
      <c r="Z35" s="22">
        <f t="shared" si="7"/>
        <v>1.6700000000000004</v>
      </c>
      <c r="AA35" s="22">
        <f t="shared" si="7"/>
        <v>1.5300000000000002</v>
      </c>
      <c r="AB35" s="22">
        <f t="shared" si="7"/>
        <v>1.7389999999999999</v>
      </c>
      <c r="AC35" s="22">
        <f t="shared" si="7"/>
        <v>1.7000000000000002</v>
      </c>
      <c r="AD35" s="22">
        <f t="shared" si="7"/>
        <v>1.5999999999999996</v>
      </c>
      <c r="AE35" s="22">
        <f t="shared" si="7"/>
        <v>1.5300000000000002</v>
      </c>
      <c r="AF35" s="22">
        <f t="shared" si="7"/>
        <v>1.5599999999999996</v>
      </c>
      <c r="AG35" s="22">
        <f t="shared" si="7"/>
        <v>1.5599999999999996</v>
      </c>
      <c r="AH35" s="70">
        <f t="shared" si="7"/>
        <v>1.58</v>
      </c>
    </row>
    <row r="36" spans="1:34" ht="16.5" x14ac:dyDescent="0.35">
      <c r="A36" s="55"/>
      <c r="B36" s="54">
        <f t="shared" si="4"/>
        <v>0.26999999999999957</v>
      </c>
      <c r="C36" s="54">
        <f t="shared" si="4"/>
        <v>0.34000000000000075</v>
      </c>
      <c r="D36" s="54">
        <f t="shared" si="4"/>
        <v>0.32000000000000028</v>
      </c>
      <c r="E36" s="54">
        <f t="shared" si="4"/>
        <v>0.33999999999999986</v>
      </c>
      <c r="F36" s="56">
        <f t="shared" si="4"/>
        <v>0.28000000000000025</v>
      </c>
      <c r="G36" s="71"/>
      <c r="H36" s="22">
        <f t="shared" si="5"/>
        <v>0.28000000000000025</v>
      </c>
      <c r="I36" s="22">
        <f t="shared" si="5"/>
        <v>0.33999999999999986</v>
      </c>
      <c r="J36" s="22">
        <f t="shared" si="5"/>
        <v>0.31999999999999984</v>
      </c>
      <c r="K36" s="22">
        <f t="shared" si="5"/>
        <v>0.32000000000000006</v>
      </c>
      <c r="L36" s="22">
        <f t="shared" si="5"/>
        <v>0.29000000000000004</v>
      </c>
      <c r="M36" s="22">
        <f t="shared" si="5"/>
        <v>0.3400000000000003</v>
      </c>
      <c r="N36" s="22">
        <f t="shared" si="5"/>
        <v>0.25</v>
      </c>
      <c r="O36" s="22">
        <f t="shared" si="5"/>
        <v>0.30000000000000027</v>
      </c>
      <c r="P36" s="22">
        <f t="shared" si="5"/>
        <v>0.33999999999999986</v>
      </c>
      <c r="Q36" s="70">
        <f t="shared" si="5"/>
        <v>0.25</v>
      </c>
      <c r="R36" s="55"/>
      <c r="S36" s="54">
        <f t="shared" si="6"/>
        <v>1.3099999999999996</v>
      </c>
      <c r="T36" s="54">
        <f t="shared" si="6"/>
        <v>1.1900000000000004</v>
      </c>
      <c r="U36" s="54">
        <f t="shared" si="6"/>
        <v>1.2699999999999996</v>
      </c>
      <c r="V36" s="54">
        <f t="shared" si="6"/>
        <v>1.2999999999999994</v>
      </c>
      <c r="W36" s="56">
        <f t="shared" si="6"/>
        <v>1.2700000000000005</v>
      </c>
      <c r="X36" s="71"/>
      <c r="Y36" s="22">
        <f t="shared" si="7"/>
        <v>1.5099999999999998</v>
      </c>
      <c r="Z36" s="22">
        <f t="shared" si="7"/>
        <v>1.7199999999999998</v>
      </c>
      <c r="AA36" s="22">
        <f t="shared" si="7"/>
        <v>1.4600000000000004</v>
      </c>
      <c r="AB36" s="22">
        <f t="shared" si="7"/>
        <v>1.6499999999999995</v>
      </c>
      <c r="AC36" s="22">
        <f t="shared" si="7"/>
        <v>1.5899999999999999</v>
      </c>
      <c r="AD36" s="22">
        <f t="shared" si="7"/>
        <v>1.6100000000000003</v>
      </c>
      <c r="AE36" s="22">
        <f t="shared" si="7"/>
        <v>1.6100000000000003</v>
      </c>
      <c r="AF36" s="22">
        <f t="shared" si="7"/>
        <v>1.67</v>
      </c>
      <c r="AG36" s="22">
        <f t="shared" si="7"/>
        <v>1.62</v>
      </c>
      <c r="AH36" s="70">
        <f t="shared" si="7"/>
        <v>1.6099999999999994</v>
      </c>
    </row>
    <row r="37" spans="1:34" ht="16.5" x14ac:dyDescent="0.35">
      <c r="A37" s="55"/>
      <c r="B37" s="54">
        <f t="shared" si="4"/>
        <v>0.39000000000000057</v>
      </c>
      <c r="C37" s="54">
        <f t="shared" si="4"/>
        <v>0.41999999999999993</v>
      </c>
      <c r="D37" s="54">
        <f t="shared" si="4"/>
        <v>0.42999999999999972</v>
      </c>
      <c r="E37" s="54">
        <f t="shared" si="4"/>
        <v>0.30999999999999961</v>
      </c>
      <c r="F37" s="56">
        <f t="shared" si="4"/>
        <v>0.33000000000000007</v>
      </c>
      <c r="G37" s="71"/>
      <c r="H37" s="22">
        <f t="shared" si="5"/>
        <v>0.24999999999999978</v>
      </c>
      <c r="I37" s="22">
        <f t="shared" si="5"/>
        <v>0.34000000000000008</v>
      </c>
      <c r="J37" s="22">
        <f t="shared" si="5"/>
        <v>0.36999999999999988</v>
      </c>
      <c r="K37" s="22">
        <f t="shared" si="5"/>
        <v>0.28999999999999981</v>
      </c>
      <c r="L37" s="22">
        <f t="shared" si="5"/>
        <v>0.31999999999999984</v>
      </c>
      <c r="M37" s="22">
        <f t="shared" si="5"/>
        <v>0.23000000000000043</v>
      </c>
      <c r="N37" s="22">
        <f t="shared" si="5"/>
        <v>0.20000000000000018</v>
      </c>
      <c r="O37" s="22">
        <f t="shared" si="5"/>
        <v>0.25</v>
      </c>
      <c r="P37" s="22">
        <f t="shared" si="5"/>
        <v>0.28000000000000003</v>
      </c>
      <c r="Q37" s="70">
        <f t="shared" si="5"/>
        <v>0.28000000000000003</v>
      </c>
      <c r="R37" s="55"/>
      <c r="S37" s="54">
        <f t="shared" si="6"/>
        <v>1.2500000000000004</v>
      </c>
      <c r="T37" s="54">
        <f t="shared" si="6"/>
        <v>1.2199999999999998</v>
      </c>
      <c r="U37" s="54">
        <f t="shared" si="6"/>
        <v>1.31</v>
      </c>
      <c r="V37" s="54">
        <f t="shared" si="6"/>
        <v>1.1499999999999995</v>
      </c>
      <c r="W37" s="56">
        <f t="shared" si="6"/>
        <v>1.2399999999999998</v>
      </c>
      <c r="X37" s="71"/>
      <c r="Y37" s="22">
        <f t="shared" si="7"/>
        <v>1.62</v>
      </c>
      <c r="Z37" s="22">
        <f t="shared" si="7"/>
        <v>1.7400000000000002</v>
      </c>
      <c r="AA37" s="22">
        <f t="shared" si="7"/>
        <v>1.67</v>
      </c>
      <c r="AB37" s="22">
        <f t="shared" si="7"/>
        <v>1.7599999999999998</v>
      </c>
      <c r="AC37" s="22">
        <f t="shared" si="7"/>
        <v>1.7799999999999998</v>
      </c>
      <c r="AD37" s="22">
        <f t="shared" si="7"/>
        <v>1.6799999999999997</v>
      </c>
      <c r="AE37" s="22">
        <f t="shared" si="7"/>
        <v>1.5900000000000007</v>
      </c>
      <c r="AF37" s="22">
        <f t="shared" si="7"/>
        <v>1.5999999999999996</v>
      </c>
      <c r="AG37" s="22">
        <f t="shared" si="7"/>
        <v>1.62</v>
      </c>
      <c r="AH37" s="70">
        <f t="shared" si="7"/>
        <v>1.2299999999999995</v>
      </c>
    </row>
    <row r="38" spans="1:34" ht="16.5" x14ac:dyDescent="0.35">
      <c r="A38" s="55" t="s">
        <v>53</v>
      </c>
      <c r="B38" s="54">
        <f t="shared" si="4"/>
        <v>0.27999999999999936</v>
      </c>
      <c r="C38" s="54">
        <f t="shared" si="4"/>
        <v>0.28000000000000025</v>
      </c>
      <c r="D38" s="54">
        <f t="shared" si="4"/>
        <v>0.37000000000000011</v>
      </c>
      <c r="E38" s="54">
        <f t="shared" si="4"/>
        <v>0.25999999999999979</v>
      </c>
      <c r="F38" s="56">
        <f t="shared" si="4"/>
        <v>0.34999999999999964</v>
      </c>
      <c r="G38" s="71" t="s">
        <v>57</v>
      </c>
      <c r="H38" s="22">
        <f t="shared" si="5"/>
        <v>0.2699999999999998</v>
      </c>
      <c r="I38" s="22">
        <f t="shared" si="5"/>
        <v>0.18999999999999995</v>
      </c>
      <c r="J38" s="22">
        <f t="shared" si="5"/>
        <v>0.18000000000000016</v>
      </c>
      <c r="K38" s="22">
        <f t="shared" si="5"/>
        <v>0.16000000000000014</v>
      </c>
      <c r="L38" s="22">
        <f t="shared" si="5"/>
        <v>0.2200000000000002</v>
      </c>
      <c r="M38" s="22">
        <f t="shared" si="5"/>
        <v>0.24000000000000021</v>
      </c>
      <c r="N38" s="22">
        <f t="shared" si="5"/>
        <v>0.29999999999999982</v>
      </c>
      <c r="O38" s="22">
        <f t="shared" si="5"/>
        <v>0.27</v>
      </c>
      <c r="P38" s="22">
        <f t="shared" si="5"/>
        <v>0.2200000000000002</v>
      </c>
      <c r="Q38" s="70">
        <f t="shared" si="5"/>
        <v>0.29000000000000004</v>
      </c>
      <c r="R38" s="55" t="s">
        <v>53</v>
      </c>
      <c r="S38" s="54">
        <f t="shared" si="6"/>
        <v>0.90000000000000036</v>
      </c>
      <c r="T38" s="54">
        <f t="shared" si="6"/>
        <v>0.95000000000000018</v>
      </c>
      <c r="U38" s="54">
        <f t="shared" si="6"/>
        <v>0.87000000000000011</v>
      </c>
      <c r="V38" s="54">
        <f t="shared" si="6"/>
        <v>1.04</v>
      </c>
      <c r="W38" s="56">
        <f t="shared" si="6"/>
        <v>1</v>
      </c>
      <c r="X38" s="71" t="s">
        <v>57</v>
      </c>
      <c r="Y38" s="22">
        <f t="shared" si="7"/>
        <v>1.2199999999999998</v>
      </c>
      <c r="Z38" s="22">
        <f t="shared" si="7"/>
        <v>1.0899999999999999</v>
      </c>
      <c r="AA38" s="22">
        <f t="shared" si="7"/>
        <v>1.2700000000000005</v>
      </c>
      <c r="AB38" s="22">
        <f t="shared" si="7"/>
        <v>1.1899999999999995</v>
      </c>
      <c r="AC38" s="22">
        <f t="shared" si="7"/>
        <v>1.1100000000000003</v>
      </c>
      <c r="AD38" s="22">
        <f t="shared" si="7"/>
        <v>1.2599999999999998</v>
      </c>
      <c r="AE38" s="22">
        <f t="shared" si="7"/>
        <v>1.2999999999999998</v>
      </c>
      <c r="AF38" s="22">
        <f t="shared" si="7"/>
        <v>1.1600000000000001</v>
      </c>
      <c r="AG38" s="22">
        <f t="shared" si="7"/>
        <v>1.1550000000000002</v>
      </c>
      <c r="AH38" s="70">
        <f t="shared" si="7"/>
        <v>1.2300000000000004</v>
      </c>
    </row>
    <row r="39" spans="1:34" ht="16.5" x14ac:dyDescent="0.35">
      <c r="A39" s="55"/>
      <c r="B39" s="54">
        <f t="shared" si="4"/>
        <v>0.36000000000000032</v>
      </c>
      <c r="C39" s="54">
        <f t="shared" si="4"/>
        <v>0.25999999999999979</v>
      </c>
      <c r="D39" s="54">
        <f t="shared" si="4"/>
        <v>0.36000000000000032</v>
      </c>
      <c r="E39" s="54">
        <f t="shared" si="4"/>
        <v>0.32000000000000028</v>
      </c>
      <c r="F39" s="56">
        <f t="shared" si="4"/>
        <v>0.30000000000000071</v>
      </c>
      <c r="G39" s="71"/>
      <c r="H39" s="22">
        <f t="shared" si="5"/>
        <v>0.31000000000000005</v>
      </c>
      <c r="I39" s="22">
        <f t="shared" si="5"/>
        <v>0.32000000000000006</v>
      </c>
      <c r="J39" s="22">
        <f t="shared" si="5"/>
        <v>0.29000000000000004</v>
      </c>
      <c r="K39" s="22">
        <f t="shared" si="5"/>
        <v>0.30999999999999983</v>
      </c>
      <c r="L39" s="22">
        <f t="shared" si="5"/>
        <v>0.31999999999999984</v>
      </c>
      <c r="M39" s="22">
        <f t="shared" si="5"/>
        <v>0.2799999999999998</v>
      </c>
      <c r="N39" s="22">
        <f t="shared" si="5"/>
        <v>0.25</v>
      </c>
      <c r="O39" s="22">
        <f t="shared" si="5"/>
        <v>0.31000000000000005</v>
      </c>
      <c r="P39" s="22">
        <f t="shared" si="5"/>
        <v>0.28000000000000003</v>
      </c>
      <c r="Q39" s="70">
        <f t="shared" si="5"/>
        <v>0.33999999999999986</v>
      </c>
      <c r="R39" s="55"/>
      <c r="S39" s="54">
        <f t="shared" si="6"/>
        <v>1.0299999999999994</v>
      </c>
      <c r="T39" s="54">
        <f t="shared" si="6"/>
        <v>0.96</v>
      </c>
      <c r="U39" s="54">
        <f t="shared" si="6"/>
        <v>1</v>
      </c>
      <c r="V39" s="54">
        <f t="shared" si="6"/>
        <v>1.1299999999999999</v>
      </c>
      <c r="W39" s="56">
        <f t="shared" si="6"/>
        <v>1.0400000000000005</v>
      </c>
      <c r="X39" s="71"/>
      <c r="Y39" s="22">
        <f t="shared" si="7"/>
        <v>1.3399999999999999</v>
      </c>
      <c r="Z39" s="22">
        <f t="shared" si="7"/>
        <v>1.1300000000000008</v>
      </c>
      <c r="AA39" s="22">
        <f t="shared" si="7"/>
        <v>1.2999999999999998</v>
      </c>
      <c r="AB39" s="22">
        <f t="shared" si="7"/>
        <v>1.21</v>
      </c>
      <c r="AC39" s="22">
        <f t="shared" si="7"/>
        <v>1.2399999999999993</v>
      </c>
      <c r="AD39" s="22">
        <f t="shared" si="7"/>
        <v>1.25</v>
      </c>
      <c r="AE39" s="22">
        <f t="shared" si="7"/>
        <v>1.17</v>
      </c>
      <c r="AF39" s="22">
        <f t="shared" si="7"/>
        <v>1.2599999999999998</v>
      </c>
      <c r="AG39" s="22">
        <f t="shared" si="7"/>
        <v>1.3599999999999994</v>
      </c>
      <c r="AH39" s="70">
        <f t="shared" si="7"/>
        <v>1.3999999999999995</v>
      </c>
    </row>
    <row r="40" spans="1:34" ht="16.5" x14ac:dyDescent="0.35">
      <c r="A40" s="55"/>
      <c r="B40" s="54">
        <f t="shared" si="4"/>
        <v>0.25999999999999979</v>
      </c>
      <c r="C40" s="54">
        <f t="shared" si="4"/>
        <v>0.28000000000000025</v>
      </c>
      <c r="D40" s="54">
        <f t="shared" si="4"/>
        <v>0.3199999999999994</v>
      </c>
      <c r="E40" s="54">
        <f t="shared" si="4"/>
        <v>0.3100000000000005</v>
      </c>
      <c r="F40" s="56">
        <f t="shared" si="4"/>
        <v>0.29000000000000004</v>
      </c>
      <c r="G40" s="71"/>
      <c r="H40" s="22">
        <f t="shared" si="5"/>
        <v>0.29999999999999982</v>
      </c>
      <c r="I40" s="22">
        <f t="shared" si="5"/>
        <v>0.26000000000000023</v>
      </c>
      <c r="J40" s="22">
        <f t="shared" si="5"/>
        <v>0.31000000000000005</v>
      </c>
      <c r="K40" s="22">
        <f t="shared" si="5"/>
        <v>0.31000000000000005</v>
      </c>
      <c r="L40" s="22">
        <f t="shared" si="5"/>
        <v>0.26000000000000023</v>
      </c>
      <c r="M40" s="22">
        <f t="shared" si="5"/>
        <v>0.27</v>
      </c>
      <c r="N40" s="22">
        <f t="shared" si="5"/>
        <v>0.20999999999999996</v>
      </c>
      <c r="O40" s="22">
        <f t="shared" si="5"/>
        <v>0.22999999999999998</v>
      </c>
      <c r="P40" s="22">
        <f t="shared" si="5"/>
        <v>0.20000000000000018</v>
      </c>
      <c r="Q40" s="70">
        <f t="shared" si="5"/>
        <v>0.27000000000000024</v>
      </c>
      <c r="R40" s="55"/>
      <c r="S40" s="54">
        <f t="shared" si="6"/>
        <v>0.98999999999999932</v>
      </c>
      <c r="T40" s="54">
        <f t="shared" si="6"/>
        <v>1.0100000000000007</v>
      </c>
      <c r="U40" s="54">
        <f t="shared" si="6"/>
        <v>0.89000000000000057</v>
      </c>
      <c r="V40" s="54">
        <f t="shared" si="6"/>
        <v>1.1000000000000001</v>
      </c>
      <c r="W40" s="56">
        <f t="shared" si="6"/>
        <v>1.0000000000000004</v>
      </c>
      <c r="X40" s="71"/>
      <c r="Y40" s="22">
        <f t="shared" si="7"/>
        <v>1.3299999999999996</v>
      </c>
      <c r="Z40" s="22">
        <f t="shared" si="7"/>
        <v>1.33</v>
      </c>
      <c r="AA40" s="22">
        <f t="shared" si="7"/>
        <v>1.3399999999999999</v>
      </c>
      <c r="AB40" s="22">
        <f t="shared" si="7"/>
        <v>1.1900000000000004</v>
      </c>
      <c r="AC40" s="22">
        <f t="shared" si="7"/>
        <v>1.1400000000000006</v>
      </c>
      <c r="AD40" s="22">
        <f t="shared" si="7"/>
        <v>1.2599999999999998</v>
      </c>
      <c r="AE40" s="22">
        <f t="shared" si="7"/>
        <v>1.1799999999999997</v>
      </c>
      <c r="AF40" s="22">
        <f t="shared" si="7"/>
        <v>1.1900000000000004</v>
      </c>
      <c r="AG40" s="22">
        <f t="shared" si="7"/>
        <v>1.1799999999999997</v>
      </c>
      <c r="AH40" s="70">
        <f t="shared" si="7"/>
        <v>1.4500000000000002</v>
      </c>
    </row>
    <row r="41" spans="1:34" ht="16.5" x14ac:dyDescent="0.35">
      <c r="A41" s="55"/>
      <c r="B41" s="54">
        <f t="shared" si="4"/>
        <v>0.39000000000000057</v>
      </c>
      <c r="C41" s="54">
        <f t="shared" si="4"/>
        <v>0.3100000000000005</v>
      </c>
      <c r="D41" s="54">
        <f t="shared" si="4"/>
        <v>0.26999999999999957</v>
      </c>
      <c r="E41" s="54">
        <f t="shared" si="4"/>
        <v>0.27000000000000046</v>
      </c>
      <c r="F41" s="56">
        <f t="shared" si="4"/>
        <v>0.21999999999999975</v>
      </c>
      <c r="G41" s="71"/>
      <c r="H41" s="22">
        <f t="shared" si="5"/>
        <v>0.2799999999999998</v>
      </c>
      <c r="I41" s="22">
        <f t="shared" si="5"/>
        <v>0.28000000000000025</v>
      </c>
      <c r="J41" s="22">
        <f t="shared" si="5"/>
        <v>0.30000000000000004</v>
      </c>
      <c r="K41" s="22">
        <f t="shared" si="5"/>
        <v>0.29000000000000004</v>
      </c>
      <c r="L41" s="22">
        <f t="shared" si="5"/>
        <v>0.27</v>
      </c>
      <c r="M41" s="22">
        <f t="shared" si="5"/>
        <v>0.32000000000000028</v>
      </c>
      <c r="N41" s="22">
        <f t="shared" si="5"/>
        <v>0.33999999999999986</v>
      </c>
      <c r="O41" s="22">
        <f t="shared" si="5"/>
        <v>0.25</v>
      </c>
      <c r="P41" s="22">
        <f t="shared" si="5"/>
        <v>0.31999999999999984</v>
      </c>
      <c r="Q41" s="70">
        <f t="shared" si="5"/>
        <v>0.31000000000000005</v>
      </c>
      <c r="R41" s="55"/>
      <c r="S41" s="54">
        <f t="shared" si="6"/>
        <v>1.04</v>
      </c>
      <c r="T41" s="54">
        <f t="shared" si="6"/>
        <v>0.96</v>
      </c>
      <c r="U41" s="54">
        <f t="shared" si="6"/>
        <v>0.96</v>
      </c>
      <c r="V41" s="54">
        <f t="shared" si="6"/>
        <v>0.99000000000000021</v>
      </c>
      <c r="W41" s="56">
        <f t="shared" si="6"/>
        <v>0.95999999999999952</v>
      </c>
      <c r="X41" s="71"/>
      <c r="Y41" s="22">
        <f t="shared" si="7"/>
        <v>1.3200000000000003</v>
      </c>
      <c r="Z41" s="22">
        <f t="shared" si="7"/>
        <v>1.0999999999999996</v>
      </c>
      <c r="AA41" s="22">
        <f t="shared" si="7"/>
        <v>1.3399999999999999</v>
      </c>
      <c r="AB41" s="22">
        <f t="shared" si="7"/>
        <v>1.0700000000000003</v>
      </c>
      <c r="AC41" s="22">
        <f t="shared" si="7"/>
        <v>1.1600000000000001</v>
      </c>
      <c r="AD41" s="22">
        <f t="shared" si="7"/>
        <v>1.21</v>
      </c>
      <c r="AE41" s="22">
        <f t="shared" si="7"/>
        <v>1.1599999999999993</v>
      </c>
      <c r="AF41" s="22">
        <f t="shared" si="7"/>
        <v>1.2200000000000006</v>
      </c>
      <c r="AG41" s="22">
        <f t="shared" si="7"/>
        <v>1.2999999999999998</v>
      </c>
      <c r="AH41" s="70">
        <f t="shared" si="7"/>
        <v>1.2199999999999998</v>
      </c>
    </row>
    <row r="42" spans="1:34" thickBot="1" x14ac:dyDescent="0.4">
      <c r="A42" s="57"/>
      <c r="B42" s="58">
        <f t="shared" si="4"/>
        <v>0.33000000000000007</v>
      </c>
      <c r="C42" s="58">
        <f t="shared" si="4"/>
        <v>0.22999999999999954</v>
      </c>
      <c r="D42" s="58">
        <f t="shared" si="4"/>
        <v>0.28000000000000025</v>
      </c>
      <c r="E42" s="58">
        <f t="shared" si="4"/>
        <v>0.25</v>
      </c>
      <c r="F42" s="59">
        <f t="shared" si="4"/>
        <v>0.35999999999999943</v>
      </c>
      <c r="G42" s="73"/>
      <c r="H42" s="36">
        <f t="shared" si="5"/>
        <v>0.34000000000000008</v>
      </c>
      <c r="I42" s="36">
        <f t="shared" si="5"/>
        <v>0.31000000000000028</v>
      </c>
      <c r="J42" s="36">
        <f t="shared" si="5"/>
        <v>0.27</v>
      </c>
      <c r="K42" s="36">
        <f t="shared" si="5"/>
        <v>0.27</v>
      </c>
      <c r="L42" s="36">
        <f t="shared" si="5"/>
        <v>0.22999999999999998</v>
      </c>
      <c r="M42" s="36">
        <f t="shared" si="5"/>
        <v>0.31000000000000005</v>
      </c>
      <c r="N42" s="36">
        <f t="shared" si="5"/>
        <v>0.18999999999999995</v>
      </c>
      <c r="O42" s="36">
        <f t="shared" si="5"/>
        <v>0.33000000000000007</v>
      </c>
      <c r="P42" s="36">
        <f t="shared" si="5"/>
        <v>0.25000000000000022</v>
      </c>
      <c r="Q42" s="74">
        <f t="shared" si="5"/>
        <v>0.24999999999999978</v>
      </c>
      <c r="R42" s="57"/>
      <c r="S42" s="58">
        <f t="shared" si="6"/>
        <v>0.96999999999999975</v>
      </c>
      <c r="T42" s="58">
        <f t="shared" si="6"/>
        <v>0.89000000000000057</v>
      </c>
      <c r="U42" s="58">
        <f t="shared" si="6"/>
        <v>1.0100000000000007</v>
      </c>
      <c r="V42" s="58">
        <f t="shared" si="6"/>
        <v>0.89999999999999991</v>
      </c>
      <c r="W42" s="59">
        <f t="shared" si="6"/>
        <v>1.0499999999999998</v>
      </c>
      <c r="X42" s="73"/>
      <c r="Y42" s="36">
        <f t="shared" si="7"/>
        <v>1.19</v>
      </c>
      <c r="Z42" s="36">
        <f t="shared" si="7"/>
        <v>1.1600000000000001</v>
      </c>
      <c r="AA42" s="36">
        <f t="shared" si="7"/>
        <v>1.1800000000000006</v>
      </c>
      <c r="AB42" s="36">
        <f t="shared" si="7"/>
        <v>1.2699999999999996</v>
      </c>
      <c r="AC42" s="36">
        <f t="shared" si="7"/>
        <v>1.1900000000000004</v>
      </c>
      <c r="AD42" s="36">
        <f t="shared" si="7"/>
        <v>1.2599999999999998</v>
      </c>
      <c r="AE42" s="36">
        <f t="shared" si="7"/>
        <v>1.1499999999999995</v>
      </c>
      <c r="AF42" s="36">
        <f t="shared" si="7"/>
        <v>1.0899999999999999</v>
      </c>
      <c r="AG42" s="36">
        <f t="shared" si="7"/>
        <v>1.21</v>
      </c>
      <c r="AH42" s="74">
        <f t="shared" si="7"/>
        <v>1.25</v>
      </c>
    </row>
    <row r="43" spans="1:34" thickTop="1" x14ac:dyDescent="0.35">
      <c r="A43" s="82" t="s">
        <v>65</v>
      </c>
      <c r="B43" s="60">
        <f>AVERAGE(B33:F37)</f>
        <v>0.28520000000000006</v>
      </c>
      <c r="C43" s="64" t="s">
        <v>51</v>
      </c>
      <c r="D43" s="60">
        <f>MAX(B33:F37)-MIN(B33:F37)</f>
        <v>1.2000000000000002</v>
      </c>
      <c r="E43" s="64" t="s">
        <v>50</v>
      </c>
      <c r="F43" s="61">
        <f>B43/(0.975/E27)</f>
        <v>0.49727179487179501</v>
      </c>
      <c r="G43" s="82" t="s">
        <v>65</v>
      </c>
      <c r="H43" s="60">
        <f>AVERAGE(H33:Q37)</f>
        <v>0.29520000000000002</v>
      </c>
      <c r="I43" s="64" t="s">
        <v>51</v>
      </c>
      <c r="J43" s="60">
        <f>MAX(H33:Q37)-MIN(H33:Q37)</f>
        <v>0.19999999999999973</v>
      </c>
      <c r="K43" s="64" t="s">
        <v>50</v>
      </c>
      <c r="L43" s="78">
        <f>H43/(0.975/K27)</f>
        <v>0.45415384615384619</v>
      </c>
      <c r="M43" s="79" t="s">
        <v>60</v>
      </c>
      <c r="N43" s="80">
        <f>1-(J43/2*H43)</f>
        <v>0.97048000000000001</v>
      </c>
      <c r="O43" s="84" t="s">
        <v>62</v>
      </c>
      <c r="P43" s="86">
        <f>MAX(H33:Q42)-MIN(H33:Q42)</f>
        <v>0.23999999999999977</v>
      </c>
      <c r="Q43" s="152"/>
      <c r="R43" s="82" t="s">
        <v>65</v>
      </c>
      <c r="S43" s="60">
        <f>AVERAGE(S33:W37)</f>
        <v>1.2479999999999998</v>
      </c>
      <c r="T43" s="64" t="s">
        <v>51</v>
      </c>
      <c r="U43" s="60">
        <f>MAX(S33:W37)-MIN(S33:W37)</f>
        <v>0.16000000000000059</v>
      </c>
      <c r="V43" s="64" t="s">
        <v>50</v>
      </c>
      <c r="W43" s="61">
        <f>S43/(1.944/V27)</f>
        <v>0.89876543209876525</v>
      </c>
      <c r="X43" s="82" t="s">
        <v>65</v>
      </c>
      <c r="Y43" s="60">
        <f>AVERAGE(Y33:AH37)</f>
        <v>1.6035800000000002</v>
      </c>
      <c r="Z43" s="64" t="s">
        <v>51</v>
      </c>
      <c r="AA43" s="60">
        <f>MAX(Y33:AH37)-MIN(Y33:AH37)</f>
        <v>0.62000000000000011</v>
      </c>
      <c r="AB43" s="64" t="s">
        <v>50</v>
      </c>
      <c r="AC43" s="78">
        <f>Y43/(2.268/AB27)</f>
        <v>1.0605687830687833</v>
      </c>
      <c r="AD43" s="79" t="s">
        <v>60</v>
      </c>
      <c r="AE43" s="80">
        <f>1-(AA43/2*Y43)</f>
        <v>0.50289019999999984</v>
      </c>
      <c r="AF43" s="84" t="s">
        <v>62</v>
      </c>
      <c r="AG43" s="86">
        <f>MAX(Y33:AH42)-MIN(Y33:AH42)</f>
        <v>0.77999999999999936</v>
      </c>
      <c r="AH43" s="152"/>
    </row>
    <row r="44" spans="1:34" thickBot="1" x14ac:dyDescent="0.4">
      <c r="A44" s="83" t="s">
        <v>64</v>
      </c>
      <c r="B44" s="62">
        <f>AVERAGE(B39:F42)</f>
        <v>0.2985000000000001</v>
      </c>
      <c r="C44" s="65" t="s">
        <v>51</v>
      </c>
      <c r="D44" s="62">
        <f>MAX(B38:F42)-MIN(B38:F42)</f>
        <v>0.17000000000000082</v>
      </c>
      <c r="E44" s="65" t="s">
        <v>50</v>
      </c>
      <c r="F44" s="63">
        <f>B44/(0.975/E27)</f>
        <v>0.52046153846153864</v>
      </c>
      <c r="G44" s="83" t="s">
        <v>64</v>
      </c>
      <c r="H44" s="62">
        <f>AVERAGE(H39:Q42)</f>
        <v>0.28349999999999997</v>
      </c>
      <c r="I44" s="65" t="s">
        <v>51</v>
      </c>
      <c r="J44" s="62">
        <f>MAX(H38:Q42)-MIN(H38:Q42)</f>
        <v>0.17999999999999994</v>
      </c>
      <c r="K44" s="65" t="s">
        <v>50</v>
      </c>
      <c r="L44" s="75">
        <f>H44/(0.975/K27)</f>
        <v>0.43615384615384611</v>
      </c>
      <c r="M44" s="76" t="s">
        <v>60</v>
      </c>
      <c r="N44" s="81">
        <f>1-(J44/2*H44)</f>
        <v>0.97448500000000005</v>
      </c>
      <c r="O44" s="85" t="s">
        <v>63</v>
      </c>
      <c r="P44" s="87">
        <f>1-(P43/2*AVERAGE(H43:H44))</f>
        <v>0.96527800000000008</v>
      </c>
      <c r="Q44" s="153"/>
      <c r="R44" s="83" t="s">
        <v>64</v>
      </c>
      <c r="S44" s="62">
        <f>AVERAGE(S39:W42)</f>
        <v>0.99400000000000011</v>
      </c>
      <c r="T44" s="65" t="s">
        <v>51</v>
      </c>
      <c r="U44" s="62">
        <f>MAX(S38:W42)-MIN(S38:W42)</f>
        <v>0.25999999999999979</v>
      </c>
      <c r="V44" s="65" t="s">
        <v>50</v>
      </c>
      <c r="W44" s="63">
        <f>S44/(1.944/V27)</f>
        <v>0.71584362139917701</v>
      </c>
      <c r="X44" s="83" t="s">
        <v>64</v>
      </c>
      <c r="Y44" s="62">
        <f>AVERAGE(Y39:AH42)</f>
        <v>1.2324999999999997</v>
      </c>
      <c r="Z44" s="65" t="s">
        <v>51</v>
      </c>
      <c r="AA44" s="62">
        <f>MAX(Y38:AH42)-MIN(Y38:AH42)</f>
        <v>0.37999999999999989</v>
      </c>
      <c r="AB44" s="65" t="s">
        <v>50</v>
      </c>
      <c r="AC44" s="75">
        <f>Y44/(2.268/AB27)</f>
        <v>0.81514550264550256</v>
      </c>
      <c r="AD44" s="76" t="s">
        <v>60</v>
      </c>
      <c r="AE44" s="81">
        <f>1-(AA44/2*Y44)</f>
        <v>0.76582500000000009</v>
      </c>
      <c r="AF44" s="85" t="s">
        <v>63</v>
      </c>
      <c r="AG44" s="87">
        <f>1-(AG43/2*AVERAGE(Y43:Y44))</f>
        <v>0.44696440000000048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864" priority="4" operator="notBetween">
      <formula>0.2</formula>
      <formula>0.404</formula>
    </cfRule>
  </conditionalFormatting>
  <conditionalFormatting sqref="E28">
    <cfRule type="cellIs" dxfId="863" priority="5" operator="notBetween">
      <formula>0.38</formula>
      <formula>0.72</formula>
    </cfRule>
  </conditionalFormatting>
  <conditionalFormatting sqref="K26">
    <cfRule type="cellIs" dxfId="862" priority="3" operator="notBetween">
      <formula>0.77</formula>
      <formula>0.91</formula>
    </cfRule>
  </conditionalFormatting>
  <conditionalFormatting sqref="K28">
    <cfRule type="cellIs" dxfId="861" priority="2" operator="notBetween">
      <formula>0.38</formula>
      <formula>0.72</formula>
    </cfRule>
  </conditionalFormatting>
  <conditionalFormatting sqref="AB26">
    <cfRule type="cellIs" dxfId="860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7158-F6CA-46CA-A1D2-9A48F5985F80}">
  <sheetPr>
    <pageSetUpPr fitToPage="1"/>
  </sheetPr>
  <dimension ref="A1:BE46"/>
  <sheetViews>
    <sheetView topLeftCell="AG1" zoomScaleNormal="100" workbookViewId="0">
      <selection activeCell="BE24" sqref="BE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  <col min="35" max="35" width="15.75" bestFit="1" customWidth="1"/>
    <col min="36" max="39" width="8.625" customWidth="1"/>
    <col min="40" max="40" width="10.25" customWidth="1"/>
    <col min="41" max="41" width="15.75" bestFit="1" customWidth="1"/>
    <col min="42" max="45" width="8.625" customWidth="1"/>
    <col min="46" max="46" width="10.25" customWidth="1"/>
    <col min="47" max="47" width="17.25" customWidth="1"/>
    <col min="48" max="57" width="6.625" customWidth="1"/>
  </cols>
  <sheetData>
    <row r="1" spans="1:57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 t="s">
        <v>80</v>
      </c>
      <c r="AJ1" s="183"/>
      <c r="AK1" s="183"/>
      <c r="AL1" s="183"/>
      <c r="AM1" s="183"/>
      <c r="AN1" s="183"/>
      <c r="AO1" s="183" t="s">
        <v>80</v>
      </c>
      <c r="AP1" s="183"/>
      <c r="AQ1" s="183"/>
      <c r="AR1" s="183"/>
      <c r="AS1" s="183"/>
      <c r="AT1" s="183"/>
      <c r="AU1" s="183" t="s">
        <v>77</v>
      </c>
      <c r="AV1" s="183"/>
      <c r="AW1" s="183"/>
      <c r="AX1" s="183"/>
      <c r="AY1" s="183"/>
      <c r="AZ1" s="183"/>
      <c r="BA1" s="183"/>
      <c r="BB1" s="183"/>
      <c r="BC1" s="183"/>
      <c r="BD1" s="183"/>
      <c r="BE1" s="183"/>
    </row>
    <row r="2" spans="1:57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84" t="s">
        <v>100</v>
      </c>
      <c r="AJ2" s="185"/>
      <c r="AK2" s="185"/>
      <c r="AL2" s="185"/>
      <c r="AM2" s="185"/>
      <c r="AN2" s="186"/>
      <c r="AO2" s="184" t="s">
        <v>114</v>
      </c>
      <c r="AP2" s="185"/>
      <c r="AQ2" s="185"/>
      <c r="AR2" s="185"/>
      <c r="AS2" s="185"/>
      <c r="AT2" s="186"/>
      <c r="AU2" s="187" t="s">
        <v>94</v>
      </c>
      <c r="AV2" s="185"/>
      <c r="AW2" s="185"/>
      <c r="AX2" s="185"/>
      <c r="AY2" s="185"/>
      <c r="AZ2" s="185"/>
      <c r="BA2" s="185"/>
      <c r="BB2" s="185"/>
      <c r="BC2" s="185"/>
      <c r="BD2" s="185"/>
      <c r="BE2" s="186"/>
    </row>
    <row r="3" spans="1:57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  <c r="AI3" s="49" t="s">
        <v>49</v>
      </c>
      <c r="AJ3" s="50">
        <v>1</v>
      </c>
      <c r="AK3" s="50">
        <v>2</v>
      </c>
      <c r="AL3" s="50">
        <v>3</v>
      </c>
      <c r="AM3" s="50">
        <v>4</v>
      </c>
      <c r="AN3" s="51">
        <v>5</v>
      </c>
      <c r="AO3" s="49" t="s">
        <v>49</v>
      </c>
      <c r="AP3" s="50">
        <v>1</v>
      </c>
      <c r="AQ3" s="50">
        <v>2</v>
      </c>
      <c r="AR3" s="50">
        <v>3</v>
      </c>
      <c r="AS3" s="50">
        <v>4</v>
      </c>
      <c r="AT3" s="51">
        <v>5</v>
      </c>
      <c r="AU3" s="49" t="s">
        <v>49</v>
      </c>
      <c r="AV3" s="50">
        <v>1</v>
      </c>
      <c r="AW3" s="50">
        <v>2</v>
      </c>
      <c r="AX3" s="50">
        <v>3</v>
      </c>
      <c r="AY3" s="50">
        <v>4</v>
      </c>
      <c r="AZ3" s="50">
        <v>5</v>
      </c>
      <c r="BA3" s="50">
        <v>6</v>
      </c>
      <c r="BB3" s="50">
        <v>7</v>
      </c>
      <c r="BC3" s="50">
        <v>8</v>
      </c>
      <c r="BD3" s="50">
        <v>9</v>
      </c>
      <c r="BE3" s="51">
        <v>10</v>
      </c>
    </row>
    <row r="4" spans="1:57" thickTop="1" x14ac:dyDescent="0.35">
      <c r="A4" s="108" t="s">
        <v>74</v>
      </c>
      <c r="B4" s="91">
        <v>4.8099999999999996</v>
      </c>
      <c r="C4" s="91">
        <v>4.79</v>
      </c>
      <c r="D4" s="91">
        <v>5</v>
      </c>
      <c r="E4" s="91">
        <v>5.05</v>
      </c>
      <c r="F4" s="95">
        <v>5.04</v>
      </c>
      <c r="G4" s="23" t="s">
        <v>74</v>
      </c>
      <c r="H4" s="91">
        <v>2.17</v>
      </c>
      <c r="I4" s="91">
        <v>2.2799999999999998</v>
      </c>
      <c r="J4" s="91">
        <v>2.31</v>
      </c>
      <c r="K4" s="91">
        <v>2.29</v>
      </c>
      <c r="L4" s="91">
        <v>2.3199999999999998</v>
      </c>
      <c r="M4" s="91">
        <v>2.27</v>
      </c>
      <c r="N4" s="91">
        <v>2.33</v>
      </c>
      <c r="O4" s="91">
        <v>2.33</v>
      </c>
      <c r="P4" s="91">
        <v>2.29</v>
      </c>
      <c r="Q4" s="95">
        <v>2.1</v>
      </c>
      <c r="R4" s="108" t="s">
        <v>74</v>
      </c>
      <c r="S4" s="91">
        <v>5.28</v>
      </c>
      <c r="T4" s="91">
        <v>5.39</v>
      </c>
      <c r="U4" s="91">
        <v>5.1100000000000003</v>
      </c>
      <c r="V4" s="91">
        <v>4.92</v>
      </c>
      <c r="W4" s="95">
        <v>4.87</v>
      </c>
      <c r="X4" s="23" t="s">
        <v>74</v>
      </c>
      <c r="Y4" s="91">
        <v>5.19</v>
      </c>
      <c r="Z4" s="91">
        <v>5.3</v>
      </c>
      <c r="AA4" s="91">
        <v>5.36</v>
      </c>
      <c r="AB4" s="91">
        <v>5.44</v>
      </c>
      <c r="AC4" s="91">
        <v>5.51</v>
      </c>
      <c r="AD4" s="91">
        <v>5.78</v>
      </c>
      <c r="AE4" s="91">
        <v>5.74</v>
      </c>
      <c r="AF4" s="91">
        <v>5.6</v>
      </c>
      <c r="AG4" s="91">
        <v>5.61</v>
      </c>
      <c r="AH4" s="95">
        <v>5.39</v>
      </c>
      <c r="AI4" s="108" t="s">
        <v>74</v>
      </c>
      <c r="AJ4" s="91">
        <v>5.24</v>
      </c>
      <c r="AK4" s="91">
        <v>5.18</v>
      </c>
      <c r="AL4" s="91">
        <v>5.25</v>
      </c>
      <c r="AM4" s="91">
        <v>4.9800000000000004</v>
      </c>
      <c r="AN4" s="95">
        <v>4.8499999999999996</v>
      </c>
      <c r="AO4" s="108" t="s">
        <v>74</v>
      </c>
      <c r="AP4" s="91">
        <v>5.12</v>
      </c>
      <c r="AQ4" s="91">
        <v>5.14</v>
      </c>
      <c r="AR4" s="91">
        <v>5.1100000000000003</v>
      </c>
      <c r="AS4" s="91">
        <v>5.04</v>
      </c>
      <c r="AT4" s="95">
        <v>4.78</v>
      </c>
      <c r="AU4" s="23" t="s">
        <v>74</v>
      </c>
      <c r="AV4" s="91">
        <v>2.2200000000000002</v>
      </c>
      <c r="AW4" s="91">
        <v>2.38</v>
      </c>
      <c r="AX4" s="91">
        <v>2.42</v>
      </c>
      <c r="AY4" s="91">
        <v>2.41</v>
      </c>
      <c r="AZ4" s="91">
        <v>2.38</v>
      </c>
      <c r="BA4" s="91">
        <v>2.38</v>
      </c>
      <c r="BB4" s="91">
        <v>2.35</v>
      </c>
      <c r="BC4" s="91">
        <v>2.33</v>
      </c>
      <c r="BD4" s="91">
        <v>2.2000000000000002</v>
      </c>
      <c r="BE4" s="95">
        <v>2.12</v>
      </c>
    </row>
    <row r="5" spans="1:57" ht="16.5" x14ac:dyDescent="0.35">
      <c r="A5" s="109"/>
      <c r="B5" s="91">
        <v>4.79</v>
      </c>
      <c r="C5" s="90">
        <v>4.6500000000000004</v>
      </c>
      <c r="D5" s="90">
        <v>5.0199999999999996</v>
      </c>
      <c r="E5" s="90">
        <v>5.13</v>
      </c>
      <c r="F5" s="94">
        <v>5.08</v>
      </c>
      <c r="G5" s="25"/>
      <c r="H5" s="91">
        <v>2.27</v>
      </c>
      <c r="I5" s="90">
        <v>2.27</v>
      </c>
      <c r="J5" s="90">
        <v>2.33</v>
      </c>
      <c r="K5" s="90">
        <v>2.27</v>
      </c>
      <c r="L5" s="90">
        <v>2.34</v>
      </c>
      <c r="M5" s="90">
        <v>2.36</v>
      </c>
      <c r="N5" s="90">
        <v>2.31</v>
      </c>
      <c r="O5" s="90">
        <v>2.31</v>
      </c>
      <c r="P5" s="90">
        <v>2.3199999999999998</v>
      </c>
      <c r="Q5" s="94">
        <v>2.12</v>
      </c>
      <c r="R5" s="109"/>
      <c r="S5" s="91">
        <v>5.28</v>
      </c>
      <c r="T5" s="90">
        <v>5.21</v>
      </c>
      <c r="U5" s="90">
        <v>5.27</v>
      </c>
      <c r="V5" s="90">
        <v>4.91</v>
      </c>
      <c r="W5" s="94">
        <v>4.8899999999999997</v>
      </c>
      <c r="X5" s="25"/>
      <c r="Y5" s="91">
        <v>5.42</v>
      </c>
      <c r="Z5" s="90">
        <v>5.5</v>
      </c>
      <c r="AA5" s="90">
        <v>5.43</v>
      </c>
      <c r="AB5" s="90">
        <v>5.49</v>
      </c>
      <c r="AC5" s="90">
        <v>5.65</v>
      </c>
      <c r="AD5" s="90">
        <v>5.8</v>
      </c>
      <c r="AE5" s="90">
        <v>5.91</v>
      </c>
      <c r="AF5" s="90">
        <v>5.85</v>
      </c>
      <c r="AG5" s="90">
        <v>5.79</v>
      </c>
      <c r="AH5" s="94">
        <v>5.52</v>
      </c>
      <c r="AI5" s="109"/>
      <c r="AJ5" s="91">
        <v>5.24</v>
      </c>
      <c r="AK5" s="90">
        <v>5.25</v>
      </c>
      <c r="AL5" s="90">
        <v>5.29</v>
      </c>
      <c r="AM5" s="90">
        <v>5.0199999999999996</v>
      </c>
      <c r="AN5" s="94">
        <v>4.97</v>
      </c>
      <c r="AO5" s="109"/>
      <c r="AP5" s="91">
        <v>5.0999999999999996</v>
      </c>
      <c r="AQ5" s="90">
        <v>5.34</v>
      </c>
      <c r="AR5" s="90">
        <v>5.1100000000000003</v>
      </c>
      <c r="AS5" s="90">
        <v>5.04</v>
      </c>
      <c r="AT5" s="94">
        <v>4.82</v>
      </c>
      <c r="AU5" s="25"/>
      <c r="AV5" s="91">
        <v>2.15</v>
      </c>
      <c r="AW5" s="90">
        <v>2.27</v>
      </c>
      <c r="AX5" s="90">
        <v>2.37</v>
      </c>
      <c r="AY5" s="90">
        <v>2.42</v>
      </c>
      <c r="AZ5" s="90">
        <v>2.37</v>
      </c>
      <c r="BA5" s="90">
        <v>2.29</v>
      </c>
      <c r="BB5" s="90">
        <v>2.34</v>
      </c>
      <c r="BC5" s="90">
        <v>2.29</v>
      </c>
      <c r="BD5" s="90">
        <v>2.2799999999999998</v>
      </c>
      <c r="BE5" s="94">
        <v>2.14</v>
      </c>
    </row>
    <row r="6" spans="1:57" ht="16.5" x14ac:dyDescent="0.35">
      <c r="A6" s="109"/>
      <c r="B6" s="91">
        <v>4.8099999999999996</v>
      </c>
      <c r="C6" s="90">
        <v>4.72</v>
      </c>
      <c r="D6" s="90">
        <v>5.13</v>
      </c>
      <c r="E6" s="90">
        <v>5.16</v>
      </c>
      <c r="F6" s="94">
        <v>4.9800000000000004</v>
      </c>
      <c r="G6" s="25"/>
      <c r="H6" s="91">
        <v>2.2400000000000002</v>
      </c>
      <c r="I6" s="90">
        <v>2.2599999999999998</v>
      </c>
      <c r="J6" s="90">
        <v>2.3199999999999998</v>
      </c>
      <c r="K6" s="90">
        <v>2.35</v>
      </c>
      <c r="L6" s="90">
        <v>2.4</v>
      </c>
      <c r="M6" s="90">
        <v>2.36</v>
      </c>
      <c r="N6" s="90">
        <v>2.38</v>
      </c>
      <c r="O6" s="90">
        <v>2.3199999999999998</v>
      </c>
      <c r="P6" s="90">
        <v>2.31</v>
      </c>
      <c r="Q6" s="94">
        <v>2.17</v>
      </c>
      <c r="R6" s="109"/>
      <c r="S6" s="91">
        <v>5.28</v>
      </c>
      <c r="T6" s="90">
        <v>5.3</v>
      </c>
      <c r="U6" s="90">
        <v>5.28</v>
      </c>
      <c r="V6" s="90">
        <v>4.9800000000000004</v>
      </c>
      <c r="W6" s="94">
        <v>4.9800000000000004</v>
      </c>
      <c r="X6" s="25"/>
      <c r="Y6" s="91">
        <v>5.44</v>
      </c>
      <c r="Z6" s="90">
        <v>5.33</v>
      </c>
      <c r="AA6" s="90">
        <v>5.44</v>
      </c>
      <c r="AB6" s="90">
        <v>5.51</v>
      </c>
      <c r="AC6" s="90">
        <v>5.44</v>
      </c>
      <c r="AD6" s="90">
        <v>5.67</v>
      </c>
      <c r="AE6" s="90">
        <v>5.77</v>
      </c>
      <c r="AF6" s="90">
        <v>5.78</v>
      </c>
      <c r="AG6" s="90">
        <v>5.7</v>
      </c>
      <c r="AH6" s="94">
        <v>5.49</v>
      </c>
      <c r="AI6" s="109"/>
      <c r="AJ6" s="91">
        <v>5.2960000000000003</v>
      </c>
      <c r="AK6" s="90">
        <v>5.36</v>
      </c>
      <c r="AL6" s="90">
        <v>5.23</v>
      </c>
      <c r="AM6" s="90">
        <v>5</v>
      </c>
      <c r="AN6" s="94">
        <v>5.05</v>
      </c>
      <c r="AO6" s="109"/>
      <c r="AP6" s="91">
        <v>5.15</v>
      </c>
      <c r="AQ6" s="90">
        <v>5.22</v>
      </c>
      <c r="AR6" s="90">
        <v>4.92</v>
      </c>
      <c r="AS6" s="90">
        <v>4.88</v>
      </c>
      <c r="AT6" s="94">
        <v>4.8</v>
      </c>
      <c r="AU6" s="25"/>
      <c r="AV6" s="91">
        <v>2.1</v>
      </c>
      <c r="AW6" s="90">
        <v>2.34</v>
      </c>
      <c r="AX6" s="90">
        <v>2.35</v>
      </c>
      <c r="AY6" s="90">
        <v>2.38</v>
      </c>
      <c r="AZ6" s="90">
        <v>2.35</v>
      </c>
      <c r="BA6" s="90">
        <v>2.38</v>
      </c>
      <c r="BB6" s="90">
        <v>2.31</v>
      </c>
      <c r="BC6" s="90">
        <v>2.31</v>
      </c>
      <c r="BD6" s="90">
        <v>2.2200000000000002</v>
      </c>
      <c r="BE6" s="94">
        <v>2.19</v>
      </c>
    </row>
    <row r="7" spans="1:57" ht="16.5" x14ac:dyDescent="0.35">
      <c r="A7" s="109"/>
      <c r="B7" s="91">
        <v>4.74</v>
      </c>
      <c r="C7" s="90">
        <v>4.6399999999999997</v>
      </c>
      <c r="D7" s="90">
        <v>4.8600000000000003</v>
      </c>
      <c r="E7" s="90">
        <v>4.9000000000000004</v>
      </c>
      <c r="F7" s="94">
        <v>5.09</v>
      </c>
      <c r="G7" s="25"/>
      <c r="H7" s="91">
        <v>2.1800000000000002</v>
      </c>
      <c r="I7" s="90">
        <v>2.2400000000000002</v>
      </c>
      <c r="J7" s="90">
        <v>2.36</v>
      </c>
      <c r="K7" s="90">
        <v>2.33</v>
      </c>
      <c r="L7" s="90">
        <v>2.3199999999999998</v>
      </c>
      <c r="M7" s="90">
        <v>2.33</v>
      </c>
      <c r="N7" s="90">
        <v>2.31</v>
      </c>
      <c r="O7" s="90">
        <v>2.3199999999999998</v>
      </c>
      <c r="P7" s="90">
        <v>2.33</v>
      </c>
      <c r="Q7" s="94">
        <v>2.14</v>
      </c>
      <c r="R7" s="109"/>
      <c r="S7" s="91">
        <v>5.21</v>
      </c>
      <c r="T7" s="90">
        <v>5.34</v>
      </c>
      <c r="U7" s="90">
        <v>5.22</v>
      </c>
      <c r="V7" s="90">
        <v>5.05</v>
      </c>
      <c r="W7" s="94">
        <v>4.97</v>
      </c>
      <c r="X7" s="25"/>
      <c r="Y7" s="91">
        <v>5.4</v>
      </c>
      <c r="Z7" s="90">
        <v>5.42</v>
      </c>
      <c r="AA7" s="90">
        <v>5.29</v>
      </c>
      <c r="AB7" s="90">
        <v>5.61</v>
      </c>
      <c r="AC7" s="90">
        <v>5.64</v>
      </c>
      <c r="AD7" s="90">
        <v>5.79</v>
      </c>
      <c r="AE7" s="90">
        <v>5.73</v>
      </c>
      <c r="AF7" s="90">
        <v>5.79</v>
      </c>
      <c r="AG7" s="90">
        <v>5.85</v>
      </c>
      <c r="AH7" s="94">
        <v>5.37</v>
      </c>
      <c r="AI7" s="109"/>
      <c r="AJ7" s="91">
        <v>5.27</v>
      </c>
      <c r="AK7" s="90">
        <v>5.35</v>
      </c>
      <c r="AL7" s="90">
        <v>5.26</v>
      </c>
      <c r="AM7" s="90">
        <v>5.04</v>
      </c>
      <c r="AN7" s="94">
        <v>4.83</v>
      </c>
      <c r="AO7" s="109"/>
      <c r="AP7" s="91">
        <v>4.99</v>
      </c>
      <c r="AQ7" s="90">
        <v>5.2</v>
      </c>
      <c r="AR7" s="90">
        <v>5.08</v>
      </c>
      <c r="AS7" s="90">
        <v>4.8600000000000003</v>
      </c>
      <c r="AT7" s="94">
        <v>4.8099999999999996</v>
      </c>
      <c r="AU7" s="25"/>
      <c r="AV7" s="91">
        <v>2.2400000000000002</v>
      </c>
      <c r="AW7" s="90">
        <v>2.4</v>
      </c>
      <c r="AX7" s="90">
        <v>2.4700000000000002</v>
      </c>
      <c r="AY7" s="90">
        <v>2.4300000000000002</v>
      </c>
      <c r="AZ7" s="90">
        <v>2.41</v>
      </c>
      <c r="BA7" s="90">
        <v>2.35</v>
      </c>
      <c r="BB7" s="90">
        <v>2.37</v>
      </c>
      <c r="BC7" s="90">
        <v>2.36</v>
      </c>
      <c r="BD7" s="90">
        <v>2.2200000000000002</v>
      </c>
      <c r="BE7" s="94">
        <v>2.14</v>
      </c>
    </row>
    <row r="8" spans="1:57" ht="16.5" x14ac:dyDescent="0.35">
      <c r="A8" s="109"/>
      <c r="B8" s="91">
        <v>4.74</v>
      </c>
      <c r="C8" s="90">
        <v>4.6500000000000004</v>
      </c>
      <c r="D8" s="90">
        <v>5</v>
      </c>
      <c r="E8" s="90">
        <v>4.8600000000000003</v>
      </c>
      <c r="F8" s="94">
        <v>4.93</v>
      </c>
      <c r="G8" s="25"/>
      <c r="H8" s="91">
        <v>2.23</v>
      </c>
      <c r="I8" s="90">
        <v>2.19</v>
      </c>
      <c r="J8" s="90">
        <v>2.29</v>
      </c>
      <c r="K8" s="90">
        <v>2.34</v>
      </c>
      <c r="L8" s="90">
        <v>2.37</v>
      </c>
      <c r="M8" s="90">
        <v>2.4</v>
      </c>
      <c r="N8" s="90">
        <v>2.34</v>
      </c>
      <c r="O8" s="90">
        <v>2.38</v>
      </c>
      <c r="P8" s="90">
        <v>2.27</v>
      </c>
      <c r="Q8" s="94">
        <v>2.16</v>
      </c>
      <c r="R8" s="109"/>
      <c r="S8" s="91">
        <v>5.25</v>
      </c>
      <c r="T8" s="90">
        <v>5.31</v>
      </c>
      <c r="U8" s="90">
        <v>5.21</v>
      </c>
      <c r="V8" s="90">
        <v>4.9000000000000004</v>
      </c>
      <c r="W8" s="94">
        <v>4.8099999999999996</v>
      </c>
      <c r="X8" s="25"/>
      <c r="Y8" s="91">
        <v>5.38</v>
      </c>
      <c r="Z8" s="90">
        <v>5.38</v>
      </c>
      <c r="AA8" s="90">
        <v>5.4</v>
      </c>
      <c r="AB8" s="90">
        <v>5.42</v>
      </c>
      <c r="AC8" s="90">
        <v>5.62</v>
      </c>
      <c r="AD8" s="90">
        <v>5.53</v>
      </c>
      <c r="AE8" s="90">
        <v>5.73</v>
      </c>
      <c r="AF8" s="90">
        <v>5.8</v>
      </c>
      <c r="AG8" s="90">
        <v>5.67</v>
      </c>
      <c r="AH8" s="94">
        <v>5.51</v>
      </c>
      <c r="AI8" s="109"/>
      <c r="AJ8" s="91">
        <v>5.07</v>
      </c>
      <c r="AK8" s="90">
        <v>5.14</v>
      </c>
      <c r="AL8" s="90">
        <v>5.33</v>
      </c>
      <c r="AM8" s="90">
        <v>5</v>
      </c>
      <c r="AN8" s="94">
        <v>5</v>
      </c>
      <c r="AO8" s="109"/>
      <c r="AP8" s="91">
        <v>5.12</v>
      </c>
      <c r="AQ8" s="90">
        <v>5.15</v>
      </c>
      <c r="AR8" s="90">
        <v>5.07</v>
      </c>
      <c r="AS8" s="90">
        <v>4.96</v>
      </c>
      <c r="AT8" s="94">
        <v>4.88</v>
      </c>
      <c r="AU8" s="25"/>
      <c r="AV8" s="91">
        <v>2.16</v>
      </c>
      <c r="AW8" s="90">
        <v>2.25</v>
      </c>
      <c r="AX8" s="90">
        <v>2.36</v>
      </c>
      <c r="AY8" s="90">
        <v>2.2999999999999998</v>
      </c>
      <c r="AZ8" s="90">
        <v>2.35</v>
      </c>
      <c r="BA8" s="90">
        <v>2.2999999999999998</v>
      </c>
      <c r="BB8" s="90">
        <v>2.2400000000000002</v>
      </c>
      <c r="BC8" s="90">
        <v>2.27</v>
      </c>
      <c r="BD8" s="90">
        <v>2.29</v>
      </c>
      <c r="BE8" s="94">
        <v>2.14</v>
      </c>
    </row>
    <row r="9" spans="1:57" ht="16.5" x14ac:dyDescent="0.35">
      <c r="A9" s="110"/>
      <c r="B9" s="90">
        <v>5.26</v>
      </c>
      <c r="C9" s="90">
        <v>5.01</v>
      </c>
      <c r="D9" s="90">
        <v>5.0999999999999996</v>
      </c>
      <c r="E9" s="90">
        <v>5.15</v>
      </c>
      <c r="F9" s="94">
        <v>5</v>
      </c>
      <c r="G9" s="25"/>
      <c r="H9" s="90">
        <v>2.15</v>
      </c>
      <c r="I9" s="90">
        <v>2.2200000000000002</v>
      </c>
      <c r="J9" s="90">
        <v>2.38</v>
      </c>
      <c r="K9" s="90">
        <v>2.4300000000000002</v>
      </c>
      <c r="L9" s="90">
        <v>2.34</v>
      </c>
      <c r="M9" s="90">
        <v>2.38</v>
      </c>
      <c r="N9" s="90">
        <v>2.46</v>
      </c>
      <c r="O9" s="90">
        <v>2.48</v>
      </c>
      <c r="P9" s="90">
        <v>2.41</v>
      </c>
      <c r="Q9" s="94">
        <v>2.1800000000000002</v>
      </c>
      <c r="R9" s="110"/>
      <c r="S9" s="90">
        <v>5.16</v>
      </c>
      <c r="T9" s="90">
        <v>5.0999999999999996</v>
      </c>
      <c r="U9" s="90">
        <v>5.0599999999999996</v>
      </c>
      <c r="V9" s="90">
        <v>4.83</v>
      </c>
      <c r="W9" s="94">
        <v>4.8600000000000003</v>
      </c>
      <c r="X9" s="25"/>
      <c r="Y9" s="90">
        <v>5.56</v>
      </c>
      <c r="Z9" s="90">
        <v>5.49</v>
      </c>
      <c r="AA9" s="90">
        <v>5.7</v>
      </c>
      <c r="AB9" s="90">
        <v>5.52</v>
      </c>
      <c r="AC9" s="90">
        <v>5.76</v>
      </c>
      <c r="AD9" s="90">
        <v>5.6</v>
      </c>
      <c r="AE9" s="90">
        <v>5.75</v>
      </c>
      <c r="AF9" s="90">
        <v>5.86</v>
      </c>
      <c r="AG9" s="90">
        <v>5.64</v>
      </c>
      <c r="AH9" s="94">
        <v>5.58</v>
      </c>
      <c r="AI9" s="110"/>
      <c r="AJ9" s="90">
        <v>5.2</v>
      </c>
      <c r="AK9" s="90">
        <v>5.26</v>
      </c>
      <c r="AL9" s="90">
        <v>5.38</v>
      </c>
      <c r="AM9" s="90">
        <v>5.0060000000000002</v>
      </c>
      <c r="AN9" s="94">
        <v>4.96</v>
      </c>
      <c r="AO9" s="110"/>
      <c r="AP9" s="90">
        <v>5.2</v>
      </c>
      <c r="AQ9" s="90">
        <v>5.16</v>
      </c>
      <c r="AR9" s="90">
        <v>5.17</v>
      </c>
      <c r="AS9" s="90">
        <v>4.92</v>
      </c>
      <c r="AT9" s="94">
        <v>4.95</v>
      </c>
      <c r="AU9" s="25"/>
      <c r="AV9" s="90">
        <v>2.1</v>
      </c>
      <c r="AW9" s="90">
        <v>2.21</v>
      </c>
      <c r="AX9" s="90">
        <v>2.2999999999999998</v>
      </c>
      <c r="AY9" s="90">
        <v>2.3199999999999998</v>
      </c>
      <c r="AZ9" s="90">
        <v>2.2999999999999998</v>
      </c>
      <c r="BA9" s="90">
        <v>2.2799999999999998</v>
      </c>
      <c r="BB9" s="90">
        <v>2.35</v>
      </c>
      <c r="BC9" s="90">
        <v>2.34</v>
      </c>
      <c r="BD9" s="90">
        <v>2.2400000000000002</v>
      </c>
      <c r="BE9" s="94">
        <v>2.16</v>
      </c>
    </row>
    <row r="10" spans="1:57" ht="16.5" x14ac:dyDescent="0.35">
      <c r="A10" s="111"/>
      <c r="B10" s="90">
        <v>5.21</v>
      </c>
      <c r="C10" s="90">
        <v>5.13</v>
      </c>
      <c r="D10" s="90">
        <v>5.21</v>
      </c>
      <c r="E10" s="90">
        <v>5.07</v>
      </c>
      <c r="F10" s="94">
        <v>5.07</v>
      </c>
      <c r="G10" s="31"/>
      <c r="H10" s="90">
        <v>2.17</v>
      </c>
      <c r="I10" s="90">
        <v>2.2599999999999998</v>
      </c>
      <c r="J10" s="90">
        <v>2.29</v>
      </c>
      <c r="K10" s="90">
        <v>2.27</v>
      </c>
      <c r="L10" s="90">
        <v>2.3199999999999998</v>
      </c>
      <c r="M10" s="90">
        <v>2.39</v>
      </c>
      <c r="N10" s="90">
        <v>2.39</v>
      </c>
      <c r="O10" s="90">
        <v>2.4500000000000002</v>
      </c>
      <c r="P10" s="90">
        <v>2.23</v>
      </c>
      <c r="Q10" s="94">
        <v>2.09</v>
      </c>
      <c r="R10" s="111"/>
      <c r="S10" s="90">
        <v>5.21</v>
      </c>
      <c r="T10" s="90">
        <v>5.07</v>
      </c>
      <c r="U10" s="90">
        <v>5.1100000000000003</v>
      </c>
      <c r="V10" s="90">
        <v>4.91</v>
      </c>
      <c r="W10" s="94">
        <v>4.96</v>
      </c>
      <c r="X10" s="31"/>
      <c r="Y10" s="90">
        <v>5.53</v>
      </c>
      <c r="Z10" s="90">
        <v>5.51</v>
      </c>
      <c r="AA10" s="90">
        <v>5.62</v>
      </c>
      <c r="AB10" s="90">
        <v>5.71</v>
      </c>
      <c r="AC10" s="90">
        <v>5.72</v>
      </c>
      <c r="AD10" s="90">
        <v>5.74</v>
      </c>
      <c r="AE10" s="90">
        <v>5.8</v>
      </c>
      <c r="AF10" s="90">
        <v>5.82</v>
      </c>
      <c r="AG10" s="90">
        <v>5.81</v>
      </c>
      <c r="AH10" s="94">
        <v>5.75</v>
      </c>
      <c r="AI10" s="111"/>
      <c r="AJ10" s="90">
        <v>5.25</v>
      </c>
      <c r="AK10" s="90">
        <v>5.46</v>
      </c>
      <c r="AL10" s="90">
        <v>5.34</v>
      </c>
      <c r="AM10" s="90">
        <v>5.14</v>
      </c>
      <c r="AN10" s="94">
        <v>5.1100000000000003</v>
      </c>
      <c r="AO10" s="111"/>
      <c r="AP10" s="90">
        <v>5.07</v>
      </c>
      <c r="AQ10" s="90">
        <v>5.21</v>
      </c>
      <c r="AR10" s="90">
        <v>5.1100000000000003</v>
      </c>
      <c r="AS10" s="90">
        <v>4.8600000000000003</v>
      </c>
      <c r="AT10" s="94">
        <v>4.8499999999999996</v>
      </c>
      <c r="AU10" s="31"/>
      <c r="AV10" s="90">
        <v>2.16</v>
      </c>
      <c r="AW10" s="90">
        <v>2.2400000000000002</v>
      </c>
      <c r="AX10" s="90">
        <v>2.2200000000000002</v>
      </c>
      <c r="AY10" s="90">
        <v>2.29</v>
      </c>
      <c r="AZ10" s="90">
        <v>2.38</v>
      </c>
      <c r="BA10" s="90">
        <v>2.34</v>
      </c>
      <c r="BB10" s="90">
        <v>2.37</v>
      </c>
      <c r="BC10" s="90">
        <v>2.33</v>
      </c>
      <c r="BD10" s="90">
        <v>2.33</v>
      </c>
      <c r="BE10" s="94">
        <v>2.25</v>
      </c>
    </row>
    <row r="11" spans="1:57" ht="16.5" x14ac:dyDescent="0.35">
      <c r="A11" s="109"/>
      <c r="B11" s="96">
        <v>5.16</v>
      </c>
      <c r="C11" s="96">
        <v>5.04</v>
      </c>
      <c r="D11" s="96">
        <v>5.07</v>
      </c>
      <c r="E11" s="96">
        <v>5.0199999999999996</v>
      </c>
      <c r="F11" s="97">
        <v>4.97</v>
      </c>
      <c r="G11" s="23"/>
      <c r="H11" s="96">
        <v>2.2000000000000002</v>
      </c>
      <c r="I11" s="96">
        <v>2.2599999999999998</v>
      </c>
      <c r="J11" s="96">
        <v>2.37</v>
      </c>
      <c r="K11" s="96">
        <v>2.41</v>
      </c>
      <c r="L11" s="96">
        <v>2.35</v>
      </c>
      <c r="M11" s="96">
        <v>2.41</v>
      </c>
      <c r="N11" s="96">
        <v>2.46</v>
      </c>
      <c r="O11" s="96">
        <v>2.42</v>
      </c>
      <c r="P11" s="96">
        <v>2.35</v>
      </c>
      <c r="Q11" s="97">
        <v>2.14</v>
      </c>
      <c r="R11" s="109"/>
      <c r="S11" s="96">
        <v>5.24</v>
      </c>
      <c r="T11" s="96">
        <v>5.23</v>
      </c>
      <c r="U11" s="96">
        <v>5.19</v>
      </c>
      <c r="V11" s="96">
        <v>4.95</v>
      </c>
      <c r="W11" s="97">
        <v>4.8899999999999997</v>
      </c>
      <c r="X11" s="23"/>
      <c r="Y11" s="96">
        <v>5.51</v>
      </c>
      <c r="Z11" s="96">
        <v>5.6</v>
      </c>
      <c r="AA11" s="96">
        <v>5.62</v>
      </c>
      <c r="AB11" s="96">
        <v>5.59</v>
      </c>
      <c r="AC11" s="96">
        <v>5.65</v>
      </c>
      <c r="AD11" s="96">
        <v>5.6</v>
      </c>
      <c r="AE11" s="96">
        <v>5.7450000000000001</v>
      </c>
      <c r="AF11" s="96">
        <v>5.88</v>
      </c>
      <c r="AG11" s="96">
        <v>5.83</v>
      </c>
      <c r="AH11" s="97">
        <v>5.59</v>
      </c>
      <c r="AI11" s="109"/>
      <c r="AJ11" s="96">
        <v>5.45</v>
      </c>
      <c r="AK11" s="96">
        <v>5.32</v>
      </c>
      <c r="AL11" s="96">
        <v>5.37</v>
      </c>
      <c r="AM11" s="96">
        <v>5.08</v>
      </c>
      <c r="AN11" s="97">
        <v>5.04</v>
      </c>
      <c r="AO11" s="109"/>
      <c r="AP11" s="96">
        <v>5.23</v>
      </c>
      <c r="AQ11" s="96">
        <v>5.3</v>
      </c>
      <c r="AR11" s="96">
        <v>5.18</v>
      </c>
      <c r="AS11" s="96">
        <v>4.8099999999999996</v>
      </c>
      <c r="AT11" s="97">
        <v>4.83</v>
      </c>
      <c r="AU11" s="23"/>
      <c r="AV11" s="96">
        <v>2.13</v>
      </c>
      <c r="AW11" s="96">
        <v>2.2799999999999998</v>
      </c>
      <c r="AX11" s="96">
        <v>2.35</v>
      </c>
      <c r="AY11" s="96">
        <v>2.36</v>
      </c>
      <c r="AZ11" s="96">
        <v>2.35</v>
      </c>
      <c r="BA11" s="96">
        <v>2.33</v>
      </c>
      <c r="BB11" s="96">
        <v>2.31</v>
      </c>
      <c r="BC11" s="96">
        <v>2.2599999999999998</v>
      </c>
      <c r="BD11" s="96">
        <v>2.25</v>
      </c>
      <c r="BE11" s="97">
        <v>2.2599999999999998</v>
      </c>
    </row>
    <row r="12" spans="1:57" ht="16.5" x14ac:dyDescent="0.35">
      <c r="A12" s="109"/>
      <c r="B12" s="90">
        <v>5.19</v>
      </c>
      <c r="C12" s="90">
        <v>5.19</v>
      </c>
      <c r="D12" s="90">
        <v>5.0999999999999996</v>
      </c>
      <c r="E12" s="90">
        <v>5.21</v>
      </c>
      <c r="F12" s="94">
        <v>5.07</v>
      </c>
      <c r="G12" s="25"/>
      <c r="H12" s="90">
        <v>2.15</v>
      </c>
      <c r="I12" s="90">
        <v>2.2799999999999998</v>
      </c>
      <c r="J12" s="90">
        <v>2.21</v>
      </c>
      <c r="K12" s="90">
        <v>2.31</v>
      </c>
      <c r="L12" s="90">
        <v>2.31</v>
      </c>
      <c r="M12" s="90">
        <v>2.35</v>
      </c>
      <c r="N12" s="90">
        <v>2.35</v>
      </c>
      <c r="O12" s="90">
        <v>2.35</v>
      </c>
      <c r="P12" s="90">
        <v>2.2799999999999998</v>
      </c>
      <c r="Q12" s="94">
        <v>2.2000000000000002</v>
      </c>
      <c r="R12" s="109"/>
      <c r="S12" s="90">
        <v>5.2</v>
      </c>
      <c r="T12" s="90">
        <v>5.22</v>
      </c>
      <c r="U12" s="90">
        <v>5.13</v>
      </c>
      <c r="V12" s="90">
        <v>5.01</v>
      </c>
      <c r="W12" s="94">
        <v>4.92</v>
      </c>
      <c r="X12" s="25"/>
      <c r="Y12" s="90">
        <v>5.45</v>
      </c>
      <c r="Z12" s="90">
        <v>5.64</v>
      </c>
      <c r="AA12" s="90">
        <v>5.65</v>
      </c>
      <c r="AB12" s="90">
        <v>5.56</v>
      </c>
      <c r="AC12" s="90">
        <v>5.58</v>
      </c>
      <c r="AD12" s="90">
        <v>5.79</v>
      </c>
      <c r="AE12" s="90">
        <v>5.68</v>
      </c>
      <c r="AF12" s="90">
        <v>5.798</v>
      </c>
      <c r="AG12" s="90">
        <v>5.72</v>
      </c>
      <c r="AH12" s="94">
        <v>5.53</v>
      </c>
      <c r="AI12" s="109"/>
      <c r="AJ12" s="90">
        <v>5.39</v>
      </c>
      <c r="AK12" s="90">
        <v>5.5</v>
      </c>
      <c r="AL12" s="90">
        <v>5.22</v>
      </c>
      <c r="AM12" s="90">
        <v>4.8899999999999997</v>
      </c>
      <c r="AN12" s="94">
        <v>5.07</v>
      </c>
      <c r="AO12" s="109"/>
      <c r="AP12" s="90">
        <v>5.2</v>
      </c>
      <c r="AQ12" s="90">
        <v>5.17</v>
      </c>
      <c r="AR12" s="90">
        <v>5.0999999999999996</v>
      </c>
      <c r="AS12" s="90">
        <v>4.88</v>
      </c>
      <c r="AT12" s="94">
        <v>4.91</v>
      </c>
      <c r="AU12" s="25"/>
      <c r="AV12" s="90">
        <v>2.14</v>
      </c>
      <c r="AW12" s="90">
        <v>2.23</v>
      </c>
      <c r="AX12" s="90">
        <v>2.2799999999999998</v>
      </c>
      <c r="AY12" s="90">
        <v>2.2999999999999998</v>
      </c>
      <c r="AZ12" s="90">
        <v>2.34</v>
      </c>
      <c r="BA12" s="90">
        <v>2.2799999999999998</v>
      </c>
      <c r="BB12" s="90">
        <v>2.38</v>
      </c>
      <c r="BC12" s="90">
        <v>2.2999999999999998</v>
      </c>
      <c r="BD12" s="90">
        <v>2.27</v>
      </c>
      <c r="BE12" s="94">
        <v>2.1800000000000002</v>
      </c>
    </row>
    <row r="13" spans="1:57" thickBot="1" x14ac:dyDescent="0.4">
      <c r="A13" s="112"/>
      <c r="B13" s="92">
        <v>5.12</v>
      </c>
      <c r="C13" s="92">
        <v>5.08</v>
      </c>
      <c r="D13" s="92">
        <v>5.01</v>
      </c>
      <c r="E13" s="92">
        <v>5.1100000000000003</v>
      </c>
      <c r="F13" s="93">
        <v>5.0199999999999996</v>
      </c>
      <c r="G13" s="33"/>
      <c r="H13" s="92">
        <v>2.11</v>
      </c>
      <c r="I13" s="92">
        <v>2.21</v>
      </c>
      <c r="J13" s="92">
        <v>2.37</v>
      </c>
      <c r="K13" s="92">
        <v>2.33</v>
      </c>
      <c r="L13" s="92">
        <v>2.38</v>
      </c>
      <c r="M13" s="92">
        <v>2.35</v>
      </c>
      <c r="N13" s="92">
        <v>2.35</v>
      </c>
      <c r="O13" s="92">
        <v>2.3199999999999998</v>
      </c>
      <c r="P13" s="92">
        <v>2.37</v>
      </c>
      <c r="Q13" s="93">
        <v>2.16</v>
      </c>
      <c r="R13" s="112"/>
      <c r="S13" s="92">
        <v>5.23</v>
      </c>
      <c r="T13" s="92">
        <v>5.29</v>
      </c>
      <c r="U13" s="92">
        <v>5.1100000000000003</v>
      </c>
      <c r="V13" s="92">
        <v>4.91</v>
      </c>
      <c r="W13" s="93">
        <v>4.7699999999999996</v>
      </c>
      <c r="X13" s="33"/>
      <c r="Y13" s="92">
        <v>5.25</v>
      </c>
      <c r="Z13" s="92">
        <v>5.58</v>
      </c>
      <c r="AA13" s="92">
        <v>5.52</v>
      </c>
      <c r="AB13" s="92">
        <v>5.63</v>
      </c>
      <c r="AC13" s="92">
        <v>5.63</v>
      </c>
      <c r="AD13" s="92">
        <v>5.62</v>
      </c>
      <c r="AE13" s="92">
        <v>5.66</v>
      </c>
      <c r="AF13" s="92">
        <v>5.69</v>
      </c>
      <c r="AG13" s="92">
        <v>5.6</v>
      </c>
      <c r="AH13" s="93">
        <v>5.46</v>
      </c>
      <c r="AI13" s="112"/>
      <c r="AJ13" s="92">
        <v>5.21</v>
      </c>
      <c r="AK13" s="92">
        <v>5.26</v>
      </c>
      <c r="AL13" s="92">
        <v>5.04</v>
      </c>
      <c r="AM13" s="92">
        <v>4.93</v>
      </c>
      <c r="AN13" s="93">
        <v>4.9800000000000004</v>
      </c>
      <c r="AO13" s="112"/>
      <c r="AP13" s="92">
        <v>5.12</v>
      </c>
      <c r="AQ13" s="92">
        <v>5.17</v>
      </c>
      <c r="AR13" s="92">
        <v>5.1100000000000003</v>
      </c>
      <c r="AS13" s="92">
        <v>4.87</v>
      </c>
      <c r="AT13" s="93">
        <v>4.74</v>
      </c>
      <c r="AU13" s="33"/>
      <c r="AV13" s="92">
        <v>2.14</v>
      </c>
      <c r="AW13" s="92">
        <v>2.25</v>
      </c>
      <c r="AX13" s="92">
        <v>2.2799999999999998</v>
      </c>
      <c r="AY13" s="92">
        <v>2.3199999999999998</v>
      </c>
      <c r="AZ13" s="92">
        <v>2.38</v>
      </c>
      <c r="BA13" s="92">
        <v>2.33</v>
      </c>
      <c r="BB13" s="92">
        <v>2.36</v>
      </c>
      <c r="BC13" s="92">
        <v>2.2599999999999998</v>
      </c>
      <c r="BD13" s="92">
        <v>2.1800000000000002</v>
      </c>
      <c r="BE13" s="93">
        <v>2.2000000000000002</v>
      </c>
    </row>
    <row r="14" spans="1:57" ht="16.5" x14ac:dyDescent="0.35">
      <c r="A14" s="113" t="s">
        <v>75</v>
      </c>
      <c r="B14" s="114">
        <v>4.49</v>
      </c>
      <c r="C14" s="115">
        <v>4.6500000000000004</v>
      </c>
      <c r="D14" s="115">
        <v>4.79</v>
      </c>
      <c r="E14" s="115">
        <v>4.8</v>
      </c>
      <c r="F14" s="116">
        <v>4.8600000000000003</v>
      </c>
      <c r="G14" s="113" t="s">
        <v>75</v>
      </c>
      <c r="H14" s="115">
        <v>1.85</v>
      </c>
      <c r="I14" s="115">
        <v>1.94</v>
      </c>
      <c r="J14" s="115">
        <v>1.99</v>
      </c>
      <c r="K14" s="115">
        <v>2.02</v>
      </c>
      <c r="L14" s="115">
        <v>2.0099999999999998</v>
      </c>
      <c r="M14" s="115">
        <v>2</v>
      </c>
      <c r="N14" s="115">
        <v>2.0299999999999998</v>
      </c>
      <c r="O14" s="115">
        <v>2.02</v>
      </c>
      <c r="P14" s="115">
        <v>1.99</v>
      </c>
      <c r="Q14" s="116">
        <v>1.81</v>
      </c>
      <c r="R14" s="113" t="s">
        <v>75</v>
      </c>
      <c r="S14" s="114">
        <v>3.95</v>
      </c>
      <c r="T14" s="115">
        <v>4.07</v>
      </c>
      <c r="U14" s="115">
        <v>3.9</v>
      </c>
      <c r="V14" s="115">
        <v>3.72</v>
      </c>
      <c r="W14" s="116">
        <v>3.63</v>
      </c>
      <c r="X14" s="113"/>
      <c r="Y14" s="115">
        <v>3.86</v>
      </c>
      <c r="Z14" s="115">
        <v>3.84</v>
      </c>
      <c r="AA14" s="115">
        <v>3.93</v>
      </c>
      <c r="AB14" s="115">
        <v>3.85</v>
      </c>
      <c r="AC14" s="115">
        <v>3.97</v>
      </c>
      <c r="AD14" s="115">
        <v>4.21</v>
      </c>
      <c r="AE14" s="115">
        <v>4.22</v>
      </c>
      <c r="AF14" s="115">
        <v>4.25</v>
      </c>
      <c r="AG14" s="115">
        <v>4.1500000000000004</v>
      </c>
      <c r="AH14" s="116">
        <v>4.13</v>
      </c>
      <c r="AI14" s="113" t="s">
        <v>75</v>
      </c>
      <c r="AJ14" s="114">
        <v>4.84</v>
      </c>
      <c r="AK14" s="115">
        <v>4.92</v>
      </c>
      <c r="AL14" s="115">
        <v>4.9000000000000004</v>
      </c>
      <c r="AM14" s="115">
        <v>4.63</v>
      </c>
      <c r="AN14" s="116">
        <v>4.53</v>
      </c>
      <c r="AO14" s="113" t="s">
        <v>75</v>
      </c>
      <c r="AP14" s="114">
        <v>4.93</v>
      </c>
      <c r="AQ14" s="115">
        <v>4.9000000000000004</v>
      </c>
      <c r="AR14" s="115">
        <v>4.76</v>
      </c>
      <c r="AS14" s="115">
        <v>4.67</v>
      </c>
      <c r="AT14" s="116">
        <v>4.55</v>
      </c>
      <c r="AU14" s="113" t="s">
        <v>75</v>
      </c>
      <c r="AV14" s="115">
        <v>1.91</v>
      </c>
      <c r="AW14" s="115">
        <v>2.0299999999999998</v>
      </c>
      <c r="AX14" s="115">
        <v>2.11</v>
      </c>
      <c r="AY14" s="115">
        <v>2.12</v>
      </c>
      <c r="AZ14" s="115">
        <v>2.11</v>
      </c>
      <c r="BA14" s="115">
        <v>2.0499999999999998</v>
      </c>
      <c r="BB14" s="115">
        <v>2.02</v>
      </c>
      <c r="BC14" s="115">
        <v>2.06</v>
      </c>
      <c r="BD14" s="115">
        <v>1.92</v>
      </c>
      <c r="BE14" s="116">
        <v>1.82</v>
      </c>
    </row>
    <row r="15" spans="1:57" ht="16.5" x14ac:dyDescent="0.35">
      <c r="A15" s="14"/>
      <c r="B15" s="98">
        <v>4.62</v>
      </c>
      <c r="C15" s="98">
        <v>4.51</v>
      </c>
      <c r="D15" s="98">
        <v>4.8099999999999996</v>
      </c>
      <c r="E15" s="98">
        <v>4.87</v>
      </c>
      <c r="F15" s="99">
        <v>4.91</v>
      </c>
      <c r="G15" s="25"/>
      <c r="H15" s="98">
        <v>1.9</v>
      </c>
      <c r="I15" s="98">
        <v>1.96</v>
      </c>
      <c r="J15" s="98">
        <v>2.0099999999999998</v>
      </c>
      <c r="K15" s="98">
        <v>2.02</v>
      </c>
      <c r="L15" s="98">
        <v>2.0299999999999998</v>
      </c>
      <c r="M15" s="98">
        <v>2</v>
      </c>
      <c r="N15" s="98">
        <v>2.02</v>
      </c>
      <c r="O15" s="98">
        <v>1.99</v>
      </c>
      <c r="P15" s="98">
        <v>1.95</v>
      </c>
      <c r="Q15" s="99">
        <v>1.82</v>
      </c>
      <c r="R15" s="14"/>
      <c r="S15" s="98">
        <v>4.04</v>
      </c>
      <c r="T15" s="98">
        <v>4.01</v>
      </c>
      <c r="U15" s="98">
        <v>3.91</v>
      </c>
      <c r="V15" s="98">
        <v>3.75</v>
      </c>
      <c r="W15" s="99">
        <v>3.68</v>
      </c>
      <c r="X15" s="25"/>
      <c r="Y15" s="98">
        <v>3.91</v>
      </c>
      <c r="Z15" s="98">
        <v>3.89</v>
      </c>
      <c r="AA15" s="98">
        <v>3.93</v>
      </c>
      <c r="AB15" s="98">
        <v>3.89</v>
      </c>
      <c r="AC15" s="98">
        <v>4.08</v>
      </c>
      <c r="AD15" s="98">
        <v>4.26</v>
      </c>
      <c r="AE15" s="98">
        <v>4.3099999999999996</v>
      </c>
      <c r="AF15" s="98">
        <v>4.34</v>
      </c>
      <c r="AG15" s="98">
        <v>4.3</v>
      </c>
      <c r="AH15" s="99">
        <v>4.08</v>
      </c>
      <c r="AI15" s="14"/>
      <c r="AJ15" s="98">
        <v>4.9000000000000004</v>
      </c>
      <c r="AK15" s="98">
        <v>5.01</v>
      </c>
      <c r="AL15" s="98">
        <v>4.92</v>
      </c>
      <c r="AM15" s="98">
        <v>4.7</v>
      </c>
      <c r="AN15" s="99">
        <v>4.54</v>
      </c>
      <c r="AO15" s="14"/>
      <c r="AP15" s="98">
        <v>4.9000000000000004</v>
      </c>
      <c r="AQ15" s="98">
        <v>4.9800000000000004</v>
      </c>
      <c r="AR15" s="98">
        <v>4.7699999999999996</v>
      </c>
      <c r="AS15" s="98">
        <v>4.5599999999999996</v>
      </c>
      <c r="AT15" s="99">
        <v>4.5599999999999996</v>
      </c>
      <c r="AU15" s="25"/>
      <c r="AV15" s="98">
        <v>1.87</v>
      </c>
      <c r="AW15" s="98">
        <v>2</v>
      </c>
      <c r="AX15" s="98">
        <v>2.0699999999999998</v>
      </c>
      <c r="AY15" s="98">
        <v>2.1</v>
      </c>
      <c r="AZ15" s="98">
        <v>2.08</v>
      </c>
      <c r="BA15" s="98">
        <v>2.04</v>
      </c>
      <c r="BB15" s="98">
        <v>1.99</v>
      </c>
      <c r="BC15" s="98">
        <v>1.99</v>
      </c>
      <c r="BD15" s="98">
        <v>1.96</v>
      </c>
      <c r="BE15" s="99">
        <v>1.86</v>
      </c>
    </row>
    <row r="16" spans="1:57" ht="16.5" x14ac:dyDescent="0.35">
      <c r="A16" s="14"/>
      <c r="B16" s="98">
        <v>4.51</v>
      </c>
      <c r="C16" s="98">
        <v>4.49</v>
      </c>
      <c r="D16" s="98">
        <v>4.72</v>
      </c>
      <c r="E16" s="98">
        <v>4.82</v>
      </c>
      <c r="F16" s="99">
        <v>4.95</v>
      </c>
      <c r="G16" s="25"/>
      <c r="H16" s="98">
        <v>1.88</v>
      </c>
      <c r="I16" s="98">
        <v>1.95</v>
      </c>
      <c r="J16" s="98">
        <v>2.0299999999999998</v>
      </c>
      <c r="K16" s="98">
        <v>2.06</v>
      </c>
      <c r="L16" s="98">
        <v>2.0499999999999998</v>
      </c>
      <c r="M16" s="98">
        <v>2</v>
      </c>
      <c r="N16" s="98">
        <v>2.02</v>
      </c>
      <c r="O16" s="98">
        <v>2</v>
      </c>
      <c r="P16" s="98">
        <v>1.97</v>
      </c>
      <c r="Q16" s="99">
        <v>1.85</v>
      </c>
      <c r="R16" s="14"/>
      <c r="S16" s="98">
        <v>4.05</v>
      </c>
      <c r="T16" s="98">
        <v>3.99</v>
      </c>
      <c r="U16" s="98">
        <v>3.95</v>
      </c>
      <c r="V16" s="98">
        <v>3.74</v>
      </c>
      <c r="W16" s="99">
        <v>3.7</v>
      </c>
      <c r="X16" s="25"/>
      <c r="Y16" s="98">
        <v>3.98</v>
      </c>
      <c r="Z16" s="98">
        <v>3.95</v>
      </c>
      <c r="AA16" s="98">
        <v>3.93</v>
      </c>
      <c r="AB16" s="98">
        <v>3.94</v>
      </c>
      <c r="AC16" s="98">
        <v>4.04</v>
      </c>
      <c r="AD16" s="98">
        <v>4.29</v>
      </c>
      <c r="AE16" s="98">
        <v>4.32</v>
      </c>
      <c r="AF16" s="98">
        <v>4.33</v>
      </c>
      <c r="AG16" s="98">
        <v>4.3</v>
      </c>
      <c r="AH16" s="99">
        <v>4.08</v>
      </c>
      <c r="AI16" s="14"/>
      <c r="AJ16" s="98">
        <v>4.97</v>
      </c>
      <c r="AK16" s="98">
        <v>4.9400000000000004</v>
      </c>
      <c r="AL16" s="98">
        <v>4.8899999999999997</v>
      </c>
      <c r="AM16" s="98">
        <v>4.72</v>
      </c>
      <c r="AN16" s="99">
        <v>4.6500000000000004</v>
      </c>
      <c r="AO16" s="14"/>
      <c r="AP16" s="98">
        <v>4.9000000000000004</v>
      </c>
      <c r="AQ16" s="98">
        <v>4.93</v>
      </c>
      <c r="AR16" s="98">
        <v>4.83</v>
      </c>
      <c r="AS16" s="98">
        <v>4.66</v>
      </c>
      <c r="AT16" s="99">
        <v>4.6500000000000004</v>
      </c>
      <c r="AU16" s="25"/>
      <c r="AV16" s="98">
        <v>1.85</v>
      </c>
      <c r="AW16" s="98">
        <v>1.99</v>
      </c>
      <c r="AX16" s="98">
        <v>2.06</v>
      </c>
      <c r="AY16" s="98">
        <v>2.08</v>
      </c>
      <c r="AZ16" s="98">
        <v>2.0499999999999998</v>
      </c>
      <c r="BA16" s="98">
        <v>2.02</v>
      </c>
      <c r="BB16" s="98">
        <v>1.98</v>
      </c>
      <c r="BC16" s="98">
        <v>1.96</v>
      </c>
      <c r="BD16" s="98">
        <v>1.97</v>
      </c>
      <c r="BE16" s="99">
        <v>1.83</v>
      </c>
    </row>
    <row r="17" spans="1:57" ht="16.5" x14ac:dyDescent="0.35">
      <c r="A17" s="14"/>
      <c r="B17" s="98">
        <v>4.54</v>
      </c>
      <c r="C17" s="98">
        <v>4.51</v>
      </c>
      <c r="D17" s="98">
        <v>4.76</v>
      </c>
      <c r="E17" s="98">
        <v>4.7699999999999996</v>
      </c>
      <c r="F17" s="99">
        <v>4.9400000000000004</v>
      </c>
      <c r="G17" s="25"/>
      <c r="H17" s="98">
        <v>1.9</v>
      </c>
      <c r="I17" s="98">
        <v>1.94</v>
      </c>
      <c r="J17" s="98">
        <v>1.97</v>
      </c>
      <c r="K17" s="98">
        <v>2.0099999999999998</v>
      </c>
      <c r="L17" s="98">
        <v>2</v>
      </c>
      <c r="M17" s="98">
        <v>2.0299999999999998</v>
      </c>
      <c r="N17" s="98">
        <v>2.0499999999999998</v>
      </c>
      <c r="O17" s="98">
        <v>2.0099999999999998</v>
      </c>
      <c r="P17" s="98">
        <v>1.96</v>
      </c>
      <c r="Q17" s="99">
        <v>1.84</v>
      </c>
      <c r="R17" s="14"/>
      <c r="S17" s="98">
        <v>4</v>
      </c>
      <c r="T17" s="98">
        <v>4.0199999999999996</v>
      </c>
      <c r="U17" s="98">
        <v>3.87</v>
      </c>
      <c r="V17" s="98">
        <v>3.7</v>
      </c>
      <c r="W17" s="99">
        <v>3.63</v>
      </c>
      <c r="X17" s="25"/>
      <c r="Y17" s="98">
        <v>3.97</v>
      </c>
      <c r="Z17" s="98">
        <v>3.93</v>
      </c>
      <c r="AA17" s="98">
        <v>3.96</v>
      </c>
      <c r="AB17" s="98">
        <v>3.94</v>
      </c>
      <c r="AC17" s="98">
        <v>4.1399999999999997</v>
      </c>
      <c r="AD17" s="98">
        <v>4.3099999999999996</v>
      </c>
      <c r="AE17" s="98">
        <v>4.3099999999999996</v>
      </c>
      <c r="AF17" s="98">
        <v>4.34</v>
      </c>
      <c r="AG17" s="98">
        <v>4.2699999999999996</v>
      </c>
      <c r="AH17" s="99">
        <v>4.07</v>
      </c>
      <c r="AI17" s="14"/>
      <c r="AJ17" s="98">
        <v>4.91</v>
      </c>
      <c r="AK17" s="98">
        <v>4.9400000000000004</v>
      </c>
      <c r="AL17" s="98">
        <v>4.8499999999999996</v>
      </c>
      <c r="AM17" s="98">
        <v>4.7</v>
      </c>
      <c r="AN17" s="99">
        <v>4.5199999999999996</v>
      </c>
      <c r="AO17" s="14"/>
      <c r="AP17" s="98">
        <v>4.93</v>
      </c>
      <c r="AQ17" s="98">
        <v>4.95</v>
      </c>
      <c r="AR17" s="98">
        <v>4.8</v>
      </c>
      <c r="AS17" s="98">
        <v>4.6399999999999997</v>
      </c>
      <c r="AT17" s="99">
        <v>4.53</v>
      </c>
      <c r="AU17" s="25"/>
      <c r="AV17" s="98">
        <v>1.91</v>
      </c>
      <c r="AW17" s="98">
        <v>2.04</v>
      </c>
      <c r="AX17" s="98">
        <v>2.11</v>
      </c>
      <c r="AY17" s="98">
        <v>2.13</v>
      </c>
      <c r="AZ17" s="98">
        <v>2.08</v>
      </c>
      <c r="BA17" s="98">
        <v>2.06</v>
      </c>
      <c r="BB17" s="98">
        <v>2.0499999999999998</v>
      </c>
      <c r="BC17" s="98">
        <v>2.06</v>
      </c>
      <c r="BD17" s="98">
        <v>1.93</v>
      </c>
      <c r="BE17" s="99">
        <v>1.87</v>
      </c>
    </row>
    <row r="18" spans="1:57" ht="16.5" x14ac:dyDescent="0.35">
      <c r="A18" s="14"/>
      <c r="B18" s="98">
        <v>4.46</v>
      </c>
      <c r="C18" s="98">
        <v>4.38</v>
      </c>
      <c r="D18" s="98">
        <v>4.74</v>
      </c>
      <c r="E18" s="98">
        <v>4.76</v>
      </c>
      <c r="F18" s="99">
        <v>4.82</v>
      </c>
      <c r="G18" s="25"/>
      <c r="H18" s="98">
        <v>1.92</v>
      </c>
      <c r="I18" s="98">
        <v>1.92</v>
      </c>
      <c r="J18" s="98">
        <v>1.98</v>
      </c>
      <c r="K18" s="98">
        <v>2</v>
      </c>
      <c r="L18" s="98">
        <v>2.0499999999999998</v>
      </c>
      <c r="M18" s="98">
        <v>2.02</v>
      </c>
      <c r="N18" s="98">
        <v>2.04</v>
      </c>
      <c r="O18" s="98">
        <v>2.0099999999999998</v>
      </c>
      <c r="P18" s="98">
        <v>1.97</v>
      </c>
      <c r="Q18" s="99">
        <v>1.82</v>
      </c>
      <c r="R18" s="14"/>
      <c r="S18" s="98">
        <v>4.01</v>
      </c>
      <c r="T18" s="98">
        <v>4.08</v>
      </c>
      <c r="U18" s="98">
        <v>3.84</v>
      </c>
      <c r="V18" s="98">
        <v>3.65</v>
      </c>
      <c r="W18" s="99">
        <v>3.69</v>
      </c>
      <c r="X18" s="25"/>
      <c r="Y18" s="98">
        <v>3.84</v>
      </c>
      <c r="Z18" s="98">
        <v>3.84</v>
      </c>
      <c r="AA18" s="98">
        <v>3.88</v>
      </c>
      <c r="AB18" s="98">
        <v>3.92</v>
      </c>
      <c r="AC18" s="98">
        <v>4.07</v>
      </c>
      <c r="AD18" s="98">
        <v>4.25</v>
      </c>
      <c r="AE18" s="98">
        <v>4.28</v>
      </c>
      <c r="AF18" s="98">
        <v>4.2300000000000004</v>
      </c>
      <c r="AG18" s="98">
        <v>4.18</v>
      </c>
      <c r="AH18" s="99">
        <v>4.05</v>
      </c>
      <c r="AI18" s="14"/>
      <c r="AJ18" s="98">
        <v>4.79</v>
      </c>
      <c r="AK18" s="98">
        <v>4.6900000000000004</v>
      </c>
      <c r="AL18" s="98">
        <v>4.8099999999999996</v>
      </c>
      <c r="AM18" s="98">
        <v>4.59</v>
      </c>
      <c r="AN18" s="99">
        <v>4.5199999999999996</v>
      </c>
      <c r="AO18" s="14"/>
      <c r="AP18" s="98">
        <v>4.87</v>
      </c>
      <c r="AQ18" s="98">
        <v>4.8899999999999997</v>
      </c>
      <c r="AR18" s="98">
        <v>4.8600000000000003</v>
      </c>
      <c r="AS18" s="98">
        <v>4.6900000000000004</v>
      </c>
      <c r="AT18" s="99">
        <v>4.58</v>
      </c>
      <c r="AU18" s="25"/>
      <c r="AV18" s="98">
        <v>1.78</v>
      </c>
      <c r="AW18" s="98">
        <v>1.94</v>
      </c>
      <c r="AX18" s="98">
        <v>1.99</v>
      </c>
      <c r="AY18" s="98">
        <v>2.0099999999999998</v>
      </c>
      <c r="AZ18" s="98">
        <v>2.0099999999999998</v>
      </c>
      <c r="BA18" s="98">
        <v>1.97</v>
      </c>
      <c r="BB18" s="98">
        <v>1.97</v>
      </c>
      <c r="BC18" s="98">
        <v>1.96</v>
      </c>
      <c r="BD18" s="98">
        <v>1.96</v>
      </c>
      <c r="BE18" s="99">
        <v>1.85</v>
      </c>
    </row>
    <row r="19" spans="1:57" ht="16.5" x14ac:dyDescent="0.35">
      <c r="A19" s="14"/>
      <c r="B19" s="98">
        <v>4.9000000000000004</v>
      </c>
      <c r="C19" s="98">
        <v>4.78</v>
      </c>
      <c r="D19" s="98">
        <v>4.93</v>
      </c>
      <c r="E19" s="98">
        <v>4.92</v>
      </c>
      <c r="F19" s="99">
        <v>4.8600000000000003</v>
      </c>
      <c r="G19" s="25"/>
      <c r="H19" s="98">
        <v>1.8</v>
      </c>
      <c r="I19" s="98">
        <v>1.89</v>
      </c>
      <c r="J19" s="98">
        <v>2.0499999999999998</v>
      </c>
      <c r="K19" s="98">
        <v>2.0499999999999998</v>
      </c>
      <c r="L19" s="98">
        <v>2.0299999999999998</v>
      </c>
      <c r="M19" s="98">
        <v>2.08</v>
      </c>
      <c r="N19" s="98">
        <v>2.09</v>
      </c>
      <c r="O19" s="98">
        <v>2.11</v>
      </c>
      <c r="P19" s="98">
        <v>2.08</v>
      </c>
      <c r="Q19" s="99">
        <v>1.92</v>
      </c>
      <c r="R19" s="14"/>
      <c r="S19" s="98">
        <v>4.13</v>
      </c>
      <c r="T19" s="98">
        <v>4.17</v>
      </c>
      <c r="U19" s="98">
        <v>4.1399999999999997</v>
      </c>
      <c r="V19" s="98">
        <v>3.89</v>
      </c>
      <c r="W19" s="99">
        <v>3.77</v>
      </c>
      <c r="X19" s="25"/>
      <c r="Y19" s="98">
        <v>4.29</v>
      </c>
      <c r="Z19" s="98">
        <v>4.2</v>
      </c>
      <c r="AA19" s="98">
        <v>4.33</v>
      </c>
      <c r="AB19" s="98">
        <v>4.33</v>
      </c>
      <c r="AC19" s="98">
        <v>4.34</v>
      </c>
      <c r="AD19" s="98">
        <v>4.43</v>
      </c>
      <c r="AE19" s="98">
        <v>4.47</v>
      </c>
      <c r="AF19" s="98">
        <v>4.51</v>
      </c>
      <c r="AG19" s="98">
        <v>4.46</v>
      </c>
      <c r="AH19" s="99">
        <v>4.3499999999999996</v>
      </c>
      <c r="AI19" s="14"/>
      <c r="AJ19" s="98">
        <v>4.9000000000000004</v>
      </c>
      <c r="AK19" s="98">
        <v>4.9000000000000004</v>
      </c>
      <c r="AL19" s="98">
        <v>4.96</v>
      </c>
      <c r="AM19" s="98">
        <v>4.72</v>
      </c>
      <c r="AN19" s="99">
        <v>4.6100000000000003</v>
      </c>
      <c r="AO19" s="14"/>
      <c r="AP19" s="98">
        <v>4.53</v>
      </c>
      <c r="AQ19" s="98">
        <v>4.63</v>
      </c>
      <c r="AR19" s="98">
        <v>4.84</v>
      </c>
      <c r="AS19" s="98">
        <v>4.9000000000000004</v>
      </c>
      <c r="AT19" s="99">
        <v>4.91</v>
      </c>
      <c r="AU19" s="25"/>
      <c r="AV19" s="98">
        <v>1.8</v>
      </c>
      <c r="AW19" s="98">
        <v>1.98</v>
      </c>
      <c r="AX19" s="98">
        <v>2.0099999999999998</v>
      </c>
      <c r="AY19" s="98">
        <v>2.02</v>
      </c>
      <c r="AZ19" s="98">
        <v>2.02</v>
      </c>
      <c r="BA19" s="98">
        <v>2.0299999999999998</v>
      </c>
      <c r="BB19" s="98">
        <v>2</v>
      </c>
      <c r="BC19" s="98">
        <v>2</v>
      </c>
      <c r="BD19" s="98">
        <v>1.92</v>
      </c>
      <c r="BE19" s="99">
        <v>1.88</v>
      </c>
    </row>
    <row r="20" spans="1:57" ht="16.5" x14ac:dyDescent="0.35">
      <c r="A20" s="14"/>
      <c r="B20" s="98">
        <v>4.8600000000000003</v>
      </c>
      <c r="C20" s="98">
        <v>4.8499999999999996</v>
      </c>
      <c r="D20" s="98">
        <v>4.96</v>
      </c>
      <c r="E20" s="98">
        <v>4.9000000000000004</v>
      </c>
      <c r="F20" s="99">
        <v>4.87</v>
      </c>
      <c r="G20" s="25"/>
      <c r="H20" s="98">
        <v>1.8</v>
      </c>
      <c r="I20" s="98">
        <v>1.89</v>
      </c>
      <c r="J20" s="98">
        <v>1.93</v>
      </c>
      <c r="K20" s="98">
        <v>1.94</v>
      </c>
      <c r="L20" s="98">
        <v>1.97</v>
      </c>
      <c r="M20" s="98">
        <v>2.0299999999999998</v>
      </c>
      <c r="N20" s="98">
        <v>2.04</v>
      </c>
      <c r="O20" s="98">
        <v>2.0499999999999998</v>
      </c>
      <c r="P20" s="98">
        <v>1.94</v>
      </c>
      <c r="Q20" s="99">
        <v>1.81</v>
      </c>
      <c r="R20" s="14"/>
      <c r="S20" s="98">
        <v>4.12</v>
      </c>
      <c r="T20" s="98">
        <v>4.21</v>
      </c>
      <c r="U20" s="98">
        <v>4.09</v>
      </c>
      <c r="V20" s="98">
        <v>3.94</v>
      </c>
      <c r="W20" s="99">
        <v>3.81</v>
      </c>
      <c r="X20" s="25"/>
      <c r="Y20" s="98">
        <v>4.28</v>
      </c>
      <c r="Z20" s="98">
        <v>4.2699999999999996</v>
      </c>
      <c r="AA20" s="98">
        <v>4.37</v>
      </c>
      <c r="AB20" s="98">
        <v>4.34</v>
      </c>
      <c r="AC20" s="98">
        <v>4.34</v>
      </c>
      <c r="AD20" s="98">
        <v>4.4400000000000004</v>
      </c>
      <c r="AE20" s="98">
        <v>4.4800000000000004</v>
      </c>
      <c r="AF20" s="98">
        <v>4.54</v>
      </c>
      <c r="AG20" s="98">
        <v>4.5640000000000001</v>
      </c>
      <c r="AH20" s="99">
        <v>4.41</v>
      </c>
      <c r="AI20" s="14"/>
      <c r="AJ20" s="98">
        <v>5.0599999999999996</v>
      </c>
      <c r="AK20" s="98">
        <v>5.09</v>
      </c>
      <c r="AL20" s="98">
        <v>4.92</v>
      </c>
      <c r="AM20" s="98">
        <v>4.6900000000000004</v>
      </c>
      <c r="AN20" s="99">
        <v>4.6900000000000004</v>
      </c>
      <c r="AO20" s="14"/>
      <c r="AP20" s="98">
        <v>4.5</v>
      </c>
      <c r="AQ20" s="98">
        <v>4.54</v>
      </c>
      <c r="AR20" s="98">
        <v>4.8600000000000003</v>
      </c>
      <c r="AS20" s="98">
        <v>4.8899999999999997</v>
      </c>
      <c r="AT20" s="99">
        <v>4.8899999999999997</v>
      </c>
      <c r="AU20" s="25"/>
      <c r="AV20" s="98">
        <v>1.85</v>
      </c>
      <c r="AW20" s="98">
        <v>2.0099999999999998</v>
      </c>
      <c r="AX20" s="98">
        <v>2.0499999999999998</v>
      </c>
      <c r="AY20" s="98">
        <v>2.1</v>
      </c>
      <c r="AZ20" s="98">
        <v>2.09</v>
      </c>
      <c r="BA20" s="98">
        <v>2.09</v>
      </c>
      <c r="BB20" s="98">
        <v>2.0499999999999998</v>
      </c>
      <c r="BC20" s="98">
        <v>2.0299999999999998</v>
      </c>
      <c r="BD20" s="98">
        <v>1.96</v>
      </c>
      <c r="BE20" s="99">
        <v>1.92</v>
      </c>
    </row>
    <row r="21" spans="1:57" ht="16.5" x14ac:dyDescent="0.35">
      <c r="A21" s="14"/>
      <c r="B21" s="98">
        <v>4.84</v>
      </c>
      <c r="C21" s="98">
        <v>4.8</v>
      </c>
      <c r="D21" s="98">
        <v>4.8499999999999996</v>
      </c>
      <c r="E21" s="98">
        <v>4.96</v>
      </c>
      <c r="F21" s="99">
        <v>4.5999999999999996</v>
      </c>
      <c r="G21" s="25"/>
      <c r="H21" s="98">
        <v>1.83</v>
      </c>
      <c r="I21" s="98">
        <v>1.9</v>
      </c>
      <c r="J21" s="98">
        <v>2.04</v>
      </c>
      <c r="K21" s="98">
        <v>2.0499999999999998</v>
      </c>
      <c r="L21" s="98">
        <v>2.0699999999999998</v>
      </c>
      <c r="M21" s="98">
        <v>2.06</v>
      </c>
      <c r="N21" s="98">
        <v>2.12</v>
      </c>
      <c r="O21" s="98">
        <v>2.11</v>
      </c>
      <c r="P21" s="98">
        <v>2.0499999999999998</v>
      </c>
      <c r="Q21" s="99">
        <v>1.86</v>
      </c>
      <c r="R21" s="14"/>
      <c r="S21" s="98">
        <v>4.25</v>
      </c>
      <c r="T21" s="98">
        <v>4.24</v>
      </c>
      <c r="U21" s="98">
        <v>4.1100000000000003</v>
      </c>
      <c r="V21" s="98">
        <v>3.9</v>
      </c>
      <c r="W21" s="99">
        <v>3.83</v>
      </c>
      <c r="X21" s="25"/>
      <c r="Y21" s="98">
        <v>4.21</v>
      </c>
      <c r="Z21" s="98">
        <v>4.34</v>
      </c>
      <c r="AA21" s="98">
        <v>4.3600000000000003</v>
      </c>
      <c r="AB21" s="98">
        <v>4.34</v>
      </c>
      <c r="AC21" s="98">
        <v>4.3</v>
      </c>
      <c r="AD21" s="98">
        <v>4.42</v>
      </c>
      <c r="AE21" s="98">
        <v>4.5199999999999996</v>
      </c>
      <c r="AF21" s="98">
        <v>4.57</v>
      </c>
      <c r="AG21" s="98">
        <v>4.5</v>
      </c>
      <c r="AH21" s="99">
        <v>4.38</v>
      </c>
      <c r="AI21" s="14"/>
      <c r="AJ21" s="98">
        <v>4.99</v>
      </c>
      <c r="AK21" s="98">
        <v>5</v>
      </c>
      <c r="AL21" s="98">
        <v>4.83</v>
      </c>
      <c r="AM21" s="98">
        <v>4.71</v>
      </c>
      <c r="AN21" s="99">
        <v>4.5999999999999996</v>
      </c>
      <c r="AO21" s="14"/>
      <c r="AP21" s="98">
        <v>4.53</v>
      </c>
      <c r="AQ21" s="98">
        <v>4.63</v>
      </c>
      <c r="AR21" s="98">
        <v>4.95</v>
      </c>
      <c r="AS21" s="98">
        <v>4.95</v>
      </c>
      <c r="AT21" s="99">
        <v>4.95</v>
      </c>
      <c r="AU21" s="25"/>
      <c r="AV21" s="98">
        <v>1.87</v>
      </c>
      <c r="AW21" s="98">
        <v>2.02</v>
      </c>
      <c r="AX21" s="98">
        <v>2.0699999999999998</v>
      </c>
      <c r="AY21" s="98">
        <v>2.08</v>
      </c>
      <c r="AZ21" s="98">
        <v>2.0699999999999998</v>
      </c>
      <c r="BA21" s="98">
        <v>2.04</v>
      </c>
      <c r="BB21" s="98">
        <v>2</v>
      </c>
      <c r="BC21" s="98">
        <v>2.02</v>
      </c>
      <c r="BD21" s="98">
        <v>1.96</v>
      </c>
      <c r="BE21" s="99">
        <v>1.9</v>
      </c>
    </row>
    <row r="22" spans="1:57" ht="16.5" x14ac:dyDescent="0.35">
      <c r="A22" s="14"/>
      <c r="B22" s="98">
        <v>4.82</v>
      </c>
      <c r="C22" s="98">
        <v>4.91</v>
      </c>
      <c r="D22" s="98">
        <v>4.9800000000000004</v>
      </c>
      <c r="E22" s="98">
        <v>4.97</v>
      </c>
      <c r="F22" s="99">
        <v>4.8499999999999996</v>
      </c>
      <c r="G22" s="25"/>
      <c r="H22" s="98">
        <v>1.79</v>
      </c>
      <c r="I22" s="98">
        <v>1.91</v>
      </c>
      <c r="J22" s="98">
        <v>1.94</v>
      </c>
      <c r="K22" s="98">
        <v>1.93</v>
      </c>
      <c r="L22" s="98">
        <v>1.97</v>
      </c>
      <c r="M22" s="98">
        <v>2</v>
      </c>
      <c r="N22" s="98">
        <v>2.0499999999999998</v>
      </c>
      <c r="O22" s="98">
        <v>2.0299999999999998</v>
      </c>
      <c r="P22" s="98">
        <v>1.96</v>
      </c>
      <c r="Q22" s="99">
        <v>1.86</v>
      </c>
      <c r="R22" s="14"/>
      <c r="S22" s="98">
        <v>3.89</v>
      </c>
      <c r="T22" s="98">
        <v>3.87</v>
      </c>
      <c r="U22" s="98">
        <v>4.07</v>
      </c>
      <c r="V22" s="98">
        <v>4.2</v>
      </c>
      <c r="W22" s="99">
        <v>4.1900000000000004</v>
      </c>
      <c r="X22" s="25"/>
      <c r="Y22" s="98">
        <v>4.21</v>
      </c>
      <c r="Z22" s="98">
        <v>4.26</v>
      </c>
      <c r="AA22" s="98">
        <v>4.41</v>
      </c>
      <c r="AB22" s="98">
        <v>4.25</v>
      </c>
      <c r="AC22" s="98">
        <v>4.34</v>
      </c>
      <c r="AD22" s="98">
        <v>4.3899999999999997</v>
      </c>
      <c r="AE22" s="98">
        <v>4.49</v>
      </c>
      <c r="AF22" s="98">
        <v>4.55</v>
      </c>
      <c r="AG22" s="98">
        <v>4.51</v>
      </c>
      <c r="AH22" s="99">
        <v>4.37</v>
      </c>
      <c r="AI22" s="14"/>
      <c r="AJ22" s="98">
        <v>4.97</v>
      </c>
      <c r="AK22" s="98">
        <v>4.97</v>
      </c>
      <c r="AL22" s="98">
        <v>4.91</v>
      </c>
      <c r="AM22" s="98">
        <v>4.68</v>
      </c>
      <c r="AN22" s="99">
        <v>4.71</v>
      </c>
      <c r="AO22" s="14"/>
      <c r="AP22" s="98">
        <v>4.58</v>
      </c>
      <c r="AQ22" s="98">
        <v>4.68</v>
      </c>
      <c r="AR22" s="98">
        <v>4.8499999999999996</v>
      </c>
      <c r="AS22" s="98">
        <v>4.9000000000000004</v>
      </c>
      <c r="AT22" s="99">
        <v>4.91</v>
      </c>
      <c r="AU22" s="25"/>
      <c r="AV22" s="98">
        <v>1.85</v>
      </c>
      <c r="AW22" s="98">
        <v>2</v>
      </c>
      <c r="AX22" s="98">
        <v>2.04</v>
      </c>
      <c r="AY22" s="98">
        <v>2.06</v>
      </c>
      <c r="AZ22" s="98">
        <v>2.0499999999999998</v>
      </c>
      <c r="BA22" s="98">
        <v>2.06</v>
      </c>
      <c r="BB22" s="98">
        <v>2.0499999999999998</v>
      </c>
      <c r="BC22" s="98">
        <v>1.99</v>
      </c>
      <c r="BD22" s="98">
        <v>1.95</v>
      </c>
      <c r="BE22" s="99">
        <v>1.88</v>
      </c>
    </row>
    <row r="23" spans="1:57" thickBot="1" x14ac:dyDescent="0.4">
      <c r="A23" s="107"/>
      <c r="B23" s="117">
        <v>4.8899999999999997</v>
      </c>
      <c r="C23" s="117">
        <v>4.83</v>
      </c>
      <c r="D23" s="117">
        <v>4.84</v>
      </c>
      <c r="E23" s="117">
        <v>4.95</v>
      </c>
      <c r="F23" s="118">
        <v>4.79</v>
      </c>
      <c r="G23" s="106"/>
      <c r="H23" s="117">
        <v>1.75</v>
      </c>
      <c r="I23" s="117">
        <v>1.9</v>
      </c>
      <c r="J23" s="117">
        <v>2.0099999999999998</v>
      </c>
      <c r="K23" s="117">
        <v>2</v>
      </c>
      <c r="L23" s="117">
        <v>2.0499999999999998</v>
      </c>
      <c r="M23" s="117">
        <v>2.08</v>
      </c>
      <c r="N23" s="117">
        <v>2.09</v>
      </c>
      <c r="O23" s="117">
        <v>2.08</v>
      </c>
      <c r="P23" s="117">
        <v>2.02</v>
      </c>
      <c r="Q23" s="118">
        <v>1.86</v>
      </c>
      <c r="R23" s="107"/>
      <c r="S23" s="117">
        <v>3.82</v>
      </c>
      <c r="T23" s="117">
        <v>3.83</v>
      </c>
      <c r="U23" s="117">
        <v>4.04</v>
      </c>
      <c r="V23" s="117">
        <v>4.16</v>
      </c>
      <c r="W23" s="118">
        <v>4.13</v>
      </c>
      <c r="X23" s="106"/>
      <c r="Y23" s="117">
        <v>4.12</v>
      </c>
      <c r="Z23" s="117">
        <v>4.17</v>
      </c>
      <c r="AA23" s="117">
        <v>4.25</v>
      </c>
      <c r="AB23" s="117">
        <v>4.26</v>
      </c>
      <c r="AC23" s="117">
        <v>4.29</v>
      </c>
      <c r="AD23" s="117">
        <v>4.38</v>
      </c>
      <c r="AE23" s="117">
        <v>4.47</v>
      </c>
      <c r="AF23" s="117">
        <v>4.49</v>
      </c>
      <c r="AG23" s="117">
        <v>4.3899999999999997</v>
      </c>
      <c r="AH23" s="118">
        <v>4.28</v>
      </c>
      <c r="AI23" s="107"/>
      <c r="AJ23" s="117">
        <v>4.76</v>
      </c>
      <c r="AK23" s="117">
        <v>4.95</v>
      </c>
      <c r="AL23" s="117">
        <v>4.78</v>
      </c>
      <c r="AM23" s="117">
        <v>4.57</v>
      </c>
      <c r="AN23" s="118">
        <v>4.55</v>
      </c>
      <c r="AO23" s="107"/>
      <c r="AP23" s="117">
        <v>4.4800000000000004</v>
      </c>
      <c r="AQ23" s="117">
        <v>4.62</v>
      </c>
      <c r="AR23" s="117">
        <v>4.83</v>
      </c>
      <c r="AS23" s="117">
        <v>4.92</v>
      </c>
      <c r="AT23" s="118">
        <v>4.82</v>
      </c>
      <c r="AU23" s="106"/>
      <c r="AV23" s="117">
        <v>1.86</v>
      </c>
      <c r="AW23" s="117">
        <v>1.97</v>
      </c>
      <c r="AX23" s="117">
        <v>2.02</v>
      </c>
      <c r="AY23" s="117">
        <v>2.0499999999999998</v>
      </c>
      <c r="AZ23" s="117">
        <v>2.0699999999999998</v>
      </c>
      <c r="BA23" s="117">
        <v>2.0099999999999998</v>
      </c>
      <c r="BB23" s="117">
        <v>2.0099999999999998</v>
      </c>
      <c r="BC23" s="117">
        <v>2</v>
      </c>
      <c r="BD23" s="117">
        <v>1.95</v>
      </c>
      <c r="BE23" s="118">
        <v>1.91</v>
      </c>
    </row>
    <row r="24" spans="1:57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</row>
    <row r="25" spans="1:57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  <c r="AI25" s="119" t="s">
        <v>9</v>
      </c>
      <c r="AJ25" s="120" t="s">
        <v>10</v>
      </c>
      <c r="AK25" s="179" t="s">
        <v>11</v>
      </c>
      <c r="AL25" s="179"/>
      <c r="AM25" s="179" t="s">
        <v>12</v>
      </c>
      <c r="AN25" s="182"/>
      <c r="AO25" s="119" t="s">
        <v>9</v>
      </c>
      <c r="AP25" s="120" t="s">
        <v>10</v>
      </c>
      <c r="AQ25" s="179" t="s">
        <v>11</v>
      </c>
      <c r="AR25" s="179"/>
      <c r="AS25" s="179" t="s">
        <v>12</v>
      </c>
      <c r="AT25" s="182"/>
      <c r="AU25" s="119" t="s">
        <v>9</v>
      </c>
      <c r="AV25" s="120" t="s">
        <v>10</v>
      </c>
      <c r="AW25" s="179" t="s">
        <v>11</v>
      </c>
      <c r="AX25" s="179"/>
      <c r="AY25" s="179" t="s">
        <v>12</v>
      </c>
      <c r="AZ25" s="179"/>
      <c r="BA25" s="120"/>
      <c r="BB25" s="120"/>
      <c r="BC25" s="120"/>
      <c r="BD25" s="124"/>
      <c r="BE25" s="125"/>
    </row>
    <row r="26" spans="1:57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0.21900000000000031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0.32449999999999712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1.1479999999999988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1.3739899999999983</v>
      </c>
      <c r="AC26" s="180"/>
      <c r="AD26" s="43"/>
      <c r="AE26" s="43"/>
      <c r="AF26" s="43"/>
      <c r="AG26" s="105"/>
      <c r="AH26" s="126"/>
      <c r="AI26" s="121" t="s">
        <v>13</v>
      </c>
      <c r="AJ26" s="37" t="s">
        <v>14</v>
      </c>
      <c r="AK26" s="137">
        <v>0.3</v>
      </c>
      <c r="AL26" s="135" t="s">
        <v>82</v>
      </c>
      <c r="AM26" s="180">
        <f>AVERAGE(AJ4:AN13)-AVERAGE(AJ14:AN23)</f>
        <v>0.36903999999999737</v>
      </c>
      <c r="AN26" s="181"/>
      <c r="AO26" s="121" t="s">
        <v>13</v>
      </c>
      <c r="AP26" s="37" t="s">
        <v>14</v>
      </c>
      <c r="AQ26" s="137">
        <v>0.3</v>
      </c>
      <c r="AR26" s="135" t="s">
        <v>82</v>
      </c>
      <c r="AS26" s="180">
        <f>AVERAGE(AP4:AT13)-AVERAGE(AP14:AT23)</f>
        <v>0.26860000000000017</v>
      </c>
      <c r="AT26" s="181"/>
      <c r="AU26" s="121" t="s">
        <v>13</v>
      </c>
      <c r="AV26" s="101" t="s">
        <v>14</v>
      </c>
      <c r="AW26" s="137">
        <v>0.3</v>
      </c>
      <c r="AX26" s="135" t="s">
        <v>82</v>
      </c>
      <c r="AY26" s="180">
        <f>AVERAGE(AV4:BE13)-AVERAGE(AV14:BE23)</f>
        <v>0.29679999999999995</v>
      </c>
      <c r="AZ26" s="180"/>
      <c r="BA26" s="43"/>
      <c r="BB26" s="43"/>
      <c r="BC26" s="43"/>
      <c r="BD26" s="105"/>
      <c r="BE26" s="126"/>
    </row>
    <row r="27" spans="1:57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  <c r="AI27" s="122" t="s">
        <v>17</v>
      </c>
      <c r="AJ27" s="100" t="s">
        <v>18</v>
      </c>
      <c r="AK27" s="174" t="str">
        <f>"--"</f>
        <v>--</v>
      </c>
      <c r="AL27" s="174"/>
      <c r="AM27" s="174">
        <v>1.7</v>
      </c>
      <c r="AN27" s="178"/>
      <c r="AO27" s="122" t="s">
        <v>17</v>
      </c>
      <c r="AP27" s="100" t="s">
        <v>18</v>
      </c>
      <c r="AQ27" s="174" t="str">
        <f>"--"</f>
        <v>--</v>
      </c>
      <c r="AR27" s="174"/>
      <c r="AS27" s="174">
        <v>1.7</v>
      </c>
      <c r="AT27" s="178"/>
      <c r="AU27" s="122" t="s">
        <v>17</v>
      </c>
      <c r="AV27" s="100" t="s">
        <v>18</v>
      </c>
      <c r="AW27" s="174" t="str">
        <f>"--"</f>
        <v>--</v>
      </c>
      <c r="AX27" s="174"/>
      <c r="AY27" s="174">
        <v>1.5</v>
      </c>
      <c r="AZ27" s="174"/>
      <c r="BA27" s="42"/>
      <c r="BB27" s="42"/>
      <c r="BC27" s="42"/>
      <c r="BD27" s="103"/>
      <c r="BE27" s="127"/>
    </row>
    <row r="28" spans="1:57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0.38184615384615439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0.49923076923076481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0.82674897119341473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0.90872354497354391</v>
      </c>
      <c r="AC28" s="176"/>
      <c r="AD28" s="102"/>
      <c r="AE28" s="102"/>
      <c r="AF28" s="102"/>
      <c r="AG28" s="103"/>
      <c r="AH28" s="127"/>
      <c r="AI28" s="123" t="s">
        <v>19</v>
      </c>
      <c r="AJ28" s="104" t="s">
        <v>20</v>
      </c>
      <c r="AK28" s="175" t="s">
        <v>87</v>
      </c>
      <c r="AL28" s="175"/>
      <c r="AM28" s="176">
        <f>(AM26/(0.975/AM27))</f>
        <v>0.64345435897435443</v>
      </c>
      <c r="AN28" s="177"/>
      <c r="AO28" s="123" t="s">
        <v>19</v>
      </c>
      <c r="AP28" s="104" t="s">
        <v>20</v>
      </c>
      <c r="AQ28" s="175" t="s">
        <v>87</v>
      </c>
      <c r="AR28" s="175"/>
      <c r="AS28" s="176">
        <f>(AS26/(0.975/AS27))</f>
        <v>0.46832820512820544</v>
      </c>
      <c r="AT28" s="177"/>
      <c r="AU28" s="123" t="s">
        <v>19</v>
      </c>
      <c r="AV28" s="104" t="s">
        <v>20</v>
      </c>
      <c r="AW28" s="175" t="s">
        <v>86</v>
      </c>
      <c r="AX28" s="175"/>
      <c r="AY28" s="176">
        <f>(AY26/(0.975/AY27))</f>
        <v>0.45661538461538453</v>
      </c>
      <c r="AZ28" s="176"/>
      <c r="BA28" s="102"/>
      <c r="BB28" s="102"/>
      <c r="BC28" s="102"/>
      <c r="BD28" s="103"/>
      <c r="BE28" s="127"/>
    </row>
    <row r="29" spans="1:57" ht="18.75" thickBot="1" x14ac:dyDescent="0.4">
      <c r="A29" s="134" t="s">
        <v>78</v>
      </c>
      <c r="B29" s="128" t="s">
        <v>18</v>
      </c>
      <c r="C29" s="168">
        <f>0.972*E28/C26</f>
        <v>1.2371815384615401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1.6175076923076779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0.89288888888888784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1.3739899999999983</v>
      </c>
      <c r="AA29" s="171"/>
      <c r="AB29" s="142" t="s">
        <v>83</v>
      </c>
      <c r="AC29" s="143"/>
      <c r="AD29" s="144"/>
      <c r="AE29" s="144"/>
      <c r="AF29" s="144"/>
      <c r="AG29" s="145"/>
      <c r="AH29" s="146"/>
      <c r="AI29" s="134" t="s">
        <v>78</v>
      </c>
      <c r="AJ29" s="128" t="s">
        <v>18</v>
      </c>
      <c r="AK29" s="168">
        <f>0.972*AM28/AK26</f>
        <v>2.0847921230769084</v>
      </c>
      <c r="AL29" s="168"/>
      <c r="AM29" s="169" t="s">
        <v>76</v>
      </c>
      <c r="AN29" s="170"/>
      <c r="AO29" s="134" t="s">
        <v>78</v>
      </c>
      <c r="AP29" s="128" t="s">
        <v>18</v>
      </c>
      <c r="AQ29" s="168">
        <f>0.972*AS28/AQ26</f>
        <v>1.5173833846153857</v>
      </c>
      <c r="AR29" s="168"/>
      <c r="AS29" s="169" t="s">
        <v>76</v>
      </c>
      <c r="AT29" s="170"/>
      <c r="AU29" s="134" t="s">
        <v>78</v>
      </c>
      <c r="AV29" s="129" t="s">
        <v>18</v>
      </c>
      <c r="AW29" s="168">
        <f>0.972*AY28/AW26</f>
        <v>1.4794338461538459</v>
      </c>
      <c r="AX29" s="168"/>
      <c r="AY29" s="136" t="s">
        <v>76</v>
      </c>
      <c r="AZ29" s="130"/>
      <c r="BA29" s="131"/>
      <c r="BB29" s="131"/>
      <c r="BC29" s="131"/>
      <c r="BD29" s="132"/>
      <c r="BE29" s="133"/>
    </row>
    <row r="30" spans="1:57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  <c r="AI30" s="154" t="s">
        <v>23</v>
      </c>
      <c r="AJ30" s="154"/>
      <c r="AK30" s="155">
        <f ca="1">TODAY()</f>
        <v>46251</v>
      </c>
      <c r="AL30" s="155"/>
      <c r="AM30" s="155"/>
      <c r="AN30" s="155"/>
      <c r="AO30" s="154" t="s">
        <v>23</v>
      </c>
      <c r="AP30" s="154"/>
      <c r="AQ30" s="155">
        <f ca="1">TODAY()</f>
        <v>46251</v>
      </c>
      <c r="AR30" s="155"/>
      <c r="AS30" s="155"/>
      <c r="AT30" s="155"/>
    </row>
    <row r="31" spans="1:57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  <c r="AI31" s="156" t="s">
        <v>45</v>
      </c>
      <c r="AJ31" s="157"/>
      <c r="AK31" s="157"/>
      <c r="AL31" s="157"/>
      <c r="AM31" s="157"/>
      <c r="AN31" s="158"/>
      <c r="AO31" s="156" t="s">
        <v>45</v>
      </c>
      <c r="AP31" s="157"/>
      <c r="AQ31" s="157"/>
      <c r="AR31" s="157"/>
      <c r="AS31" s="157"/>
      <c r="AT31" s="158"/>
      <c r="AU31" s="159" t="s">
        <v>29</v>
      </c>
      <c r="AV31" s="160"/>
      <c r="AW31" s="160"/>
      <c r="AX31" s="160"/>
      <c r="AY31" s="160"/>
      <c r="AZ31" s="160"/>
      <c r="BA31" s="160"/>
      <c r="BB31" s="160"/>
      <c r="BC31" s="160"/>
      <c r="BD31" s="160"/>
      <c r="BE31" s="161"/>
    </row>
    <row r="32" spans="1:57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  <c r="AI32" s="162" t="s">
        <v>36</v>
      </c>
      <c r="AJ32" s="163"/>
      <c r="AK32" s="163"/>
      <c r="AL32" s="163"/>
      <c r="AM32" s="163"/>
      <c r="AN32" s="164"/>
      <c r="AO32" s="162" t="s">
        <v>36</v>
      </c>
      <c r="AP32" s="163"/>
      <c r="AQ32" s="163"/>
      <c r="AR32" s="163"/>
      <c r="AS32" s="163"/>
      <c r="AT32" s="164"/>
      <c r="AU32" s="165" t="s">
        <v>36</v>
      </c>
      <c r="AV32" s="166"/>
      <c r="AW32" s="166"/>
      <c r="AX32" s="166"/>
      <c r="AY32" s="166"/>
      <c r="AZ32" s="166"/>
      <c r="BA32" s="166"/>
      <c r="BB32" s="166"/>
      <c r="BC32" s="166"/>
      <c r="BD32" s="166"/>
      <c r="BE32" s="167"/>
    </row>
    <row r="33" spans="1:57" thickTop="1" x14ac:dyDescent="0.35">
      <c r="A33" s="66" t="s">
        <v>52</v>
      </c>
      <c r="B33" s="67">
        <f>B4-B14</f>
        <v>0.3199999999999994</v>
      </c>
      <c r="C33" s="67">
        <f t="shared" ref="C33:F33" si="0">C4-C14</f>
        <v>0.13999999999999968</v>
      </c>
      <c r="D33" s="67">
        <f t="shared" si="0"/>
        <v>0.20999999999999996</v>
      </c>
      <c r="E33" s="67">
        <f t="shared" si="0"/>
        <v>0.25</v>
      </c>
      <c r="F33" s="68">
        <f t="shared" si="0"/>
        <v>0.17999999999999972</v>
      </c>
      <c r="G33" s="69" t="s">
        <v>56</v>
      </c>
      <c r="H33" s="22">
        <f>H4-H14</f>
        <v>0.31999999999999984</v>
      </c>
      <c r="I33" s="22">
        <f t="shared" ref="I33:Q33" si="1">I4-I14</f>
        <v>0.33999999999999986</v>
      </c>
      <c r="J33" s="22">
        <f t="shared" si="1"/>
        <v>0.32000000000000006</v>
      </c>
      <c r="K33" s="22">
        <f t="shared" si="1"/>
        <v>0.27</v>
      </c>
      <c r="L33" s="22">
        <f t="shared" si="1"/>
        <v>0.31000000000000005</v>
      </c>
      <c r="M33" s="22">
        <f t="shared" si="1"/>
        <v>0.27</v>
      </c>
      <c r="N33" s="22">
        <f t="shared" si="1"/>
        <v>0.30000000000000027</v>
      </c>
      <c r="O33" s="22">
        <f t="shared" si="1"/>
        <v>0.31000000000000005</v>
      </c>
      <c r="P33" s="22">
        <f t="shared" si="1"/>
        <v>0.30000000000000004</v>
      </c>
      <c r="Q33" s="70">
        <f t="shared" si="1"/>
        <v>0.29000000000000004</v>
      </c>
      <c r="R33" s="66" t="s">
        <v>52</v>
      </c>
      <c r="S33" s="67">
        <f>S4-S14</f>
        <v>1.33</v>
      </c>
      <c r="T33" s="67">
        <f t="shared" ref="T33:W33" si="2">T4-T14</f>
        <v>1.3199999999999994</v>
      </c>
      <c r="U33" s="67">
        <f t="shared" si="2"/>
        <v>1.2100000000000004</v>
      </c>
      <c r="V33" s="67">
        <f t="shared" si="2"/>
        <v>1.1999999999999997</v>
      </c>
      <c r="W33" s="68">
        <f t="shared" si="2"/>
        <v>1.2400000000000002</v>
      </c>
      <c r="X33" s="69" t="s">
        <v>56</v>
      </c>
      <c r="Y33" s="22">
        <f>Y4-Y14</f>
        <v>1.3300000000000005</v>
      </c>
      <c r="Z33" s="22">
        <f t="shared" ref="Z33:AH33" si="3">Z4-Z14</f>
        <v>1.46</v>
      </c>
      <c r="AA33" s="22">
        <f t="shared" si="3"/>
        <v>1.4300000000000002</v>
      </c>
      <c r="AB33" s="22">
        <f t="shared" si="3"/>
        <v>1.5900000000000003</v>
      </c>
      <c r="AC33" s="22">
        <f t="shared" si="3"/>
        <v>1.5399999999999996</v>
      </c>
      <c r="AD33" s="22">
        <f t="shared" si="3"/>
        <v>1.5700000000000003</v>
      </c>
      <c r="AE33" s="22">
        <f t="shared" si="3"/>
        <v>1.5200000000000005</v>
      </c>
      <c r="AF33" s="22">
        <f t="shared" si="3"/>
        <v>1.3499999999999996</v>
      </c>
      <c r="AG33" s="22">
        <f t="shared" si="3"/>
        <v>1.46</v>
      </c>
      <c r="AH33" s="70">
        <f t="shared" si="3"/>
        <v>1.2599999999999998</v>
      </c>
      <c r="AI33" s="66" t="s">
        <v>52</v>
      </c>
      <c r="AJ33" s="67">
        <f>AJ4-AJ14</f>
        <v>0.40000000000000036</v>
      </c>
      <c r="AK33" s="67">
        <f t="shared" ref="AK33:AN33" si="4">AK4-AK14</f>
        <v>0.25999999999999979</v>
      </c>
      <c r="AL33" s="67">
        <f t="shared" si="4"/>
        <v>0.34999999999999964</v>
      </c>
      <c r="AM33" s="67">
        <f t="shared" si="4"/>
        <v>0.35000000000000053</v>
      </c>
      <c r="AN33" s="68">
        <f t="shared" si="4"/>
        <v>0.3199999999999994</v>
      </c>
      <c r="AO33" s="66" t="s">
        <v>52</v>
      </c>
      <c r="AP33" s="67">
        <f>AP4-AP14</f>
        <v>0.19000000000000039</v>
      </c>
      <c r="AQ33" s="67">
        <f t="shared" ref="AQ33:AT33" si="5">AQ4-AQ14</f>
        <v>0.23999999999999932</v>
      </c>
      <c r="AR33" s="67">
        <f t="shared" si="5"/>
        <v>0.35000000000000053</v>
      </c>
      <c r="AS33" s="67">
        <f t="shared" si="5"/>
        <v>0.37000000000000011</v>
      </c>
      <c r="AT33" s="68">
        <f t="shared" si="5"/>
        <v>0.23000000000000043</v>
      </c>
      <c r="AU33" s="69" t="s">
        <v>56</v>
      </c>
      <c r="AV33" s="22">
        <f>AV4-AV14</f>
        <v>0.31000000000000028</v>
      </c>
      <c r="AW33" s="22">
        <f t="shared" ref="AW33:BE33" si="6">AW4-AW14</f>
        <v>0.35000000000000009</v>
      </c>
      <c r="AX33" s="22">
        <f t="shared" si="6"/>
        <v>0.31000000000000005</v>
      </c>
      <c r="AY33" s="22">
        <f t="shared" si="6"/>
        <v>0.29000000000000004</v>
      </c>
      <c r="AZ33" s="22">
        <f t="shared" si="6"/>
        <v>0.27</v>
      </c>
      <c r="BA33" s="22">
        <f t="shared" si="6"/>
        <v>0.33000000000000007</v>
      </c>
      <c r="BB33" s="22">
        <f t="shared" si="6"/>
        <v>0.33000000000000007</v>
      </c>
      <c r="BC33" s="22">
        <f t="shared" si="6"/>
        <v>0.27</v>
      </c>
      <c r="BD33" s="22">
        <f t="shared" si="6"/>
        <v>0.28000000000000025</v>
      </c>
      <c r="BE33" s="70">
        <f t="shared" si="6"/>
        <v>0.30000000000000004</v>
      </c>
    </row>
    <row r="34" spans="1:57" ht="16.5" x14ac:dyDescent="0.35">
      <c r="A34" s="55"/>
      <c r="B34" s="54">
        <f t="shared" ref="B34:F42" si="7">B5-B15</f>
        <v>0.16999999999999993</v>
      </c>
      <c r="C34" s="54">
        <f t="shared" si="7"/>
        <v>0.14000000000000057</v>
      </c>
      <c r="D34" s="54">
        <f t="shared" si="7"/>
        <v>0.20999999999999996</v>
      </c>
      <c r="E34" s="54">
        <f t="shared" si="7"/>
        <v>0.25999999999999979</v>
      </c>
      <c r="F34" s="56">
        <f t="shared" si="7"/>
        <v>0.16999999999999993</v>
      </c>
      <c r="G34" s="71"/>
      <c r="H34" s="22">
        <f t="shared" ref="H34:Q42" si="8">H5-H15</f>
        <v>0.37000000000000011</v>
      </c>
      <c r="I34" s="22">
        <f t="shared" si="8"/>
        <v>0.31000000000000005</v>
      </c>
      <c r="J34" s="22">
        <f t="shared" si="8"/>
        <v>0.32000000000000028</v>
      </c>
      <c r="K34" s="22">
        <f t="shared" si="8"/>
        <v>0.25</v>
      </c>
      <c r="L34" s="22">
        <f t="shared" si="8"/>
        <v>0.31000000000000005</v>
      </c>
      <c r="M34" s="22">
        <f t="shared" si="8"/>
        <v>0.35999999999999988</v>
      </c>
      <c r="N34" s="22">
        <f t="shared" si="8"/>
        <v>0.29000000000000004</v>
      </c>
      <c r="O34" s="22">
        <f t="shared" si="8"/>
        <v>0.32000000000000006</v>
      </c>
      <c r="P34" s="22">
        <f t="shared" si="8"/>
        <v>0.36999999999999988</v>
      </c>
      <c r="Q34" s="70">
        <f t="shared" si="8"/>
        <v>0.30000000000000004</v>
      </c>
      <c r="R34" s="55"/>
      <c r="S34" s="54">
        <f t="shared" ref="S34:W42" si="9">S5-S15</f>
        <v>1.2400000000000002</v>
      </c>
      <c r="T34" s="54">
        <f t="shared" si="9"/>
        <v>1.2000000000000002</v>
      </c>
      <c r="U34" s="54">
        <f t="shared" si="9"/>
        <v>1.3599999999999994</v>
      </c>
      <c r="V34" s="54">
        <f t="shared" si="9"/>
        <v>1.1600000000000001</v>
      </c>
      <c r="W34" s="56">
        <f t="shared" si="9"/>
        <v>1.2099999999999995</v>
      </c>
      <c r="X34" s="71"/>
      <c r="Y34" s="22">
        <f t="shared" ref="Y34:AH42" si="10">Y5-Y15</f>
        <v>1.5099999999999998</v>
      </c>
      <c r="Z34" s="22">
        <f t="shared" si="10"/>
        <v>1.6099999999999999</v>
      </c>
      <c r="AA34" s="22">
        <f t="shared" si="10"/>
        <v>1.4999999999999996</v>
      </c>
      <c r="AB34" s="22">
        <f t="shared" si="10"/>
        <v>1.6</v>
      </c>
      <c r="AC34" s="22">
        <f t="shared" si="10"/>
        <v>1.5700000000000003</v>
      </c>
      <c r="AD34" s="22">
        <f t="shared" si="10"/>
        <v>1.54</v>
      </c>
      <c r="AE34" s="22">
        <f t="shared" si="10"/>
        <v>1.6000000000000005</v>
      </c>
      <c r="AF34" s="22">
        <f t="shared" si="10"/>
        <v>1.5099999999999998</v>
      </c>
      <c r="AG34" s="22">
        <f t="shared" si="10"/>
        <v>1.4900000000000002</v>
      </c>
      <c r="AH34" s="70">
        <f t="shared" si="10"/>
        <v>1.4399999999999995</v>
      </c>
      <c r="AI34" s="55"/>
      <c r="AJ34" s="54">
        <f t="shared" ref="AJ34:AN42" si="11">AJ5-AJ15</f>
        <v>0.33999999999999986</v>
      </c>
      <c r="AK34" s="54">
        <f t="shared" si="11"/>
        <v>0.24000000000000021</v>
      </c>
      <c r="AL34" s="54">
        <f t="shared" si="11"/>
        <v>0.37000000000000011</v>
      </c>
      <c r="AM34" s="54">
        <f t="shared" si="11"/>
        <v>0.3199999999999994</v>
      </c>
      <c r="AN34" s="56">
        <f t="shared" si="11"/>
        <v>0.42999999999999972</v>
      </c>
      <c r="AO34" s="55"/>
      <c r="AP34" s="54">
        <f t="shared" ref="AP34:AT42" si="12">AP5-AP15</f>
        <v>0.19999999999999929</v>
      </c>
      <c r="AQ34" s="54">
        <f t="shared" si="12"/>
        <v>0.35999999999999943</v>
      </c>
      <c r="AR34" s="54">
        <f t="shared" si="12"/>
        <v>0.34000000000000075</v>
      </c>
      <c r="AS34" s="54">
        <f t="shared" si="12"/>
        <v>0.48000000000000043</v>
      </c>
      <c r="AT34" s="56">
        <f t="shared" si="12"/>
        <v>0.26000000000000068</v>
      </c>
      <c r="AU34" s="71"/>
      <c r="AV34" s="22">
        <f t="shared" ref="AV34:BE42" si="13">AV5-AV15</f>
        <v>0.2799999999999998</v>
      </c>
      <c r="AW34" s="22">
        <f t="shared" si="13"/>
        <v>0.27</v>
      </c>
      <c r="AX34" s="22">
        <f t="shared" si="13"/>
        <v>0.30000000000000027</v>
      </c>
      <c r="AY34" s="22">
        <f t="shared" si="13"/>
        <v>0.31999999999999984</v>
      </c>
      <c r="AZ34" s="22">
        <f t="shared" si="13"/>
        <v>0.29000000000000004</v>
      </c>
      <c r="BA34" s="22">
        <f t="shared" si="13"/>
        <v>0.25</v>
      </c>
      <c r="BB34" s="22">
        <f t="shared" si="13"/>
        <v>0.34999999999999987</v>
      </c>
      <c r="BC34" s="22">
        <f t="shared" si="13"/>
        <v>0.30000000000000004</v>
      </c>
      <c r="BD34" s="22">
        <f t="shared" si="13"/>
        <v>0.31999999999999984</v>
      </c>
      <c r="BE34" s="70">
        <f t="shared" si="13"/>
        <v>0.28000000000000003</v>
      </c>
    </row>
    <row r="35" spans="1:57" ht="16.5" x14ac:dyDescent="0.35">
      <c r="A35" s="55"/>
      <c r="B35" s="54">
        <f t="shared" si="7"/>
        <v>0.29999999999999982</v>
      </c>
      <c r="C35" s="54">
        <f t="shared" si="7"/>
        <v>0.22999999999999954</v>
      </c>
      <c r="D35" s="54">
        <f t="shared" si="7"/>
        <v>0.41000000000000014</v>
      </c>
      <c r="E35" s="54">
        <f t="shared" si="7"/>
        <v>0.33999999999999986</v>
      </c>
      <c r="F35" s="56">
        <f t="shared" si="7"/>
        <v>3.0000000000000249E-2</v>
      </c>
      <c r="G35" s="71"/>
      <c r="H35" s="22">
        <f t="shared" si="8"/>
        <v>0.36000000000000032</v>
      </c>
      <c r="I35" s="22">
        <f t="shared" si="8"/>
        <v>0.30999999999999983</v>
      </c>
      <c r="J35" s="22">
        <f t="shared" si="8"/>
        <v>0.29000000000000004</v>
      </c>
      <c r="K35" s="22">
        <f t="shared" si="8"/>
        <v>0.29000000000000004</v>
      </c>
      <c r="L35" s="22">
        <f t="shared" si="8"/>
        <v>0.35000000000000009</v>
      </c>
      <c r="M35" s="22">
        <f t="shared" si="8"/>
        <v>0.35999999999999988</v>
      </c>
      <c r="N35" s="22">
        <f t="shared" si="8"/>
        <v>0.35999999999999988</v>
      </c>
      <c r="O35" s="22">
        <f t="shared" si="8"/>
        <v>0.31999999999999984</v>
      </c>
      <c r="P35" s="22">
        <f t="shared" si="8"/>
        <v>0.34000000000000008</v>
      </c>
      <c r="Q35" s="70">
        <f t="shared" si="8"/>
        <v>0.31999999999999984</v>
      </c>
      <c r="R35" s="55"/>
      <c r="S35" s="54">
        <f t="shared" si="9"/>
        <v>1.2300000000000004</v>
      </c>
      <c r="T35" s="54">
        <f t="shared" si="9"/>
        <v>1.3099999999999996</v>
      </c>
      <c r="U35" s="54">
        <f t="shared" si="9"/>
        <v>1.33</v>
      </c>
      <c r="V35" s="54">
        <f t="shared" si="9"/>
        <v>1.2400000000000002</v>
      </c>
      <c r="W35" s="56">
        <f t="shared" si="9"/>
        <v>1.2800000000000002</v>
      </c>
      <c r="X35" s="71"/>
      <c r="Y35" s="22">
        <f t="shared" si="10"/>
        <v>1.4600000000000004</v>
      </c>
      <c r="Z35" s="22">
        <f t="shared" si="10"/>
        <v>1.38</v>
      </c>
      <c r="AA35" s="22">
        <f t="shared" si="10"/>
        <v>1.5100000000000002</v>
      </c>
      <c r="AB35" s="22">
        <f t="shared" si="10"/>
        <v>1.5699999999999998</v>
      </c>
      <c r="AC35" s="22">
        <f t="shared" si="10"/>
        <v>1.4000000000000004</v>
      </c>
      <c r="AD35" s="22">
        <f t="shared" si="10"/>
        <v>1.38</v>
      </c>
      <c r="AE35" s="22">
        <f t="shared" si="10"/>
        <v>1.4499999999999993</v>
      </c>
      <c r="AF35" s="22">
        <f t="shared" si="10"/>
        <v>1.4500000000000002</v>
      </c>
      <c r="AG35" s="22">
        <f t="shared" si="10"/>
        <v>1.4000000000000004</v>
      </c>
      <c r="AH35" s="70">
        <f t="shared" si="10"/>
        <v>1.4100000000000001</v>
      </c>
      <c r="AI35" s="55"/>
      <c r="AJ35" s="54">
        <f t="shared" si="11"/>
        <v>0.32600000000000051</v>
      </c>
      <c r="AK35" s="54">
        <f t="shared" si="11"/>
        <v>0.41999999999999993</v>
      </c>
      <c r="AL35" s="54">
        <f t="shared" si="11"/>
        <v>0.34000000000000075</v>
      </c>
      <c r="AM35" s="54">
        <f t="shared" si="11"/>
        <v>0.28000000000000025</v>
      </c>
      <c r="AN35" s="56">
        <f t="shared" si="11"/>
        <v>0.39999999999999947</v>
      </c>
      <c r="AO35" s="55"/>
      <c r="AP35" s="54">
        <f t="shared" si="12"/>
        <v>0.25</v>
      </c>
      <c r="AQ35" s="54">
        <f t="shared" si="12"/>
        <v>0.29000000000000004</v>
      </c>
      <c r="AR35" s="54">
        <f t="shared" si="12"/>
        <v>8.9999999999999858E-2</v>
      </c>
      <c r="AS35" s="54">
        <f t="shared" si="12"/>
        <v>0.21999999999999975</v>
      </c>
      <c r="AT35" s="56">
        <f t="shared" si="12"/>
        <v>0.14999999999999947</v>
      </c>
      <c r="AU35" s="71"/>
      <c r="AV35" s="22">
        <f t="shared" si="13"/>
        <v>0.25</v>
      </c>
      <c r="AW35" s="22">
        <f t="shared" si="13"/>
        <v>0.34999999999999987</v>
      </c>
      <c r="AX35" s="22">
        <f t="shared" si="13"/>
        <v>0.29000000000000004</v>
      </c>
      <c r="AY35" s="22">
        <f t="shared" si="13"/>
        <v>0.29999999999999982</v>
      </c>
      <c r="AZ35" s="22">
        <f t="shared" si="13"/>
        <v>0.30000000000000027</v>
      </c>
      <c r="BA35" s="22">
        <f t="shared" si="13"/>
        <v>0.35999999999999988</v>
      </c>
      <c r="BB35" s="22">
        <f t="shared" si="13"/>
        <v>0.33000000000000007</v>
      </c>
      <c r="BC35" s="22">
        <f t="shared" si="13"/>
        <v>0.35000000000000009</v>
      </c>
      <c r="BD35" s="22">
        <f t="shared" si="13"/>
        <v>0.25000000000000022</v>
      </c>
      <c r="BE35" s="70">
        <f t="shared" si="13"/>
        <v>0.35999999999999988</v>
      </c>
    </row>
    <row r="36" spans="1:57" ht="16.5" x14ac:dyDescent="0.35">
      <c r="A36" s="55"/>
      <c r="B36" s="54">
        <f t="shared" si="7"/>
        <v>0.20000000000000018</v>
      </c>
      <c r="C36" s="54">
        <f t="shared" si="7"/>
        <v>0.12999999999999989</v>
      </c>
      <c r="D36" s="54">
        <f t="shared" si="7"/>
        <v>0.10000000000000053</v>
      </c>
      <c r="E36" s="54">
        <f t="shared" si="7"/>
        <v>0.13000000000000078</v>
      </c>
      <c r="F36" s="56">
        <f t="shared" si="7"/>
        <v>0.14999999999999947</v>
      </c>
      <c r="G36" s="71"/>
      <c r="H36" s="22">
        <f t="shared" si="8"/>
        <v>0.28000000000000025</v>
      </c>
      <c r="I36" s="22">
        <f t="shared" si="8"/>
        <v>0.30000000000000027</v>
      </c>
      <c r="J36" s="22">
        <f t="shared" si="8"/>
        <v>0.3899999999999999</v>
      </c>
      <c r="K36" s="22">
        <f t="shared" si="8"/>
        <v>0.32000000000000028</v>
      </c>
      <c r="L36" s="22">
        <f t="shared" si="8"/>
        <v>0.31999999999999984</v>
      </c>
      <c r="M36" s="22">
        <f t="shared" si="8"/>
        <v>0.30000000000000027</v>
      </c>
      <c r="N36" s="22">
        <f t="shared" si="8"/>
        <v>0.26000000000000023</v>
      </c>
      <c r="O36" s="22">
        <f t="shared" si="8"/>
        <v>0.31000000000000005</v>
      </c>
      <c r="P36" s="22">
        <f t="shared" si="8"/>
        <v>0.37000000000000011</v>
      </c>
      <c r="Q36" s="70">
        <f t="shared" si="8"/>
        <v>0.30000000000000004</v>
      </c>
      <c r="R36" s="55"/>
      <c r="S36" s="54">
        <f t="shared" si="9"/>
        <v>1.21</v>
      </c>
      <c r="T36" s="54">
        <f t="shared" si="9"/>
        <v>1.3200000000000003</v>
      </c>
      <c r="U36" s="54">
        <f t="shared" si="9"/>
        <v>1.3499999999999996</v>
      </c>
      <c r="V36" s="54">
        <f t="shared" si="9"/>
        <v>1.3499999999999996</v>
      </c>
      <c r="W36" s="56">
        <f t="shared" si="9"/>
        <v>1.3399999999999999</v>
      </c>
      <c r="X36" s="71"/>
      <c r="Y36" s="22">
        <f t="shared" si="10"/>
        <v>1.4300000000000002</v>
      </c>
      <c r="Z36" s="22">
        <f t="shared" si="10"/>
        <v>1.4899999999999998</v>
      </c>
      <c r="AA36" s="22">
        <f t="shared" si="10"/>
        <v>1.33</v>
      </c>
      <c r="AB36" s="22">
        <f t="shared" si="10"/>
        <v>1.6700000000000004</v>
      </c>
      <c r="AC36" s="22">
        <f t="shared" si="10"/>
        <v>1.5</v>
      </c>
      <c r="AD36" s="22">
        <f t="shared" si="10"/>
        <v>1.4800000000000004</v>
      </c>
      <c r="AE36" s="22">
        <f t="shared" si="10"/>
        <v>1.4200000000000008</v>
      </c>
      <c r="AF36" s="22">
        <f t="shared" si="10"/>
        <v>1.4500000000000002</v>
      </c>
      <c r="AG36" s="22">
        <f t="shared" si="10"/>
        <v>1.58</v>
      </c>
      <c r="AH36" s="70">
        <f t="shared" si="10"/>
        <v>1.2999999999999998</v>
      </c>
      <c r="AI36" s="55"/>
      <c r="AJ36" s="54">
        <f t="shared" si="11"/>
        <v>0.35999999999999943</v>
      </c>
      <c r="AK36" s="54">
        <f t="shared" si="11"/>
        <v>0.40999999999999925</v>
      </c>
      <c r="AL36" s="54">
        <f t="shared" si="11"/>
        <v>0.41000000000000014</v>
      </c>
      <c r="AM36" s="54">
        <f t="shared" si="11"/>
        <v>0.33999999999999986</v>
      </c>
      <c r="AN36" s="56">
        <f t="shared" si="11"/>
        <v>0.3100000000000005</v>
      </c>
      <c r="AO36" s="55"/>
      <c r="AP36" s="54">
        <f t="shared" si="12"/>
        <v>6.0000000000000497E-2</v>
      </c>
      <c r="AQ36" s="54">
        <f t="shared" si="12"/>
        <v>0.25</v>
      </c>
      <c r="AR36" s="54">
        <f t="shared" si="12"/>
        <v>0.28000000000000025</v>
      </c>
      <c r="AS36" s="54">
        <f t="shared" si="12"/>
        <v>0.22000000000000064</v>
      </c>
      <c r="AT36" s="56">
        <f t="shared" si="12"/>
        <v>0.27999999999999936</v>
      </c>
      <c r="AU36" s="71"/>
      <c r="AV36" s="22">
        <f t="shared" si="13"/>
        <v>0.33000000000000029</v>
      </c>
      <c r="AW36" s="22">
        <f t="shared" si="13"/>
        <v>0.35999999999999988</v>
      </c>
      <c r="AX36" s="22">
        <f t="shared" si="13"/>
        <v>0.36000000000000032</v>
      </c>
      <c r="AY36" s="22">
        <f t="shared" si="13"/>
        <v>0.30000000000000027</v>
      </c>
      <c r="AZ36" s="22">
        <f t="shared" si="13"/>
        <v>0.33000000000000007</v>
      </c>
      <c r="BA36" s="22">
        <f t="shared" si="13"/>
        <v>0.29000000000000004</v>
      </c>
      <c r="BB36" s="22">
        <f t="shared" si="13"/>
        <v>0.32000000000000028</v>
      </c>
      <c r="BC36" s="22">
        <f t="shared" si="13"/>
        <v>0.29999999999999982</v>
      </c>
      <c r="BD36" s="22">
        <f t="shared" si="13"/>
        <v>0.29000000000000026</v>
      </c>
      <c r="BE36" s="70">
        <f t="shared" si="13"/>
        <v>0.27</v>
      </c>
    </row>
    <row r="37" spans="1:57" ht="16.5" x14ac:dyDescent="0.35">
      <c r="A37" s="55"/>
      <c r="B37" s="54">
        <f t="shared" si="7"/>
        <v>0.28000000000000025</v>
      </c>
      <c r="C37" s="54">
        <f t="shared" si="7"/>
        <v>0.27000000000000046</v>
      </c>
      <c r="D37" s="54">
        <f t="shared" si="7"/>
        <v>0.25999999999999979</v>
      </c>
      <c r="E37" s="54">
        <f t="shared" si="7"/>
        <v>0.10000000000000053</v>
      </c>
      <c r="F37" s="56">
        <f t="shared" si="7"/>
        <v>0.10999999999999943</v>
      </c>
      <c r="G37" s="71"/>
      <c r="H37" s="22">
        <f t="shared" si="8"/>
        <v>0.31000000000000005</v>
      </c>
      <c r="I37" s="22">
        <f t="shared" si="8"/>
        <v>0.27</v>
      </c>
      <c r="J37" s="22">
        <f t="shared" si="8"/>
        <v>0.31000000000000005</v>
      </c>
      <c r="K37" s="22">
        <f t="shared" si="8"/>
        <v>0.33999999999999986</v>
      </c>
      <c r="L37" s="22">
        <f t="shared" si="8"/>
        <v>0.32000000000000028</v>
      </c>
      <c r="M37" s="22">
        <f t="shared" si="8"/>
        <v>0.37999999999999989</v>
      </c>
      <c r="N37" s="22">
        <f t="shared" si="8"/>
        <v>0.29999999999999982</v>
      </c>
      <c r="O37" s="22">
        <f t="shared" si="8"/>
        <v>0.37000000000000011</v>
      </c>
      <c r="P37" s="22">
        <f t="shared" si="8"/>
        <v>0.30000000000000004</v>
      </c>
      <c r="Q37" s="70">
        <f t="shared" si="8"/>
        <v>0.34000000000000008</v>
      </c>
      <c r="R37" s="55"/>
      <c r="S37" s="54">
        <f t="shared" si="9"/>
        <v>1.2400000000000002</v>
      </c>
      <c r="T37" s="54">
        <f t="shared" si="9"/>
        <v>1.2299999999999995</v>
      </c>
      <c r="U37" s="54">
        <f t="shared" si="9"/>
        <v>1.37</v>
      </c>
      <c r="V37" s="54">
        <f t="shared" si="9"/>
        <v>1.2500000000000004</v>
      </c>
      <c r="W37" s="56">
        <f t="shared" si="9"/>
        <v>1.1199999999999997</v>
      </c>
      <c r="X37" s="71"/>
      <c r="Y37" s="22">
        <f t="shared" si="10"/>
        <v>1.54</v>
      </c>
      <c r="Z37" s="22">
        <f t="shared" si="10"/>
        <v>1.54</v>
      </c>
      <c r="AA37" s="22">
        <f t="shared" si="10"/>
        <v>1.5200000000000005</v>
      </c>
      <c r="AB37" s="22">
        <f t="shared" si="10"/>
        <v>1.5</v>
      </c>
      <c r="AC37" s="22">
        <f t="shared" si="10"/>
        <v>1.5499999999999998</v>
      </c>
      <c r="AD37" s="22">
        <f t="shared" si="10"/>
        <v>1.2800000000000002</v>
      </c>
      <c r="AE37" s="22">
        <f t="shared" si="10"/>
        <v>1.4500000000000002</v>
      </c>
      <c r="AF37" s="22">
        <f t="shared" si="10"/>
        <v>1.5699999999999994</v>
      </c>
      <c r="AG37" s="22">
        <f t="shared" si="10"/>
        <v>1.4900000000000002</v>
      </c>
      <c r="AH37" s="70">
        <f t="shared" si="10"/>
        <v>1.46</v>
      </c>
      <c r="AI37" s="55"/>
      <c r="AJ37" s="54">
        <f t="shared" si="11"/>
        <v>0.28000000000000025</v>
      </c>
      <c r="AK37" s="54">
        <f t="shared" si="11"/>
        <v>0.44999999999999929</v>
      </c>
      <c r="AL37" s="54">
        <f t="shared" si="11"/>
        <v>0.52000000000000046</v>
      </c>
      <c r="AM37" s="54">
        <f t="shared" si="11"/>
        <v>0.41000000000000014</v>
      </c>
      <c r="AN37" s="56">
        <f t="shared" si="11"/>
        <v>0.48000000000000043</v>
      </c>
      <c r="AO37" s="55"/>
      <c r="AP37" s="54">
        <f t="shared" si="12"/>
        <v>0.25</v>
      </c>
      <c r="AQ37" s="54">
        <f t="shared" si="12"/>
        <v>0.26000000000000068</v>
      </c>
      <c r="AR37" s="54">
        <f t="shared" si="12"/>
        <v>0.20999999999999996</v>
      </c>
      <c r="AS37" s="54">
        <f t="shared" si="12"/>
        <v>0.26999999999999957</v>
      </c>
      <c r="AT37" s="56">
        <f t="shared" si="12"/>
        <v>0.29999999999999982</v>
      </c>
      <c r="AU37" s="71"/>
      <c r="AV37" s="22">
        <f t="shared" si="13"/>
        <v>0.38000000000000012</v>
      </c>
      <c r="AW37" s="22">
        <f t="shared" si="13"/>
        <v>0.31000000000000005</v>
      </c>
      <c r="AX37" s="22">
        <f t="shared" si="13"/>
        <v>0.36999999999999988</v>
      </c>
      <c r="AY37" s="22">
        <f t="shared" si="13"/>
        <v>0.29000000000000004</v>
      </c>
      <c r="AZ37" s="22">
        <f t="shared" si="13"/>
        <v>0.3400000000000003</v>
      </c>
      <c r="BA37" s="22">
        <f t="shared" si="13"/>
        <v>0.32999999999999985</v>
      </c>
      <c r="BB37" s="22">
        <f t="shared" si="13"/>
        <v>0.27000000000000024</v>
      </c>
      <c r="BC37" s="22">
        <f t="shared" si="13"/>
        <v>0.31000000000000005</v>
      </c>
      <c r="BD37" s="22">
        <f t="shared" si="13"/>
        <v>0.33000000000000007</v>
      </c>
      <c r="BE37" s="70">
        <f t="shared" si="13"/>
        <v>0.29000000000000004</v>
      </c>
    </row>
    <row r="38" spans="1:57" ht="16.5" x14ac:dyDescent="0.35">
      <c r="A38" s="55" t="s">
        <v>53</v>
      </c>
      <c r="B38" s="54">
        <f t="shared" si="7"/>
        <v>0.35999999999999943</v>
      </c>
      <c r="C38" s="54">
        <f t="shared" si="7"/>
        <v>0.22999999999999954</v>
      </c>
      <c r="D38" s="54">
        <f t="shared" si="7"/>
        <v>0.16999999999999993</v>
      </c>
      <c r="E38" s="54">
        <f t="shared" si="7"/>
        <v>0.23000000000000043</v>
      </c>
      <c r="F38" s="56">
        <f t="shared" si="7"/>
        <v>0.13999999999999968</v>
      </c>
      <c r="G38" s="71" t="s">
        <v>57</v>
      </c>
      <c r="H38" s="22">
        <f t="shared" si="8"/>
        <v>0.34999999999999987</v>
      </c>
      <c r="I38" s="22">
        <f t="shared" si="8"/>
        <v>0.33000000000000029</v>
      </c>
      <c r="J38" s="22">
        <f t="shared" si="8"/>
        <v>0.33000000000000007</v>
      </c>
      <c r="K38" s="22">
        <f t="shared" si="8"/>
        <v>0.38000000000000034</v>
      </c>
      <c r="L38" s="22">
        <f t="shared" si="8"/>
        <v>0.31000000000000005</v>
      </c>
      <c r="M38" s="22">
        <f t="shared" si="8"/>
        <v>0.29999999999999982</v>
      </c>
      <c r="N38" s="22">
        <f t="shared" si="8"/>
        <v>0.37000000000000011</v>
      </c>
      <c r="O38" s="22">
        <f t="shared" si="8"/>
        <v>0.37000000000000011</v>
      </c>
      <c r="P38" s="22">
        <f t="shared" si="8"/>
        <v>0.33000000000000007</v>
      </c>
      <c r="Q38" s="70">
        <f t="shared" si="8"/>
        <v>0.26000000000000023</v>
      </c>
      <c r="R38" s="55" t="s">
        <v>53</v>
      </c>
      <c r="S38" s="54">
        <f t="shared" si="9"/>
        <v>1.0300000000000002</v>
      </c>
      <c r="T38" s="54">
        <f t="shared" si="9"/>
        <v>0.92999999999999972</v>
      </c>
      <c r="U38" s="54">
        <f t="shared" si="9"/>
        <v>0.91999999999999993</v>
      </c>
      <c r="V38" s="54">
        <f t="shared" si="9"/>
        <v>0.94</v>
      </c>
      <c r="W38" s="56">
        <f t="shared" si="9"/>
        <v>1.0900000000000003</v>
      </c>
      <c r="X38" s="71" t="s">
        <v>57</v>
      </c>
      <c r="Y38" s="22">
        <f t="shared" si="10"/>
        <v>1.2699999999999996</v>
      </c>
      <c r="Z38" s="22">
        <f t="shared" si="10"/>
        <v>1.29</v>
      </c>
      <c r="AA38" s="22">
        <f t="shared" si="10"/>
        <v>1.37</v>
      </c>
      <c r="AB38" s="22">
        <f t="shared" si="10"/>
        <v>1.1899999999999995</v>
      </c>
      <c r="AC38" s="22">
        <f t="shared" si="10"/>
        <v>1.42</v>
      </c>
      <c r="AD38" s="22">
        <f t="shared" si="10"/>
        <v>1.17</v>
      </c>
      <c r="AE38" s="22">
        <f t="shared" si="10"/>
        <v>1.2800000000000002</v>
      </c>
      <c r="AF38" s="22">
        <f t="shared" si="10"/>
        <v>1.3500000000000005</v>
      </c>
      <c r="AG38" s="22">
        <f t="shared" si="10"/>
        <v>1.1799999999999997</v>
      </c>
      <c r="AH38" s="70">
        <f t="shared" si="10"/>
        <v>1.2300000000000004</v>
      </c>
      <c r="AI38" s="55" t="s">
        <v>53</v>
      </c>
      <c r="AJ38" s="54">
        <f t="shared" si="11"/>
        <v>0.29999999999999982</v>
      </c>
      <c r="AK38" s="54">
        <f t="shared" si="11"/>
        <v>0.35999999999999943</v>
      </c>
      <c r="AL38" s="54">
        <f t="shared" si="11"/>
        <v>0.41999999999999993</v>
      </c>
      <c r="AM38" s="54">
        <f t="shared" si="11"/>
        <v>0.28600000000000048</v>
      </c>
      <c r="AN38" s="56">
        <f t="shared" si="11"/>
        <v>0.34999999999999964</v>
      </c>
      <c r="AO38" s="55" t="s">
        <v>53</v>
      </c>
      <c r="AP38" s="54">
        <f t="shared" si="12"/>
        <v>0.66999999999999993</v>
      </c>
      <c r="AQ38" s="54">
        <f t="shared" si="12"/>
        <v>0.53000000000000025</v>
      </c>
      <c r="AR38" s="54">
        <f t="shared" si="12"/>
        <v>0.33000000000000007</v>
      </c>
      <c r="AS38" s="54">
        <f t="shared" si="12"/>
        <v>1.9999999999999574E-2</v>
      </c>
      <c r="AT38" s="56">
        <f t="shared" si="12"/>
        <v>4.0000000000000036E-2</v>
      </c>
      <c r="AU38" s="71" t="s">
        <v>57</v>
      </c>
      <c r="AV38" s="22">
        <f t="shared" si="13"/>
        <v>0.30000000000000004</v>
      </c>
      <c r="AW38" s="22">
        <f t="shared" si="13"/>
        <v>0.22999999999999998</v>
      </c>
      <c r="AX38" s="22">
        <f t="shared" si="13"/>
        <v>0.29000000000000004</v>
      </c>
      <c r="AY38" s="22">
        <f t="shared" si="13"/>
        <v>0.29999999999999982</v>
      </c>
      <c r="AZ38" s="22">
        <f t="shared" si="13"/>
        <v>0.2799999999999998</v>
      </c>
      <c r="BA38" s="22">
        <f t="shared" si="13"/>
        <v>0.25</v>
      </c>
      <c r="BB38" s="22">
        <f t="shared" si="13"/>
        <v>0.35000000000000009</v>
      </c>
      <c r="BC38" s="22">
        <f t="shared" si="13"/>
        <v>0.33999999999999986</v>
      </c>
      <c r="BD38" s="22">
        <f t="shared" si="13"/>
        <v>0.32000000000000028</v>
      </c>
      <c r="BE38" s="70">
        <f t="shared" si="13"/>
        <v>0.28000000000000025</v>
      </c>
    </row>
    <row r="39" spans="1:57" ht="16.5" x14ac:dyDescent="0.35">
      <c r="A39" s="55"/>
      <c r="B39" s="54">
        <f t="shared" si="7"/>
        <v>0.34999999999999964</v>
      </c>
      <c r="C39" s="54">
        <f t="shared" si="7"/>
        <v>0.28000000000000025</v>
      </c>
      <c r="D39" s="54">
        <f t="shared" si="7"/>
        <v>0.25</v>
      </c>
      <c r="E39" s="54">
        <f t="shared" si="7"/>
        <v>0.16999999999999993</v>
      </c>
      <c r="F39" s="56">
        <f t="shared" si="7"/>
        <v>0.20000000000000018</v>
      </c>
      <c r="G39" s="71"/>
      <c r="H39" s="22">
        <f t="shared" si="8"/>
        <v>0.36999999999999988</v>
      </c>
      <c r="I39" s="22">
        <f t="shared" si="8"/>
        <v>0.36999999999999988</v>
      </c>
      <c r="J39" s="22">
        <f t="shared" si="8"/>
        <v>0.3600000000000001</v>
      </c>
      <c r="K39" s="22">
        <f t="shared" si="8"/>
        <v>0.33000000000000007</v>
      </c>
      <c r="L39" s="22">
        <f t="shared" si="8"/>
        <v>0.34999999999999987</v>
      </c>
      <c r="M39" s="22">
        <f t="shared" si="8"/>
        <v>0.36000000000000032</v>
      </c>
      <c r="N39" s="22">
        <f t="shared" si="8"/>
        <v>0.35000000000000009</v>
      </c>
      <c r="O39" s="22">
        <f t="shared" si="8"/>
        <v>0.40000000000000036</v>
      </c>
      <c r="P39" s="22">
        <f t="shared" si="8"/>
        <v>0.29000000000000004</v>
      </c>
      <c r="Q39" s="70">
        <f t="shared" si="8"/>
        <v>0.2799999999999998</v>
      </c>
      <c r="R39" s="55"/>
      <c r="S39" s="54">
        <f t="shared" si="9"/>
        <v>1.0899999999999999</v>
      </c>
      <c r="T39" s="54">
        <f t="shared" si="9"/>
        <v>0.86000000000000032</v>
      </c>
      <c r="U39" s="54">
        <f t="shared" si="9"/>
        <v>1.0200000000000005</v>
      </c>
      <c r="V39" s="54">
        <f t="shared" si="9"/>
        <v>0.9700000000000002</v>
      </c>
      <c r="W39" s="56">
        <f t="shared" si="9"/>
        <v>1.1499999999999999</v>
      </c>
      <c r="X39" s="71"/>
      <c r="Y39" s="22">
        <f t="shared" si="10"/>
        <v>1.25</v>
      </c>
      <c r="Z39" s="22">
        <f t="shared" si="10"/>
        <v>1.2400000000000002</v>
      </c>
      <c r="AA39" s="22">
        <f t="shared" si="10"/>
        <v>1.25</v>
      </c>
      <c r="AB39" s="22">
        <f t="shared" si="10"/>
        <v>1.37</v>
      </c>
      <c r="AC39" s="22">
        <f t="shared" si="10"/>
        <v>1.38</v>
      </c>
      <c r="AD39" s="22">
        <f t="shared" si="10"/>
        <v>1.2999999999999998</v>
      </c>
      <c r="AE39" s="22">
        <f t="shared" si="10"/>
        <v>1.3199999999999994</v>
      </c>
      <c r="AF39" s="22">
        <f t="shared" si="10"/>
        <v>1.2800000000000002</v>
      </c>
      <c r="AG39" s="22">
        <f t="shared" si="10"/>
        <v>1.2459999999999996</v>
      </c>
      <c r="AH39" s="70">
        <f t="shared" si="10"/>
        <v>1.3399999999999999</v>
      </c>
      <c r="AI39" s="55"/>
      <c r="AJ39" s="54">
        <f t="shared" si="11"/>
        <v>0.19000000000000039</v>
      </c>
      <c r="AK39" s="54">
        <f t="shared" si="11"/>
        <v>0.37000000000000011</v>
      </c>
      <c r="AL39" s="54">
        <f t="shared" si="11"/>
        <v>0.41999999999999993</v>
      </c>
      <c r="AM39" s="54">
        <f t="shared" si="11"/>
        <v>0.44999999999999929</v>
      </c>
      <c r="AN39" s="56">
        <f t="shared" si="11"/>
        <v>0.41999999999999993</v>
      </c>
      <c r="AO39" s="55"/>
      <c r="AP39" s="54">
        <f t="shared" si="12"/>
        <v>0.57000000000000028</v>
      </c>
      <c r="AQ39" s="54">
        <f t="shared" si="12"/>
        <v>0.66999999999999993</v>
      </c>
      <c r="AR39" s="54">
        <f t="shared" si="12"/>
        <v>0.25</v>
      </c>
      <c r="AS39" s="54">
        <f t="shared" si="12"/>
        <v>-2.9999999999999361E-2</v>
      </c>
      <c r="AT39" s="56">
        <f t="shared" si="12"/>
        <v>-4.0000000000000036E-2</v>
      </c>
      <c r="AU39" s="71"/>
      <c r="AV39" s="22">
        <f t="shared" si="13"/>
        <v>0.31000000000000005</v>
      </c>
      <c r="AW39" s="22">
        <f t="shared" si="13"/>
        <v>0.23000000000000043</v>
      </c>
      <c r="AX39" s="22">
        <f t="shared" si="13"/>
        <v>0.17000000000000037</v>
      </c>
      <c r="AY39" s="22">
        <f t="shared" si="13"/>
        <v>0.18999999999999995</v>
      </c>
      <c r="AZ39" s="22">
        <f t="shared" si="13"/>
        <v>0.29000000000000004</v>
      </c>
      <c r="BA39" s="22">
        <f t="shared" si="13"/>
        <v>0.25</v>
      </c>
      <c r="BB39" s="22">
        <f t="shared" si="13"/>
        <v>0.32000000000000028</v>
      </c>
      <c r="BC39" s="22">
        <f t="shared" si="13"/>
        <v>0.30000000000000027</v>
      </c>
      <c r="BD39" s="22">
        <f t="shared" si="13"/>
        <v>0.37000000000000011</v>
      </c>
      <c r="BE39" s="70">
        <f t="shared" si="13"/>
        <v>0.33000000000000007</v>
      </c>
    </row>
    <row r="40" spans="1:57" ht="16.5" x14ac:dyDescent="0.35">
      <c r="A40" s="55"/>
      <c r="B40" s="54">
        <f t="shared" si="7"/>
        <v>0.32000000000000028</v>
      </c>
      <c r="C40" s="54">
        <f t="shared" si="7"/>
        <v>0.24000000000000021</v>
      </c>
      <c r="D40" s="54">
        <f t="shared" si="7"/>
        <v>0.22000000000000064</v>
      </c>
      <c r="E40" s="54">
        <f t="shared" si="7"/>
        <v>5.9999999999999609E-2</v>
      </c>
      <c r="F40" s="56">
        <f t="shared" si="7"/>
        <v>0.37000000000000011</v>
      </c>
      <c r="G40" s="71"/>
      <c r="H40" s="22">
        <f t="shared" si="8"/>
        <v>0.37000000000000011</v>
      </c>
      <c r="I40" s="22">
        <f t="shared" si="8"/>
        <v>0.35999999999999988</v>
      </c>
      <c r="J40" s="22">
        <f t="shared" si="8"/>
        <v>0.33000000000000007</v>
      </c>
      <c r="K40" s="22">
        <f t="shared" si="8"/>
        <v>0.36000000000000032</v>
      </c>
      <c r="L40" s="22">
        <f t="shared" si="8"/>
        <v>0.28000000000000025</v>
      </c>
      <c r="M40" s="22">
        <f t="shared" si="8"/>
        <v>0.35000000000000009</v>
      </c>
      <c r="N40" s="22">
        <f t="shared" si="8"/>
        <v>0.33999999999999986</v>
      </c>
      <c r="O40" s="22">
        <f t="shared" si="8"/>
        <v>0.31000000000000005</v>
      </c>
      <c r="P40" s="22">
        <f t="shared" si="8"/>
        <v>0.30000000000000027</v>
      </c>
      <c r="Q40" s="70">
        <f t="shared" si="8"/>
        <v>0.28000000000000003</v>
      </c>
      <c r="R40" s="55"/>
      <c r="S40" s="54">
        <f t="shared" si="9"/>
        <v>0.99000000000000021</v>
      </c>
      <c r="T40" s="54">
        <f t="shared" si="9"/>
        <v>0.99000000000000021</v>
      </c>
      <c r="U40" s="54">
        <f t="shared" si="9"/>
        <v>1.08</v>
      </c>
      <c r="V40" s="54">
        <f t="shared" si="9"/>
        <v>1.0500000000000003</v>
      </c>
      <c r="W40" s="56">
        <f t="shared" si="9"/>
        <v>1.0599999999999996</v>
      </c>
      <c r="X40" s="71"/>
      <c r="Y40" s="22">
        <f t="shared" si="10"/>
        <v>1.2999999999999998</v>
      </c>
      <c r="Z40" s="22">
        <f t="shared" si="10"/>
        <v>1.2599999999999998</v>
      </c>
      <c r="AA40" s="22">
        <f t="shared" si="10"/>
        <v>1.2599999999999998</v>
      </c>
      <c r="AB40" s="22">
        <f t="shared" si="10"/>
        <v>1.25</v>
      </c>
      <c r="AC40" s="22">
        <f t="shared" si="10"/>
        <v>1.3500000000000005</v>
      </c>
      <c r="AD40" s="22">
        <f t="shared" si="10"/>
        <v>1.1799999999999997</v>
      </c>
      <c r="AE40" s="22">
        <f t="shared" si="10"/>
        <v>1.2250000000000005</v>
      </c>
      <c r="AF40" s="22">
        <f t="shared" si="10"/>
        <v>1.3099999999999996</v>
      </c>
      <c r="AG40" s="22">
        <f t="shared" si="10"/>
        <v>1.33</v>
      </c>
      <c r="AH40" s="70">
        <f t="shared" si="10"/>
        <v>1.21</v>
      </c>
      <c r="AI40" s="55"/>
      <c r="AJ40" s="54">
        <f t="shared" si="11"/>
        <v>0.45999999999999996</v>
      </c>
      <c r="AK40" s="54">
        <f t="shared" si="11"/>
        <v>0.32000000000000028</v>
      </c>
      <c r="AL40" s="54">
        <f t="shared" si="11"/>
        <v>0.54</v>
      </c>
      <c r="AM40" s="54">
        <f t="shared" si="11"/>
        <v>0.37000000000000011</v>
      </c>
      <c r="AN40" s="56">
        <f t="shared" si="11"/>
        <v>0.44000000000000039</v>
      </c>
      <c r="AO40" s="55"/>
      <c r="AP40" s="54">
        <f t="shared" si="12"/>
        <v>0.70000000000000018</v>
      </c>
      <c r="AQ40" s="54">
        <f t="shared" si="12"/>
        <v>0.66999999999999993</v>
      </c>
      <c r="AR40" s="54">
        <f t="shared" si="12"/>
        <v>0.22999999999999954</v>
      </c>
      <c r="AS40" s="54">
        <f t="shared" si="12"/>
        <v>-0.14000000000000057</v>
      </c>
      <c r="AT40" s="56">
        <f t="shared" si="12"/>
        <v>-0.12000000000000011</v>
      </c>
      <c r="AU40" s="71"/>
      <c r="AV40" s="22">
        <f t="shared" si="13"/>
        <v>0.25999999999999979</v>
      </c>
      <c r="AW40" s="22">
        <f t="shared" si="13"/>
        <v>0.25999999999999979</v>
      </c>
      <c r="AX40" s="22">
        <f t="shared" si="13"/>
        <v>0.28000000000000025</v>
      </c>
      <c r="AY40" s="22">
        <f t="shared" si="13"/>
        <v>0.2799999999999998</v>
      </c>
      <c r="AZ40" s="22">
        <f t="shared" si="13"/>
        <v>0.28000000000000025</v>
      </c>
      <c r="BA40" s="22">
        <f t="shared" si="13"/>
        <v>0.29000000000000004</v>
      </c>
      <c r="BB40" s="22">
        <f t="shared" si="13"/>
        <v>0.31000000000000005</v>
      </c>
      <c r="BC40" s="22">
        <f t="shared" si="13"/>
        <v>0.23999999999999977</v>
      </c>
      <c r="BD40" s="22">
        <f t="shared" si="13"/>
        <v>0.29000000000000004</v>
      </c>
      <c r="BE40" s="70">
        <f t="shared" si="13"/>
        <v>0.35999999999999988</v>
      </c>
    </row>
    <row r="41" spans="1:57" ht="16.5" x14ac:dyDescent="0.35">
      <c r="A41" s="55"/>
      <c r="B41" s="54">
        <f t="shared" si="7"/>
        <v>0.37000000000000011</v>
      </c>
      <c r="C41" s="54">
        <f t="shared" si="7"/>
        <v>0.28000000000000025</v>
      </c>
      <c r="D41" s="54">
        <f t="shared" si="7"/>
        <v>0.11999999999999922</v>
      </c>
      <c r="E41" s="54">
        <f t="shared" si="7"/>
        <v>0.24000000000000021</v>
      </c>
      <c r="F41" s="56">
        <f t="shared" si="7"/>
        <v>0.22000000000000064</v>
      </c>
      <c r="G41" s="71"/>
      <c r="H41" s="22">
        <f t="shared" si="8"/>
        <v>0.35999999999999988</v>
      </c>
      <c r="I41" s="22">
        <f t="shared" si="8"/>
        <v>0.36999999999999988</v>
      </c>
      <c r="J41" s="22">
        <f t="shared" si="8"/>
        <v>0.27</v>
      </c>
      <c r="K41" s="22">
        <f t="shared" si="8"/>
        <v>0.38000000000000012</v>
      </c>
      <c r="L41" s="22">
        <f t="shared" si="8"/>
        <v>0.34000000000000008</v>
      </c>
      <c r="M41" s="22">
        <f t="shared" si="8"/>
        <v>0.35000000000000009</v>
      </c>
      <c r="N41" s="22">
        <f t="shared" si="8"/>
        <v>0.30000000000000027</v>
      </c>
      <c r="O41" s="22">
        <f t="shared" si="8"/>
        <v>0.32000000000000028</v>
      </c>
      <c r="P41" s="22">
        <f t="shared" si="8"/>
        <v>0.31999999999999984</v>
      </c>
      <c r="Q41" s="70">
        <f t="shared" si="8"/>
        <v>0.34000000000000008</v>
      </c>
      <c r="R41" s="55"/>
      <c r="S41" s="54">
        <f t="shared" si="9"/>
        <v>1.31</v>
      </c>
      <c r="T41" s="54">
        <f t="shared" si="9"/>
        <v>1.3499999999999996</v>
      </c>
      <c r="U41" s="54">
        <f t="shared" si="9"/>
        <v>1.0599999999999996</v>
      </c>
      <c r="V41" s="54">
        <f t="shared" si="9"/>
        <v>0.80999999999999961</v>
      </c>
      <c r="W41" s="56">
        <f t="shared" si="9"/>
        <v>0.72999999999999954</v>
      </c>
      <c r="X41" s="71"/>
      <c r="Y41" s="22">
        <f t="shared" si="10"/>
        <v>1.2400000000000002</v>
      </c>
      <c r="Z41" s="22">
        <f t="shared" si="10"/>
        <v>1.38</v>
      </c>
      <c r="AA41" s="22">
        <f t="shared" si="10"/>
        <v>1.2400000000000002</v>
      </c>
      <c r="AB41" s="22">
        <f t="shared" si="10"/>
        <v>1.3099999999999996</v>
      </c>
      <c r="AC41" s="22">
        <f t="shared" si="10"/>
        <v>1.2400000000000002</v>
      </c>
      <c r="AD41" s="22">
        <f t="shared" si="10"/>
        <v>1.4000000000000004</v>
      </c>
      <c r="AE41" s="22">
        <f t="shared" si="10"/>
        <v>1.1899999999999995</v>
      </c>
      <c r="AF41" s="22">
        <f t="shared" si="10"/>
        <v>1.2480000000000002</v>
      </c>
      <c r="AG41" s="22">
        <f t="shared" si="10"/>
        <v>1.21</v>
      </c>
      <c r="AH41" s="70">
        <f t="shared" si="10"/>
        <v>1.1600000000000001</v>
      </c>
      <c r="AI41" s="55"/>
      <c r="AJ41" s="54">
        <f t="shared" si="11"/>
        <v>0.41999999999999993</v>
      </c>
      <c r="AK41" s="54">
        <f t="shared" si="11"/>
        <v>0.53000000000000025</v>
      </c>
      <c r="AL41" s="54">
        <f t="shared" si="11"/>
        <v>0.30999999999999961</v>
      </c>
      <c r="AM41" s="54">
        <f t="shared" si="11"/>
        <v>0.20999999999999996</v>
      </c>
      <c r="AN41" s="56">
        <f t="shared" si="11"/>
        <v>0.36000000000000032</v>
      </c>
      <c r="AO41" s="55"/>
      <c r="AP41" s="54">
        <f t="shared" si="12"/>
        <v>0.62000000000000011</v>
      </c>
      <c r="AQ41" s="54">
        <f t="shared" si="12"/>
        <v>0.49000000000000021</v>
      </c>
      <c r="AR41" s="54">
        <f t="shared" si="12"/>
        <v>0.25</v>
      </c>
      <c r="AS41" s="54">
        <f t="shared" si="12"/>
        <v>-2.0000000000000462E-2</v>
      </c>
      <c r="AT41" s="56">
        <f t="shared" si="12"/>
        <v>0</v>
      </c>
      <c r="AU41" s="71"/>
      <c r="AV41" s="22">
        <f t="shared" si="13"/>
        <v>0.29000000000000004</v>
      </c>
      <c r="AW41" s="22">
        <f t="shared" si="13"/>
        <v>0.22999999999999998</v>
      </c>
      <c r="AX41" s="22">
        <f t="shared" si="13"/>
        <v>0.23999999999999977</v>
      </c>
      <c r="AY41" s="22">
        <f t="shared" si="13"/>
        <v>0.23999999999999977</v>
      </c>
      <c r="AZ41" s="22">
        <f t="shared" si="13"/>
        <v>0.29000000000000004</v>
      </c>
      <c r="BA41" s="22">
        <f t="shared" si="13"/>
        <v>0.21999999999999975</v>
      </c>
      <c r="BB41" s="22">
        <f t="shared" si="13"/>
        <v>0.33000000000000007</v>
      </c>
      <c r="BC41" s="22">
        <f t="shared" si="13"/>
        <v>0.30999999999999983</v>
      </c>
      <c r="BD41" s="22">
        <f t="shared" si="13"/>
        <v>0.32000000000000006</v>
      </c>
      <c r="BE41" s="70">
        <f t="shared" si="13"/>
        <v>0.30000000000000027</v>
      </c>
    </row>
    <row r="42" spans="1:57" thickBot="1" x14ac:dyDescent="0.4">
      <c r="A42" s="57"/>
      <c r="B42" s="58">
        <f t="shared" si="7"/>
        <v>0.23000000000000043</v>
      </c>
      <c r="C42" s="58">
        <f t="shared" si="7"/>
        <v>0.25</v>
      </c>
      <c r="D42" s="58">
        <f t="shared" si="7"/>
        <v>0.16999999999999993</v>
      </c>
      <c r="E42" s="58">
        <f t="shared" si="7"/>
        <v>0.16000000000000014</v>
      </c>
      <c r="F42" s="59">
        <f t="shared" si="7"/>
        <v>0.22999999999999954</v>
      </c>
      <c r="G42" s="73"/>
      <c r="H42" s="36">
        <f t="shared" si="8"/>
        <v>0.35999999999999988</v>
      </c>
      <c r="I42" s="36">
        <f t="shared" si="8"/>
        <v>0.31000000000000005</v>
      </c>
      <c r="J42" s="36">
        <f t="shared" si="8"/>
        <v>0.36000000000000032</v>
      </c>
      <c r="K42" s="36">
        <f t="shared" si="8"/>
        <v>0.33000000000000007</v>
      </c>
      <c r="L42" s="36">
        <f t="shared" si="8"/>
        <v>0.33000000000000007</v>
      </c>
      <c r="M42" s="36">
        <f t="shared" si="8"/>
        <v>0.27</v>
      </c>
      <c r="N42" s="36">
        <f t="shared" si="8"/>
        <v>0.26000000000000023</v>
      </c>
      <c r="O42" s="36">
        <f t="shared" si="8"/>
        <v>0.23999999999999977</v>
      </c>
      <c r="P42" s="36">
        <f t="shared" si="8"/>
        <v>0.35000000000000009</v>
      </c>
      <c r="Q42" s="74">
        <f t="shared" si="8"/>
        <v>0.30000000000000004</v>
      </c>
      <c r="R42" s="57"/>
      <c r="S42" s="58">
        <f t="shared" si="9"/>
        <v>1.4100000000000006</v>
      </c>
      <c r="T42" s="58">
        <f t="shared" si="9"/>
        <v>1.46</v>
      </c>
      <c r="U42" s="58">
        <f t="shared" si="9"/>
        <v>1.0700000000000003</v>
      </c>
      <c r="V42" s="58">
        <f t="shared" si="9"/>
        <v>0.75</v>
      </c>
      <c r="W42" s="59">
        <f t="shared" si="9"/>
        <v>0.63999999999999968</v>
      </c>
      <c r="X42" s="73"/>
      <c r="Y42" s="36">
        <f t="shared" si="10"/>
        <v>1.1299999999999999</v>
      </c>
      <c r="Z42" s="36">
        <f t="shared" si="10"/>
        <v>1.4100000000000001</v>
      </c>
      <c r="AA42" s="36">
        <f t="shared" si="10"/>
        <v>1.2699999999999996</v>
      </c>
      <c r="AB42" s="36">
        <f t="shared" si="10"/>
        <v>1.37</v>
      </c>
      <c r="AC42" s="36">
        <f t="shared" si="10"/>
        <v>1.3399999999999999</v>
      </c>
      <c r="AD42" s="36">
        <f t="shared" si="10"/>
        <v>1.2400000000000002</v>
      </c>
      <c r="AE42" s="36">
        <f t="shared" si="10"/>
        <v>1.1900000000000004</v>
      </c>
      <c r="AF42" s="36">
        <f t="shared" si="10"/>
        <v>1.2000000000000002</v>
      </c>
      <c r="AG42" s="36">
        <f t="shared" si="10"/>
        <v>1.21</v>
      </c>
      <c r="AH42" s="74">
        <f t="shared" si="10"/>
        <v>1.1799999999999997</v>
      </c>
      <c r="AI42" s="57"/>
      <c r="AJ42" s="58">
        <f t="shared" si="11"/>
        <v>0.45000000000000018</v>
      </c>
      <c r="AK42" s="58">
        <f t="shared" si="11"/>
        <v>0.30999999999999961</v>
      </c>
      <c r="AL42" s="58">
        <f t="shared" si="11"/>
        <v>0.25999999999999979</v>
      </c>
      <c r="AM42" s="58">
        <f t="shared" si="11"/>
        <v>0.35999999999999943</v>
      </c>
      <c r="AN42" s="59">
        <f t="shared" si="11"/>
        <v>0.4300000000000006</v>
      </c>
      <c r="AO42" s="57"/>
      <c r="AP42" s="58">
        <f t="shared" si="12"/>
        <v>0.63999999999999968</v>
      </c>
      <c r="AQ42" s="58">
        <f t="shared" si="12"/>
        <v>0.54999999999999982</v>
      </c>
      <c r="AR42" s="58">
        <f t="shared" si="12"/>
        <v>0.28000000000000025</v>
      </c>
      <c r="AS42" s="58">
        <f t="shared" si="12"/>
        <v>-4.9999999999999822E-2</v>
      </c>
      <c r="AT42" s="59">
        <f t="shared" si="12"/>
        <v>-8.0000000000000071E-2</v>
      </c>
      <c r="AU42" s="73"/>
      <c r="AV42" s="36">
        <f t="shared" si="13"/>
        <v>0.28000000000000003</v>
      </c>
      <c r="AW42" s="36">
        <f t="shared" si="13"/>
        <v>0.28000000000000003</v>
      </c>
      <c r="AX42" s="36">
        <f t="shared" si="13"/>
        <v>0.25999999999999979</v>
      </c>
      <c r="AY42" s="36">
        <f t="shared" si="13"/>
        <v>0.27</v>
      </c>
      <c r="AZ42" s="36">
        <f t="shared" si="13"/>
        <v>0.31000000000000005</v>
      </c>
      <c r="BA42" s="36">
        <f t="shared" si="13"/>
        <v>0.32000000000000028</v>
      </c>
      <c r="BB42" s="36">
        <f t="shared" si="13"/>
        <v>0.35000000000000009</v>
      </c>
      <c r="BC42" s="36">
        <f t="shared" si="13"/>
        <v>0.25999999999999979</v>
      </c>
      <c r="BD42" s="36">
        <f t="shared" si="13"/>
        <v>0.2300000000000002</v>
      </c>
      <c r="BE42" s="74">
        <f t="shared" si="13"/>
        <v>0.29000000000000026</v>
      </c>
    </row>
    <row r="43" spans="1:57" thickTop="1" x14ac:dyDescent="0.35">
      <c r="A43" s="82" t="s">
        <v>65</v>
      </c>
      <c r="B43" s="60">
        <f>AVERAGE(B33:F37)</f>
        <v>0.2036</v>
      </c>
      <c r="C43" s="64" t="s">
        <v>51</v>
      </c>
      <c r="D43" s="60">
        <f>MAX(B33:F37)-MIN(B33:F37)</f>
        <v>0.37999999999999989</v>
      </c>
      <c r="E43" s="64" t="s">
        <v>50</v>
      </c>
      <c r="F43" s="61">
        <f>B43/(0.975/E27)</f>
        <v>0.35499487179487182</v>
      </c>
      <c r="G43" s="82" t="s">
        <v>65</v>
      </c>
      <c r="H43" s="60">
        <f>AVERAGE(H33:Q37)</f>
        <v>0.31840000000000018</v>
      </c>
      <c r="I43" s="64" t="s">
        <v>51</v>
      </c>
      <c r="J43" s="60">
        <f>MAX(H33:Q37)-MIN(H33:Q37)</f>
        <v>0.1399999999999999</v>
      </c>
      <c r="K43" s="64" t="s">
        <v>50</v>
      </c>
      <c r="L43" s="78">
        <f>H43/(0.975/K27)</f>
        <v>0.4898461538461541</v>
      </c>
      <c r="M43" s="79" t="s">
        <v>60</v>
      </c>
      <c r="N43" s="80">
        <f>1-(J43/2*H43)</f>
        <v>0.97771200000000003</v>
      </c>
      <c r="O43" s="84" t="s">
        <v>62</v>
      </c>
      <c r="P43" s="86">
        <f>MAX(H33:Q42)-MIN(H33:Q42)</f>
        <v>0.16000000000000059</v>
      </c>
      <c r="Q43" s="152"/>
      <c r="R43" s="82" t="s">
        <v>65</v>
      </c>
      <c r="S43" s="60">
        <f>AVERAGE(S33:W37)</f>
        <v>1.2656000000000001</v>
      </c>
      <c r="T43" s="64" t="s">
        <v>51</v>
      </c>
      <c r="U43" s="60">
        <f>MAX(S33:W37)-MIN(S33:W37)</f>
        <v>0.25000000000000044</v>
      </c>
      <c r="V43" s="64" t="s">
        <v>50</v>
      </c>
      <c r="W43" s="61">
        <f>S43/(1.944/V27)</f>
        <v>0.91144032921810703</v>
      </c>
      <c r="X43" s="82" t="s">
        <v>65</v>
      </c>
      <c r="Y43" s="60">
        <f>AVERAGE(Y33:AH37)</f>
        <v>1.4768000000000001</v>
      </c>
      <c r="Z43" s="64" t="s">
        <v>51</v>
      </c>
      <c r="AA43" s="60">
        <f>MAX(Y33:AH37)-MIN(Y33:AH37)</f>
        <v>0.41000000000000059</v>
      </c>
      <c r="AB43" s="64" t="s">
        <v>50</v>
      </c>
      <c r="AC43" s="78">
        <f>Y43/(2.268/AB27)</f>
        <v>0.97671957671957688</v>
      </c>
      <c r="AD43" s="79" t="s">
        <v>60</v>
      </c>
      <c r="AE43" s="80">
        <f>1-(AA43/2*Y43)</f>
        <v>0.69725599999999954</v>
      </c>
      <c r="AF43" s="84" t="s">
        <v>62</v>
      </c>
      <c r="AG43" s="86">
        <f>MAX(Y33:AH42)-MIN(Y33:AH42)</f>
        <v>0.54000000000000048</v>
      </c>
      <c r="AH43" s="152"/>
      <c r="AI43" s="82" t="s">
        <v>65</v>
      </c>
      <c r="AJ43" s="60">
        <f>AVERAGE(AJ33:AN37)</f>
        <v>0.36463999999999996</v>
      </c>
      <c r="AK43" s="64" t="s">
        <v>51</v>
      </c>
      <c r="AL43" s="60">
        <f>MAX(AJ33:AN37)-MIN(AJ33:AN37)</f>
        <v>0.28000000000000025</v>
      </c>
      <c r="AM43" s="64" t="s">
        <v>50</v>
      </c>
      <c r="AN43" s="61">
        <f>AJ43/(0.975/AM27)</f>
        <v>0.63578256410256406</v>
      </c>
      <c r="AO43" s="82" t="s">
        <v>65</v>
      </c>
      <c r="AP43" s="60">
        <f>AVERAGE(AP33:AT37)</f>
        <v>0.25600000000000006</v>
      </c>
      <c r="AQ43" s="64" t="s">
        <v>51</v>
      </c>
      <c r="AR43" s="60">
        <f>MAX(AP33:AT37)-MIN(AP33:AT37)</f>
        <v>0.41999999999999993</v>
      </c>
      <c r="AS43" s="64" t="s">
        <v>50</v>
      </c>
      <c r="AT43" s="61">
        <f>AP43/(0.975/AS27)</f>
        <v>0.44635897435897448</v>
      </c>
      <c r="AU43" s="82" t="s">
        <v>65</v>
      </c>
      <c r="AV43" s="60">
        <f>AVERAGE(AV33:BE37)</f>
        <v>0.31020000000000003</v>
      </c>
      <c r="AW43" s="64" t="s">
        <v>51</v>
      </c>
      <c r="AX43" s="60">
        <f>MAX(AV33:BE37)-MIN(AV33:BE37)</f>
        <v>0.13000000000000012</v>
      </c>
      <c r="AY43" s="64" t="s">
        <v>50</v>
      </c>
      <c r="AZ43" s="78">
        <f>AV43/(0.975/AY27)</f>
        <v>0.47723076923076924</v>
      </c>
      <c r="BA43" s="79" t="s">
        <v>60</v>
      </c>
      <c r="BB43" s="80">
        <f>1-(AX43/2*AV43)</f>
        <v>0.97983699999999996</v>
      </c>
      <c r="BC43" s="84" t="s">
        <v>62</v>
      </c>
      <c r="BD43" s="86">
        <f>MAX(AV33:BE42)-MIN(AV33:BE42)</f>
        <v>0.20999999999999974</v>
      </c>
      <c r="BE43" s="152"/>
    </row>
    <row r="44" spans="1:57" thickBot="1" x14ac:dyDescent="0.4">
      <c r="A44" s="83" t="s">
        <v>64</v>
      </c>
      <c r="B44" s="62">
        <f>AVERAGE(B39:F42)</f>
        <v>0.23650000000000007</v>
      </c>
      <c r="C44" s="65" t="s">
        <v>51</v>
      </c>
      <c r="D44" s="62">
        <f>MAX(B38:F42)-MIN(B38:F42)</f>
        <v>0.3100000000000005</v>
      </c>
      <c r="E44" s="65" t="s">
        <v>50</v>
      </c>
      <c r="F44" s="63">
        <f>B44/(0.975/E27)</f>
        <v>0.41235897435897451</v>
      </c>
      <c r="G44" s="83" t="s">
        <v>64</v>
      </c>
      <c r="H44" s="62">
        <f>AVERAGE(H39:Q42)</f>
        <v>0.33000000000000013</v>
      </c>
      <c r="I44" s="65" t="s">
        <v>51</v>
      </c>
      <c r="J44" s="62">
        <f>MAX(H38:Q42)-MIN(H38:Q42)</f>
        <v>0.16000000000000059</v>
      </c>
      <c r="K44" s="65" t="s">
        <v>50</v>
      </c>
      <c r="L44" s="75">
        <f>H44/(0.975/K27)</f>
        <v>0.50769230769230789</v>
      </c>
      <c r="M44" s="76" t="s">
        <v>60</v>
      </c>
      <c r="N44" s="81">
        <f>1-(J44/2*H44)</f>
        <v>0.97359999999999991</v>
      </c>
      <c r="O44" s="85" t="s">
        <v>63</v>
      </c>
      <c r="P44" s="87">
        <f>1-(P43/2*AVERAGE(H43:H44))</f>
        <v>0.97406399999999993</v>
      </c>
      <c r="Q44" s="153"/>
      <c r="R44" s="83" t="s">
        <v>64</v>
      </c>
      <c r="S44" s="62">
        <f>AVERAGE(S39:W42)</f>
        <v>1.0425</v>
      </c>
      <c r="T44" s="65" t="s">
        <v>51</v>
      </c>
      <c r="U44" s="62">
        <f>MAX(S38:W42)-MIN(S38:W42)</f>
        <v>0.82000000000000028</v>
      </c>
      <c r="V44" s="65" t="s">
        <v>50</v>
      </c>
      <c r="W44" s="63">
        <f>S44/(1.944/V27)</f>
        <v>0.75077160493827155</v>
      </c>
      <c r="X44" s="83" t="s">
        <v>64</v>
      </c>
      <c r="Y44" s="62">
        <f>AVERAGE(Y39:AH42)</f>
        <v>1.2702249999999997</v>
      </c>
      <c r="Z44" s="65" t="s">
        <v>51</v>
      </c>
      <c r="AA44" s="62">
        <f>MAX(Y38:AH42)-MIN(Y38:AH42)</f>
        <v>0.29000000000000004</v>
      </c>
      <c r="AB44" s="65" t="s">
        <v>50</v>
      </c>
      <c r="AC44" s="75">
        <f>Y44/(2.268/AB27)</f>
        <v>0.84009589947089935</v>
      </c>
      <c r="AD44" s="76" t="s">
        <v>60</v>
      </c>
      <c r="AE44" s="81">
        <f>1-(AA44/2*Y44)</f>
        <v>0.81581737499999996</v>
      </c>
      <c r="AF44" s="85" t="s">
        <v>63</v>
      </c>
      <c r="AG44" s="87">
        <f>1-(AG43/2*AVERAGE(Y43:Y44))</f>
        <v>0.62915162499999977</v>
      </c>
      <c r="AH44" s="153"/>
      <c r="AI44" s="83" t="s">
        <v>64</v>
      </c>
      <c r="AJ44" s="62">
        <f>AVERAGE(AJ39:AN42)</f>
        <v>0.38100000000000001</v>
      </c>
      <c r="AK44" s="65" t="s">
        <v>51</v>
      </c>
      <c r="AL44" s="62">
        <f>MAX(AJ38:AN42)-MIN(AJ38:AN42)</f>
        <v>0.34999999999999964</v>
      </c>
      <c r="AM44" s="65" t="s">
        <v>50</v>
      </c>
      <c r="AN44" s="63">
        <f>AJ44/(0.975/AM27)</f>
        <v>0.66430769230769238</v>
      </c>
      <c r="AO44" s="83" t="s">
        <v>64</v>
      </c>
      <c r="AP44" s="62">
        <f>AVERAGE(AP39:AT42)</f>
        <v>0.27199999999999996</v>
      </c>
      <c r="AQ44" s="65" t="s">
        <v>51</v>
      </c>
      <c r="AR44" s="62">
        <f>MAX(AP38:AT42)-MIN(AP38:AT42)</f>
        <v>0.84000000000000075</v>
      </c>
      <c r="AS44" s="65" t="s">
        <v>50</v>
      </c>
      <c r="AT44" s="63">
        <f>AP44/(0.975/AS27)</f>
        <v>0.47425641025641024</v>
      </c>
      <c r="AU44" s="83" t="s">
        <v>64</v>
      </c>
      <c r="AV44" s="62">
        <f>AVERAGE(AV39:BE42)</f>
        <v>0.28075</v>
      </c>
      <c r="AW44" s="65" t="s">
        <v>51</v>
      </c>
      <c r="AX44" s="62">
        <f>MAX(AV38:BE42)-MIN(AV38:BE42)</f>
        <v>0.19999999999999973</v>
      </c>
      <c r="AY44" s="65" t="s">
        <v>50</v>
      </c>
      <c r="AZ44" s="75">
        <f>AV44/(0.975/AY27)</f>
        <v>0.43192307692307691</v>
      </c>
      <c r="BA44" s="76" t="s">
        <v>60</v>
      </c>
      <c r="BB44" s="81">
        <f>1-(AX44/2*AV44)</f>
        <v>0.97192500000000004</v>
      </c>
      <c r="BC44" s="85" t="s">
        <v>63</v>
      </c>
      <c r="BD44" s="87">
        <f>1-(BD43/2*AVERAGE(AV43:AV44))</f>
        <v>0.96897512500000005</v>
      </c>
      <c r="BE44" s="153"/>
    </row>
    <row r="45" spans="1:57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  <c r="AI45" s="52"/>
      <c r="AJ45" s="32"/>
      <c r="AK45" s="32"/>
      <c r="AL45" s="32"/>
      <c r="AM45" s="32"/>
      <c r="AN45" s="32"/>
      <c r="AO45" s="52"/>
      <c r="AP45" s="32"/>
      <c r="AQ45" s="32"/>
      <c r="AR45" s="32"/>
      <c r="AS45" s="32"/>
      <c r="AT45" s="32"/>
      <c r="AU45" s="52"/>
      <c r="AV45" s="32"/>
      <c r="AW45" s="32"/>
      <c r="AX45" s="32"/>
      <c r="AY45" s="32"/>
      <c r="AZ45" s="32"/>
      <c r="BA45" s="32"/>
      <c r="BB45" s="32"/>
      <c r="BC45" s="32"/>
      <c r="BD45" s="32"/>
      <c r="BE45" s="32"/>
    </row>
    <row r="46" spans="1:57" x14ac:dyDescent="0.35">
      <c r="A46" s="89" t="s">
        <v>79</v>
      </c>
      <c r="AI46" s="89" t="s">
        <v>79</v>
      </c>
      <c r="AO46" s="89" t="s">
        <v>79</v>
      </c>
    </row>
  </sheetData>
  <sheetProtection selectLockedCells="1" selectUnlockedCells="1"/>
  <mergeCells count="99">
    <mergeCell ref="AU31:BE31"/>
    <mergeCell ref="AU32:BE32"/>
    <mergeCell ref="BE43:BE44"/>
    <mergeCell ref="AW27:AX27"/>
    <mergeCell ref="AY27:AZ27"/>
    <mergeCell ref="AW28:AX28"/>
    <mergeCell ref="AY28:AZ28"/>
    <mergeCell ref="AW29:AX29"/>
    <mergeCell ref="AU1:BE1"/>
    <mergeCell ref="AU2:BE2"/>
    <mergeCell ref="AW25:AX25"/>
    <mergeCell ref="AY25:AZ25"/>
    <mergeCell ref="AY26:AZ26"/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AI1:AN1"/>
    <mergeCell ref="AI2:AN2"/>
    <mergeCell ref="AK25:AL25"/>
    <mergeCell ref="AM25:AN25"/>
    <mergeCell ref="AM26:AN26"/>
    <mergeCell ref="AK27:AL27"/>
    <mergeCell ref="AM27:AN27"/>
    <mergeCell ref="AK28:AL28"/>
    <mergeCell ref="AM28:AN28"/>
    <mergeCell ref="AK29:AL29"/>
    <mergeCell ref="AM29:AN29"/>
    <mergeCell ref="AQ27:AR27"/>
    <mergeCell ref="AS27:AT27"/>
    <mergeCell ref="AQ28:AR28"/>
    <mergeCell ref="AS28:AT28"/>
    <mergeCell ref="AQ29:AR29"/>
    <mergeCell ref="AS29:AT29"/>
    <mergeCell ref="AO1:AT1"/>
    <mergeCell ref="AO2:AT2"/>
    <mergeCell ref="AQ25:AR25"/>
    <mergeCell ref="AS25:AT25"/>
    <mergeCell ref="AS26:AT26"/>
    <mergeCell ref="AQ30:AT30"/>
    <mergeCell ref="AO31:AT31"/>
    <mergeCell ref="AO32:AT32"/>
    <mergeCell ref="AI30:AJ30"/>
    <mergeCell ref="AK30:AN30"/>
    <mergeCell ref="AI31:AN31"/>
    <mergeCell ref="AI32:AN32"/>
    <mergeCell ref="AO30:AP30"/>
  </mergeCells>
  <phoneticPr fontId="13" type="noConversion"/>
  <conditionalFormatting sqref="E26">
    <cfRule type="cellIs" dxfId="859" priority="10" operator="notBetween">
      <formula>0.2</formula>
      <formula>0.404</formula>
    </cfRule>
  </conditionalFormatting>
  <conditionalFormatting sqref="E28">
    <cfRule type="cellIs" dxfId="858" priority="11" operator="notBetween">
      <formula>0.38</formula>
      <formula>0.72</formula>
    </cfRule>
  </conditionalFormatting>
  <conditionalFormatting sqref="K26">
    <cfRule type="cellIs" dxfId="857" priority="9" operator="notBetween">
      <formula>0.77</formula>
      <formula>0.91</formula>
    </cfRule>
  </conditionalFormatting>
  <conditionalFormatting sqref="K28">
    <cfRule type="cellIs" dxfId="856" priority="8" operator="notBetween">
      <formula>0.38</formula>
      <formula>0.72</formula>
    </cfRule>
  </conditionalFormatting>
  <conditionalFormatting sqref="AB26">
    <cfRule type="cellIs" dxfId="855" priority="7" operator="notBetween">
      <formula>0.77</formula>
      <formula>0.91</formula>
    </cfRule>
  </conditionalFormatting>
  <conditionalFormatting sqref="AM26">
    <cfRule type="cellIs" dxfId="854" priority="5" operator="notBetween">
      <formula>0.2</formula>
      <formula>0.404</formula>
    </cfRule>
  </conditionalFormatting>
  <conditionalFormatting sqref="AM28">
    <cfRule type="cellIs" dxfId="853" priority="6" operator="notBetween">
      <formula>0.38</formula>
      <formula>0.72</formula>
    </cfRule>
  </conditionalFormatting>
  <conditionalFormatting sqref="AS26">
    <cfRule type="cellIs" dxfId="852" priority="3" operator="notBetween">
      <formula>0.2</formula>
      <formula>0.404</formula>
    </cfRule>
  </conditionalFormatting>
  <conditionalFormatting sqref="AS28">
    <cfRule type="cellIs" dxfId="851" priority="4" operator="notBetween">
      <formula>0.38</formula>
      <formula>0.72</formula>
    </cfRule>
  </conditionalFormatting>
  <conditionalFormatting sqref="AY26">
    <cfRule type="cellIs" dxfId="850" priority="2" operator="notBetween">
      <formula>0.77</formula>
      <formula>0.91</formula>
    </cfRule>
  </conditionalFormatting>
  <conditionalFormatting sqref="AY28">
    <cfRule type="cellIs" dxfId="849" priority="1" operator="notBetween">
      <formula>0.38</formula>
      <formula>0.72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D188-CC13-466A-A55C-65B08823D56D}">
  <sheetPr>
    <pageSetUpPr fitToPage="1"/>
  </sheetPr>
  <dimension ref="A1:AH46"/>
  <sheetViews>
    <sheetView zoomScale="85" zoomScaleNormal="85" workbookViewId="0">
      <selection activeCell="W24" sqref="W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5.25</v>
      </c>
      <c r="C4" s="91">
        <v>5.18</v>
      </c>
      <c r="D4" s="91">
        <v>5.24</v>
      </c>
      <c r="E4" s="91">
        <v>5.25</v>
      </c>
      <c r="F4" s="95">
        <v>5.0199999999999996</v>
      </c>
      <c r="G4" s="23" t="s">
        <v>74</v>
      </c>
      <c r="H4" s="91">
        <v>2.2200000000000002</v>
      </c>
      <c r="I4" s="91">
        <v>2.42</v>
      </c>
      <c r="J4" s="91">
        <v>2.42</v>
      </c>
      <c r="K4" s="91">
        <v>2.4900000000000002</v>
      </c>
      <c r="L4" s="91">
        <v>2.44</v>
      </c>
      <c r="M4" s="91">
        <v>2.36</v>
      </c>
      <c r="N4" s="91">
        <v>2.34</v>
      </c>
      <c r="O4" s="91">
        <v>2.31</v>
      </c>
      <c r="P4" s="91">
        <v>2.2200000000000002</v>
      </c>
      <c r="Q4" s="95">
        <v>2.16</v>
      </c>
      <c r="R4" s="108" t="s">
        <v>74</v>
      </c>
      <c r="S4" s="91">
        <v>4.88</v>
      </c>
      <c r="T4" s="91">
        <v>4.95</v>
      </c>
      <c r="U4" s="91">
        <v>5.15</v>
      </c>
      <c r="V4" s="91">
        <v>5.25</v>
      </c>
      <c r="W4" s="95">
        <v>5.18</v>
      </c>
      <c r="X4" s="23" t="s">
        <v>74</v>
      </c>
      <c r="Y4" s="91">
        <v>5.44</v>
      </c>
      <c r="Z4" s="91">
        <v>5.64</v>
      </c>
      <c r="AA4" s="91">
        <v>5.66</v>
      </c>
      <c r="AB4" s="91">
        <v>5.69</v>
      </c>
      <c r="AC4" s="91">
        <v>5.55</v>
      </c>
      <c r="AD4" s="91">
        <v>5.61</v>
      </c>
      <c r="AE4" s="91">
        <v>5.55</v>
      </c>
      <c r="AF4" s="91">
        <v>5.59</v>
      </c>
      <c r="AG4" s="91">
        <v>5.6</v>
      </c>
      <c r="AH4" s="95">
        <v>5.4</v>
      </c>
    </row>
    <row r="5" spans="1:34" ht="16.5" x14ac:dyDescent="0.35">
      <c r="A5" s="109"/>
      <c r="B5" s="91">
        <v>5.36</v>
      </c>
      <c r="C5" s="90">
        <v>5.05</v>
      </c>
      <c r="D5" s="90">
        <v>5.26</v>
      </c>
      <c r="E5" s="90">
        <v>5.19</v>
      </c>
      <c r="F5" s="94">
        <v>5.17</v>
      </c>
      <c r="G5" s="25"/>
      <c r="H5" s="91">
        <v>2.17</v>
      </c>
      <c r="I5" s="90">
        <v>2.29</v>
      </c>
      <c r="J5" s="90">
        <v>2.42</v>
      </c>
      <c r="K5" s="90">
        <v>2.4500000000000002</v>
      </c>
      <c r="L5" s="90">
        <v>2.39</v>
      </c>
      <c r="M5" s="90">
        <v>2.44</v>
      </c>
      <c r="N5" s="90">
        <v>2.38</v>
      </c>
      <c r="O5" s="90">
        <v>2.36</v>
      </c>
      <c r="P5" s="90">
        <v>2.2799999999999998</v>
      </c>
      <c r="Q5" s="94">
        <v>2.17</v>
      </c>
      <c r="R5" s="109"/>
      <c r="S5" s="91">
        <v>4.8899999999999997</v>
      </c>
      <c r="T5" s="90">
        <v>4.8600000000000003</v>
      </c>
      <c r="U5" s="90">
        <v>5.2</v>
      </c>
      <c r="V5" s="90">
        <v>5.27</v>
      </c>
      <c r="W5" s="94">
        <v>5.28</v>
      </c>
      <c r="X5" s="25"/>
      <c r="Y5" s="91">
        <v>5.63</v>
      </c>
      <c r="Z5" s="90">
        <v>5.75</v>
      </c>
      <c r="AA5" s="90">
        <v>5.78</v>
      </c>
      <c r="AB5" s="90">
        <v>5.65</v>
      </c>
      <c r="AC5" s="90">
        <v>5.68</v>
      </c>
      <c r="AD5" s="90">
        <v>5.72</v>
      </c>
      <c r="AE5" s="90">
        <v>5.62</v>
      </c>
      <c r="AF5" s="90">
        <v>5.54</v>
      </c>
      <c r="AG5" s="90">
        <v>5.66</v>
      </c>
      <c r="AH5" s="94">
        <v>5.5</v>
      </c>
    </row>
    <row r="6" spans="1:34" ht="16.5" x14ac:dyDescent="0.35">
      <c r="A6" s="109"/>
      <c r="B6" s="91">
        <v>5.38</v>
      </c>
      <c r="C6" s="90">
        <v>5.14</v>
      </c>
      <c r="D6" s="90">
        <v>5.24</v>
      </c>
      <c r="E6" s="90">
        <v>5.22</v>
      </c>
      <c r="F6" s="94">
        <v>5.07</v>
      </c>
      <c r="G6" s="25"/>
      <c r="H6" s="91">
        <v>2.23</v>
      </c>
      <c r="I6" s="90">
        <v>2.36</v>
      </c>
      <c r="J6" s="90">
        <v>2.38</v>
      </c>
      <c r="K6" s="90">
        <v>2.39</v>
      </c>
      <c r="L6" s="90">
        <v>2.4</v>
      </c>
      <c r="M6" s="90">
        <v>2.37</v>
      </c>
      <c r="N6" s="90">
        <v>2.33</v>
      </c>
      <c r="O6" s="90">
        <v>2.34</v>
      </c>
      <c r="P6" s="90">
        <v>2.23</v>
      </c>
      <c r="Q6" s="94">
        <v>2.14</v>
      </c>
      <c r="R6" s="109"/>
      <c r="S6" s="91">
        <v>4.8600000000000003</v>
      </c>
      <c r="T6" s="90">
        <v>4.91</v>
      </c>
      <c r="U6" s="90">
        <v>5.14</v>
      </c>
      <c r="V6" s="90">
        <v>5.26</v>
      </c>
      <c r="W6" s="94">
        <v>5.23</v>
      </c>
      <c r="X6" s="25"/>
      <c r="Y6" s="91">
        <v>5.63</v>
      </c>
      <c r="Z6" s="90">
        <v>5.71</v>
      </c>
      <c r="AA6" s="90">
        <v>5.77</v>
      </c>
      <c r="AB6" s="90">
        <v>5.57</v>
      </c>
      <c r="AC6" s="90">
        <v>5.76</v>
      </c>
      <c r="AD6" s="90">
        <v>5.7</v>
      </c>
      <c r="AE6" s="90">
        <v>5.63</v>
      </c>
      <c r="AF6" s="90">
        <v>5.6</v>
      </c>
      <c r="AG6" s="90">
        <v>5.63</v>
      </c>
      <c r="AH6" s="94">
        <v>5.48</v>
      </c>
    </row>
    <row r="7" spans="1:34" ht="16.5" x14ac:dyDescent="0.35">
      <c r="A7" s="109"/>
      <c r="B7" s="91">
        <v>5.19</v>
      </c>
      <c r="C7" s="90">
        <v>5.08</v>
      </c>
      <c r="D7" s="90">
        <v>5.26</v>
      </c>
      <c r="E7" s="90">
        <v>5.2</v>
      </c>
      <c r="F7" s="94">
        <v>5.0199999999999996</v>
      </c>
      <c r="G7" s="25"/>
      <c r="H7" s="91">
        <v>2.17</v>
      </c>
      <c r="I7" s="90">
        <v>2.35</v>
      </c>
      <c r="J7" s="90">
        <v>2.37</v>
      </c>
      <c r="K7" s="90">
        <v>2.37</v>
      </c>
      <c r="L7" s="90">
        <v>2.38</v>
      </c>
      <c r="M7" s="90">
        <v>2.2799999999999998</v>
      </c>
      <c r="N7" s="90">
        <v>2.29</v>
      </c>
      <c r="O7" s="90">
        <v>2.29</v>
      </c>
      <c r="P7" s="90">
        <v>2.21</v>
      </c>
      <c r="Q7" s="94">
        <v>2.19</v>
      </c>
      <c r="R7" s="109"/>
      <c r="S7" s="91">
        <v>5.04</v>
      </c>
      <c r="T7" s="90">
        <v>4.8899999999999997</v>
      </c>
      <c r="U7" s="90">
        <v>5.16</v>
      </c>
      <c r="V7" s="90">
        <v>5.28</v>
      </c>
      <c r="W7" s="94">
        <v>5.29</v>
      </c>
      <c r="X7" s="25"/>
      <c r="Y7" s="91">
        <v>5.51</v>
      </c>
      <c r="Z7" s="90">
        <v>5.71</v>
      </c>
      <c r="AA7" s="90">
        <v>5.75</v>
      </c>
      <c r="AB7" s="90">
        <v>5.61</v>
      </c>
      <c r="AC7" s="90">
        <v>5.63</v>
      </c>
      <c r="AD7" s="90">
        <v>5.68</v>
      </c>
      <c r="AE7" s="90">
        <v>5.58</v>
      </c>
      <c r="AF7" s="90">
        <v>5.61</v>
      </c>
      <c r="AG7" s="90">
        <v>5.63</v>
      </c>
      <c r="AH7" s="94">
        <v>5.42</v>
      </c>
    </row>
    <row r="8" spans="1:34" ht="16.5" x14ac:dyDescent="0.35">
      <c r="A8" s="109"/>
      <c r="B8" s="91">
        <v>5.16</v>
      </c>
      <c r="C8" s="90">
        <v>5.0199999999999996</v>
      </c>
      <c r="D8" s="90">
        <v>5.21</v>
      </c>
      <c r="E8" s="90">
        <v>5.17</v>
      </c>
      <c r="F8" s="94">
        <v>5.03</v>
      </c>
      <c r="G8" s="25"/>
      <c r="H8" s="91">
        <v>2.17</v>
      </c>
      <c r="I8" s="90">
        <v>2.2999999999999998</v>
      </c>
      <c r="J8" s="90">
        <v>2.39</v>
      </c>
      <c r="K8" s="90">
        <v>2.34</v>
      </c>
      <c r="L8" s="90">
        <v>2.38</v>
      </c>
      <c r="M8" s="90">
        <v>2.3199999999999998</v>
      </c>
      <c r="N8" s="90">
        <v>2.23</v>
      </c>
      <c r="O8" s="90">
        <v>2.2799999999999998</v>
      </c>
      <c r="P8" s="90">
        <v>2.2400000000000002</v>
      </c>
      <c r="Q8" s="94">
        <v>2.17</v>
      </c>
      <c r="R8" s="109"/>
      <c r="S8" s="91">
        <v>4.99</v>
      </c>
      <c r="T8" s="90">
        <v>5</v>
      </c>
      <c r="U8" s="90">
        <v>5.13</v>
      </c>
      <c r="V8" s="90">
        <v>5.19</v>
      </c>
      <c r="W8" s="94">
        <v>5.23</v>
      </c>
      <c r="X8" s="25"/>
      <c r="Y8" s="91">
        <v>5.63</v>
      </c>
      <c r="Z8" s="90">
        <v>5.51</v>
      </c>
      <c r="AA8" s="90">
        <v>5.66</v>
      </c>
      <c r="AB8" s="90">
        <v>5.72</v>
      </c>
      <c r="AC8" s="90">
        <v>5.6</v>
      </c>
      <c r="AD8" s="90">
        <v>5.58</v>
      </c>
      <c r="AE8" s="90">
        <v>5.58</v>
      </c>
      <c r="AF8" s="90">
        <v>5.48</v>
      </c>
      <c r="AG8" s="90">
        <v>5.62</v>
      </c>
      <c r="AH8" s="94">
        <v>5.35</v>
      </c>
    </row>
    <row r="9" spans="1:34" ht="16.5" x14ac:dyDescent="0.35">
      <c r="A9" s="110"/>
      <c r="B9" s="90">
        <v>4.66</v>
      </c>
      <c r="C9" s="90">
        <v>4.6500000000000004</v>
      </c>
      <c r="D9" s="90">
        <v>4.88</v>
      </c>
      <c r="E9" s="90">
        <v>4.96</v>
      </c>
      <c r="F9" s="94">
        <v>5.12</v>
      </c>
      <c r="G9" s="25"/>
      <c r="H9" s="90">
        <v>2.2000000000000002</v>
      </c>
      <c r="I9" s="90">
        <v>2.27</v>
      </c>
      <c r="J9" s="90">
        <v>2.38</v>
      </c>
      <c r="K9" s="90">
        <v>2.38</v>
      </c>
      <c r="L9" s="90">
        <v>2.39</v>
      </c>
      <c r="M9" s="90">
        <v>2.35</v>
      </c>
      <c r="N9" s="90">
        <v>2.36</v>
      </c>
      <c r="O9" s="90">
        <v>2.2999999999999998</v>
      </c>
      <c r="P9" s="90">
        <v>2.25</v>
      </c>
      <c r="Q9" s="94">
        <v>2.1800000000000002</v>
      </c>
      <c r="R9" s="110"/>
      <c r="S9" s="90">
        <v>4.78</v>
      </c>
      <c r="T9" s="90">
        <v>4.7699999999999996</v>
      </c>
      <c r="U9" s="90">
        <v>5.09</v>
      </c>
      <c r="V9" s="90">
        <v>5.18</v>
      </c>
      <c r="W9" s="94">
        <v>5.08</v>
      </c>
      <c r="X9" s="25"/>
      <c r="Y9" s="90">
        <v>5.41</v>
      </c>
      <c r="Z9" s="90">
        <v>5.59</v>
      </c>
      <c r="AA9" s="90">
        <v>5.78</v>
      </c>
      <c r="AB9" s="90">
        <v>5.82</v>
      </c>
      <c r="AC9" s="90">
        <v>5.83</v>
      </c>
      <c r="AD9" s="90">
        <v>5.72</v>
      </c>
      <c r="AE9" s="90">
        <v>5.42</v>
      </c>
      <c r="AF9" s="90">
        <v>5.32</v>
      </c>
      <c r="AG9" s="90">
        <v>5.37</v>
      </c>
      <c r="AH9" s="94">
        <v>5.21</v>
      </c>
    </row>
    <row r="10" spans="1:34" ht="16.5" x14ac:dyDescent="0.35">
      <c r="A10" s="111"/>
      <c r="B10" s="90">
        <v>4.91</v>
      </c>
      <c r="C10" s="90">
        <v>4.79</v>
      </c>
      <c r="D10" s="90">
        <v>5.07</v>
      </c>
      <c r="E10" s="90">
        <v>5.22</v>
      </c>
      <c r="F10" s="94">
        <v>5.16</v>
      </c>
      <c r="G10" s="31"/>
      <c r="H10" s="90">
        <v>2.1800000000000002</v>
      </c>
      <c r="I10" s="90">
        <v>2.27</v>
      </c>
      <c r="J10" s="90">
        <v>2.34</v>
      </c>
      <c r="K10" s="90">
        <v>2.34</v>
      </c>
      <c r="L10" s="90">
        <v>2.34</v>
      </c>
      <c r="M10" s="90">
        <v>2.34</v>
      </c>
      <c r="N10" s="90">
        <v>2.3199999999999998</v>
      </c>
      <c r="O10" s="90">
        <v>2.3199999999999998</v>
      </c>
      <c r="P10" s="90">
        <v>2.23</v>
      </c>
      <c r="Q10" s="94">
        <v>2.17</v>
      </c>
      <c r="R10" s="111"/>
      <c r="S10" s="90">
        <v>4.7</v>
      </c>
      <c r="T10" s="90">
        <v>4.8499999999999996</v>
      </c>
      <c r="U10" s="90">
        <v>5.01</v>
      </c>
      <c r="V10" s="90">
        <v>5.07</v>
      </c>
      <c r="W10" s="94">
        <v>5.03</v>
      </c>
      <c r="X10" s="31"/>
      <c r="Y10" s="90">
        <v>5.4</v>
      </c>
      <c r="Z10" s="90">
        <v>5.64</v>
      </c>
      <c r="AA10" s="90">
        <v>5.72</v>
      </c>
      <c r="AB10" s="90">
        <v>5.86</v>
      </c>
      <c r="AC10" s="90">
        <v>5.81</v>
      </c>
      <c r="AD10" s="90">
        <v>5.74</v>
      </c>
      <c r="AE10" s="90">
        <v>5.58</v>
      </c>
      <c r="AF10" s="90">
        <v>5.4</v>
      </c>
      <c r="AG10" s="90">
        <v>5.48</v>
      </c>
      <c r="AH10" s="94">
        <v>5.49</v>
      </c>
    </row>
    <row r="11" spans="1:34" ht="16.5" x14ac:dyDescent="0.35">
      <c r="A11" s="109"/>
      <c r="B11" s="96">
        <v>4.6900000000000004</v>
      </c>
      <c r="C11" s="96">
        <v>4.82</v>
      </c>
      <c r="D11" s="96">
        <v>4.95</v>
      </c>
      <c r="E11" s="96">
        <v>5.29</v>
      </c>
      <c r="F11" s="97">
        <v>5.14</v>
      </c>
      <c r="G11" s="23"/>
      <c r="H11" s="96">
        <v>2.16</v>
      </c>
      <c r="I11" s="96">
        <v>2.3199999999999998</v>
      </c>
      <c r="J11" s="96">
        <v>2.31</v>
      </c>
      <c r="K11" s="96">
        <v>2.39</v>
      </c>
      <c r="L11" s="96">
        <v>2.33</v>
      </c>
      <c r="M11" s="96">
        <v>2.36</v>
      </c>
      <c r="N11" s="96">
        <v>2.37</v>
      </c>
      <c r="O11" s="96">
        <v>2.3199999999999998</v>
      </c>
      <c r="P11" s="96">
        <v>2.2799999999999998</v>
      </c>
      <c r="Q11" s="97">
        <v>2.2000000000000002</v>
      </c>
      <c r="R11" s="109"/>
      <c r="S11" s="96">
        <v>4.8</v>
      </c>
      <c r="T11" s="96">
        <v>4.74</v>
      </c>
      <c r="U11" s="96">
        <v>4.95</v>
      </c>
      <c r="V11" s="96">
        <v>5.0599999999999996</v>
      </c>
      <c r="W11" s="97">
        <v>5.14</v>
      </c>
      <c r="X11" s="23"/>
      <c r="Y11" s="96">
        <v>5.26</v>
      </c>
      <c r="Z11" s="96">
        <v>5.52</v>
      </c>
      <c r="AA11" s="96">
        <v>5.75</v>
      </c>
      <c r="AB11" s="96">
        <v>5.77</v>
      </c>
      <c r="AC11" s="96">
        <v>5.84</v>
      </c>
      <c r="AD11" s="96">
        <v>5.63</v>
      </c>
      <c r="AE11" s="96">
        <v>5.48</v>
      </c>
      <c r="AF11" s="96">
        <v>5.34</v>
      </c>
      <c r="AG11" s="96">
        <v>5.6</v>
      </c>
      <c r="AH11" s="97">
        <v>5.34</v>
      </c>
    </row>
    <row r="12" spans="1:34" ht="16.5" x14ac:dyDescent="0.35">
      <c r="A12" s="109"/>
      <c r="B12" s="90">
        <v>4.79</v>
      </c>
      <c r="C12" s="90">
        <v>4.66</v>
      </c>
      <c r="D12" s="90">
        <v>4.87</v>
      </c>
      <c r="E12" s="90">
        <v>5.2</v>
      </c>
      <c r="F12" s="94">
        <v>5.0199999999999996</v>
      </c>
      <c r="G12" s="25"/>
      <c r="H12" s="90">
        <v>2.13</v>
      </c>
      <c r="I12" s="90">
        <v>2.36</v>
      </c>
      <c r="J12" s="90">
        <v>2.33</v>
      </c>
      <c r="K12" s="90">
        <v>2.35</v>
      </c>
      <c r="L12" s="90">
        <v>2.38</v>
      </c>
      <c r="M12" s="90">
        <v>2.35</v>
      </c>
      <c r="N12" s="90">
        <v>2.35</v>
      </c>
      <c r="O12" s="90">
        <v>2.2799999999999998</v>
      </c>
      <c r="P12" s="90">
        <v>2.25</v>
      </c>
      <c r="Q12" s="94">
        <v>2.2400000000000002</v>
      </c>
      <c r="R12" s="109"/>
      <c r="S12" s="90">
        <v>4.72</v>
      </c>
      <c r="T12" s="90">
        <v>4.8600000000000003</v>
      </c>
      <c r="U12" s="90">
        <v>5.0599999999999996</v>
      </c>
      <c r="V12" s="90">
        <v>5.18</v>
      </c>
      <c r="W12" s="94">
        <v>5.05</v>
      </c>
      <c r="X12" s="25"/>
      <c r="Y12" s="90">
        <v>5.19</v>
      </c>
      <c r="Z12" s="90">
        <v>5.58</v>
      </c>
      <c r="AA12" s="90">
        <v>5.74</v>
      </c>
      <c r="AB12" s="90">
        <v>5.72</v>
      </c>
      <c r="AC12" s="90">
        <v>5.8</v>
      </c>
      <c r="AD12" s="90">
        <v>5.79</v>
      </c>
      <c r="AE12" s="90">
        <v>5.59</v>
      </c>
      <c r="AF12" s="90">
        <v>5.4</v>
      </c>
      <c r="AG12" s="90">
        <v>5.51</v>
      </c>
      <c r="AH12" s="94">
        <v>5.4</v>
      </c>
    </row>
    <row r="13" spans="1:34" thickBot="1" x14ac:dyDescent="0.4">
      <c r="A13" s="112"/>
      <c r="B13" s="92">
        <v>4.8099999999999996</v>
      </c>
      <c r="C13" s="92">
        <v>4.75</v>
      </c>
      <c r="D13" s="92">
        <v>5.05</v>
      </c>
      <c r="E13" s="92">
        <v>5.09</v>
      </c>
      <c r="F13" s="93">
        <v>5.05</v>
      </c>
      <c r="G13" s="33"/>
      <c r="H13" s="92">
        <v>2.19</v>
      </c>
      <c r="I13" s="92">
        <v>2.27</v>
      </c>
      <c r="J13" s="92">
        <v>2.35</v>
      </c>
      <c r="K13" s="92">
        <v>2.38</v>
      </c>
      <c r="L13" s="92">
        <v>2.34</v>
      </c>
      <c r="M13" s="92">
        <v>2.3199999999999998</v>
      </c>
      <c r="N13" s="92">
        <v>2.2799999999999998</v>
      </c>
      <c r="O13" s="92">
        <v>2.2999999999999998</v>
      </c>
      <c r="P13" s="92">
        <v>2.21</v>
      </c>
      <c r="Q13" s="93">
        <v>2.19</v>
      </c>
      <c r="R13" s="112"/>
      <c r="S13" s="92">
        <v>4.7</v>
      </c>
      <c r="T13" s="92">
        <v>4.75</v>
      </c>
      <c r="U13" s="92">
        <v>5.04</v>
      </c>
      <c r="V13" s="92">
        <v>5.13</v>
      </c>
      <c r="W13" s="93">
        <v>5.08</v>
      </c>
      <c r="X13" s="33"/>
      <c r="Y13" s="92">
        <v>5.19</v>
      </c>
      <c r="Z13" s="92">
        <v>5.5</v>
      </c>
      <c r="AA13" s="92">
        <v>5.6</v>
      </c>
      <c r="AB13" s="92">
        <v>5.75</v>
      </c>
      <c r="AC13" s="92">
        <v>5.76</v>
      </c>
      <c r="AD13" s="92">
        <v>5.72</v>
      </c>
      <c r="AE13" s="92">
        <v>5.48</v>
      </c>
      <c r="AF13" s="92">
        <v>5.44</v>
      </c>
      <c r="AG13" s="92">
        <v>5.42</v>
      </c>
      <c r="AH13" s="93">
        <v>5.31</v>
      </c>
    </row>
    <row r="14" spans="1:34" ht="16.5" x14ac:dyDescent="0.35">
      <c r="A14" s="113" t="s">
        <v>75</v>
      </c>
      <c r="B14" s="114">
        <v>4.88</v>
      </c>
      <c r="C14" s="115">
        <v>4.84</v>
      </c>
      <c r="D14" s="115">
        <v>4.8899999999999997</v>
      </c>
      <c r="E14" s="115">
        <v>4.91</v>
      </c>
      <c r="F14" s="116">
        <v>4.8099999999999996</v>
      </c>
      <c r="G14" s="113" t="s">
        <v>75</v>
      </c>
      <c r="H14" s="115">
        <v>1.89</v>
      </c>
      <c r="I14" s="115">
        <v>2.04</v>
      </c>
      <c r="J14" s="115">
        <v>2.11</v>
      </c>
      <c r="K14" s="115">
        <v>2.09</v>
      </c>
      <c r="L14" s="115">
        <v>2.08</v>
      </c>
      <c r="M14" s="115">
        <v>2.0099999999999998</v>
      </c>
      <c r="N14" s="115">
        <v>2.0099999999999998</v>
      </c>
      <c r="O14" s="115">
        <v>1.97</v>
      </c>
      <c r="P14" s="115">
        <v>1.86</v>
      </c>
      <c r="Q14" s="116">
        <v>1.78</v>
      </c>
      <c r="R14" s="113" t="s">
        <v>75</v>
      </c>
      <c r="S14" s="114">
        <v>3.77</v>
      </c>
      <c r="T14" s="115">
        <v>3.86</v>
      </c>
      <c r="U14" s="115">
        <v>3.97</v>
      </c>
      <c r="V14" s="115">
        <v>4.13</v>
      </c>
      <c r="W14" s="116">
        <v>4.08</v>
      </c>
      <c r="X14" s="113" t="s">
        <v>75</v>
      </c>
      <c r="Y14" s="115">
        <v>3.99</v>
      </c>
      <c r="Z14" s="115">
        <v>4.17</v>
      </c>
      <c r="AA14" s="115">
        <v>4.25</v>
      </c>
      <c r="AB14" s="115">
        <v>4.24</v>
      </c>
      <c r="AC14" s="115">
        <v>4.17</v>
      </c>
      <c r="AD14" s="115">
        <v>4.17</v>
      </c>
      <c r="AE14" s="115">
        <v>4.04</v>
      </c>
      <c r="AF14" s="115">
        <v>4.05</v>
      </c>
      <c r="AG14" s="115">
        <v>4.1399999999999997</v>
      </c>
      <c r="AH14" s="116">
        <v>3.93</v>
      </c>
    </row>
    <row r="15" spans="1:34" ht="16.5" x14ac:dyDescent="0.35">
      <c r="A15" s="14"/>
      <c r="B15" s="98">
        <v>4.9400000000000004</v>
      </c>
      <c r="C15" s="98">
        <v>4.76</v>
      </c>
      <c r="D15" s="98">
        <v>4.92</v>
      </c>
      <c r="E15" s="98">
        <v>4.87</v>
      </c>
      <c r="F15" s="99">
        <v>4.79</v>
      </c>
      <c r="G15" s="25"/>
      <c r="H15" s="98">
        <v>1.82</v>
      </c>
      <c r="I15" s="98">
        <v>1.95</v>
      </c>
      <c r="J15" s="98">
        <v>2.04</v>
      </c>
      <c r="K15" s="98">
        <v>2.06</v>
      </c>
      <c r="L15" s="98">
        <v>2.0299999999999998</v>
      </c>
      <c r="M15" s="98">
        <v>2.0099999999999998</v>
      </c>
      <c r="N15" s="98">
        <v>1.98</v>
      </c>
      <c r="O15" s="98">
        <v>1.97</v>
      </c>
      <c r="P15" s="98">
        <v>1.87</v>
      </c>
      <c r="Q15" s="99">
        <v>1.81</v>
      </c>
      <c r="R15" s="14"/>
      <c r="S15" s="98">
        <v>3.75</v>
      </c>
      <c r="T15" s="98">
        <v>3.69</v>
      </c>
      <c r="U15" s="98">
        <v>3.9</v>
      </c>
      <c r="V15" s="98">
        <v>4.07</v>
      </c>
      <c r="W15" s="99">
        <v>4.18</v>
      </c>
      <c r="X15" s="25"/>
      <c r="Y15" s="98">
        <v>4.03</v>
      </c>
      <c r="Z15" s="98">
        <v>4.17</v>
      </c>
      <c r="AA15" s="98">
        <v>4.22</v>
      </c>
      <c r="AB15" s="98">
        <v>4.2</v>
      </c>
      <c r="AC15" s="98">
        <v>4.2</v>
      </c>
      <c r="AD15" s="98">
        <v>4.2300000000000004</v>
      </c>
      <c r="AE15" s="98">
        <v>4.09</v>
      </c>
      <c r="AF15" s="98">
        <v>4.0599999999999996</v>
      </c>
      <c r="AG15" s="98">
        <v>4.17</v>
      </c>
      <c r="AH15" s="99">
        <v>3.96</v>
      </c>
    </row>
    <row r="16" spans="1:34" ht="16.5" x14ac:dyDescent="0.35">
      <c r="A16" s="14"/>
      <c r="B16" s="98">
        <v>5.0599999999999996</v>
      </c>
      <c r="C16" s="98">
        <v>4.8600000000000003</v>
      </c>
      <c r="D16" s="98">
        <v>4.88</v>
      </c>
      <c r="E16" s="98">
        <v>4.95</v>
      </c>
      <c r="F16" s="99">
        <v>4.79</v>
      </c>
      <c r="G16" s="25"/>
      <c r="H16" s="98">
        <v>1.87</v>
      </c>
      <c r="I16" s="98">
        <v>2.02</v>
      </c>
      <c r="J16" s="98">
        <v>2.0499999999999998</v>
      </c>
      <c r="K16" s="98">
        <v>2.08</v>
      </c>
      <c r="L16" s="98">
        <v>2.04</v>
      </c>
      <c r="M16" s="98">
        <v>2.0499999999999998</v>
      </c>
      <c r="N16" s="98">
        <v>2.0099999999999998</v>
      </c>
      <c r="O16" s="98">
        <v>2.0299999999999998</v>
      </c>
      <c r="P16" s="98">
        <v>1.92</v>
      </c>
      <c r="Q16" s="99">
        <v>1.81</v>
      </c>
      <c r="R16" s="14"/>
      <c r="S16" s="98">
        <v>3.87</v>
      </c>
      <c r="T16" s="98">
        <v>3.77</v>
      </c>
      <c r="U16" s="98">
        <v>3.95</v>
      </c>
      <c r="V16" s="98">
        <v>4.07</v>
      </c>
      <c r="W16" s="99">
        <v>4.07</v>
      </c>
      <c r="X16" s="25"/>
      <c r="Y16" s="98">
        <v>4.1500000000000004</v>
      </c>
      <c r="Z16" s="98">
        <v>4.17</v>
      </c>
      <c r="AA16" s="98">
        <v>4.24</v>
      </c>
      <c r="AB16" s="98">
        <v>4.22</v>
      </c>
      <c r="AC16" s="98">
        <v>4.24</v>
      </c>
      <c r="AD16" s="98">
        <v>4.28</v>
      </c>
      <c r="AE16" s="98">
        <v>4.13</v>
      </c>
      <c r="AF16" s="98">
        <v>4.1399999999999997</v>
      </c>
      <c r="AG16" s="98">
        <v>4.18</v>
      </c>
      <c r="AH16" s="99">
        <v>4</v>
      </c>
    </row>
    <row r="17" spans="1:34" ht="16.5" x14ac:dyDescent="0.35">
      <c r="A17" s="14"/>
      <c r="B17" s="98">
        <v>4.96</v>
      </c>
      <c r="C17" s="98">
        <v>4.8499999999999996</v>
      </c>
      <c r="D17" s="98">
        <v>4.9000000000000004</v>
      </c>
      <c r="E17" s="98">
        <v>4.88</v>
      </c>
      <c r="F17" s="99">
        <v>4.78</v>
      </c>
      <c r="G17" s="25"/>
      <c r="H17" s="98">
        <v>1.87</v>
      </c>
      <c r="I17" s="98">
        <v>1.96</v>
      </c>
      <c r="J17" s="98">
        <v>2.0699999999999998</v>
      </c>
      <c r="K17" s="98">
        <v>2.0499999999999998</v>
      </c>
      <c r="L17" s="98">
        <v>2.0299999999999998</v>
      </c>
      <c r="M17" s="98">
        <v>1.97</v>
      </c>
      <c r="N17" s="98">
        <v>1.95</v>
      </c>
      <c r="O17" s="98">
        <v>1.92</v>
      </c>
      <c r="P17" s="98">
        <v>1.89</v>
      </c>
      <c r="Q17" s="99">
        <v>1.84</v>
      </c>
      <c r="R17" s="14"/>
      <c r="S17" s="98">
        <v>3.78</v>
      </c>
      <c r="T17" s="98">
        <v>3.71</v>
      </c>
      <c r="U17" s="98">
        <v>4</v>
      </c>
      <c r="V17" s="98">
        <v>4.1100000000000003</v>
      </c>
      <c r="W17" s="99">
        <v>4.1399999999999997</v>
      </c>
      <c r="X17" s="25"/>
      <c r="Y17" s="98">
        <v>4.13</v>
      </c>
      <c r="Z17" s="98">
        <v>4.1900000000000004</v>
      </c>
      <c r="AA17" s="98">
        <v>4.12</v>
      </c>
      <c r="AB17" s="98">
        <v>4.29</v>
      </c>
      <c r="AC17" s="98">
        <v>4.24</v>
      </c>
      <c r="AD17" s="98">
        <v>4.25</v>
      </c>
      <c r="AE17" s="98">
        <v>4.0599999999999996</v>
      </c>
      <c r="AF17" s="98">
        <v>4.05</v>
      </c>
      <c r="AG17" s="98">
        <v>4.1399999999999997</v>
      </c>
      <c r="AH17" s="99">
        <v>3.93</v>
      </c>
    </row>
    <row r="18" spans="1:34" ht="16.5" x14ac:dyDescent="0.35">
      <c r="A18" s="14"/>
      <c r="B18" s="98">
        <v>4.87</v>
      </c>
      <c r="C18" s="98">
        <v>4.7300000000000004</v>
      </c>
      <c r="D18" s="98">
        <v>4.91</v>
      </c>
      <c r="E18" s="98">
        <v>4.8600000000000003</v>
      </c>
      <c r="F18" s="99">
        <v>4.76</v>
      </c>
      <c r="G18" s="25"/>
      <c r="H18" s="98">
        <v>1.86</v>
      </c>
      <c r="I18" s="98">
        <v>1.96</v>
      </c>
      <c r="J18" s="98">
        <v>2.0299999999999998</v>
      </c>
      <c r="K18" s="98">
        <v>2.02</v>
      </c>
      <c r="L18" s="98">
        <v>2.0299999999999998</v>
      </c>
      <c r="M18" s="98">
        <v>1.98</v>
      </c>
      <c r="N18" s="98">
        <v>1.93</v>
      </c>
      <c r="O18" s="98">
        <v>1.95</v>
      </c>
      <c r="P18" s="98">
        <v>1.89</v>
      </c>
      <c r="Q18" s="99">
        <v>1.8</v>
      </c>
      <c r="R18" s="14"/>
      <c r="S18" s="98">
        <v>3.76</v>
      </c>
      <c r="T18" s="98">
        <v>3.76</v>
      </c>
      <c r="U18" s="98">
        <v>3.98</v>
      </c>
      <c r="V18" s="98">
        <v>4.03</v>
      </c>
      <c r="W18" s="99">
        <v>4.1399999999999997</v>
      </c>
      <c r="X18" s="25"/>
      <c r="Y18" s="98">
        <v>4.03</v>
      </c>
      <c r="Z18" s="98">
        <v>4.07</v>
      </c>
      <c r="AA18" s="98">
        <v>4.09</v>
      </c>
      <c r="AB18" s="98">
        <v>4.1500000000000004</v>
      </c>
      <c r="AC18" s="98">
        <v>4.0999999999999996</v>
      </c>
      <c r="AD18" s="98">
        <v>4.1900000000000004</v>
      </c>
      <c r="AE18" s="98">
        <v>4.05</v>
      </c>
      <c r="AF18" s="98">
        <v>4.05</v>
      </c>
      <c r="AG18" s="98">
        <v>4.13</v>
      </c>
      <c r="AH18" s="99">
        <v>3.89</v>
      </c>
    </row>
    <row r="19" spans="1:34" ht="16.5" x14ac:dyDescent="0.35">
      <c r="A19" s="14"/>
      <c r="B19" s="98">
        <v>4.42</v>
      </c>
      <c r="C19" s="98">
        <v>4.38</v>
      </c>
      <c r="D19" s="98">
        <v>4.57</v>
      </c>
      <c r="E19" s="98">
        <v>4.66</v>
      </c>
      <c r="F19" s="99">
        <v>4.7300000000000004</v>
      </c>
      <c r="G19" s="25"/>
      <c r="H19" s="98">
        <v>1.86</v>
      </c>
      <c r="I19" s="98">
        <v>1.96</v>
      </c>
      <c r="J19" s="98">
        <v>1.99</v>
      </c>
      <c r="K19" s="98">
        <v>2.06</v>
      </c>
      <c r="L19" s="98">
        <v>2</v>
      </c>
      <c r="M19" s="98">
        <v>2</v>
      </c>
      <c r="N19" s="98">
        <v>2.0099999999999998</v>
      </c>
      <c r="O19" s="98">
        <v>1.97</v>
      </c>
      <c r="P19" s="98">
        <v>1.91</v>
      </c>
      <c r="Q19" s="99">
        <v>1.82</v>
      </c>
      <c r="R19" s="14"/>
      <c r="S19" s="98">
        <v>3.89</v>
      </c>
      <c r="T19" s="98">
        <v>4.04</v>
      </c>
      <c r="U19" s="98">
        <v>4.2699999999999996</v>
      </c>
      <c r="V19" s="98">
        <v>4.28</v>
      </c>
      <c r="W19" s="99">
        <v>4.25</v>
      </c>
      <c r="X19" s="25"/>
      <c r="Y19" s="98">
        <v>4.2699999999999996</v>
      </c>
      <c r="Z19" s="98">
        <v>4.49</v>
      </c>
      <c r="AA19" s="98">
        <v>4.5599999999999996</v>
      </c>
      <c r="AB19" s="98">
        <v>4.5999999999999996</v>
      </c>
      <c r="AC19" s="98">
        <v>4.6399999999999997</v>
      </c>
      <c r="AD19" s="98">
        <v>4.53</v>
      </c>
      <c r="AE19" s="98">
        <v>4.3600000000000003</v>
      </c>
      <c r="AF19" s="98">
        <v>4.28</v>
      </c>
      <c r="AG19" s="98">
        <v>4.28</v>
      </c>
      <c r="AH19" s="99">
        <v>4.16</v>
      </c>
    </row>
    <row r="20" spans="1:34" ht="16.5" x14ac:dyDescent="0.35">
      <c r="A20" s="14"/>
      <c r="B20" s="98">
        <v>4.45</v>
      </c>
      <c r="C20" s="98">
        <v>4.38</v>
      </c>
      <c r="D20" s="98">
        <v>4.7</v>
      </c>
      <c r="E20" s="98">
        <v>4.87</v>
      </c>
      <c r="F20" s="99">
        <v>4.87</v>
      </c>
      <c r="G20" s="25"/>
      <c r="H20" s="98">
        <v>1.85</v>
      </c>
      <c r="I20" s="98">
        <v>1.95</v>
      </c>
      <c r="J20" s="98">
        <v>2.0299999999999998</v>
      </c>
      <c r="K20" s="98">
        <v>2.06</v>
      </c>
      <c r="L20" s="98">
        <v>2.0099999999999998</v>
      </c>
      <c r="M20" s="98">
        <v>2.0699999999999998</v>
      </c>
      <c r="N20" s="98">
        <v>2.06</v>
      </c>
      <c r="O20" s="98">
        <v>1.99</v>
      </c>
      <c r="P20" s="98">
        <v>1.94</v>
      </c>
      <c r="Q20" s="99">
        <v>1.84</v>
      </c>
      <c r="R20" s="14"/>
      <c r="S20" s="98">
        <v>3.94</v>
      </c>
      <c r="T20" s="98">
        <v>4.05</v>
      </c>
      <c r="U20" s="98">
        <v>4.2300000000000004</v>
      </c>
      <c r="V20" s="98">
        <v>4.34</v>
      </c>
      <c r="W20" s="99">
        <v>4.24</v>
      </c>
      <c r="X20" s="25"/>
      <c r="Y20" s="98">
        <v>4.24</v>
      </c>
      <c r="Z20" s="98">
        <v>4.46</v>
      </c>
      <c r="AA20" s="98">
        <v>4.5599999999999996</v>
      </c>
      <c r="AB20" s="98">
        <v>4.58</v>
      </c>
      <c r="AC20" s="98">
        <v>4.58</v>
      </c>
      <c r="AD20" s="98">
        <v>4.41</v>
      </c>
      <c r="AE20" s="98">
        <v>4.29</v>
      </c>
      <c r="AF20" s="98">
        <v>4.16</v>
      </c>
      <c r="AG20" s="98">
        <v>4.21</v>
      </c>
      <c r="AH20" s="99">
        <v>4.1900000000000004</v>
      </c>
    </row>
    <row r="21" spans="1:34" ht="16.5" x14ac:dyDescent="0.35">
      <c r="A21" s="14"/>
      <c r="B21" s="98">
        <v>4.38</v>
      </c>
      <c r="C21" s="98">
        <v>4.4400000000000004</v>
      </c>
      <c r="D21" s="98">
        <v>4.66</v>
      </c>
      <c r="E21" s="98">
        <v>4.95</v>
      </c>
      <c r="F21" s="99">
        <v>4.7699999999999996</v>
      </c>
      <c r="G21" s="25"/>
      <c r="H21" s="98">
        <v>1.86</v>
      </c>
      <c r="I21" s="98">
        <v>1.96</v>
      </c>
      <c r="J21" s="98">
        <v>2</v>
      </c>
      <c r="K21" s="98">
        <v>2.04</v>
      </c>
      <c r="L21" s="98">
        <v>2.04</v>
      </c>
      <c r="M21" s="98">
        <v>2.0299999999999998</v>
      </c>
      <c r="N21" s="98">
        <v>2</v>
      </c>
      <c r="O21" s="98">
        <v>1.98</v>
      </c>
      <c r="P21" s="98">
        <v>1.93</v>
      </c>
      <c r="Q21" s="99">
        <v>1.85</v>
      </c>
      <c r="R21" s="14"/>
      <c r="S21" s="98">
        <v>3.89</v>
      </c>
      <c r="T21" s="98">
        <v>4.05</v>
      </c>
      <c r="U21" s="98">
        <v>4.29</v>
      </c>
      <c r="V21" s="98">
        <v>4.28</v>
      </c>
      <c r="W21" s="99">
        <v>4.3099999999999996</v>
      </c>
      <c r="X21" s="25"/>
      <c r="Y21" s="98">
        <v>4.22</v>
      </c>
      <c r="Z21" s="98">
        <v>4.5199999999999996</v>
      </c>
      <c r="AA21" s="98">
        <v>4.5599999999999996</v>
      </c>
      <c r="AB21" s="98">
        <v>4.6100000000000003</v>
      </c>
      <c r="AC21" s="98">
        <v>4.5999999999999996</v>
      </c>
      <c r="AD21" s="98">
        <v>4.4800000000000004</v>
      </c>
      <c r="AE21" s="98">
        <v>4.3099999999999996</v>
      </c>
      <c r="AF21" s="98">
        <v>4.1900000000000004</v>
      </c>
      <c r="AG21" s="98">
        <v>4.2699999999999996</v>
      </c>
      <c r="AH21" s="99">
        <v>4.2300000000000004</v>
      </c>
    </row>
    <row r="22" spans="1:34" ht="16.5" x14ac:dyDescent="0.35">
      <c r="A22" s="14"/>
      <c r="B22" s="98">
        <v>4.38</v>
      </c>
      <c r="C22" s="98">
        <v>4.3600000000000003</v>
      </c>
      <c r="D22" s="98">
        <v>4.6100000000000003</v>
      </c>
      <c r="E22" s="98">
        <v>4.71</v>
      </c>
      <c r="F22" s="99">
        <v>4.71</v>
      </c>
      <c r="G22" s="25"/>
      <c r="H22" s="98">
        <v>1.82</v>
      </c>
      <c r="I22" s="98">
        <v>1.97</v>
      </c>
      <c r="J22" s="98">
        <v>1.99</v>
      </c>
      <c r="K22" s="98">
        <v>2.0299999999999998</v>
      </c>
      <c r="L22" s="98">
        <v>2.02</v>
      </c>
      <c r="M22" s="98">
        <v>2.0499999999999998</v>
      </c>
      <c r="N22" s="98">
        <v>2.02</v>
      </c>
      <c r="O22" s="98">
        <v>1.96</v>
      </c>
      <c r="P22" s="98">
        <v>1.9</v>
      </c>
      <c r="Q22" s="99">
        <v>1.87</v>
      </c>
      <c r="R22" s="14"/>
      <c r="S22" s="98">
        <v>3.91</v>
      </c>
      <c r="T22" s="98">
        <v>3.99</v>
      </c>
      <c r="U22" s="98">
        <v>4.25</v>
      </c>
      <c r="V22" s="98">
        <v>4.29</v>
      </c>
      <c r="W22" s="99">
        <v>4.3</v>
      </c>
      <c r="X22" s="25"/>
      <c r="Y22" s="98">
        <v>4.1399999999999997</v>
      </c>
      <c r="Z22" s="98">
        <v>4.5199999999999996</v>
      </c>
      <c r="AA22" s="98">
        <v>4.57</v>
      </c>
      <c r="AB22" s="98">
        <v>4.58</v>
      </c>
      <c r="AC22" s="98">
        <v>4.58</v>
      </c>
      <c r="AD22" s="98">
        <v>4.4400000000000004</v>
      </c>
      <c r="AE22" s="98">
        <v>4.25</v>
      </c>
      <c r="AF22" s="98">
        <v>4.2300000000000004</v>
      </c>
      <c r="AG22" s="98">
        <v>4.24</v>
      </c>
      <c r="AH22" s="99">
        <v>4.13</v>
      </c>
    </row>
    <row r="23" spans="1:34" thickBot="1" x14ac:dyDescent="0.4">
      <c r="A23" s="107"/>
      <c r="B23" s="117">
        <v>4.45</v>
      </c>
      <c r="C23" s="117">
        <v>4.3499999999999996</v>
      </c>
      <c r="D23" s="117">
        <v>4.71</v>
      </c>
      <c r="E23" s="117">
        <v>4.75</v>
      </c>
      <c r="F23" s="118">
        <v>4.8</v>
      </c>
      <c r="G23" s="106"/>
      <c r="H23" s="117">
        <v>1.86</v>
      </c>
      <c r="I23" s="117">
        <v>1.98</v>
      </c>
      <c r="J23" s="117">
        <v>2.02</v>
      </c>
      <c r="K23" s="117">
        <v>2.04</v>
      </c>
      <c r="L23" s="117">
        <v>2</v>
      </c>
      <c r="M23" s="117">
        <v>2.02</v>
      </c>
      <c r="N23" s="117">
        <v>2.02</v>
      </c>
      <c r="O23" s="117">
        <v>1.97</v>
      </c>
      <c r="P23" s="117">
        <v>1.88</v>
      </c>
      <c r="Q23" s="118">
        <v>1.83</v>
      </c>
      <c r="R23" s="107"/>
      <c r="S23" s="117">
        <v>3.9</v>
      </c>
      <c r="T23" s="117">
        <v>3.91</v>
      </c>
      <c r="U23" s="117">
        <v>4.1900000000000004</v>
      </c>
      <c r="V23" s="117">
        <v>4.3499999999999996</v>
      </c>
      <c r="W23" s="118">
        <v>4.1900000000000004</v>
      </c>
      <c r="X23" s="106"/>
      <c r="Y23" s="117">
        <v>3.98</v>
      </c>
      <c r="Z23" s="117">
        <v>4.3499999999999996</v>
      </c>
      <c r="AA23" s="117">
        <v>4.55</v>
      </c>
      <c r="AB23" s="117">
        <v>4.53</v>
      </c>
      <c r="AC23" s="117">
        <v>4.46</v>
      </c>
      <c r="AD23" s="117">
        <v>4.42</v>
      </c>
      <c r="AE23" s="117">
        <v>4.2300000000000004</v>
      </c>
      <c r="AF23" s="117">
        <v>4.1500000000000004</v>
      </c>
      <c r="AG23" s="117">
        <v>4.1500000000000004</v>
      </c>
      <c r="AH23" s="118">
        <v>4.04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0.3249999999999984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0.33839999999999959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0.98320000000000096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1.3384999999999989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0.56666666666666388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0.52061538461538392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0.7080658436213999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0.88525132275132212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1.835999999999991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1.6867938461538439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0.7647111111111119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1.3384999999999989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0.37000000000000011</v>
      </c>
      <c r="C33" s="67">
        <f t="shared" ref="C33:F33" si="0">C4-C14</f>
        <v>0.33999999999999986</v>
      </c>
      <c r="D33" s="67">
        <f t="shared" si="0"/>
        <v>0.35000000000000053</v>
      </c>
      <c r="E33" s="67">
        <f t="shared" si="0"/>
        <v>0.33999999999999986</v>
      </c>
      <c r="F33" s="68">
        <f t="shared" si="0"/>
        <v>0.20999999999999996</v>
      </c>
      <c r="G33" s="69" t="s">
        <v>56</v>
      </c>
      <c r="H33" s="22">
        <f>H4-H14</f>
        <v>0.33000000000000029</v>
      </c>
      <c r="I33" s="22">
        <f t="shared" ref="I33:Q33" si="1">I4-I14</f>
        <v>0.37999999999999989</v>
      </c>
      <c r="J33" s="22">
        <f t="shared" si="1"/>
        <v>0.31000000000000005</v>
      </c>
      <c r="K33" s="22">
        <f t="shared" si="1"/>
        <v>0.40000000000000036</v>
      </c>
      <c r="L33" s="22">
        <f t="shared" si="1"/>
        <v>0.35999999999999988</v>
      </c>
      <c r="M33" s="22">
        <f t="shared" si="1"/>
        <v>0.35000000000000009</v>
      </c>
      <c r="N33" s="22">
        <f t="shared" si="1"/>
        <v>0.33000000000000007</v>
      </c>
      <c r="O33" s="22">
        <f t="shared" si="1"/>
        <v>0.34000000000000008</v>
      </c>
      <c r="P33" s="22">
        <f t="shared" si="1"/>
        <v>0.3600000000000001</v>
      </c>
      <c r="Q33" s="70">
        <f t="shared" si="1"/>
        <v>0.38000000000000012</v>
      </c>
      <c r="R33" s="66" t="s">
        <v>52</v>
      </c>
      <c r="S33" s="67">
        <f>S4-S14</f>
        <v>1.1099999999999999</v>
      </c>
      <c r="T33" s="67">
        <f t="shared" ref="T33:W33" si="2">T4-T14</f>
        <v>1.0900000000000003</v>
      </c>
      <c r="U33" s="67">
        <f t="shared" si="2"/>
        <v>1.1800000000000002</v>
      </c>
      <c r="V33" s="67">
        <f t="shared" si="2"/>
        <v>1.1200000000000001</v>
      </c>
      <c r="W33" s="68">
        <f t="shared" si="2"/>
        <v>1.0999999999999996</v>
      </c>
      <c r="X33" s="69" t="s">
        <v>56</v>
      </c>
      <c r="Y33" s="22">
        <f>Y4-Y14</f>
        <v>1.4500000000000002</v>
      </c>
      <c r="Z33" s="22">
        <f t="shared" ref="Z33:AH33" si="3">Z4-Z14</f>
        <v>1.4699999999999998</v>
      </c>
      <c r="AA33" s="22">
        <f t="shared" si="3"/>
        <v>1.4100000000000001</v>
      </c>
      <c r="AB33" s="22">
        <f t="shared" si="3"/>
        <v>1.4500000000000002</v>
      </c>
      <c r="AC33" s="22">
        <f t="shared" si="3"/>
        <v>1.38</v>
      </c>
      <c r="AD33" s="22">
        <f t="shared" si="3"/>
        <v>1.4400000000000004</v>
      </c>
      <c r="AE33" s="22">
        <f t="shared" si="3"/>
        <v>1.5099999999999998</v>
      </c>
      <c r="AF33" s="22">
        <f t="shared" si="3"/>
        <v>1.54</v>
      </c>
      <c r="AG33" s="22">
        <f t="shared" si="3"/>
        <v>1.46</v>
      </c>
      <c r="AH33" s="70">
        <f t="shared" si="3"/>
        <v>1.4700000000000002</v>
      </c>
    </row>
    <row r="34" spans="1:34" ht="16.5" x14ac:dyDescent="0.35">
      <c r="A34" s="55"/>
      <c r="B34" s="54">
        <f t="shared" ref="B34:F42" si="4">B5-B15</f>
        <v>0.41999999999999993</v>
      </c>
      <c r="C34" s="54">
        <f t="shared" si="4"/>
        <v>0.29000000000000004</v>
      </c>
      <c r="D34" s="54">
        <f t="shared" si="4"/>
        <v>0.33999999999999986</v>
      </c>
      <c r="E34" s="54">
        <f t="shared" si="4"/>
        <v>0.32000000000000028</v>
      </c>
      <c r="F34" s="56">
        <f t="shared" si="4"/>
        <v>0.37999999999999989</v>
      </c>
      <c r="G34" s="71"/>
      <c r="H34" s="22">
        <f t="shared" ref="H34:Q42" si="5">H5-H15</f>
        <v>0.34999999999999987</v>
      </c>
      <c r="I34" s="22">
        <f t="shared" si="5"/>
        <v>0.34000000000000008</v>
      </c>
      <c r="J34" s="22">
        <f t="shared" si="5"/>
        <v>0.37999999999999989</v>
      </c>
      <c r="K34" s="22">
        <f t="shared" si="5"/>
        <v>0.39000000000000012</v>
      </c>
      <c r="L34" s="22">
        <f t="shared" si="5"/>
        <v>0.36000000000000032</v>
      </c>
      <c r="M34" s="22">
        <f t="shared" si="5"/>
        <v>0.43000000000000016</v>
      </c>
      <c r="N34" s="22">
        <f t="shared" si="5"/>
        <v>0.39999999999999991</v>
      </c>
      <c r="O34" s="22">
        <f t="shared" si="5"/>
        <v>0.3899999999999999</v>
      </c>
      <c r="P34" s="22">
        <f t="shared" si="5"/>
        <v>0.4099999999999997</v>
      </c>
      <c r="Q34" s="70">
        <f t="shared" si="5"/>
        <v>0.35999999999999988</v>
      </c>
      <c r="R34" s="55"/>
      <c r="S34" s="54">
        <f t="shared" ref="S34:W42" si="6">S5-S15</f>
        <v>1.1399999999999997</v>
      </c>
      <c r="T34" s="54">
        <f t="shared" si="6"/>
        <v>1.1700000000000004</v>
      </c>
      <c r="U34" s="54">
        <f t="shared" si="6"/>
        <v>1.3000000000000003</v>
      </c>
      <c r="V34" s="54">
        <f t="shared" si="6"/>
        <v>1.1999999999999993</v>
      </c>
      <c r="W34" s="56">
        <f t="shared" si="6"/>
        <v>1.1000000000000005</v>
      </c>
      <c r="X34" s="71"/>
      <c r="Y34" s="22">
        <f t="shared" ref="Y34:AH42" si="7">Y5-Y15</f>
        <v>1.5999999999999996</v>
      </c>
      <c r="Z34" s="22">
        <f t="shared" si="7"/>
        <v>1.58</v>
      </c>
      <c r="AA34" s="22">
        <f t="shared" si="7"/>
        <v>1.5600000000000005</v>
      </c>
      <c r="AB34" s="22">
        <f t="shared" si="7"/>
        <v>1.4500000000000002</v>
      </c>
      <c r="AC34" s="22">
        <f t="shared" si="7"/>
        <v>1.4799999999999995</v>
      </c>
      <c r="AD34" s="22">
        <f t="shared" si="7"/>
        <v>1.4899999999999993</v>
      </c>
      <c r="AE34" s="22">
        <f t="shared" si="7"/>
        <v>1.5300000000000002</v>
      </c>
      <c r="AF34" s="22">
        <f t="shared" si="7"/>
        <v>1.4800000000000004</v>
      </c>
      <c r="AG34" s="22">
        <f t="shared" si="7"/>
        <v>1.4900000000000002</v>
      </c>
      <c r="AH34" s="70">
        <f t="shared" si="7"/>
        <v>1.54</v>
      </c>
    </row>
    <row r="35" spans="1:34" ht="16.5" x14ac:dyDescent="0.35">
      <c r="A35" s="55"/>
      <c r="B35" s="54">
        <f t="shared" si="4"/>
        <v>0.32000000000000028</v>
      </c>
      <c r="C35" s="54">
        <f t="shared" si="4"/>
        <v>0.27999999999999936</v>
      </c>
      <c r="D35" s="54">
        <f t="shared" si="4"/>
        <v>0.36000000000000032</v>
      </c>
      <c r="E35" s="54">
        <f t="shared" si="4"/>
        <v>0.26999999999999957</v>
      </c>
      <c r="F35" s="56">
        <f t="shared" si="4"/>
        <v>0.28000000000000025</v>
      </c>
      <c r="G35" s="71"/>
      <c r="H35" s="22">
        <f t="shared" si="5"/>
        <v>0.35999999999999988</v>
      </c>
      <c r="I35" s="22">
        <f t="shared" si="5"/>
        <v>0.33999999999999986</v>
      </c>
      <c r="J35" s="22">
        <f t="shared" si="5"/>
        <v>0.33000000000000007</v>
      </c>
      <c r="K35" s="22">
        <f t="shared" si="5"/>
        <v>0.31000000000000005</v>
      </c>
      <c r="L35" s="22">
        <f t="shared" si="5"/>
        <v>0.35999999999999988</v>
      </c>
      <c r="M35" s="22">
        <f t="shared" si="5"/>
        <v>0.32000000000000028</v>
      </c>
      <c r="N35" s="22">
        <f t="shared" si="5"/>
        <v>0.32000000000000028</v>
      </c>
      <c r="O35" s="22">
        <f t="shared" si="5"/>
        <v>0.31000000000000005</v>
      </c>
      <c r="P35" s="22">
        <f t="shared" si="5"/>
        <v>0.31000000000000005</v>
      </c>
      <c r="Q35" s="70">
        <f t="shared" si="5"/>
        <v>0.33000000000000007</v>
      </c>
      <c r="R35" s="55"/>
      <c r="S35" s="54">
        <f t="shared" si="6"/>
        <v>0.99000000000000021</v>
      </c>
      <c r="T35" s="54">
        <f t="shared" si="6"/>
        <v>1.1400000000000001</v>
      </c>
      <c r="U35" s="54">
        <f t="shared" si="6"/>
        <v>1.1899999999999995</v>
      </c>
      <c r="V35" s="54">
        <f t="shared" si="6"/>
        <v>1.1899999999999995</v>
      </c>
      <c r="W35" s="56">
        <f t="shared" si="6"/>
        <v>1.1600000000000001</v>
      </c>
      <c r="X35" s="71"/>
      <c r="Y35" s="22">
        <f t="shared" si="7"/>
        <v>1.4799999999999995</v>
      </c>
      <c r="Z35" s="22">
        <f t="shared" si="7"/>
        <v>1.54</v>
      </c>
      <c r="AA35" s="22">
        <f t="shared" si="7"/>
        <v>1.5299999999999994</v>
      </c>
      <c r="AB35" s="22">
        <f t="shared" si="7"/>
        <v>1.3500000000000005</v>
      </c>
      <c r="AC35" s="22">
        <f t="shared" si="7"/>
        <v>1.5199999999999996</v>
      </c>
      <c r="AD35" s="22">
        <f t="shared" si="7"/>
        <v>1.42</v>
      </c>
      <c r="AE35" s="22">
        <f t="shared" si="7"/>
        <v>1.5</v>
      </c>
      <c r="AF35" s="22">
        <f t="shared" si="7"/>
        <v>1.46</v>
      </c>
      <c r="AG35" s="22">
        <f t="shared" si="7"/>
        <v>1.4500000000000002</v>
      </c>
      <c r="AH35" s="70">
        <f t="shared" si="7"/>
        <v>1.4800000000000004</v>
      </c>
    </row>
    <row r="36" spans="1:34" ht="16.5" x14ac:dyDescent="0.35">
      <c r="A36" s="55"/>
      <c r="B36" s="54">
        <f t="shared" si="4"/>
        <v>0.23000000000000043</v>
      </c>
      <c r="C36" s="54">
        <f t="shared" si="4"/>
        <v>0.23000000000000043</v>
      </c>
      <c r="D36" s="54">
        <f t="shared" si="4"/>
        <v>0.35999999999999943</v>
      </c>
      <c r="E36" s="54">
        <f t="shared" si="4"/>
        <v>0.32000000000000028</v>
      </c>
      <c r="F36" s="56">
        <f t="shared" si="4"/>
        <v>0.23999999999999932</v>
      </c>
      <c r="G36" s="71"/>
      <c r="H36" s="22">
        <f t="shared" si="5"/>
        <v>0.29999999999999982</v>
      </c>
      <c r="I36" s="22">
        <f t="shared" si="5"/>
        <v>0.39000000000000012</v>
      </c>
      <c r="J36" s="22">
        <f t="shared" si="5"/>
        <v>0.30000000000000027</v>
      </c>
      <c r="K36" s="22">
        <f t="shared" si="5"/>
        <v>0.32000000000000028</v>
      </c>
      <c r="L36" s="22">
        <f t="shared" si="5"/>
        <v>0.35000000000000009</v>
      </c>
      <c r="M36" s="22">
        <f t="shared" si="5"/>
        <v>0.30999999999999983</v>
      </c>
      <c r="N36" s="22">
        <f t="shared" si="5"/>
        <v>0.34000000000000008</v>
      </c>
      <c r="O36" s="22">
        <f t="shared" si="5"/>
        <v>0.37000000000000011</v>
      </c>
      <c r="P36" s="22">
        <f t="shared" si="5"/>
        <v>0.32000000000000006</v>
      </c>
      <c r="Q36" s="70">
        <f t="shared" si="5"/>
        <v>0.34999999999999987</v>
      </c>
      <c r="R36" s="55"/>
      <c r="S36" s="54">
        <f t="shared" si="6"/>
        <v>1.2600000000000002</v>
      </c>
      <c r="T36" s="54">
        <f t="shared" si="6"/>
        <v>1.1799999999999997</v>
      </c>
      <c r="U36" s="54">
        <f t="shared" si="6"/>
        <v>1.1600000000000001</v>
      </c>
      <c r="V36" s="54">
        <f t="shared" si="6"/>
        <v>1.17</v>
      </c>
      <c r="W36" s="56">
        <f t="shared" si="6"/>
        <v>1.1500000000000004</v>
      </c>
      <c r="X36" s="71"/>
      <c r="Y36" s="22">
        <f t="shared" si="7"/>
        <v>1.38</v>
      </c>
      <c r="Z36" s="22">
        <f t="shared" si="7"/>
        <v>1.5199999999999996</v>
      </c>
      <c r="AA36" s="22">
        <f t="shared" si="7"/>
        <v>1.63</v>
      </c>
      <c r="AB36" s="22">
        <f t="shared" si="7"/>
        <v>1.3200000000000003</v>
      </c>
      <c r="AC36" s="22">
        <f t="shared" si="7"/>
        <v>1.3899999999999997</v>
      </c>
      <c r="AD36" s="22">
        <f t="shared" si="7"/>
        <v>1.4299999999999997</v>
      </c>
      <c r="AE36" s="22">
        <f t="shared" si="7"/>
        <v>1.5200000000000005</v>
      </c>
      <c r="AF36" s="22">
        <f t="shared" si="7"/>
        <v>1.5600000000000005</v>
      </c>
      <c r="AG36" s="22">
        <f t="shared" si="7"/>
        <v>1.4900000000000002</v>
      </c>
      <c r="AH36" s="70">
        <f t="shared" si="7"/>
        <v>1.4899999999999998</v>
      </c>
    </row>
    <row r="37" spans="1:34" ht="16.5" x14ac:dyDescent="0.35">
      <c r="A37" s="55"/>
      <c r="B37" s="54">
        <f t="shared" si="4"/>
        <v>0.29000000000000004</v>
      </c>
      <c r="C37" s="54">
        <f t="shared" si="4"/>
        <v>0.28999999999999915</v>
      </c>
      <c r="D37" s="54">
        <f t="shared" si="4"/>
        <v>0.29999999999999982</v>
      </c>
      <c r="E37" s="54">
        <f t="shared" si="4"/>
        <v>0.30999999999999961</v>
      </c>
      <c r="F37" s="56">
        <f t="shared" si="4"/>
        <v>0.27000000000000046</v>
      </c>
      <c r="G37" s="71"/>
      <c r="H37" s="22">
        <f t="shared" si="5"/>
        <v>0.30999999999999983</v>
      </c>
      <c r="I37" s="22">
        <f t="shared" si="5"/>
        <v>0.33999999999999986</v>
      </c>
      <c r="J37" s="22">
        <f t="shared" si="5"/>
        <v>0.36000000000000032</v>
      </c>
      <c r="K37" s="22">
        <f t="shared" si="5"/>
        <v>0.31999999999999984</v>
      </c>
      <c r="L37" s="22">
        <f t="shared" si="5"/>
        <v>0.35000000000000009</v>
      </c>
      <c r="M37" s="22">
        <f t="shared" si="5"/>
        <v>0.33999999999999986</v>
      </c>
      <c r="N37" s="22">
        <f t="shared" si="5"/>
        <v>0.30000000000000004</v>
      </c>
      <c r="O37" s="22">
        <f t="shared" si="5"/>
        <v>0.32999999999999985</v>
      </c>
      <c r="P37" s="22">
        <f t="shared" si="5"/>
        <v>0.35000000000000031</v>
      </c>
      <c r="Q37" s="70">
        <f t="shared" si="5"/>
        <v>0.36999999999999988</v>
      </c>
      <c r="R37" s="55"/>
      <c r="S37" s="54">
        <f t="shared" si="6"/>
        <v>1.2300000000000004</v>
      </c>
      <c r="T37" s="54">
        <f t="shared" si="6"/>
        <v>1.2400000000000002</v>
      </c>
      <c r="U37" s="54">
        <f t="shared" si="6"/>
        <v>1.1499999999999999</v>
      </c>
      <c r="V37" s="54">
        <f t="shared" si="6"/>
        <v>1.1600000000000001</v>
      </c>
      <c r="W37" s="56">
        <f t="shared" si="6"/>
        <v>1.0900000000000007</v>
      </c>
      <c r="X37" s="71"/>
      <c r="Y37" s="22">
        <f t="shared" si="7"/>
        <v>1.5999999999999996</v>
      </c>
      <c r="Z37" s="22">
        <f t="shared" si="7"/>
        <v>1.4399999999999995</v>
      </c>
      <c r="AA37" s="22">
        <f t="shared" si="7"/>
        <v>1.5700000000000003</v>
      </c>
      <c r="AB37" s="22">
        <f t="shared" si="7"/>
        <v>1.5699999999999994</v>
      </c>
      <c r="AC37" s="22">
        <f t="shared" si="7"/>
        <v>1.5</v>
      </c>
      <c r="AD37" s="22">
        <f t="shared" si="7"/>
        <v>1.3899999999999997</v>
      </c>
      <c r="AE37" s="22">
        <f t="shared" si="7"/>
        <v>1.5300000000000002</v>
      </c>
      <c r="AF37" s="22">
        <f t="shared" si="7"/>
        <v>1.4300000000000006</v>
      </c>
      <c r="AG37" s="22">
        <f t="shared" si="7"/>
        <v>1.4900000000000002</v>
      </c>
      <c r="AH37" s="70">
        <f t="shared" si="7"/>
        <v>1.4599999999999995</v>
      </c>
    </row>
    <row r="38" spans="1:34" ht="16.5" x14ac:dyDescent="0.35">
      <c r="A38" s="55" t="s">
        <v>53</v>
      </c>
      <c r="B38" s="54">
        <f t="shared" si="4"/>
        <v>0.24000000000000021</v>
      </c>
      <c r="C38" s="54">
        <f t="shared" si="4"/>
        <v>0.27000000000000046</v>
      </c>
      <c r="D38" s="54">
        <f t="shared" si="4"/>
        <v>0.30999999999999961</v>
      </c>
      <c r="E38" s="54">
        <f t="shared" si="4"/>
        <v>0.29999999999999982</v>
      </c>
      <c r="F38" s="56">
        <f t="shared" si="4"/>
        <v>0.38999999999999968</v>
      </c>
      <c r="G38" s="71" t="s">
        <v>57</v>
      </c>
      <c r="H38" s="22">
        <f t="shared" si="5"/>
        <v>0.34000000000000008</v>
      </c>
      <c r="I38" s="22">
        <f t="shared" si="5"/>
        <v>0.31000000000000005</v>
      </c>
      <c r="J38" s="22">
        <f t="shared" si="5"/>
        <v>0.3899999999999999</v>
      </c>
      <c r="K38" s="22">
        <f t="shared" si="5"/>
        <v>0.31999999999999984</v>
      </c>
      <c r="L38" s="22">
        <f t="shared" si="5"/>
        <v>0.39000000000000012</v>
      </c>
      <c r="M38" s="22">
        <f t="shared" si="5"/>
        <v>0.35000000000000009</v>
      </c>
      <c r="N38" s="22">
        <f t="shared" si="5"/>
        <v>0.35000000000000009</v>
      </c>
      <c r="O38" s="22">
        <f t="shared" si="5"/>
        <v>0.32999999999999985</v>
      </c>
      <c r="P38" s="22">
        <f t="shared" si="5"/>
        <v>0.34000000000000008</v>
      </c>
      <c r="Q38" s="70">
        <f t="shared" si="5"/>
        <v>0.3600000000000001</v>
      </c>
      <c r="R38" s="55" t="s">
        <v>53</v>
      </c>
      <c r="S38" s="54">
        <f t="shared" si="6"/>
        <v>0.89000000000000012</v>
      </c>
      <c r="T38" s="54">
        <f t="shared" si="6"/>
        <v>0.72999999999999954</v>
      </c>
      <c r="U38" s="54">
        <f t="shared" si="6"/>
        <v>0.82000000000000028</v>
      </c>
      <c r="V38" s="54">
        <f t="shared" si="6"/>
        <v>0.89999999999999947</v>
      </c>
      <c r="W38" s="56">
        <f t="shared" si="6"/>
        <v>0.83000000000000007</v>
      </c>
      <c r="X38" s="71" t="s">
        <v>57</v>
      </c>
      <c r="Y38" s="22">
        <f t="shared" si="7"/>
        <v>1.1400000000000006</v>
      </c>
      <c r="Z38" s="22">
        <f t="shared" si="7"/>
        <v>1.0999999999999996</v>
      </c>
      <c r="AA38" s="22">
        <f t="shared" si="7"/>
        <v>1.2200000000000006</v>
      </c>
      <c r="AB38" s="22">
        <f t="shared" si="7"/>
        <v>1.2200000000000006</v>
      </c>
      <c r="AC38" s="22">
        <f t="shared" si="7"/>
        <v>1.1900000000000004</v>
      </c>
      <c r="AD38" s="22">
        <f t="shared" si="7"/>
        <v>1.1899999999999995</v>
      </c>
      <c r="AE38" s="22">
        <f t="shared" si="7"/>
        <v>1.0599999999999996</v>
      </c>
      <c r="AF38" s="22">
        <f t="shared" si="7"/>
        <v>1.04</v>
      </c>
      <c r="AG38" s="22">
        <f t="shared" si="7"/>
        <v>1.0899999999999999</v>
      </c>
      <c r="AH38" s="70">
        <f t="shared" si="7"/>
        <v>1.0499999999999998</v>
      </c>
    </row>
    <row r="39" spans="1:34" ht="16.5" x14ac:dyDescent="0.35">
      <c r="A39" s="55"/>
      <c r="B39" s="54">
        <f t="shared" si="4"/>
        <v>0.45999999999999996</v>
      </c>
      <c r="C39" s="54">
        <f t="shared" si="4"/>
        <v>0.41000000000000014</v>
      </c>
      <c r="D39" s="54">
        <f t="shared" si="4"/>
        <v>0.37000000000000011</v>
      </c>
      <c r="E39" s="54">
        <f t="shared" si="4"/>
        <v>0.34999999999999964</v>
      </c>
      <c r="F39" s="56">
        <f t="shared" si="4"/>
        <v>0.29000000000000004</v>
      </c>
      <c r="G39" s="71"/>
      <c r="H39" s="22">
        <f t="shared" si="5"/>
        <v>0.33000000000000007</v>
      </c>
      <c r="I39" s="22">
        <f t="shared" si="5"/>
        <v>0.32000000000000006</v>
      </c>
      <c r="J39" s="22">
        <f t="shared" si="5"/>
        <v>0.31000000000000005</v>
      </c>
      <c r="K39" s="22">
        <f t="shared" si="5"/>
        <v>0.2799999999999998</v>
      </c>
      <c r="L39" s="22">
        <f t="shared" si="5"/>
        <v>0.33000000000000007</v>
      </c>
      <c r="M39" s="22">
        <f t="shared" si="5"/>
        <v>0.27</v>
      </c>
      <c r="N39" s="22">
        <f t="shared" si="5"/>
        <v>0.25999999999999979</v>
      </c>
      <c r="O39" s="22">
        <f t="shared" si="5"/>
        <v>0.32999999999999985</v>
      </c>
      <c r="P39" s="22">
        <f t="shared" si="5"/>
        <v>0.29000000000000004</v>
      </c>
      <c r="Q39" s="70">
        <f t="shared" si="5"/>
        <v>0.32999999999999985</v>
      </c>
      <c r="R39" s="55"/>
      <c r="S39" s="54">
        <f t="shared" si="6"/>
        <v>0.76000000000000023</v>
      </c>
      <c r="T39" s="54">
        <f t="shared" si="6"/>
        <v>0.79999999999999982</v>
      </c>
      <c r="U39" s="54">
        <f t="shared" si="6"/>
        <v>0.77999999999999936</v>
      </c>
      <c r="V39" s="54">
        <f t="shared" si="6"/>
        <v>0.73000000000000043</v>
      </c>
      <c r="W39" s="56">
        <f t="shared" si="6"/>
        <v>0.79</v>
      </c>
      <c r="X39" s="71"/>
      <c r="Y39" s="22">
        <f t="shared" si="7"/>
        <v>1.1600000000000001</v>
      </c>
      <c r="Z39" s="22">
        <f t="shared" si="7"/>
        <v>1.1799999999999997</v>
      </c>
      <c r="AA39" s="22">
        <f t="shared" si="7"/>
        <v>1.1600000000000001</v>
      </c>
      <c r="AB39" s="22">
        <f t="shared" si="7"/>
        <v>1.2800000000000002</v>
      </c>
      <c r="AC39" s="22">
        <f t="shared" si="7"/>
        <v>1.2299999999999995</v>
      </c>
      <c r="AD39" s="22">
        <f t="shared" si="7"/>
        <v>1.33</v>
      </c>
      <c r="AE39" s="22">
        <f t="shared" si="7"/>
        <v>1.29</v>
      </c>
      <c r="AF39" s="22">
        <f t="shared" si="7"/>
        <v>1.2400000000000002</v>
      </c>
      <c r="AG39" s="22">
        <f t="shared" si="7"/>
        <v>1.2700000000000005</v>
      </c>
      <c r="AH39" s="70">
        <f t="shared" si="7"/>
        <v>1.2999999999999998</v>
      </c>
    </row>
    <row r="40" spans="1:34" ht="16.5" x14ac:dyDescent="0.35">
      <c r="A40" s="55"/>
      <c r="B40" s="54">
        <f t="shared" si="4"/>
        <v>0.3100000000000005</v>
      </c>
      <c r="C40" s="54">
        <f t="shared" si="4"/>
        <v>0.37999999999999989</v>
      </c>
      <c r="D40" s="54">
        <f t="shared" si="4"/>
        <v>0.29000000000000004</v>
      </c>
      <c r="E40" s="54">
        <f t="shared" si="4"/>
        <v>0.33999999999999986</v>
      </c>
      <c r="F40" s="56">
        <f t="shared" si="4"/>
        <v>0.37000000000000011</v>
      </c>
      <c r="G40" s="71"/>
      <c r="H40" s="22">
        <f t="shared" si="5"/>
        <v>0.30000000000000004</v>
      </c>
      <c r="I40" s="22">
        <f t="shared" si="5"/>
        <v>0.35999999999999988</v>
      </c>
      <c r="J40" s="22">
        <f t="shared" si="5"/>
        <v>0.31000000000000005</v>
      </c>
      <c r="K40" s="22">
        <f t="shared" si="5"/>
        <v>0.35000000000000009</v>
      </c>
      <c r="L40" s="22">
        <f t="shared" si="5"/>
        <v>0.29000000000000004</v>
      </c>
      <c r="M40" s="22">
        <f t="shared" si="5"/>
        <v>0.33000000000000007</v>
      </c>
      <c r="N40" s="22">
        <f t="shared" si="5"/>
        <v>0.37000000000000011</v>
      </c>
      <c r="O40" s="22">
        <f t="shared" si="5"/>
        <v>0.33999999999999986</v>
      </c>
      <c r="P40" s="22">
        <f t="shared" si="5"/>
        <v>0.34999999999999987</v>
      </c>
      <c r="Q40" s="70">
        <f t="shared" si="5"/>
        <v>0.35000000000000009</v>
      </c>
      <c r="R40" s="55"/>
      <c r="S40" s="54">
        <f t="shared" si="6"/>
        <v>0.9099999999999997</v>
      </c>
      <c r="T40" s="54">
        <f t="shared" si="6"/>
        <v>0.69000000000000039</v>
      </c>
      <c r="U40" s="54">
        <f t="shared" si="6"/>
        <v>0.66000000000000014</v>
      </c>
      <c r="V40" s="54">
        <f t="shared" si="6"/>
        <v>0.77999999999999936</v>
      </c>
      <c r="W40" s="56">
        <f t="shared" si="6"/>
        <v>0.83000000000000007</v>
      </c>
      <c r="X40" s="71"/>
      <c r="Y40" s="22">
        <f t="shared" si="7"/>
        <v>1.04</v>
      </c>
      <c r="Z40" s="22">
        <f t="shared" si="7"/>
        <v>1</v>
      </c>
      <c r="AA40" s="22">
        <f t="shared" si="7"/>
        <v>1.1900000000000004</v>
      </c>
      <c r="AB40" s="22">
        <f t="shared" si="7"/>
        <v>1.1599999999999993</v>
      </c>
      <c r="AC40" s="22">
        <f t="shared" si="7"/>
        <v>1.2400000000000002</v>
      </c>
      <c r="AD40" s="22">
        <f t="shared" si="7"/>
        <v>1.1499999999999995</v>
      </c>
      <c r="AE40" s="22">
        <f t="shared" si="7"/>
        <v>1.1700000000000008</v>
      </c>
      <c r="AF40" s="22">
        <f t="shared" si="7"/>
        <v>1.1499999999999995</v>
      </c>
      <c r="AG40" s="22">
        <f t="shared" si="7"/>
        <v>1.33</v>
      </c>
      <c r="AH40" s="70">
        <f t="shared" si="7"/>
        <v>1.1099999999999994</v>
      </c>
    </row>
    <row r="41" spans="1:34" ht="16.5" x14ac:dyDescent="0.35">
      <c r="A41" s="55"/>
      <c r="B41" s="54">
        <f t="shared" si="4"/>
        <v>0.41000000000000014</v>
      </c>
      <c r="C41" s="54">
        <f t="shared" si="4"/>
        <v>0.29999999999999982</v>
      </c>
      <c r="D41" s="54">
        <f t="shared" si="4"/>
        <v>0.25999999999999979</v>
      </c>
      <c r="E41" s="54">
        <f t="shared" si="4"/>
        <v>0.49000000000000021</v>
      </c>
      <c r="F41" s="56">
        <f t="shared" si="4"/>
        <v>0.30999999999999961</v>
      </c>
      <c r="G41" s="71"/>
      <c r="H41" s="22">
        <f t="shared" si="5"/>
        <v>0.30999999999999983</v>
      </c>
      <c r="I41" s="22">
        <f t="shared" si="5"/>
        <v>0.3899999999999999</v>
      </c>
      <c r="J41" s="22">
        <f t="shared" si="5"/>
        <v>0.34000000000000008</v>
      </c>
      <c r="K41" s="22">
        <f t="shared" si="5"/>
        <v>0.32000000000000028</v>
      </c>
      <c r="L41" s="22">
        <f t="shared" si="5"/>
        <v>0.35999999999999988</v>
      </c>
      <c r="M41" s="22">
        <f t="shared" si="5"/>
        <v>0.30000000000000027</v>
      </c>
      <c r="N41" s="22">
        <f t="shared" si="5"/>
        <v>0.33000000000000007</v>
      </c>
      <c r="O41" s="22">
        <f t="shared" si="5"/>
        <v>0.31999999999999984</v>
      </c>
      <c r="P41" s="22">
        <f t="shared" si="5"/>
        <v>0.35000000000000009</v>
      </c>
      <c r="Q41" s="70">
        <f t="shared" si="5"/>
        <v>0.37000000000000011</v>
      </c>
      <c r="R41" s="55"/>
      <c r="S41" s="54">
        <f t="shared" si="6"/>
        <v>0.80999999999999961</v>
      </c>
      <c r="T41" s="54">
        <f t="shared" si="6"/>
        <v>0.87000000000000011</v>
      </c>
      <c r="U41" s="54">
        <f t="shared" si="6"/>
        <v>0.80999999999999961</v>
      </c>
      <c r="V41" s="54">
        <f t="shared" si="6"/>
        <v>0.88999999999999968</v>
      </c>
      <c r="W41" s="56">
        <f t="shared" si="6"/>
        <v>0.75</v>
      </c>
      <c r="X41" s="71"/>
      <c r="Y41" s="22">
        <f t="shared" si="7"/>
        <v>1.0500000000000007</v>
      </c>
      <c r="Z41" s="22">
        <f t="shared" si="7"/>
        <v>1.0600000000000005</v>
      </c>
      <c r="AA41" s="22">
        <f t="shared" si="7"/>
        <v>1.17</v>
      </c>
      <c r="AB41" s="22">
        <f t="shared" si="7"/>
        <v>1.1399999999999997</v>
      </c>
      <c r="AC41" s="22">
        <f t="shared" si="7"/>
        <v>1.2199999999999998</v>
      </c>
      <c r="AD41" s="22">
        <f t="shared" si="7"/>
        <v>1.3499999999999996</v>
      </c>
      <c r="AE41" s="22">
        <f t="shared" si="7"/>
        <v>1.3399999999999999</v>
      </c>
      <c r="AF41" s="22">
        <f t="shared" si="7"/>
        <v>1.17</v>
      </c>
      <c r="AG41" s="22">
        <f t="shared" si="7"/>
        <v>1.2699999999999996</v>
      </c>
      <c r="AH41" s="70">
        <f t="shared" si="7"/>
        <v>1.2700000000000005</v>
      </c>
    </row>
    <row r="42" spans="1:34" thickBot="1" x14ac:dyDescent="0.4">
      <c r="A42" s="57"/>
      <c r="B42" s="58">
        <f t="shared" si="4"/>
        <v>0.35999999999999943</v>
      </c>
      <c r="C42" s="58">
        <f t="shared" si="4"/>
        <v>0.40000000000000036</v>
      </c>
      <c r="D42" s="58">
        <f t="shared" si="4"/>
        <v>0.33999999999999986</v>
      </c>
      <c r="E42" s="58">
        <f t="shared" si="4"/>
        <v>0.33999999999999986</v>
      </c>
      <c r="F42" s="59">
        <f t="shared" si="4"/>
        <v>0.25</v>
      </c>
      <c r="G42" s="73"/>
      <c r="H42" s="36">
        <f t="shared" si="5"/>
        <v>0.32999999999999985</v>
      </c>
      <c r="I42" s="36">
        <f t="shared" si="5"/>
        <v>0.29000000000000004</v>
      </c>
      <c r="J42" s="36">
        <f t="shared" si="5"/>
        <v>0.33000000000000007</v>
      </c>
      <c r="K42" s="36">
        <f t="shared" si="5"/>
        <v>0.33999999999999986</v>
      </c>
      <c r="L42" s="36">
        <f t="shared" si="5"/>
        <v>0.33999999999999986</v>
      </c>
      <c r="M42" s="36">
        <f t="shared" si="5"/>
        <v>0.29999999999999982</v>
      </c>
      <c r="N42" s="36">
        <f t="shared" si="5"/>
        <v>0.25999999999999979</v>
      </c>
      <c r="O42" s="36">
        <f t="shared" si="5"/>
        <v>0.32999999999999985</v>
      </c>
      <c r="P42" s="36">
        <f t="shared" si="5"/>
        <v>0.33000000000000007</v>
      </c>
      <c r="Q42" s="74">
        <f t="shared" si="5"/>
        <v>0.35999999999999988</v>
      </c>
      <c r="R42" s="57"/>
      <c r="S42" s="58">
        <f t="shared" si="6"/>
        <v>0.80000000000000027</v>
      </c>
      <c r="T42" s="58">
        <f t="shared" si="6"/>
        <v>0.83999999999999986</v>
      </c>
      <c r="U42" s="58">
        <f t="shared" si="6"/>
        <v>0.84999999999999964</v>
      </c>
      <c r="V42" s="58">
        <f t="shared" si="6"/>
        <v>0.78000000000000025</v>
      </c>
      <c r="W42" s="59">
        <f t="shared" si="6"/>
        <v>0.88999999999999968</v>
      </c>
      <c r="X42" s="73"/>
      <c r="Y42" s="36">
        <f t="shared" si="7"/>
        <v>1.2100000000000004</v>
      </c>
      <c r="Z42" s="36">
        <f t="shared" si="7"/>
        <v>1.1500000000000004</v>
      </c>
      <c r="AA42" s="36">
        <f t="shared" si="7"/>
        <v>1.0499999999999998</v>
      </c>
      <c r="AB42" s="36">
        <f t="shared" si="7"/>
        <v>1.2199999999999998</v>
      </c>
      <c r="AC42" s="36">
        <f t="shared" si="7"/>
        <v>1.2999999999999998</v>
      </c>
      <c r="AD42" s="36">
        <f t="shared" si="7"/>
        <v>1.2999999999999998</v>
      </c>
      <c r="AE42" s="36">
        <f t="shared" si="7"/>
        <v>1.25</v>
      </c>
      <c r="AF42" s="36">
        <f t="shared" si="7"/>
        <v>1.29</v>
      </c>
      <c r="AG42" s="36">
        <f t="shared" si="7"/>
        <v>1.2699999999999996</v>
      </c>
      <c r="AH42" s="74">
        <f t="shared" si="7"/>
        <v>1.2699999999999996</v>
      </c>
    </row>
    <row r="43" spans="1:34" thickTop="1" x14ac:dyDescent="0.35">
      <c r="A43" s="82" t="s">
        <v>65</v>
      </c>
      <c r="B43" s="60">
        <f>AVERAGE(B33:F37)</f>
        <v>0.30839999999999995</v>
      </c>
      <c r="C43" s="64" t="s">
        <v>51</v>
      </c>
      <c r="D43" s="60">
        <f>MAX(B33:F37)-MIN(B33:F37)</f>
        <v>0.20999999999999996</v>
      </c>
      <c r="E43" s="64" t="s">
        <v>50</v>
      </c>
      <c r="F43" s="61">
        <f>B43/(0.975/E27)</f>
        <v>0.53772307692307686</v>
      </c>
      <c r="G43" s="82" t="s">
        <v>65</v>
      </c>
      <c r="H43" s="60">
        <f>AVERAGE(H33:Q37)</f>
        <v>0.34720000000000012</v>
      </c>
      <c r="I43" s="64" t="s">
        <v>51</v>
      </c>
      <c r="J43" s="60">
        <f>MAX(H33:Q37)-MIN(H33:Q37)</f>
        <v>0.13000000000000034</v>
      </c>
      <c r="K43" s="64" t="s">
        <v>50</v>
      </c>
      <c r="L43" s="78">
        <f>H43/(0.975/K27)</f>
        <v>0.53415384615384631</v>
      </c>
      <c r="M43" s="79" t="s">
        <v>60</v>
      </c>
      <c r="N43" s="80">
        <f>1-(J43/2*H43)</f>
        <v>0.97743199999999997</v>
      </c>
      <c r="O43" s="84" t="s">
        <v>62</v>
      </c>
      <c r="P43" s="86">
        <f>MAX(H33:Q42)-MIN(H33:Q42)</f>
        <v>0.17000000000000037</v>
      </c>
      <c r="Q43" s="152"/>
      <c r="R43" s="82" t="s">
        <v>65</v>
      </c>
      <c r="S43" s="60">
        <f>AVERAGE(S33:W37)</f>
        <v>1.1588000000000001</v>
      </c>
      <c r="T43" s="64" t="s">
        <v>51</v>
      </c>
      <c r="U43" s="60">
        <f>MAX(S33:W37)-MIN(S33:W37)</f>
        <v>0.31000000000000005</v>
      </c>
      <c r="V43" s="64" t="s">
        <v>50</v>
      </c>
      <c r="W43" s="61">
        <f>S43/(1.944/V27)</f>
        <v>0.8345267489711935</v>
      </c>
      <c r="X43" s="82" t="s">
        <v>65</v>
      </c>
      <c r="Y43" s="60">
        <f>AVERAGE(Y33:AH37)</f>
        <v>1.4844000000000006</v>
      </c>
      <c r="Z43" s="64" t="s">
        <v>51</v>
      </c>
      <c r="AA43" s="60">
        <f>MAX(Y33:AH37)-MIN(Y33:AH37)</f>
        <v>0.30999999999999961</v>
      </c>
      <c r="AB43" s="64" t="s">
        <v>50</v>
      </c>
      <c r="AC43" s="78">
        <f>Y43/(2.268/AB27)</f>
        <v>0.98174603174603225</v>
      </c>
      <c r="AD43" s="79" t="s">
        <v>60</v>
      </c>
      <c r="AE43" s="80">
        <f>1-(AA43/2*Y43)</f>
        <v>0.76991800000000021</v>
      </c>
      <c r="AF43" s="84" t="s">
        <v>62</v>
      </c>
      <c r="AG43" s="86">
        <f>MAX(Y33:AH42)-MIN(Y33:AH42)</f>
        <v>0.62999999999999989</v>
      </c>
      <c r="AH43" s="152"/>
    </row>
    <row r="44" spans="1:34" thickBot="1" x14ac:dyDescent="0.4">
      <c r="A44" s="83" t="s">
        <v>64</v>
      </c>
      <c r="B44" s="62">
        <f>AVERAGE(B39:F42)</f>
        <v>0.35149999999999998</v>
      </c>
      <c r="C44" s="65" t="s">
        <v>51</v>
      </c>
      <c r="D44" s="62">
        <f>MAX(B38:F42)-MIN(B38:F42)</f>
        <v>0.25</v>
      </c>
      <c r="E44" s="65" t="s">
        <v>50</v>
      </c>
      <c r="F44" s="63">
        <f>B44/(0.975/E27)</f>
        <v>0.61287179487179488</v>
      </c>
      <c r="G44" s="83" t="s">
        <v>64</v>
      </c>
      <c r="H44" s="62">
        <f>AVERAGE(H39:Q42)</f>
        <v>0.32499999999999996</v>
      </c>
      <c r="I44" s="65" t="s">
        <v>51</v>
      </c>
      <c r="J44" s="62">
        <f>MAX(H38:Q42)-MIN(H38:Q42)</f>
        <v>0.13000000000000034</v>
      </c>
      <c r="K44" s="65" t="s">
        <v>50</v>
      </c>
      <c r="L44" s="75">
        <f>H44/(0.975/K27)</f>
        <v>0.49999999999999989</v>
      </c>
      <c r="M44" s="76" t="s">
        <v>60</v>
      </c>
      <c r="N44" s="81">
        <f>1-(J44/2*H44)</f>
        <v>0.97887499999999994</v>
      </c>
      <c r="O44" s="85" t="s">
        <v>63</v>
      </c>
      <c r="P44" s="87">
        <f>1-(P43/2*AVERAGE(H43:H44))</f>
        <v>0.97143149999999989</v>
      </c>
      <c r="Q44" s="153"/>
      <c r="R44" s="83" t="s">
        <v>64</v>
      </c>
      <c r="S44" s="62">
        <f>AVERAGE(S39:W42)</f>
        <v>0.80099999999999993</v>
      </c>
      <c r="T44" s="65" t="s">
        <v>51</v>
      </c>
      <c r="U44" s="62">
        <f>MAX(S38:W42)-MIN(S38:W42)</f>
        <v>0.24999999999999956</v>
      </c>
      <c r="V44" s="65" t="s">
        <v>50</v>
      </c>
      <c r="W44" s="63">
        <f>S44/(1.944/V27)</f>
        <v>0.57685185185185184</v>
      </c>
      <c r="X44" s="83" t="s">
        <v>64</v>
      </c>
      <c r="Y44" s="62">
        <f>AVERAGE(Y39:AH42)</f>
        <v>1.2082499999999996</v>
      </c>
      <c r="Z44" s="65" t="s">
        <v>51</v>
      </c>
      <c r="AA44" s="62">
        <f>MAX(Y38:AH42)-MIN(Y38:AH42)</f>
        <v>0.34999999999999964</v>
      </c>
      <c r="AB44" s="65" t="s">
        <v>50</v>
      </c>
      <c r="AC44" s="75">
        <f>Y44/(2.268/AB27)</f>
        <v>0.79910714285714268</v>
      </c>
      <c r="AD44" s="76" t="s">
        <v>60</v>
      </c>
      <c r="AE44" s="81">
        <f>1-(AA44/2*Y44)</f>
        <v>0.78855625000000029</v>
      </c>
      <c r="AF44" s="85" t="s">
        <v>63</v>
      </c>
      <c r="AG44" s="87">
        <f>1-(AG43/2*AVERAGE(Y43:Y44))</f>
        <v>0.57590762499999992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848" priority="4" operator="notBetween">
      <formula>0.2</formula>
      <formula>0.404</formula>
    </cfRule>
  </conditionalFormatting>
  <conditionalFormatting sqref="E28">
    <cfRule type="cellIs" dxfId="847" priority="5" operator="notBetween">
      <formula>0.38</formula>
      <formula>0.72</formula>
    </cfRule>
  </conditionalFormatting>
  <conditionalFormatting sqref="K26">
    <cfRule type="cellIs" dxfId="846" priority="3" operator="notBetween">
      <formula>0.77</formula>
      <formula>0.91</formula>
    </cfRule>
  </conditionalFormatting>
  <conditionalFormatting sqref="K28">
    <cfRule type="cellIs" dxfId="845" priority="2" operator="notBetween">
      <formula>0.38</formula>
      <formula>0.72</formula>
    </cfRule>
  </conditionalFormatting>
  <conditionalFormatting sqref="AB26">
    <cfRule type="cellIs" dxfId="844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D32E-2523-48E5-A2D3-F9707C8908B0}">
  <sheetPr>
    <pageSetUpPr fitToPage="1"/>
  </sheetPr>
  <dimension ref="A1:AS46"/>
  <sheetViews>
    <sheetView topLeftCell="A7" zoomScaleNormal="100" workbookViewId="0">
      <selection activeCell="AI23" sqref="AI23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7.3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8.75" customWidth="1"/>
  </cols>
  <sheetData>
    <row r="1" spans="1:45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 t="s">
        <v>90</v>
      </c>
      <c r="AJ1" s="183"/>
      <c r="AK1" s="183"/>
      <c r="AL1" s="183"/>
      <c r="AM1" s="183"/>
      <c r="AN1" s="183"/>
      <c r="AO1" s="183"/>
      <c r="AP1" s="183"/>
      <c r="AQ1" s="183"/>
      <c r="AR1" s="183"/>
      <c r="AS1" s="183"/>
    </row>
    <row r="2" spans="1:45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84" t="s">
        <v>112</v>
      </c>
      <c r="AJ2" s="185"/>
      <c r="AK2" s="185"/>
      <c r="AL2" s="185"/>
      <c r="AM2" s="185"/>
      <c r="AN2" s="186"/>
    </row>
    <row r="3" spans="1:45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  <c r="AI3" s="49" t="s">
        <v>49</v>
      </c>
      <c r="AJ3" s="50">
        <v>1</v>
      </c>
      <c r="AK3" s="50">
        <v>2</v>
      </c>
      <c r="AL3" s="50">
        <v>3</v>
      </c>
      <c r="AM3" s="50">
        <v>4</v>
      </c>
      <c r="AN3" s="51">
        <v>5</v>
      </c>
    </row>
    <row r="4" spans="1:45" thickTop="1" x14ac:dyDescent="0.35">
      <c r="A4" s="108" t="s">
        <v>74</v>
      </c>
      <c r="B4" s="91">
        <v>4.99</v>
      </c>
      <c r="C4" s="91">
        <v>5.16</v>
      </c>
      <c r="D4" s="91">
        <v>5.07</v>
      </c>
      <c r="E4" s="91">
        <v>4.7300000000000004</v>
      </c>
      <c r="F4" s="95">
        <v>4.75</v>
      </c>
      <c r="G4" s="23" t="s">
        <v>74</v>
      </c>
      <c r="H4" s="91">
        <v>2.16</v>
      </c>
      <c r="I4" s="91">
        <v>2.2400000000000002</v>
      </c>
      <c r="J4" s="91">
        <v>2.38</v>
      </c>
      <c r="K4" s="91">
        <v>2.39</v>
      </c>
      <c r="L4" s="91">
        <v>2.39</v>
      </c>
      <c r="M4" s="91">
        <v>2.41</v>
      </c>
      <c r="N4" s="91">
        <v>2.36</v>
      </c>
      <c r="O4" s="91">
        <v>2.4</v>
      </c>
      <c r="P4" s="91">
        <v>2.4900000000000002</v>
      </c>
      <c r="Q4" s="95">
        <v>2.21</v>
      </c>
      <c r="R4" s="108" t="s">
        <v>74</v>
      </c>
      <c r="S4" s="91">
        <v>5.13</v>
      </c>
      <c r="T4" s="91">
        <v>5.07</v>
      </c>
      <c r="U4" s="91">
        <v>5.07</v>
      </c>
      <c r="V4" s="91">
        <v>4.6900000000000004</v>
      </c>
      <c r="W4" s="95">
        <v>4.74</v>
      </c>
      <c r="X4" s="23" t="s">
        <v>74</v>
      </c>
      <c r="Y4" s="91">
        <v>5.51</v>
      </c>
      <c r="Z4" s="91">
        <v>5.44</v>
      </c>
      <c r="AA4" s="91">
        <v>5.53</v>
      </c>
      <c r="AB4" s="91">
        <v>5.5</v>
      </c>
      <c r="AC4" s="91">
        <v>5.6</v>
      </c>
      <c r="AD4" s="91">
        <v>5.57</v>
      </c>
      <c r="AE4" s="91">
        <v>5.68</v>
      </c>
      <c r="AF4" s="91">
        <v>5.62</v>
      </c>
      <c r="AG4" s="91">
        <v>5.71</v>
      </c>
      <c r="AH4" s="95">
        <v>5.45</v>
      </c>
      <c r="AI4" s="108" t="s">
        <v>74</v>
      </c>
      <c r="AJ4" s="91">
        <v>4.9400000000000004</v>
      </c>
      <c r="AK4" s="91">
        <v>4.92</v>
      </c>
      <c r="AL4" s="91">
        <v>5.13</v>
      </c>
      <c r="AM4" s="91">
        <v>5.2</v>
      </c>
      <c r="AN4" s="95">
        <v>5.17</v>
      </c>
    </row>
    <row r="5" spans="1:45" ht="16.5" x14ac:dyDescent="0.35">
      <c r="A5" s="109"/>
      <c r="B5" s="91">
        <v>4.9800000000000004</v>
      </c>
      <c r="C5" s="90">
        <v>5.15</v>
      </c>
      <c r="D5" s="90">
        <v>4.9400000000000004</v>
      </c>
      <c r="E5" s="90">
        <v>4.71</v>
      </c>
      <c r="F5" s="94">
        <v>4.76</v>
      </c>
      <c r="G5" s="25"/>
      <c r="H5" s="91">
        <v>2.16</v>
      </c>
      <c r="I5" s="90">
        <v>2.25</v>
      </c>
      <c r="J5" s="90">
        <v>2.27</v>
      </c>
      <c r="K5" s="90">
        <v>2.2400000000000002</v>
      </c>
      <c r="L5" s="90">
        <v>2.34</v>
      </c>
      <c r="M5" s="90">
        <v>2.2999999999999998</v>
      </c>
      <c r="N5" s="90">
        <v>2.34</v>
      </c>
      <c r="O5" s="90">
        <v>2.37</v>
      </c>
      <c r="P5" s="90">
        <v>2.27</v>
      </c>
      <c r="Q5" s="94">
        <v>2.2200000000000002</v>
      </c>
      <c r="R5" s="109"/>
      <c r="S5" s="91">
        <v>5.1100000000000003</v>
      </c>
      <c r="T5" s="90">
        <v>5.01</v>
      </c>
      <c r="U5" s="90">
        <v>4.96</v>
      </c>
      <c r="V5" s="90">
        <v>4.6399999999999997</v>
      </c>
      <c r="W5" s="94">
        <v>4.75</v>
      </c>
      <c r="X5" s="25"/>
      <c r="Y5" s="91">
        <v>5.5</v>
      </c>
      <c r="Z5" s="90">
        <v>5.57</v>
      </c>
      <c r="AA5" s="90">
        <v>5.59</v>
      </c>
      <c r="AB5" s="90">
        <v>5.6</v>
      </c>
      <c r="AC5" s="90">
        <v>5.6</v>
      </c>
      <c r="AD5" s="90">
        <v>5.53</v>
      </c>
      <c r="AE5" s="90">
        <v>5.74</v>
      </c>
      <c r="AF5" s="90">
        <v>5.79</v>
      </c>
      <c r="AG5" s="90">
        <v>5.74</v>
      </c>
      <c r="AH5" s="94">
        <v>5.56</v>
      </c>
      <c r="AI5" s="109"/>
      <c r="AJ5" s="91">
        <v>4.83</v>
      </c>
      <c r="AK5" s="90">
        <v>4.9000000000000004</v>
      </c>
      <c r="AL5" s="90">
        <v>5.0199999999999996</v>
      </c>
      <c r="AM5" s="90">
        <v>5.25</v>
      </c>
      <c r="AN5" s="94">
        <v>5.27</v>
      </c>
    </row>
    <row r="6" spans="1:45" ht="16.5" x14ac:dyDescent="0.35">
      <c r="A6" s="109"/>
      <c r="B6" s="91">
        <v>4.88</v>
      </c>
      <c r="C6" s="90">
        <v>4.9800000000000004</v>
      </c>
      <c r="D6" s="90">
        <v>5.07</v>
      </c>
      <c r="E6" s="90">
        <v>4.6500000000000004</v>
      </c>
      <c r="F6" s="94">
        <v>4.82</v>
      </c>
      <c r="G6" s="25"/>
      <c r="H6" s="91">
        <v>2.2000000000000002</v>
      </c>
      <c r="I6" s="90">
        <v>2.34</v>
      </c>
      <c r="J6" s="90">
        <v>2.41</v>
      </c>
      <c r="K6" s="90">
        <v>2.38</v>
      </c>
      <c r="L6" s="90">
        <v>2.4300000000000002</v>
      </c>
      <c r="M6" s="90">
        <v>2.46</v>
      </c>
      <c r="N6" s="90">
        <v>2.5099999999999998</v>
      </c>
      <c r="O6" s="90">
        <v>2.5099999999999998</v>
      </c>
      <c r="P6" s="90">
        <v>2.4500000000000002</v>
      </c>
      <c r="Q6" s="94">
        <v>2.25</v>
      </c>
      <c r="R6" s="109"/>
      <c r="S6" s="91">
        <v>5.1100000000000003</v>
      </c>
      <c r="T6" s="90">
        <v>5.19</v>
      </c>
      <c r="U6" s="90">
        <v>4.96</v>
      </c>
      <c r="V6" s="90">
        <v>4.6399999999999997</v>
      </c>
      <c r="W6" s="94">
        <v>4.5999999999999996</v>
      </c>
      <c r="X6" s="25"/>
      <c r="Y6" s="91">
        <v>5.46</v>
      </c>
      <c r="Z6" s="90">
        <v>5.72</v>
      </c>
      <c r="AA6" s="90">
        <v>5.67</v>
      </c>
      <c r="AB6" s="90">
        <v>5.63</v>
      </c>
      <c r="AC6" s="90">
        <v>5.65</v>
      </c>
      <c r="AD6" s="90">
        <v>5.73</v>
      </c>
      <c r="AE6" s="90">
        <v>5.74</v>
      </c>
      <c r="AF6" s="90">
        <v>5.73</v>
      </c>
      <c r="AG6" s="90">
        <v>5.77</v>
      </c>
      <c r="AH6" s="94">
        <v>5.61</v>
      </c>
      <c r="AI6" s="109"/>
      <c r="AJ6" s="91">
        <v>4.9800000000000004</v>
      </c>
      <c r="AK6" s="90">
        <v>4.83</v>
      </c>
      <c r="AL6" s="90">
        <v>5.0999999999999996</v>
      </c>
      <c r="AM6" s="90">
        <v>5.29</v>
      </c>
      <c r="AN6" s="94">
        <v>5.22</v>
      </c>
    </row>
    <row r="7" spans="1:45" ht="16.5" x14ac:dyDescent="0.35">
      <c r="A7" s="109"/>
      <c r="B7" s="91">
        <v>5.07</v>
      </c>
      <c r="C7" s="90">
        <v>5.01</v>
      </c>
      <c r="D7" s="90">
        <v>5.0599999999999996</v>
      </c>
      <c r="E7" s="90">
        <v>4.66</v>
      </c>
      <c r="F7" s="94">
        <v>4.67</v>
      </c>
      <c r="G7" s="25"/>
      <c r="H7" s="91">
        <v>2.17</v>
      </c>
      <c r="I7" s="90">
        <v>2.27</v>
      </c>
      <c r="J7" s="90">
        <v>2.33</v>
      </c>
      <c r="K7" s="90">
        <v>2.3199999999999998</v>
      </c>
      <c r="L7" s="90">
        <v>2.35</v>
      </c>
      <c r="M7" s="90">
        <v>2.4</v>
      </c>
      <c r="N7" s="90">
        <v>2.44</v>
      </c>
      <c r="O7" s="90">
        <v>2.39</v>
      </c>
      <c r="P7" s="90">
        <v>2.34</v>
      </c>
      <c r="Q7" s="94">
        <v>2.1</v>
      </c>
      <c r="R7" s="109"/>
      <c r="S7" s="91">
        <v>5.12</v>
      </c>
      <c r="T7" s="90">
        <v>5.04</v>
      </c>
      <c r="U7" s="90">
        <v>4.8</v>
      </c>
      <c r="V7" s="90">
        <v>4.66</v>
      </c>
      <c r="W7" s="94">
        <v>4.8</v>
      </c>
      <c r="X7" s="25"/>
      <c r="Y7" s="91">
        <v>5.51</v>
      </c>
      <c r="Z7" s="90">
        <v>5.57</v>
      </c>
      <c r="AA7" s="90">
        <v>5.62</v>
      </c>
      <c r="AB7" s="90">
        <v>5.57</v>
      </c>
      <c r="AC7" s="90">
        <v>5.75</v>
      </c>
      <c r="AD7" s="90">
        <v>5.63</v>
      </c>
      <c r="AE7" s="90">
        <v>5.79</v>
      </c>
      <c r="AF7" s="90">
        <v>5.85</v>
      </c>
      <c r="AG7" s="90">
        <v>5.73</v>
      </c>
      <c r="AH7" s="94">
        <v>5.47</v>
      </c>
      <c r="AI7" s="109"/>
      <c r="AJ7" s="91">
        <v>4.92</v>
      </c>
      <c r="AK7" s="90">
        <v>4.9800000000000004</v>
      </c>
      <c r="AL7" s="90">
        <v>5.09</v>
      </c>
      <c r="AM7" s="90">
        <v>5.2</v>
      </c>
      <c r="AN7" s="94">
        <v>5.38</v>
      </c>
    </row>
    <row r="8" spans="1:45" ht="16.5" x14ac:dyDescent="0.35">
      <c r="A8" s="109"/>
      <c r="B8" s="91">
        <v>5.05</v>
      </c>
      <c r="C8" s="90">
        <v>5.03</v>
      </c>
      <c r="D8" s="90">
        <v>4.83</v>
      </c>
      <c r="E8" s="90">
        <v>4.6399999999999997</v>
      </c>
      <c r="F8" s="94">
        <v>4.7300000000000004</v>
      </c>
      <c r="G8" s="25"/>
      <c r="H8" s="91">
        <v>2.13</v>
      </c>
      <c r="I8" s="90">
        <v>2.2400000000000002</v>
      </c>
      <c r="J8" s="90">
        <v>2.4</v>
      </c>
      <c r="K8" s="90">
        <v>2.35</v>
      </c>
      <c r="L8" s="90">
        <v>2.2799999999999998</v>
      </c>
      <c r="M8" s="90">
        <v>2.4300000000000002</v>
      </c>
      <c r="N8" s="90">
        <v>2.42</v>
      </c>
      <c r="O8" s="90">
        <v>2.41</v>
      </c>
      <c r="P8" s="90">
        <v>2.41</v>
      </c>
      <c r="Q8" s="94">
        <v>2.15</v>
      </c>
      <c r="R8" s="109"/>
      <c r="S8" s="91">
        <v>4.99</v>
      </c>
      <c r="T8" s="90">
        <v>5.07</v>
      </c>
      <c r="U8" s="90">
        <v>5.03</v>
      </c>
      <c r="V8" s="90">
        <v>4.67</v>
      </c>
      <c r="W8" s="94">
        <v>4.84</v>
      </c>
      <c r="X8" s="25"/>
      <c r="Y8" s="91">
        <v>5.39</v>
      </c>
      <c r="Z8" s="90">
        <v>5.22</v>
      </c>
      <c r="AA8" s="90">
        <v>5.45</v>
      </c>
      <c r="AB8" s="90">
        <v>5.4</v>
      </c>
      <c r="AC8" s="90">
        <v>5.5</v>
      </c>
      <c r="AD8" s="90">
        <v>5.53</v>
      </c>
      <c r="AE8" s="90">
        <v>5.59</v>
      </c>
      <c r="AF8" s="90">
        <v>5.76</v>
      </c>
      <c r="AG8" s="90">
        <v>5.63</v>
      </c>
      <c r="AH8" s="94">
        <v>5.54</v>
      </c>
      <c r="AI8" s="109"/>
      <c r="AJ8" s="91">
        <v>5</v>
      </c>
      <c r="AK8" s="90">
        <v>5</v>
      </c>
      <c r="AL8" s="90">
        <v>5.3</v>
      </c>
      <c r="AM8" s="90">
        <v>5.25</v>
      </c>
      <c r="AN8" s="94">
        <v>5.23</v>
      </c>
    </row>
    <row r="9" spans="1:45" ht="16.5" x14ac:dyDescent="0.35">
      <c r="A9" s="110"/>
      <c r="B9" s="90">
        <v>5.08</v>
      </c>
      <c r="C9" s="90">
        <v>5.2</v>
      </c>
      <c r="D9" s="90">
        <v>5.29</v>
      </c>
      <c r="E9" s="90">
        <v>5.04</v>
      </c>
      <c r="F9" s="94">
        <v>5.09</v>
      </c>
      <c r="G9" s="25"/>
      <c r="H9" s="90">
        <v>2.13</v>
      </c>
      <c r="I9" s="90">
        <v>2.2200000000000002</v>
      </c>
      <c r="J9" s="90">
        <v>2.36</v>
      </c>
      <c r="K9" s="90">
        <v>2.35</v>
      </c>
      <c r="L9" s="90">
        <v>2.29</v>
      </c>
      <c r="M9" s="90">
        <v>2.33</v>
      </c>
      <c r="N9" s="90">
        <v>2.33</v>
      </c>
      <c r="O9" s="90">
        <v>2.36</v>
      </c>
      <c r="P9" s="90">
        <v>2.2799999999999998</v>
      </c>
      <c r="Q9" s="94">
        <v>2.14</v>
      </c>
      <c r="R9" s="110"/>
      <c r="S9" s="90">
        <v>5.0199999999999996</v>
      </c>
      <c r="T9" s="90">
        <v>5.0199999999999996</v>
      </c>
      <c r="U9" s="90">
        <v>5.0999999999999996</v>
      </c>
      <c r="V9" s="90">
        <v>5.0599999999999996</v>
      </c>
      <c r="W9" s="94">
        <v>5.07</v>
      </c>
      <c r="X9" s="25"/>
      <c r="Y9" s="90">
        <v>5.31</v>
      </c>
      <c r="Z9" s="90">
        <v>5.36</v>
      </c>
      <c r="AA9" s="90">
        <v>5.36</v>
      </c>
      <c r="AB9" s="90">
        <v>5.41</v>
      </c>
      <c r="AC9" s="90">
        <v>5.58</v>
      </c>
      <c r="AD9" s="90">
        <v>5.72</v>
      </c>
      <c r="AE9" s="90">
        <v>5.79</v>
      </c>
      <c r="AF9" s="90">
        <v>5.78</v>
      </c>
      <c r="AG9" s="90">
        <v>5.62</v>
      </c>
      <c r="AH9" s="94">
        <v>5.36</v>
      </c>
      <c r="AI9" s="110"/>
      <c r="AJ9" s="90">
        <v>4.78</v>
      </c>
      <c r="AK9" s="90">
        <v>4.8</v>
      </c>
      <c r="AL9" s="90">
        <v>5.0999999999999996</v>
      </c>
      <c r="AM9" s="90">
        <v>5.25</v>
      </c>
      <c r="AN9" s="94">
        <v>5.18</v>
      </c>
    </row>
    <row r="10" spans="1:45" ht="16.5" x14ac:dyDescent="0.35">
      <c r="A10" s="111"/>
      <c r="B10" s="90">
        <v>5.1100000000000003</v>
      </c>
      <c r="C10" s="90">
        <v>5.0999999999999996</v>
      </c>
      <c r="D10" s="90">
        <v>5.21</v>
      </c>
      <c r="E10" s="90">
        <v>5.12</v>
      </c>
      <c r="F10" s="94">
        <v>5.0199999999999996</v>
      </c>
      <c r="G10" s="31"/>
      <c r="H10" s="90">
        <v>2.14</v>
      </c>
      <c r="I10" s="90">
        <v>2.19</v>
      </c>
      <c r="J10" s="90">
        <v>2.2599999999999998</v>
      </c>
      <c r="K10" s="90">
        <v>2.29</v>
      </c>
      <c r="L10" s="90">
        <v>2.34</v>
      </c>
      <c r="M10" s="90">
        <v>2.31</v>
      </c>
      <c r="N10" s="90">
        <v>2.4</v>
      </c>
      <c r="O10" s="90">
        <v>2.2799999999999998</v>
      </c>
      <c r="P10" s="90">
        <v>2.34</v>
      </c>
      <c r="Q10" s="94">
        <v>2.2000000000000002</v>
      </c>
      <c r="R10" s="111"/>
      <c r="S10" s="90">
        <v>5.19</v>
      </c>
      <c r="T10" s="90">
        <v>5.27</v>
      </c>
      <c r="U10" s="90">
        <v>5.07</v>
      </c>
      <c r="V10" s="90">
        <v>5.22</v>
      </c>
      <c r="W10" s="94">
        <v>5.07</v>
      </c>
      <c r="X10" s="31"/>
      <c r="Y10" s="90">
        <v>5.36</v>
      </c>
      <c r="Z10" s="90">
        <v>5.4</v>
      </c>
      <c r="AA10" s="90">
        <v>5.43</v>
      </c>
      <c r="AB10" s="90">
        <v>5.46</v>
      </c>
      <c r="AC10" s="90">
        <v>5.63</v>
      </c>
      <c r="AD10" s="90">
        <v>5.72</v>
      </c>
      <c r="AE10" s="90">
        <v>5.79</v>
      </c>
      <c r="AF10" s="90">
        <v>5.72</v>
      </c>
      <c r="AG10" s="90">
        <v>5.74</v>
      </c>
      <c r="AH10" s="94">
        <v>5.34</v>
      </c>
      <c r="AI10" s="111"/>
      <c r="AJ10" s="90">
        <v>4.8099999999999996</v>
      </c>
      <c r="AK10" s="90">
        <v>4.93</v>
      </c>
      <c r="AL10" s="90">
        <v>5.18</v>
      </c>
      <c r="AM10" s="90">
        <v>5.21</v>
      </c>
      <c r="AN10" s="94">
        <v>5.17</v>
      </c>
    </row>
    <row r="11" spans="1:45" ht="16.5" x14ac:dyDescent="0.35">
      <c r="A11" s="109"/>
      <c r="B11" s="96">
        <v>5.05</v>
      </c>
      <c r="C11" s="96">
        <v>5.2</v>
      </c>
      <c r="D11" s="96">
        <v>5.19</v>
      </c>
      <c r="E11" s="96">
        <v>5.08</v>
      </c>
      <c r="F11" s="97">
        <v>5.16</v>
      </c>
      <c r="G11" s="23"/>
      <c r="H11" s="96">
        <v>2.2200000000000002</v>
      </c>
      <c r="I11" s="96">
        <v>2.2999999999999998</v>
      </c>
      <c r="J11" s="96">
        <v>2.2599999999999998</v>
      </c>
      <c r="K11" s="96">
        <v>2.36</v>
      </c>
      <c r="L11" s="96">
        <v>2.39</v>
      </c>
      <c r="M11" s="96">
        <v>2.46</v>
      </c>
      <c r="N11" s="96">
        <v>2.4700000000000002</v>
      </c>
      <c r="O11" s="96">
        <v>2.3199999999999998</v>
      </c>
      <c r="P11" s="96">
        <v>2.25</v>
      </c>
      <c r="Q11" s="97">
        <v>2.1800000000000002</v>
      </c>
      <c r="R11" s="109"/>
      <c r="S11" s="96">
        <v>5.25</v>
      </c>
      <c r="T11" s="96">
        <v>5.22</v>
      </c>
      <c r="U11" s="96">
        <v>5.25</v>
      </c>
      <c r="V11" s="96">
        <v>5.04</v>
      </c>
      <c r="W11" s="97">
        <v>5.28</v>
      </c>
      <c r="X11" s="23"/>
      <c r="Y11" s="96">
        <v>5.37</v>
      </c>
      <c r="Z11" s="96">
        <v>5.31</v>
      </c>
      <c r="AA11" s="96">
        <v>5.38</v>
      </c>
      <c r="AB11" s="96">
        <v>5.51</v>
      </c>
      <c r="AC11" s="96">
        <v>5.62</v>
      </c>
      <c r="AD11" s="96">
        <v>5.72</v>
      </c>
      <c r="AE11" s="96">
        <v>5.78</v>
      </c>
      <c r="AF11" s="96">
        <v>5.69</v>
      </c>
      <c r="AG11" s="96">
        <v>5.66</v>
      </c>
      <c r="AH11" s="97">
        <v>5.49</v>
      </c>
      <c r="AI11" s="109"/>
      <c r="AJ11" s="96">
        <v>4.87</v>
      </c>
      <c r="AK11" s="96">
        <v>4.87</v>
      </c>
      <c r="AL11" s="96">
        <v>5.0999999999999996</v>
      </c>
      <c r="AM11" s="96">
        <v>5.29</v>
      </c>
      <c r="AN11" s="97">
        <v>5.26</v>
      </c>
    </row>
    <row r="12" spans="1:45" ht="16.5" x14ac:dyDescent="0.35">
      <c r="A12" s="109"/>
      <c r="B12" s="90">
        <v>5.12</v>
      </c>
      <c r="C12" s="90">
        <v>5.13</v>
      </c>
      <c r="D12" s="90">
        <v>5.2</v>
      </c>
      <c r="E12" s="90">
        <v>4.9800000000000004</v>
      </c>
      <c r="F12" s="94">
        <v>5.22</v>
      </c>
      <c r="G12" s="25"/>
      <c r="H12" s="90">
        <v>2.11</v>
      </c>
      <c r="I12" s="90">
        <v>2.2999999999999998</v>
      </c>
      <c r="J12" s="90">
        <v>2.34</v>
      </c>
      <c r="K12" s="90">
        <v>2.39</v>
      </c>
      <c r="L12" s="90">
        <v>2.36</v>
      </c>
      <c r="M12" s="90">
        <v>2.37</v>
      </c>
      <c r="N12" s="90">
        <v>2.4</v>
      </c>
      <c r="O12" s="90">
        <v>2.37</v>
      </c>
      <c r="P12" s="90">
        <v>2.33</v>
      </c>
      <c r="Q12" s="94">
        <v>2.15</v>
      </c>
      <c r="R12" s="109"/>
      <c r="S12" s="90">
        <v>5.13</v>
      </c>
      <c r="T12" s="90">
        <v>5.26</v>
      </c>
      <c r="U12" s="90">
        <v>5.31</v>
      </c>
      <c r="V12" s="90">
        <v>5.17</v>
      </c>
      <c r="W12" s="94">
        <v>5.0199999999999996</v>
      </c>
      <c r="X12" s="25"/>
      <c r="Y12" s="90">
        <v>5.32</v>
      </c>
      <c r="Z12" s="90">
        <v>5.37</v>
      </c>
      <c r="AA12" s="90">
        <v>5.39</v>
      </c>
      <c r="AB12" s="90">
        <v>5.53</v>
      </c>
      <c r="AC12" s="90">
        <v>5.6</v>
      </c>
      <c r="AD12" s="90">
        <v>5.7</v>
      </c>
      <c r="AE12" s="90">
        <v>5.78</v>
      </c>
      <c r="AF12" s="90">
        <v>5.75</v>
      </c>
      <c r="AG12" s="90">
        <v>5.59</v>
      </c>
      <c r="AH12" s="94">
        <v>5.39</v>
      </c>
      <c r="AI12" s="109"/>
      <c r="AJ12" s="90">
        <v>4.88</v>
      </c>
      <c r="AK12" s="90">
        <v>4.91</v>
      </c>
      <c r="AL12" s="90">
        <v>5.09</v>
      </c>
      <c r="AM12" s="90">
        <v>5.18</v>
      </c>
      <c r="AN12" s="94">
        <v>5.04</v>
      </c>
    </row>
    <row r="13" spans="1:45" thickBot="1" x14ac:dyDescent="0.4">
      <c r="A13" s="112"/>
      <c r="B13" s="92">
        <v>5.14</v>
      </c>
      <c r="C13" s="92">
        <v>5.21</v>
      </c>
      <c r="D13" s="92">
        <v>5.26</v>
      </c>
      <c r="E13" s="92">
        <v>5.14</v>
      </c>
      <c r="F13" s="93">
        <v>5.17</v>
      </c>
      <c r="G13" s="33"/>
      <c r="H13" s="92">
        <v>2.21</v>
      </c>
      <c r="I13" s="92">
        <v>2.34</v>
      </c>
      <c r="J13" s="92">
        <v>2.38</v>
      </c>
      <c r="K13" s="92">
        <v>2.33</v>
      </c>
      <c r="L13" s="92">
        <v>2.36</v>
      </c>
      <c r="M13" s="92">
        <v>2.42</v>
      </c>
      <c r="N13" s="92">
        <v>2.3199999999999998</v>
      </c>
      <c r="O13" s="92">
        <v>2.33</v>
      </c>
      <c r="P13" s="92">
        <v>2.3199999999999998</v>
      </c>
      <c r="Q13" s="93">
        <v>2.09</v>
      </c>
      <c r="R13" s="112"/>
      <c r="S13" s="92">
        <v>5.12</v>
      </c>
      <c r="T13" s="92">
        <v>5.19</v>
      </c>
      <c r="U13" s="92">
        <v>5.13</v>
      </c>
      <c r="V13" s="92">
        <v>5.17</v>
      </c>
      <c r="W13" s="93">
        <v>5.27</v>
      </c>
      <c r="X13" s="33"/>
      <c r="Y13" s="92">
        <v>5.33</v>
      </c>
      <c r="Z13" s="92">
        <v>5.15</v>
      </c>
      <c r="AA13" s="92">
        <v>5.23</v>
      </c>
      <c r="AB13" s="92">
        <v>5.47</v>
      </c>
      <c r="AC13" s="92">
        <v>5.72</v>
      </c>
      <c r="AD13" s="92">
        <v>5.62</v>
      </c>
      <c r="AE13" s="92">
        <v>5.73</v>
      </c>
      <c r="AF13" s="92">
        <v>5.64</v>
      </c>
      <c r="AG13" s="92">
        <v>5.65</v>
      </c>
      <c r="AH13" s="93">
        <v>5.42</v>
      </c>
      <c r="AI13" s="112"/>
      <c r="AJ13" s="92">
        <v>4.82</v>
      </c>
      <c r="AK13" s="92">
        <v>4.8600000000000003</v>
      </c>
      <c r="AL13" s="92">
        <v>4.9400000000000004</v>
      </c>
      <c r="AM13" s="92">
        <v>5.2</v>
      </c>
      <c r="AN13" s="93">
        <v>5.18</v>
      </c>
    </row>
    <row r="14" spans="1:45" ht="16.5" x14ac:dyDescent="0.35">
      <c r="A14" s="113" t="s">
        <v>75</v>
      </c>
      <c r="B14" s="114">
        <v>4.66</v>
      </c>
      <c r="C14" s="115">
        <v>4.8899999999999997</v>
      </c>
      <c r="D14" s="115">
        <v>4.62</v>
      </c>
      <c r="E14" s="115">
        <v>4.4400000000000004</v>
      </c>
      <c r="F14" s="116">
        <v>4.43</v>
      </c>
      <c r="G14" s="113" t="s">
        <v>75</v>
      </c>
      <c r="H14" s="115">
        <v>1.83</v>
      </c>
      <c r="I14" s="115">
        <v>1.95</v>
      </c>
      <c r="J14" s="115">
        <v>2</v>
      </c>
      <c r="K14" s="115">
        <v>2.0299999999999998</v>
      </c>
      <c r="L14" s="115">
        <v>2.04</v>
      </c>
      <c r="M14" s="115">
        <v>2.06</v>
      </c>
      <c r="N14" s="115">
        <v>2.12</v>
      </c>
      <c r="O14" s="115">
        <v>2.0699999999999998</v>
      </c>
      <c r="P14" s="115">
        <v>2</v>
      </c>
      <c r="Q14" s="116">
        <v>1.85</v>
      </c>
      <c r="R14" s="113" t="s">
        <v>75</v>
      </c>
      <c r="S14" s="114">
        <v>3.71</v>
      </c>
      <c r="T14" s="115">
        <v>3.76</v>
      </c>
      <c r="U14" s="115">
        <v>3.61</v>
      </c>
      <c r="V14" s="115">
        <v>3.34</v>
      </c>
      <c r="W14" s="116">
        <v>3.41</v>
      </c>
      <c r="X14" s="113" t="s">
        <v>75</v>
      </c>
      <c r="Y14" s="115">
        <v>4.03</v>
      </c>
      <c r="Z14" s="115">
        <v>4.0199999999999996</v>
      </c>
      <c r="AA14" s="115">
        <v>4.13</v>
      </c>
      <c r="AB14" s="115">
        <v>4.0599999999999996</v>
      </c>
      <c r="AC14" s="115">
        <v>4.13</v>
      </c>
      <c r="AD14" s="115">
        <v>4.12</v>
      </c>
      <c r="AE14" s="115">
        <v>4.21</v>
      </c>
      <c r="AF14" s="115">
        <v>4.5199999999999996</v>
      </c>
      <c r="AG14" s="115">
        <v>4.26</v>
      </c>
      <c r="AH14" s="116">
        <v>4.17</v>
      </c>
      <c r="AI14" s="113" t="s">
        <v>75</v>
      </c>
      <c r="AJ14" s="114">
        <v>3.75</v>
      </c>
      <c r="AK14" s="115">
        <v>3.77</v>
      </c>
      <c r="AL14" s="115">
        <v>3.98</v>
      </c>
      <c r="AM14" s="115">
        <v>4.0999999999999996</v>
      </c>
      <c r="AN14" s="116">
        <v>4.1100000000000003</v>
      </c>
    </row>
    <row r="15" spans="1:45" ht="16.5" x14ac:dyDescent="0.35">
      <c r="A15" s="14"/>
      <c r="B15" s="98">
        <v>4.8600000000000003</v>
      </c>
      <c r="C15" s="98">
        <v>4.8600000000000003</v>
      </c>
      <c r="D15" s="98">
        <v>4.72</v>
      </c>
      <c r="E15" s="98">
        <v>4.38</v>
      </c>
      <c r="F15" s="99">
        <v>4.43</v>
      </c>
      <c r="G15" s="25"/>
      <c r="H15" s="98">
        <v>1.82</v>
      </c>
      <c r="I15" s="98">
        <v>1.94</v>
      </c>
      <c r="J15" s="98">
        <v>1.95</v>
      </c>
      <c r="K15" s="98">
        <v>1.96</v>
      </c>
      <c r="L15" s="98">
        <v>1.99</v>
      </c>
      <c r="M15" s="98">
        <v>2.0499999999999998</v>
      </c>
      <c r="N15" s="98">
        <v>2.08</v>
      </c>
      <c r="O15" s="98">
        <v>2.04</v>
      </c>
      <c r="P15" s="98">
        <v>1.98</v>
      </c>
      <c r="Q15" s="99">
        <v>1.86</v>
      </c>
      <c r="R15" s="14"/>
      <c r="S15" s="98">
        <v>3.92</v>
      </c>
      <c r="T15" s="98">
        <v>3.91</v>
      </c>
      <c r="U15" s="98">
        <v>3.68</v>
      </c>
      <c r="V15" s="98">
        <v>3.35</v>
      </c>
      <c r="W15" s="99">
        <v>3.43</v>
      </c>
      <c r="X15" s="25"/>
      <c r="Y15" s="98">
        <v>4.03</v>
      </c>
      <c r="Z15" s="98">
        <v>4.07</v>
      </c>
      <c r="AA15" s="98">
        <v>4.1399999999999997</v>
      </c>
      <c r="AB15" s="98">
        <v>4.12</v>
      </c>
      <c r="AC15" s="98">
        <v>4.24</v>
      </c>
      <c r="AD15" s="98">
        <v>4.2300000000000004</v>
      </c>
      <c r="AE15" s="98">
        <v>4.3</v>
      </c>
      <c r="AF15" s="98">
        <v>4.3</v>
      </c>
      <c r="AG15" s="98">
        <v>4.1900000000000004</v>
      </c>
      <c r="AH15" s="99">
        <v>4.12</v>
      </c>
      <c r="AI15" s="14"/>
      <c r="AJ15" s="98">
        <v>3.77</v>
      </c>
      <c r="AK15" s="98">
        <v>3.76</v>
      </c>
      <c r="AL15" s="98">
        <v>3.88</v>
      </c>
      <c r="AM15" s="98">
        <v>4.04</v>
      </c>
      <c r="AN15" s="99">
        <v>4.0599999999999996</v>
      </c>
    </row>
    <row r="16" spans="1:45" ht="16.5" x14ac:dyDescent="0.35">
      <c r="A16" s="14"/>
      <c r="B16" s="98">
        <v>4.6900000000000004</v>
      </c>
      <c r="C16" s="98">
        <v>4.75</v>
      </c>
      <c r="D16" s="98">
        <v>4.78</v>
      </c>
      <c r="E16" s="98">
        <v>4.37</v>
      </c>
      <c r="F16" s="99">
        <v>4.49</v>
      </c>
      <c r="G16" s="25"/>
      <c r="H16" s="98">
        <v>1.83</v>
      </c>
      <c r="I16" s="98">
        <v>1.98</v>
      </c>
      <c r="J16" s="98">
        <v>2.0499999999999998</v>
      </c>
      <c r="K16" s="98">
        <v>2.0699999999999998</v>
      </c>
      <c r="L16" s="98">
        <v>2.0699999999999998</v>
      </c>
      <c r="M16" s="98">
        <v>2.14</v>
      </c>
      <c r="N16" s="98">
        <v>2.13</v>
      </c>
      <c r="O16" s="98">
        <v>2.16</v>
      </c>
      <c r="P16" s="98">
        <v>2.0299999999999998</v>
      </c>
      <c r="Q16" s="99">
        <v>1.96</v>
      </c>
      <c r="R16" s="14"/>
      <c r="S16" s="98">
        <v>3.71</v>
      </c>
      <c r="T16" s="98">
        <v>3.93</v>
      </c>
      <c r="U16" s="98">
        <v>3.62</v>
      </c>
      <c r="V16" s="98">
        <v>3.34</v>
      </c>
      <c r="W16" s="99">
        <v>3.35</v>
      </c>
      <c r="X16" s="25"/>
      <c r="Y16" s="98">
        <v>4.09</v>
      </c>
      <c r="Z16" s="98">
        <v>4.12</v>
      </c>
      <c r="AA16" s="98">
        <v>4.1500000000000004</v>
      </c>
      <c r="AB16" s="98">
        <v>4.12</v>
      </c>
      <c r="AC16" s="98">
        <v>4.2300000000000004</v>
      </c>
      <c r="AD16" s="98">
        <v>4.26</v>
      </c>
      <c r="AE16" s="98">
        <v>4.25</v>
      </c>
      <c r="AF16" s="98">
        <v>4.38</v>
      </c>
      <c r="AG16" s="98">
        <v>4.29</v>
      </c>
      <c r="AH16" s="99">
        <v>4.18</v>
      </c>
      <c r="AI16" s="14"/>
      <c r="AJ16" s="98">
        <v>3.77</v>
      </c>
      <c r="AK16" s="98">
        <v>3.68</v>
      </c>
      <c r="AL16" s="98">
        <v>3.94</v>
      </c>
      <c r="AM16" s="98">
        <v>4.21</v>
      </c>
      <c r="AN16" s="99">
        <v>4.1500000000000004</v>
      </c>
    </row>
    <row r="17" spans="1:40" ht="16.5" x14ac:dyDescent="0.35">
      <c r="A17" s="14"/>
      <c r="B17" s="98">
        <v>4.84</v>
      </c>
      <c r="C17" s="98">
        <v>4.9000000000000004</v>
      </c>
      <c r="D17" s="98">
        <v>4.75</v>
      </c>
      <c r="E17" s="98">
        <v>4.5</v>
      </c>
      <c r="F17" s="99">
        <v>4.51</v>
      </c>
      <c r="G17" s="25"/>
      <c r="H17" s="98">
        <v>1.85</v>
      </c>
      <c r="I17" s="98">
        <v>1.94</v>
      </c>
      <c r="J17" s="98">
        <v>2.0499999999999998</v>
      </c>
      <c r="K17" s="98">
        <v>2.04</v>
      </c>
      <c r="L17" s="98">
        <v>2.0699999999999998</v>
      </c>
      <c r="M17" s="98">
        <v>2.08</v>
      </c>
      <c r="N17" s="98">
        <v>2.1</v>
      </c>
      <c r="O17" s="98">
        <v>2.08</v>
      </c>
      <c r="P17" s="98">
        <v>2.02</v>
      </c>
      <c r="Q17" s="99">
        <v>1.85</v>
      </c>
      <c r="R17" s="14"/>
      <c r="S17" s="98">
        <v>3.81</v>
      </c>
      <c r="T17" s="98">
        <v>3.81</v>
      </c>
      <c r="U17" s="98">
        <v>3.69</v>
      </c>
      <c r="V17" s="98">
        <v>3.44</v>
      </c>
      <c r="W17" s="99">
        <v>3.46</v>
      </c>
      <c r="X17" s="25"/>
      <c r="Y17" s="98">
        <v>4.1100000000000003</v>
      </c>
      <c r="Z17" s="98">
        <v>4.0199999999999996</v>
      </c>
      <c r="AA17" s="98">
        <v>4.1900000000000004</v>
      </c>
      <c r="AB17" s="98">
        <v>4.1399999999999997</v>
      </c>
      <c r="AC17" s="98">
        <v>4.2</v>
      </c>
      <c r="AD17" s="98">
        <v>4.24</v>
      </c>
      <c r="AE17" s="98">
        <v>4.3</v>
      </c>
      <c r="AF17" s="98">
        <v>4.3899999999999997</v>
      </c>
      <c r="AG17" s="98">
        <v>4.3099999999999996</v>
      </c>
      <c r="AH17" s="99">
        <v>4.22</v>
      </c>
      <c r="AI17" s="14"/>
      <c r="AJ17" s="98">
        <v>3.8</v>
      </c>
      <c r="AK17" s="98">
        <v>3.79</v>
      </c>
      <c r="AL17" s="98">
        <v>3.95</v>
      </c>
      <c r="AM17" s="98">
        <v>4.0999999999999996</v>
      </c>
      <c r="AN17" s="99">
        <v>4.18</v>
      </c>
    </row>
    <row r="18" spans="1:40" ht="16.5" x14ac:dyDescent="0.35">
      <c r="A18" s="14"/>
      <c r="B18" s="98">
        <v>4.78</v>
      </c>
      <c r="C18" s="98">
        <v>4.76</v>
      </c>
      <c r="D18" s="98">
        <v>4.59</v>
      </c>
      <c r="E18" s="98">
        <v>4.45</v>
      </c>
      <c r="F18" s="99">
        <v>4.3899999999999997</v>
      </c>
      <c r="G18" s="25"/>
      <c r="H18" s="98">
        <v>1.78</v>
      </c>
      <c r="I18" s="98">
        <v>1.87</v>
      </c>
      <c r="J18" s="98">
        <v>2.02</v>
      </c>
      <c r="K18" s="98">
        <v>2.0299999999999998</v>
      </c>
      <c r="L18" s="98">
        <v>2.04</v>
      </c>
      <c r="M18" s="98">
        <v>2.0699999999999998</v>
      </c>
      <c r="N18" s="98">
        <v>2.1</v>
      </c>
      <c r="O18" s="98">
        <v>2.12</v>
      </c>
      <c r="P18" s="98">
        <v>2.08</v>
      </c>
      <c r="Q18" s="99">
        <v>1.89</v>
      </c>
      <c r="R18" s="14"/>
      <c r="S18" s="98">
        <v>3.74</v>
      </c>
      <c r="T18" s="98">
        <v>3.87</v>
      </c>
      <c r="U18" s="98">
        <v>3.68</v>
      </c>
      <c r="V18" s="98">
        <v>3.42</v>
      </c>
      <c r="W18" s="99">
        <v>3.53</v>
      </c>
      <c r="X18" s="25"/>
      <c r="Y18" s="98">
        <v>4.03</v>
      </c>
      <c r="Z18" s="98">
        <v>4.05</v>
      </c>
      <c r="AA18" s="98">
        <v>4.1399999999999997</v>
      </c>
      <c r="AB18" s="98">
        <v>4.1399999999999997</v>
      </c>
      <c r="AC18" s="98">
        <v>4.1399999999999997</v>
      </c>
      <c r="AD18" s="98">
        <v>4.17</v>
      </c>
      <c r="AE18" s="98">
        <v>4.28</v>
      </c>
      <c r="AF18" s="98">
        <v>4.3600000000000003</v>
      </c>
      <c r="AG18" s="98">
        <v>4.3499999999999996</v>
      </c>
      <c r="AH18" s="99">
        <v>4.1100000000000003</v>
      </c>
      <c r="AI18" s="14"/>
      <c r="AJ18" s="98">
        <v>3.8</v>
      </c>
      <c r="AK18" s="98">
        <v>3.71</v>
      </c>
      <c r="AL18" s="98">
        <v>3.96</v>
      </c>
      <c r="AM18" s="98">
        <v>4.09</v>
      </c>
      <c r="AN18" s="99">
        <v>4.0599999999999996</v>
      </c>
    </row>
    <row r="19" spans="1:40" ht="16.5" x14ac:dyDescent="0.35">
      <c r="A19" s="14"/>
      <c r="B19" s="98">
        <v>4.82</v>
      </c>
      <c r="C19" s="98">
        <v>4.8899999999999997</v>
      </c>
      <c r="D19" s="98">
        <v>4.9800000000000004</v>
      </c>
      <c r="E19" s="98">
        <v>4.83</v>
      </c>
      <c r="F19" s="99">
        <v>4.8</v>
      </c>
      <c r="G19" s="25"/>
      <c r="H19" s="98">
        <v>1.86</v>
      </c>
      <c r="I19" s="98">
        <v>1.92</v>
      </c>
      <c r="J19" s="98">
        <v>1.99</v>
      </c>
      <c r="K19" s="98">
        <v>2.02</v>
      </c>
      <c r="L19" s="98">
        <v>2.0499999999999998</v>
      </c>
      <c r="M19" s="98">
        <v>2.0499999999999998</v>
      </c>
      <c r="N19" s="98">
        <v>2.04</v>
      </c>
      <c r="O19" s="98">
        <v>2.06</v>
      </c>
      <c r="P19" s="98">
        <v>2.0099999999999998</v>
      </c>
      <c r="Q19" s="99">
        <v>1.89</v>
      </c>
      <c r="R19" s="14"/>
      <c r="S19" s="98">
        <v>3.99</v>
      </c>
      <c r="T19" s="98">
        <v>4.2</v>
      </c>
      <c r="U19" s="98">
        <v>4.1900000000000004</v>
      </c>
      <c r="V19" s="98">
        <v>4.04</v>
      </c>
      <c r="W19" s="99">
        <v>4.16</v>
      </c>
      <c r="X19" s="25"/>
      <c r="Y19" s="98">
        <v>4.2</v>
      </c>
      <c r="Z19" s="98">
        <v>4.17</v>
      </c>
      <c r="AA19" s="98">
        <v>4.17</v>
      </c>
      <c r="AB19" s="98">
        <v>4.22</v>
      </c>
      <c r="AC19" s="98">
        <v>4.32</v>
      </c>
      <c r="AD19" s="98">
        <v>4.4800000000000004</v>
      </c>
      <c r="AE19" s="98">
        <v>4.5199999999999996</v>
      </c>
      <c r="AF19" s="98">
        <v>4.59</v>
      </c>
      <c r="AG19" s="98">
        <v>4.5</v>
      </c>
      <c r="AH19" s="99">
        <v>4.24</v>
      </c>
      <c r="AI19" s="14"/>
      <c r="AJ19" s="98">
        <v>3.89</v>
      </c>
      <c r="AK19" s="98">
        <v>4.0199999999999996</v>
      </c>
      <c r="AL19" s="98">
        <v>4.26</v>
      </c>
      <c r="AM19" s="98">
        <v>4.33</v>
      </c>
      <c r="AN19" s="99">
        <v>4.2699999999999996</v>
      </c>
    </row>
    <row r="20" spans="1:40" ht="16.5" x14ac:dyDescent="0.35">
      <c r="A20" s="14"/>
      <c r="B20" s="98">
        <v>4.91</v>
      </c>
      <c r="C20" s="98">
        <v>4.82</v>
      </c>
      <c r="D20" s="98">
        <v>4.9000000000000004</v>
      </c>
      <c r="E20" s="98">
        <v>4.8899999999999997</v>
      </c>
      <c r="F20" s="99">
        <v>4.9000000000000004</v>
      </c>
      <c r="G20" s="25"/>
      <c r="H20" s="98">
        <v>1.86</v>
      </c>
      <c r="I20" s="98">
        <v>1.94</v>
      </c>
      <c r="J20" s="98">
        <v>2</v>
      </c>
      <c r="K20" s="98">
        <v>2.0299999999999998</v>
      </c>
      <c r="L20" s="98">
        <v>2.04</v>
      </c>
      <c r="M20" s="98">
        <v>2.0499999999999998</v>
      </c>
      <c r="N20" s="98">
        <v>2.0499999999999998</v>
      </c>
      <c r="O20" s="98">
        <v>2</v>
      </c>
      <c r="P20" s="98">
        <v>2.02</v>
      </c>
      <c r="Q20" s="99">
        <v>1.86</v>
      </c>
      <c r="R20" s="14"/>
      <c r="S20" s="98">
        <v>4.0999999999999996</v>
      </c>
      <c r="T20" s="98">
        <v>4.17</v>
      </c>
      <c r="U20" s="98">
        <v>4.1500000000000004</v>
      </c>
      <c r="V20" s="98">
        <v>4.08</v>
      </c>
      <c r="W20" s="99">
        <v>4.25</v>
      </c>
      <c r="X20" s="25"/>
      <c r="Y20" s="98">
        <v>4.29</v>
      </c>
      <c r="Z20" s="98">
        <v>4.16</v>
      </c>
      <c r="AA20" s="98">
        <v>4.26</v>
      </c>
      <c r="AB20" s="98">
        <v>4.28</v>
      </c>
      <c r="AC20" s="98">
        <v>4.47</v>
      </c>
      <c r="AD20" s="98">
        <v>4.5999999999999996</v>
      </c>
      <c r="AE20" s="98">
        <v>4.5999999999999996</v>
      </c>
      <c r="AF20" s="98">
        <v>4.6399999999999997</v>
      </c>
      <c r="AG20" s="98">
        <v>4.47</v>
      </c>
      <c r="AH20" s="99">
        <v>4.2699999999999996</v>
      </c>
      <c r="AI20" s="14"/>
      <c r="AJ20" s="98">
        <v>3.88</v>
      </c>
      <c r="AK20" s="98">
        <v>4.03</v>
      </c>
      <c r="AL20" s="98">
        <v>4.26</v>
      </c>
      <c r="AM20" s="98">
        <v>4.33</v>
      </c>
      <c r="AN20" s="99">
        <v>4.34</v>
      </c>
    </row>
    <row r="21" spans="1:40" ht="16.5" x14ac:dyDescent="0.35">
      <c r="A21" s="14"/>
      <c r="B21" s="98">
        <v>4.79</v>
      </c>
      <c r="C21" s="98">
        <v>4.99</v>
      </c>
      <c r="D21" s="98">
        <v>4.99</v>
      </c>
      <c r="E21" s="98">
        <v>4.83</v>
      </c>
      <c r="F21" s="99">
        <v>4.91</v>
      </c>
      <c r="G21" s="25"/>
      <c r="H21" s="98">
        <v>1.89</v>
      </c>
      <c r="I21" s="98">
        <v>1.96</v>
      </c>
      <c r="J21" s="98">
        <v>1.98</v>
      </c>
      <c r="K21" s="98">
        <v>2.04</v>
      </c>
      <c r="L21" s="98">
        <v>2.0499999999999998</v>
      </c>
      <c r="M21" s="98">
        <v>2.08</v>
      </c>
      <c r="N21" s="98">
        <v>2.09</v>
      </c>
      <c r="O21" s="98">
        <v>2.0699999999999998</v>
      </c>
      <c r="P21" s="98">
        <v>2</v>
      </c>
      <c r="Q21" s="99">
        <v>1.86</v>
      </c>
      <c r="R21" s="14"/>
      <c r="S21" s="98">
        <v>4.18</v>
      </c>
      <c r="T21" s="98">
        <v>4.16</v>
      </c>
      <c r="U21" s="98">
        <v>4.17</v>
      </c>
      <c r="V21" s="98">
        <v>4.07</v>
      </c>
      <c r="W21" s="99">
        <v>4.34</v>
      </c>
      <c r="X21" s="25"/>
      <c r="Y21" s="98">
        <v>4.28</v>
      </c>
      <c r="Z21" s="98">
        <v>4.25</v>
      </c>
      <c r="AA21" s="98">
        <v>4.2699999999999996</v>
      </c>
      <c r="AB21" s="98">
        <v>4.33</v>
      </c>
      <c r="AC21" s="98">
        <v>4.42</v>
      </c>
      <c r="AD21" s="98">
        <v>4.6500000000000004</v>
      </c>
      <c r="AE21" s="98">
        <v>4.5999999999999996</v>
      </c>
      <c r="AF21" s="98">
        <v>4.6399999999999997</v>
      </c>
      <c r="AG21" s="98">
        <v>4.58</v>
      </c>
      <c r="AH21" s="99">
        <v>4.3499999999999996</v>
      </c>
      <c r="AI21" s="14"/>
      <c r="AJ21" s="98">
        <v>4.01</v>
      </c>
      <c r="AK21" s="98">
        <v>4.0199999999999996</v>
      </c>
      <c r="AL21" s="98">
        <v>4.21</v>
      </c>
      <c r="AM21" s="98">
        <v>4.33</v>
      </c>
      <c r="AN21" s="99">
        <v>4.29</v>
      </c>
    </row>
    <row r="22" spans="1:40" ht="16.5" x14ac:dyDescent="0.35">
      <c r="A22" s="14"/>
      <c r="B22" s="98">
        <v>4.88</v>
      </c>
      <c r="C22" s="98">
        <v>4.84</v>
      </c>
      <c r="D22" s="98">
        <v>4.97</v>
      </c>
      <c r="E22" s="98">
        <v>4.9000000000000004</v>
      </c>
      <c r="F22" s="99">
        <v>4.92</v>
      </c>
      <c r="G22" s="25"/>
      <c r="H22" s="98">
        <v>1.88</v>
      </c>
      <c r="I22" s="98">
        <v>1.97</v>
      </c>
      <c r="J22" s="98">
        <v>2.0299999999999998</v>
      </c>
      <c r="K22" s="98">
        <v>2.04</v>
      </c>
      <c r="L22" s="98">
        <v>2.0499999999999998</v>
      </c>
      <c r="M22" s="98">
        <v>2.0699999999999998</v>
      </c>
      <c r="N22" s="98">
        <v>2.09</v>
      </c>
      <c r="O22" s="98">
        <v>2.04</v>
      </c>
      <c r="P22" s="98">
        <v>1.99</v>
      </c>
      <c r="Q22" s="99">
        <v>1.83</v>
      </c>
      <c r="R22" s="14"/>
      <c r="S22" s="98">
        <v>4.17</v>
      </c>
      <c r="T22" s="98">
        <v>4.17</v>
      </c>
      <c r="U22" s="98">
        <v>4.21</v>
      </c>
      <c r="V22" s="98">
        <v>4.21</v>
      </c>
      <c r="W22" s="99">
        <v>4.28</v>
      </c>
      <c r="X22" s="25"/>
      <c r="Y22" s="98">
        <v>4.21</v>
      </c>
      <c r="Z22" s="98">
        <v>4.24</v>
      </c>
      <c r="AA22" s="98">
        <v>4.3</v>
      </c>
      <c r="AB22" s="98">
        <v>4.28</v>
      </c>
      <c r="AC22" s="98">
        <v>4.37</v>
      </c>
      <c r="AD22" s="98">
        <v>4.5199999999999996</v>
      </c>
      <c r="AE22" s="98">
        <v>4.62</v>
      </c>
      <c r="AF22" s="98">
        <v>4.62</v>
      </c>
      <c r="AG22" s="98">
        <v>4.5599999999999996</v>
      </c>
      <c r="AH22" s="99">
        <v>4.34</v>
      </c>
      <c r="AI22" s="14"/>
      <c r="AJ22" s="98">
        <v>3.96</v>
      </c>
      <c r="AK22" s="98">
        <v>4</v>
      </c>
      <c r="AL22" s="98">
        <v>4.2300000000000004</v>
      </c>
      <c r="AM22" s="98">
        <v>4.33</v>
      </c>
      <c r="AN22" s="99">
        <v>4.17</v>
      </c>
    </row>
    <row r="23" spans="1:40" thickBot="1" x14ac:dyDescent="0.4">
      <c r="A23" s="107"/>
      <c r="B23" s="117">
        <v>4.82</v>
      </c>
      <c r="C23" s="117">
        <v>4.9000000000000004</v>
      </c>
      <c r="D23" s="117">
        <v>4.97</v>
      </c>
      <c r="E23" s="117">
        <v>4.83</v>
      </c>
      <c r="F23" s="118">
        <v>4.97</v>
      </c>
      <c r="G23" s="106"/>
      <c r="H23" s="117">
        <v>1.89</v>
      </c>
      <c r="I23" s="117">
        <v>1.95</v>
      </c>
      <c r="J23" s="117">
        <v>2.04</v>
      </c>
      <c r="K23" s="117">
        <v>2.06</v>
      </c>
      <c r="L23" s="117">
        <v>2.04</v>
      </c>
      <c r="M23" s="117">
        <v>2.06</v>
      </c>
      <c r="N23" s="117">
        <v>2.0499999999999998</v>
      </c>
      <c r="O23" s="117">
        <v>2.02</v>
      </c>
      <c r="P23" s="117">
        <v>1.99</v>
      </c>
      <c r="Q23" s="118">
        <v>1.76</v>
      </c>
      <c r="R23" s="107"/>
      <c r="S23" s="117">
        <v>4.22</v>
      </c>
      <c r="T23" s="117">
        <v>4.3</v>
      </c>
      <c r="U23" s="117">
        <v>4.17</v>
      </c>
      <c r="V23" s="117">
        <v>4.12</v>
      </c>
      <c r="W23" s="118">
        <v>4.2300000000000004</v>
      </c>
      <c r="X23" s="106"/>
      <c r="Y23" s="117">
        <v>4.12</v>
      </c>
      <c r="Z23" s="117">
        <v>4.1500000000000004</v>
      </c>
      <c r="AA23" s="117">
        <v>4.22</v>
      </c>
      <c r="AB23" s="117">
        <v>4.1900000000000004</v>
      </c>
      <c r="AC23" s="117">
        <v>4.3</v>
      </c>
      <c r="AD23" s="117">
        <v>4.54</v>
      </c>
      <c r="AE23" s="117">
        <v>4.5599999999999996</v>
      </c>
      <c r="AF23" s="117">
        <v>4.57</v>
      </c>
      <c r="AG23" s="117">
        <v>4.53</v>
      </c>
      <c r="AH23" s="118">
        <v>4.3899999999999997</v>
      </c>
      <c r="AI23" s="107"/>
      <c r="AJ23" s="117">
        <v>3.97</v>
      </c>
      <c r="AK23" s="117">
        <v>3.89</v>
      </c>
      <c r="AL23" s="117">
        <v>4.08</v>
      </c>
      <c r="AM23" s="117">
        <v>4.3099999999999996</v>
      </c>
      <c r="AN23" s="118">
        <v>4.25</v>
      </c>
    </row>
    <row r="24" spans="1:40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40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  <c r="AI25" s="119" t="s">
        <v>9</v>
      </c>
      <c r="AJ25" s="120" t="s">
        <v>10</v>
      </c>
      <c r="AK25" s="179" t="s">
        <v>11</v>
      </c>
      <c r="AL25" s="179"/>
      <c r="AM25" s="179" t="s">
        <v>12</v>
      </c>
      <c r="AN25" s="182"/>
    </row>
    <row r="26" spans="1:40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0.25619999999999887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0.31700000000000061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1.1347999999999989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1.2802999999999995</v>
      </c>
      <c r="AC26" s="180"/>
      <c r="AD26" s="43"/>
      <c r="AE26" s="43"/>
      <c r="AF26" s="43"/>
      <c r="AG26" s="105"/>
      <c r="AH26" s="126"/>
      <c r="AI26" s="121" t="s">
        <v>13</v>
      </c>
      <c r="AJ26" s="37" t="s">
        <v>14</v>
      </c>
      <c r="AK26" s="138">
        <v>1.07</v>
      </c>
      <c r="AL26" s="137" t="s">
        <v>97</v>
      </c>
      <c r="AM26" s="180">
        <f>AVERAGE(AJ4:AN13)-AVERAGE(AJ14:AN23)</f>
        <v>1.0246000000000004</v>
      </c>
      <c r="AN26" s="181"/>
    </row>
    <row r="27" spans="1:40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  <c r="AI27" s="122" t="s">
        <v>17</v>
      </c>
      <c r="AJ27" s="100" t="s">
        <v>18</v>
      </c>
      <c r="AK27" s="174" t="str">
        <f>"--"</f>
        <v>--</v>
      </c>
      <c r="AL27" s="174"/>
      <c r="AM27" s="174">
        <v>1.4</v>
      </c>
      <c r="AN27" s="178"/>
    </row>
    <row r="28" spans="1:40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0.44670769230769036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0.48769230769230865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0.81724279835390867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0.8467592592592591</v>
      </c>
      <c r="AC28" s="176"/>
      <c r="AD28" s="102"/>
      <c r="AE28" s="102"/>
      <c r="AF28" s="102"/>
      <c r="AG28" s="103"/>
      <c r="AH28" s="127"/>
      <c r="AI28" s="123" t="s">
        <v>19</v>
      </c>
      <c r="AJ28" s="104" t="s">
        <v>20</v>
      </c>
      <c r="AK28" s="175" t="s">
        <v>96</v>
      </c>
      <c r="AL28" s="175"/>
      <c r="AM28" s="176">
        <f>(AM26/(1.944/AM27))</f>
        <v>0.73788065843621431</v>
      </c>
      <c r="AN28" s="177"/>
    </row>
    <row r="29" spans="1:40" ht="18.75" thickBot="1" x14ac:dyDescent="0.4">
      <c r="A29" s="134" t="s">
        <v>78</v>
      </c>
      <c r="B29" s="128" t="s">
        <v>18</v>
      </c>
      <c r="C29" s="168">
        <f>0.972*E28/C26</f>
        <v>1.447332923076917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1.5801230769230799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0.88262222222222131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1.2802999999999998</v>
      </c>
      <c r="AA29" s="171"/>
      <c r="AB29" s="142" t="s">
        <v>83</v>
      </c>
      <c r="AC29" s="143"/>
      <c r="AD29" s="144"/>
      <c r="AE29" s="144"/>
      <c r="AF29" s="144"/>
      <c r="AG29" s="145"/>
      <c r="AH29" s="146"/>
      <c r="AI29" s="139" t="s">
        <v>78</v>
      </c>
      <c r="AJ29" s="140" t="s">
        <v>18</v>
      </c>
      <c r="AK29" s="171">
        <f>1.944*AM28/1.8</f>
        <v>0.79691111111111146</v>
      </c>
      <c r="AL29" s="171"/>
      <c r="AM29" s="172" t="s">
        <v>84</v>
      </c>
      <c r="AN29" s="173"/>
    </row>
    <row r="30" spans="1:40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40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40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0.33000000000000007</v>
      </c>
      <c r="C33" s="67">
        <f t="shared" ref="C33:F33" si="0">C4-C14</f>
        <v>0.27000000000000046</v>
      </c>
      <c r="D33" s="67">
        <f t="shared" si="0"/>
        <v>0.45000000000000018</v>
      </c>
      <c r="E33" s="67">
        <f t="shared" si="0"/>
        <v>0.29000000000000004</v>
      </c>
      <c r="F33" s="68">
        <f t="shared" si="0"/>
        <v>0.32000000000000028</v>
      </c>
      <c r="G33" s="69" t="s">
        <v>56</v>
      </c>
      <c r="H33" s="22">
        <f>H4-H14</f>
        <v>0.33000000000000007</v>
      </c>
      <c r="I33" s="22">
        <f t="shared" ref="I33:Q33" si="1">I4-I14</f>
        <v>0.29000000000000026</v>
      </c>
      <c r="J33" s="22">
        <f t="shared" si="1"/>
        <v>0.37999999999999989</v>
      </c>
      <c r="K33" s="22">
        <f t="shared" si="1"/>
        <v>0.36000000000000032</v>
      </c>
      <c r="L33" s="22">
        <f t="shared" si="1"/>
        <v>0.35000000000000009</v>
      </c>
      <c r="M33" s="22">
        <f t="shared" si="1"/>
        <v>0.35000000000000009</v>
      </c>
      <c r="N33" s="22">
        <f t="shared" si="1"/>
        <v>0.23999999999999977</v>
      </c>
      <c r="O33" s="22">
        <f t="shared" si="1"/>
        <v>0.33000000000000007</v>
      </c>
      <c r="P33" s="22">
        <f t="shared" si="1"/>
        <v>0.49000000000000021</v>
      </c>
      <c r="Q33" s="70">
        <f t="shared" si="1"/>
        <v>0.35999999999999988</v>
      </c>
      <c r="R33" s="66" t="s">
        <v>52</v>
      </c>
      <c r="S33" s="67">
        <f>S4-S14</f>
        <v>1.42</v>
      </c>
      <c r="T33" s="67">
        <f t="shared" ref="T33:W33" si="2">T4-T14</f>
        <v>1.3100000000000005</v>
      </c>
      <c r="U33" s="67">
        <f t="shared" si="2"/>
        <v>1.4600000000000004</v>
      </c>
      <c r="V33" s="67">
        <f t="shared" si="2"/>
        <v>1.3500000000000005</v>
      </c>
      <c r="W33" s="68">
        <f t="shared" si="2"/>
        <v>1.33</v>
      </c>
      <c r="X33" s="69" t="s">
        <v>56</v>
      </c>
      <c r="Y33" s="22">
        <f>Y4-Y14</f>
        <v>1.4799999999999995</v>
      </c>
      <c r="Z33" s="22">
        <f t="shared" ref="Z33:AH33" si="3">Z4-Z14</f>
        <v>1.4200000000000008</v>
      </c>
      <c r="AA33" s="22">
        <f t="shared" si="3"/>
        <v>1.4000000000000004</v>
      </c>
      <c r="AB33" s="22">
        <f t="shared" si="3"/>
        <v>1.4400000000000004</v>
      </c>
      <c r="AC33" s="22">
        <f t="shared" si="3"/>
        <v>1.4699999999999998</v>
      </c>
      <c r="AD33" s="22">
        <f t="shared" si="3"/>
        <v>1.4500000000000002</v>
      </c>
      <c r="AE33" s="22">
        <f t="shared" si="3"/>
        <v>1.4699999999999998</v>
      </c>
      <c r="AF33" s="22">
        <f t="shared" si="3"/>
        <v>1.1000000000000005</v>
      </c>
      <c r="AG33" s="22">
        <f t="shared" si="3"/>
        <v>1.4500000000000002</v>
      </c>
      <c r="AH33" s="70">
        <f t="shared" si="3"/>
        <v>1.2800000000000002</v>
      </c>
    </row>
    <row r="34" spans="1:34" ht="16.5" x14ac:dyDescent="0.35">
      <c r="A34" s="55"/>
      <c r="B34" s="54">
        <f t="shared" ref="B34:F42" si="4">B5-B15</f>
        <v>0.12000000000000011</v>
      </c>
      <c r="C34" s="54">
        <f t="shared" si="4"/>
        <v>0.29000000000000004</v>
      </c>
      <c r="D34" s="54">
        <f t="shared" si="4"/>
        <v>0.22000000000000064</v>
      </c>
      <c r="E34" s="54">
        <f t="shared" si="4"/>
        <v>0.33000000000000007</v>
      </c>
      <c r="F34" s="56">
        <f t="shared" si="4"/>
        <v>0.33000000000000007</v>
      </c>
      <c r="G34" s="71"/>
      <c r="H34" s="22">
        <f t="shared" ref="H34:Q42" si="5">H5-H15</f>
        <v>0.34000000000000008</v>
      </c>
      <c r="I34" s="22">
        <f t="shared" si="5"/>
        <v>0.31000000000000005</v>
      </c>
      <c r="J34" s="22">
        <f t="shared" si="5"/>
        <v>0.32000000000000006</v>
      </c>
      <c r="K34" s="22">
        <f t="shared" si="5"/>
        <v>0.28000000000000025</v>
      </c>
      <c r="L34" s="22">
        <f t="shared" si="5"/>
        <v>0.34999999999999987</v>
      </c>
      <c r="M34" s="22">
        <f t="shared" si="5"/>
        <v>0.25</v>
      </c>
      <c r="N34" s="22">
        <f t="shared" si="5"/>
        <v>0.25999999999999979</v>
      </c>
      <c r="O34" s="22">
        <f t="shared" si="5"/>
        <v>0.33000000000000007</v>
      </c>
      <c r="P34" s="22">
        <f t="shared" si="5"/>
        <v>0.29000000000000004</v>
      </c>
      <c r="Q34" s="70">
        <f t="shared" si="5"/>
        <v>0.3600000000000001</v>
      </c>
      <c r="R34" s="55"/>
      <c r="S34" s="54">
        <f t="shared" ref="S34:W42" si="6">S5-S15</f>
        <v>1.1900000000000004</v>
      </c>
      <c r="T34" s="54">
        <f t="shared" si="6"/>
        <v>1.0999999999999996</v>
      </c>
      <c r="U34" s="54">
        <f t="shared" si="6"/>
        <v>1.2799999999999998</v>
      </c>
      <c r="V34" s="54">
        <f t="shared" si="6"/>
        <v>1.2899999999999996</v>
      </c>
      <c r="W34" s="56">
        <f t="shared" si="6"/>
        <v>1.3199999999999998</v>
      </c>
      <c r="X34" s="71"/>
      <c r="Y34" s="22">
        <f t="shared" ref="Y34:AH42" si="7">Y5-Y15</f>
        <v>1.4699999999999998</v>
      </c>
      <c r="Z34" s="22">
        <f t="shared" si="7"/>
        <v>1.5</v>
      </c>
      <c r="AA34" s="22">
        <f t="shared" si="7"/>
        <v>1.4500000000000002</v>
      </c>
      <c r="AB34" s="22">
        <f t="shared" si="7"/>
        <v>1.4799999999999995</v>
      </c>
      <c r="AC34" s="22">
        <f t="shared" si="7"/>
        <v>1.3599999999999994</v>
      </c>
      <c r="AD34" s="22">
        <f t="shared" si="7"/>
        <v>1.2999999999999998</v>
      </c>
      <c r="AE34" s="22">
        <f t="shared" si="7"/>
        <v>1.4400000000000004</v>
      </c>
      <c r="AF34" s="22">
        <f t="shared" si="7"/>
        <v>1.4900000000000002</v>
      </c>
      <c r="AG34" s="22">
        <f t="shared" si="7"/>
        <v>1.5499999999999998</v>
      </c>
      <c r="AH34" s="70">
        <f t="shared" si="7"/>
        <v>1.4399999999999995</v>
      </c>
    </row>
    <row r="35" spans="1:34" ht="16.5" x14ac:dyDescent="0.35">
      <c r="A35" s="55"/>
      <c r="B35" s="54">
        <f t="shared" si="4"/>
        <v>0.1899999999999995</v>
      </c>
      <c r="C35" s="54">
        <f t="shared" si="4"/>
        <v>0.23000000000000043</v>
      </c>
      <c r="D35" s="54">
        <f t="shared" si="4"/>
        <v>0.29000000000000004</v>
      </c>
      <c r="E35" s="54">
        <f t="shared" si="4"/>
        <v>0.28000000000000025</v>
      </c>
      <c r="F35" s="56">
        <f t="shared" si="4"/>
        <v>0.33000000000000007</v>
      </c>
      <c r="G35" s="71"/>
      <c r="H35" s="22">
        <f t="shared" si="5"/>
        <v>0.37000000000000011</v>
      </c>
      <c r="I35" s="22">
        <f t="shared" si="5"/>
        <v>0.35999999999999988</v>
      </c>
      <c r="J35" s="22">
        <f t="shared" si="5"/>
        <v>0.36000000000000032</v>
      </c>
      <c r="K35" s="22">
        <f t="shared" si="5"/>
        <v>0.31000000000000005</v>
      </c>
      <c r="L35" s="22">
        <f t="shared" si="5"/>
        <v>0.36000000000000032</v>
      </c>
      <c r="M35" s="22">
        <f t="shared" si="5"/>
        <v>0.31999999999999984</v>
      </c>
      <c r="N35" s="22">
        <f t="shared" si="5"/>
        <v>0.37999999999999989</v>
      </c>
      <c r="O35" s="22">
        <f t="shared" si="5"/>
        <v>0.34999999999999964</v>
      </c>
      <c r="P35" s="22">
        <f t="shared" si="5"/>
        <v>0.42000000000000037</v>
      </c>
      <c r="Q35" s="70">
        <f t="shared" si="5"/>
        <v>0.29000000000000004</v>
      </c>
      <c r="R35" s="55"/>
      <c r="S35" s="54">
        <f t="shared" si="6"/>
        <v>1.4000000000000004</v>
      </c>
      <c r="T35" s="54">
        <f t="shared" si="6"/>
        <v>1.2600000000000002</v>
      </c>
      <c r="U35" s="54">
        <f t="shared" si="6"/>
        <v>1.3399999999999999</v>
      </c>
      <c r="V35" s="54">
        <f t="shared" si="6"/>
        <v>1.2999999999999998</v>
      </c>
      <c r="W35" s="56">
        <f t="shared" si="6"/>
        <v>1.2499999999999996</v>
      </c>
      <c r="X35" s="71"/>
      <c r="Y35" s="22">
        <f t="shared" si="7"/>
        <v>1.37</v>
      </c>
      <c r="Z35" s="22">
        <f t="shared" si="7"/>
        <v>1.5999999999999996</v>
      </c>
      <c r="AA35" s="22">
        <f t="shared" si="7"/>
        <v>1.5199999999999996</v>
      </c>
      <c r="AB35" s="22">
        <f t="shared" si="7"/>
        <v>1.5099999999999998</v>
      </c>
      <c r="AC35" s="22">
        <f t="shared" si="7"/>
        <v>1.42</v>
      </c>
      <c r="AD35" s="22">
        <f t="shared" si="7"/>
        <v>1.4700000000000006</v>
      </c>
      <c r="AE35" s="22">
        <f t="shared" si="7"/>
        <v>1.4900000000000002</v>
      </c>
      <c r="AF35" s="22">
        <f t="shared" si="7"/>
        <v>1.3500000000000005</v>
      </c>
      <c r="AG35" s="22">
        <f t="shared" si="7"/>
        <v>1.4799999999999995</v>
      </c>
      <c r="AH35" s="70">
        <f t="shared" si="7"/>
        <v>1.4300000000000006</v>
      </c>
    </row>
    <row r="36" spans="1:34" ht="16.5" x14ac:dyDescent="0.35">
      <c r="A36" s="55"/>
      <c r="B36" s="54">
        <f t="shared" si="4"/>
        <v>0.23000000000000043</v>
      </c>
      <c r="C36" s="54">
        <f t="shared" si="4"/>
        <v>0.10999999999999943</v>
      </c>
      <c r="D36" s="54">
        <f t="shared" si="4"/>
        <v>0.30999999999999961</v>
      </c>
      <c r="E36" s="54">
        <f t="shared" si="4"/>
        <v>0.16000000000000014</v>
      </c>
      <c r="F36" s="56">
        <f t="shared" si="4"/>
        <v>0.16000000000000014</v>
      </c>
      <c r="G36" s="71"/>
      <c r="H36" s="22">
        <f t="shared" si="5"/>
        <v>0.31999999999999984</v>
      </c>
      <c r="I36" s="22">
        <f t="shared" si="5"/>
        <v>0.33000000000000007</v>
      </c>
      <c r="J36" s="22">
        <f t="shared" si="5"/>
        <v>0.28000000000000025</v>
      </c>
      <c r="K36" s="22">
        <f t="shared" si="5"/>
        <v>0.2799999999999998</v>
      </c>
      <c r="L36" s="22">
        <f t="shared" si="5"/>
        <v>0.28000000000000025</v>
      </c>
      <c r="M36" s="22">
        <f t="shared" si="5"/>
        <v>0.31999999999999984</v>
      </c>
      <c r="N36" s="22">
        <f t="shared" si="5"/>
        <v>0.33999999999999986</v>
      </c>
      <c r="O36" s="22">
        <f t="shared" si="5"/>
        <v>0.31000000000000005</v>
      </c>
      <c r="P36" s="22">
        <f t="shared" si="5"/>
        <v>0.31999999999999984</v>
      </c>
      <c r="Q36" s="70">
        <f t="shared" si="5"/>
        <v>0.25</v>
      </c>
      <c r="R36" s="55"/>
      <c r="S36" s="54">
        <f t="shared" si="6"/>
        <v>1.31</v>
      </c>
      <c r="T36" s="54">
        <f t="shared" si="6"/>
        <v>1.23</v>
      </c>
      <c r="U36" s="54">
        <f t="shared" si="6"/>
        <v>1.1099999999999999</v>
      </c>
      <c r="V36" s="54">
        <f t="shared" si="6"/>
        <v>1.2200000000000002</v>
      </c>
      <c r="W36" s="56">
        <f t="shared" si="6"/>
        <v>1.3399999999999999</v>
      </c>
      <c r="X36" s="71"/>
      <c r="Y36" s="22">
        <f t="shared" si="7"/>
        <v>1.3999999999999995</v>
      </c>
      <c r="Z36" s="22">
        <f t="shared" si="7"/>
        <v>1.5500000000000007</v>
      </c>
      <c r="AA36" s="22">
        <f t="shared" si="7"/>
        <v>1.4299999999999997</v>
      </c>
      <c r="AB36" s="22">
        <f t="shared" si="7"/>
        <v>1.4300000000000006</v>
      </c>
      <c r="AC36" s="22">
        <f t="shared" si="7"/>
        <v>1.5499999999999998</v>
      </c>
      <c r="AD36" s="22">
        <f t="shared" si="7"/>
        <v>1.3899999999999997</v>
      </c>
      <c r="AE36" s="22">
        <f t="shared" si="7"/>
        <v>1.4900000000000002</v>
      </c>
      <c r="AF36" s="22">
        <f t="shared" si="7"/>
        <v>1.46</v>
      </c>
      <c r="AG36" s="22">
        <f t="shared" si="7"/>
        <v>1.4200000000000008</v>
      </c>
      <c r="AH36" s="70">
        <f t="shared" si="7"/>
        <v>1.25</v>
      </c>
    </row>
    <row r="37" spans="1:34" ht="16.5" x14ac:dyDescent="0.35">
      <c r="A37" s="55"/>
      <c r="B37" s="54">
        <f t="shared" si="4"/>
        <v>0.26999999999999957</v>
      </c>
      <c r="C37" s="54">
        <f t="shared" si="4"/>
        <v>0.27000000000000046</v>
      </c>
      <c r="D37" s="54">
        <f t="shared" si="4"/>
        <v>0.24000000000000021</v>
      </c>
      <c r="E37" s="54">
        <f t="shared" si="4"/>
        <v>0.1899999999999995</v>
      </c>
      <c r="F37" s="56">
        <f t="shared" si="4"/>
        <v>0.34000000000000075</v>
      </c>
      <c r="G37" s="71"/>
      <c r="H37" s="22">
        <f t="shared" si="5"/>
        <v>0.34999999999999987</v>
      </c>
      <c r="I37" s="22">
        <f t="shared" si="5"/>
        <v>0.37000000000000011</v>
      </c>
      <c r="J37" s="22">
        <f t="shared" si="5"/>
        <v>0.37999999999999989</v>
      </c>
      <c r="K37" s="22">
        <f t="shared" si="5"/>
        <v>0.32000000000000028</v>
      </c>
      <c r="L37" s="22">
        <f t="shared" si="5"/>
        <v>0.23999999999999977</v>
      </c>
      <c r="M37" s="22">
        <f t="shared" si="5"/>
        <v>0.36000000000000032</v>
      </c>
      <c r="N37" s="22">
        <f t="shared" si="5"/>
        <v>0.31999999999999984</v>
      </c>
      <c r="O37" s="22">
        <f t="shared" si="5"/>
        <v>0.29000000000000004</v>
      </c>
      <c r="P37" s="22">
        <f t="shared" si="5"/>
        <v>0.33000000000000007</v>
      </c>
      <c r="Q37" s="70">
        <f t="shared" si="5"/>
        <v>0.26</v>
      </c>
      <c r="R37" s="55"/>
      <c r="S37" s="54">
        <f t="shared" si="6"/>
        <v>1.25</v>
      </c>
      <c r="T37" s="54">
        <f t="shared" si="6"/>
        <v>1.2000000000000002</v>
      </c>
      <c r="U37" s="54">
        <f t="shared" si="6"/>
        <v>1.35</v>
      </c>
      <c r="V37" s="54">
        <f t="shared" si="6"/>
        <v>1.25</v>
      </c>
      <c r="W37" s="56">
        <f t="shared" si="6"/>
        <v>1.31</v>
      </c>
      <c r="X37" s="71"/>
      <c r="Y37" s="22">
        <f t="shared" si="7"/>
        <v>1.3599999999999994</v>
      </c>
      <c r="Z37" s="22">
        <f t="shared" si="7"/>
        <v>1.17</v>
      </c>
      <c r="AA37" s="22">
        <f t="shared" si="7"/>
        <v>1.3100000000000005</v>
      </c>
      <c r="AB37" s="22">
        <f t="shared" si="7"/>
        <v>1.2600000000000007</v>
      </c>
      <c r="AC37" s="22">
        <f t="shared" si="7"/>
        <v>1.3600000000000003</v>
      </c>
      <c r="AD37" s="22">
        <f t="shared" si="7"/>
        <v>1.3600000000000003</v>
      </c>
      <c r="AE37" s="22">
        <f t="shared" si="7"/>
        <v>1.3099999999999996</v>
      </c>
      <c r="AF37" s="22">
        <f t="shared" si="7"/>
        <v>1.3999999999999995</v>
      </c>
      <c r="AG37" s="22">
        <f t="shared" si="7"/>
        <v>1.2800000000000002</v>
      </c>
      <c r="AH37" s="70">
        <f t="shared" si="7"/>
        <v>1.4299999999999997</v>
      </c>
    </row>
    <row r="38" spans="1:34" ht="16.5" x14ac:dyDescent="0.35">
      <c r="A38" s="55" t="s">
        <v>53</v>
      </c>
      <c r="B38" s="54">
        <f t="shared" si="4"/>
        <v>0.25999999999999979</v>
      </c>
      <c r="C38" s="54">
        <f t="shared" si="4"/>
        <v>0.3100000000000005</v>
      </c>
      <c r="D38" s="54">
        <f t="shared" si="4"/>
        <v>0.30999999999999961</v>
      </c>
      <c r="E38" s="54">
        <f t="shared" si="4"/>
        <v>0.20999999999999996</v>
      </c>
      <c r="F38" s="56">
        <f t="shared" si="4"/>
        <v>0.29000000000000004</v>
      </c>
      <c r="G38" s="71" t="s">
        <v>57</v>
      </c>
      <c r="H38" s="22">
        <f t="shared" si="5"/>
        <v>0.2699999999999998</v>
      </c>
      <c r="I38" s="22">
        <f t="shared" si="5"/>
        <v>0.30000000000000027</v>
      </c>
      <c r="J38" s="22">
        <f t="shared" si="5"/>
        <v>0.36999999999999988</v>
      </c>
      <c r="K38" s="22">
        <f t="shared" si="5"/>
        <v>0.33000000000000007</v>
      </c>
      <c r="L38" s="22">
        <f t="shared" si="5"/>
        <v>0.24000000000000021</v>
      </c>
      <c r="M38" s="22">
        <f t="shared" si="5"/>
        <v>0.28000000000000025</v>
      </c>
      <c r="N38" s="22">
        <f t="shared" si="5"/>
        <v>0.29000000000000004</v>
      </c>
      <c r="O38" s="22">
        <f t="shared" si="5"/>
        <v>0.29999999999999982</v>
      </c>
      <c r="P38" s="22">
        <f t="shared" si="5"/>
        <v>0.27</v>
      </c>
      <c r="Q38" s="70">
        <f t="shared" si="5"/>
        <v>0.25000000000000022</v>
      </c>
      <c r="R38" s="55" t="s">
        <v>53</v>
      </c>
      <c r="S38" s="54">
        <f t="shared" si="6"/>
        <v>1.0299999999999994</v>
      </c>
      <c r="T38" s="54">
        <f t="shared" si="6"/>
        <v>0.8199999999999994</v>
      </c>
      <c r="U38" s="54">
        <f t="shared" si="6"/>
        <v>0.90999999999999925</v>
      </c>
      <c r="V38" s="54">
        <f t="shared" si="6"/>
        <v>1.0199999999999996</v>
      </c>
      <c r="W38" s="56">
        <f t="shared" si="6"/>
        <v>0.91000000000000014</v>
      </c>
      <c r="X38" s="71" t="s">
        <v>57</v>
      </c>
      <c r="Y38" s="22">
        <f t="shared" si="7"/>
        <v>1.1099999999999994</v>
      </c>
      <c r="Z38" s="22">
        <f t="shared" si="7"/>
        <v>1.1900000000000004</v>
      </c>
      <c r="AA38" s="22">
        <f t="shared" si="7"/>
        <v>1.1900000000000004</v>
      </c>
      <c r="AB38" s="22">
        <f t="shared" si="7"/>
        <v>1.1900000000000004</v>
      </c>
      <c r="AC38" s="22">
        <f t="shared" si="7"/>
        <v>1.2599999999999998</v>
      </c>
      <c r="AD38" s="22">
        <f t="shared" si="7"/>
        <v>1.2399999999999993</v>
      </c>
      <c r="AE38" s="22">
        <f t="shared" si="7"/>
        <v>1.2700000000000005</v>
      </c>
      <c r="AF38" s="22">
        <f t="shared" si="7"/>
        <v>1.1900000000000004</v>
      </c>
      <c r="AG38" s="22">
        <f t="shared" si="7"/>
        <v>1.1200000000000001</v>
      </c>
      <c r="AH38" s="70">
        <f t="shared" si="7"/>
        <v>1.1200000000000001</v>
      </c>
    </row>
    <row r="39" spans="1:34" ht="16.5" x14ac:dyDescent="0.35">
      <c r="A39" s="55"/>
      <c r="B39" s="54">
        <f t="shared" si="4"/>
        <v>0.20000000000000018</v>
      </c>
      <c r="C39" s="54">
        <f t="shared" si="4"/>
        <v>0.27999999999999936</v>
      </c>
      <c r="D39" s="54">
        <f t="shared" si="4"/>
        <v>0.30999999999999961</v>
      </c>
      <c r="E39" s="54">
        <f t="shared" si="4"/>
        <v>0.23000000000000043</v>
      </c>
      <c r="F39" s="56">
        <f t="shared" si="4"/>
        <v>0.11999999999999922</v>
      </c>
      <c r="G39" s="71"/>
      <c r="H39" s="22">
        <f t="shared" si="5"/>
        <v>0.28000000000000003</v>
      </c>
      <c r="I39" s="22">
        <f t="shared" si="5"/>
        <v>0.25</v>
      </c>
      <c r="J39" s="22">
        <f t="shared" si="5"/>
        <v>0.25999999999999979</v>
      </c>
      <c r="K39" s="22">
        <f t="shared" si="5"/>
        <v>0.26000000000000023</v>
      </c>
      <c r="L39" s="22">
        <f t="shared" si="5"/>
        <v>0.29999999999999982</v>
      </c>
      <c r="M39" s="22">
        <f t="shared" si="5"/>
        <v>0.26000000000000023</v>
      </c>
      <c r="N39" s="22">
        <f t="shared" si="5"/>
        <v>0.35000000000000009</v>
      </c>
      <c r="O39" s="22">
        <f t="shared" si="5"/>
        <v>0.2799999999999998</v>
      </c>
      <c r="P39" s="22">
        <f t="shared" si="5"/>
        <v>0.31999999999999984</v>
      </c>
      <c r="Q39" s="70">
        <f t="shared" si="5"/>
        <v>0.34000000000000008</v>
      </c>
      <c r="R39" s="55"/>
      <c r="S39" s="54">
        <f t="shared" si="6"/>
        <v>1.0900000000000007</v>
      </c>
      <c r="T39" s="54">
        <f t="shared" si="6"/>
        <v>1.0999999999999996</v>
      </c>
      <c r="U39" s="54">
        <f t="shared" si="6"/>
        <v>0.91999999999999993</v>
      </c>
      <c r="V39" s="54">
        <f t="shared" si="6"/>
        <v>1.1399999999999997</v>
      </c>
      <c r="W39" s="56">
        <f t="shared" si="6"/>
        <v>0.82000000000000028</v>
      </c>
      <c r="X39" s="71"/>
      <c r="Y39" s="22">
        <f t="shared" si="7"/>
        <v>1.0700000000000003</v>
      </c>
      <c r="Z39" s="22">
        <f t="shared" si="7"/>
        <v>1.2400000000000002</v>
      </c>
      <c r="AA39" s="22">
        <f t="shared" si="7"/>
        <v>1.17</v>
      </c>
      <c r="AB39" s="22">
        <f t="shared" si="7"/>
        <v>1.1799999999999997</v>
      </c>
      <c r="AC39" s="22">
        <f t="shared" si="7"/>
        <v>1.1600000000000001</v>
      </c>
      <c r="AD39" s="22">
        <f t="shared" si="7"/>
        <v>1.1200000000000001</v>
      </c>
      <c r="AE39" s="22">
        <f t="shared" si="7"/>
        <v>1.1900000000000004</v>
      </c>
      <c r="AF39" s="22">
        <f t="shared" si="7"/>
        <v>1.08</v>
      </c>
      <c r="AG39" s="22">
        <f t="shared" si="7"/>
        <v>1.2700000000000005</v>
      </c>
      <c r="AH39" s="70">
        <f t="shared" si="7"/>
        <v>1.0700000000000003</v>
      </c>
    </row>
    <row r="40" spans="1:34" ht="16.5" x14ac:dyDescent="0.35">
      <c r="A40" s="55"/>
      <c r="B40" s="54">
        <f t="shared" si="4"/>
        <v>0.25999999999999979</v>
      </c>
      <c r="C40" s="54">
        <f t="shared" si="4"/>
        <v>0.20999999999999996</v>
      </c>
      <c r="D40" s="54">
        <f t="shared" si="4"/>
        <v>0.20000000000000018</v>
      </c>
      <c r="E40" s="54">
        <f t="shared" si="4"/>
        <v>0.25</v>
      </c>
      <c r="F40" s="56">
        <f t="shared" si="4"/>
        <v>0.25</v>
      </c>
      <c r="G40" s="71"/>
      <c r="H40" s="22">
        <f t="shared" si="5"/>
        <v>0.33000000000000029</v>
      </c>
      <c r="I40" s="22">
        <f t="shared" si="5"/>
        <v>0.33999999999999986</v>
      </c>
      <c r="J40" s="22">
        <f t="shared" si="5"/>
        <v>0.2799999999999998</v>
      </c>
      <c r="K40" s="22">
        <f t="shared" si="5"/>
        <v>0.31999999999999984</v>
      </c>
      <c r="L40" s="22">
        <f t="shared" si="5"/>
        <v>0.3400000000000003</v>
      </c>
      <c r="M40" s="22">
        <f t="shared" si="5"/>
        <v>0.37999999999999989</v>
      </c>
      <c r="N40" s="22">
        <f t="shared" si="5"/>
        <v>0.38000000000000034</v>
      </c>
      <c r="O40" s="22">
        <f t="shared" si="5"/>
        <v>0.25</v>
      </c>
      <c r="P40" s="22">
        <f t="shared" si="5"/>
        <v>0.25</v>
      </c>
      <c r="Q40" s="70">
        <f t="shared" si="5"/>
        <v>0.32000000000000006</v>
      </c>
      <c r="R40" s="55"/>
      <c r="S40" s="54">
        <f t="shared" si="6"/>
        <v>1.0700000000000003</v>
      </c>
      <c r="T40" s="54">
        <f t="shared" si="6"/>
        <v>1.0599999999999996</v>
      </c>
      <c r="U40" s="54">
        <f t="shared" si="6"/>
        <v>1.08</v>
      </c>
      <c r="V40" s="54">
        <f t="shared" si="6"/>
        <v>0.96999999999999975</v>
      </c>
      <c r="W40" s="56">
        <f t="shared" si="6"/>
        <v>0.94000000000000039</v>
      </c>
      <c r="X40" s="71"/>
      <c r="Y40" s="22">
        <f t="shared" si="7"/>
        <v>1.0899999999999999</v>
      </c>
      <c r="Z40" s="22">
        <f t="shared" si="7"/>
        <v>1.0599999999999996</v>
      </c>
      <c r="AA40" s="22">
        <f t="shared" si="7"/>
        <v>1.1100000000000003</v>
      </c>
      <c r="AB40" s="22">
        <f t="shared" si="7"/>
        <v>1.1799999999999997</v>
      </c>
      <c r="AC40" s="22">
        <f t="shared" si="7"/>
        <v>1.2000000000000002</v>
      </c>
      <c r="AD40" s="22">
        <f t="shared" si="7"/>
        <v>1.0699999999999994</v>
      </c>
      <c r="AE40" s="22">
        <f t="shared" si="7"/>
        <v>1.1800000000000006</v>
      </c>
      <c r="AF40" s="22">
        <f t="shared" si="7"/>
        <v>1.0500000000000007</v>
      </c>
      <c r="AG40" s="22">
        <f t="shared" si="7"/>
        <v>1.08</v>
      </c>
      <c r="AH40" s="70">
        <f t="shared" si="7"/>
        <v>1.1400000000000006</v>
      </c>
    </row>
    <row r="41" spans="1:34" ht="16.5" x14ac:dyDescent="0.35">
      <c r="A41" s="55"/>
      <c r="B41" s="54">
        <f t="shared" si="4"/>
        <v>0.24000000000000021</v>
      </c>
      <c r="C41" s="54">
        <f t="shared" si="4"/>
        <v>0.29000000000000004</v>
      </c>
      <c r="D41" s="54">
        <f t="shared" si="4"/>
        <v>0.23000000000000043</v>
      </c>
      <c r="E41" s="54">
        <f t="shared" si="4"/>
        <v>8.0000000000000071E-2</v>
      </c>
      <c r="F41" s="56">
        <f t="shared" si="4"/>
        <v>0.29999999999999982</v>
      </c>
      <c r="G41" s="71"/>
      <c r="H41" s="22">
        <f t="shared" si="5"/>
        <v>0.22999999999999998</v>
      </c>
      <c r="I41" s="22">
        <f t="shared" si="5"/>
        <v>0.32999999999999985</v>
      </c>
      <c r="J41" s="22">
        <f t="shared" si="5"/>
        <v>0.31000000000000005</v>
      </c>
      <c r="K41" s="22">
        <f t="shared" si="5"/>
        <v>0.35000000000000009</v>
      </c>
      <c r="L41" s="22">
        <f t="shared" si="5"/>
        <v>0.31000000000000005</v>
      </c>
      <c r="M41" s="22">
        <f t="shared" si="5"/>
        <v>0.30000000000000027</v>
      </c>
      <c r="N41" s="22">
        <f t="shared" si="5"/>
        <v>0.31000000000000005</v>
      </c>
      <c r="O41" s="22">
        <f t="shared" si="5"/>
        <v>0.33000000000000007</v>
      </c>
      <c r="P41" s="22">
        <f t="shared" si="5"/>
        <v>0.34000000000000008</v>
      </c>
      <c r="Q41" s="70">
        <f t="shared" si="5"/>
        <v>0.31999999999999984</v>
      </c>
      <c r="R41" s="55"/>
      <c r="S41" s="54">
        <f t="shared" si="6"/>
        <v>0.96</v>
      </c>
      <c r="T41" s="54">
        <f t="shared" si="6"/>
        <v>1.0899999999999999</v>
      </c>
      <c r="U41" s="54">
        <f t="shared" si="6"/>
        <v>1.0999999999999996</v>
      </c>
      <c r="V41" s="54">
        <f t="shared" si="6"/>
        <v>0.96</v>
      </c>
      <c r="W41" s="56">
        <f t="shared" si="6"/>
        <v>0.73999999999999932</v>
      </c>
      <c r="X41" s="71"/>
      <c r="Y41" s="22">
        <f t="shared" si="7"/>
        <v>1.1100000000000003</v>
      </c>
      <c r="Z41" s="22">
        <f t="shared" si="7"/>
        <v>1.1299999999999999</v>
      </c>
      <c r="AA41" s="22">
        <f t="shared" si="7"/>
        <v>1.0899999999999999</v>
      </c>
      <c r="AB41" s="22">
        <f t="shared" si="7"/>
        <v>1.25</v>
      </c>
      <c r="AC41" s="22">
        <f t="shared" si="7"/>
        <v>1.2299999999999995</v>
      </c>
      <c r="AD41" s="22">
        <f t="shared" si="7"/>
        <v>1.1800000000000006</v>
      </c>
      <c r="AE41" s="22">
        <f t="shared" si="7"/>
        <v>1.1600000000000001</v>
      </c>
      <c r="AF41" s="22">
        <f t="shared" si="7"/>
        <v>1.1299999999999999</v>
      </c>
      <c r="AG41" s="22">
        <f t="shared" si="7"/>
        <v>1.0300000000000002</v>
      </c>
      <c r="AH41" s="70">
        <f t="shared" si="7"/>
        <v>1.0499999999999998</v>
      </c>
    </row>
    <row r="42" spans="1:34" thickBot="1" x14ac:dyDescent="0.4">
      <c r="A42" s="57"/>
      <c r="B42" s="58">
        <f t="shared" si="4"/>
        <v>0.3199999999999994</v>
      </c>
      <c r="C42" s="58">
        <f t="shared" si="4"/>
        <v>0.30999999999999961</v>
      </c>
      <c r="D42" s="58">
        <f t="shared" si="4"/>
        <v>0.29000000000000004</v>
      </c>
      <c r="E42" s="58">
        <f t="shared" si="4"/>
        <v>0.30999999999999961</v>
      </c>
      <c r="F42" s="59">
        <f t="shared" si="4"/>
        <v>0.20000000000000018</v>
      </c>
      <c r="G42" s="73"/>
      <c r="H42" s="36">
        <f t="shared" si="5"/>
        <v>0.32000000000000006</v>
      </c>
      <c r="I42" s="36">
        <f t="shared" si="5"/>
        <v>0.3899999999999999</v>
      </c>
      <c r="J42" s="36">
        <f t="shared" si="5"/>
        <v>0.33999999999999986</v>
      </c>
      <c r="K42" s="36">
        <f t="shared" si="5"/>
        <v>0.27</v>
      </c>
      <c r="L42" s="36">
        <f t="shared" si="5"/>
        <v>0.31999999999999984</v>
      </c>
      <c r="M42" s="36">
        <f t="shared" si="5"/>
        <v>0.35999999999999988</v>
      </c>
      <c r="N42" s="36">
        <f t="shared" si="5"/>
        <v>0.27</v>
      </c>
      <c r="O42" s="36">
        <f t="shared" si="5"/>
        <v>0.31000000000000005</v>
      </c>
      <c r="P42" s="36">
        <f t="shared" si="5"/>
        <v>0.32999999999999985</v>
      </c>
      <c r="Q42" s="74">
        <f t="shared" si="5"/>
        <v>0.32999999999999985</v>
      </c>
      <c r="R42" s="57"/>
      <c r="S42" s="58">
        <f t="shared" si="6"/>
        <v>0.90000000000000036</v>
      </c>
      <c r="T42" s="58">
        <f t="shared" si="6"/>
        <v>0.89000000000000057</v>
      </c>
      <c r="U42" s="58">
        <f t="shared" si="6"/>
        <v>0.96</v>
      </c>
      <c r="V42" s="58">
        <f t="shared" si="6"/>
        <v>1.0499999999999998</v>
      </c>
      <c r="W42" s="59">
        <f t="shared" si="6"/>
        <v>1.0399999999999991</v>
      </c>
      <c r="X42" s="73"/>
      <c r="Y42" s="36">
        <f t="shared" si="7"/>
        <v>1.21</v>
      </c>
      <c r="Z42" s="36">
        <f t="shared" si="7"/>
        <v>1</v>
      </c>
      <c r="AA42" s="36">
        <f t="shared" si="7"/>
        <v>1.0100000000000007</v>
      </c>
      <c r="AB42" s="36">
        <f t="shared" si="7"/>
        <v>1.2799999999999994</v>
      </c>
      <c r="AC42" s="36">
        <f t="shared" si="7"/>
        <v>1.42</v>
      </c>
      <c r="AD42" s="36">
        <f t="shared" si="7"/>
        <v>1.08</v>
      </c>
      <c r="AE42" s="36">
        <f t="shared" si="7"/>
        <v>1.1700000000000008</v>
      </c>
      <c r="AF42" s="36">
        <f t="shared" si="7"/>
        <v>1.0699999999999994</v>
      </c>
      <c r="AG42" s="36">
        <f t="shared" si="7"/>
        <v>1.1200000000000001</v>
      </c>
      <c r="AH42" s="74">
        <f t="shared" si="7"/>
        <v>1.0300000000000002</v>
      </c>
    </row>
    <row r="43" spans="1:34" thickTop="1" x14ac:dyDescent="0.35">
      <c r="A43" s="82" t="s">
        <v>65</v>
      </c>
      <c r="B43" s="60">
        <f>AVERAGE(B33:F37)</f>
        <v>0.26200000000000012</v>
      </c>
      <c r="C43" s="64" t="s">
        <v>51</v>
      </c>
      <c r="D43" s="60">
        <f>MAX(B33:F37)-MIN(B33:F37)</f>
        <v>0.34000000000000075</v>
      </c>
      <c r="E43" s="64" t="s">
        <v>50</v>
      </c>
      <c r="F43" s="61">
        <f>B43/(0.975/E27)</f>
        <v>0.45682051282051306</v>
      </c>
      <c r="G43" s="82" t="s">
        <v>65</v>
      </c>
      <c r="H43" s="60">
        <f>AVERAGE(H33:Q37)</f>
        <v>0.32679999999999998</v>
      </c>
      <c r="I43" s="64" t="s">
        <v>51</v>
      </c>
      <c r="J43" s="60">
        <f>MAX(H33:Q37)-MIN(H33:Q37)</f>
        <v>0.25000000000000044</v>
      </c>
      <c r="K43" s="64" t="s">
        <v>50</v>
      </c>
      <c r="L43" s="78">
        <f>H43/(0.975/K27)</f>
        <v>0.50276923076923075</v>
      </c>
      <c r="M43" s="79" t="s">
        <v>60</v>
      </c>
      <c r="N43" s="80">
        <f>1-(J43/2*H43)</f>
        <v>0.95914999999999995</v>
      </c>
      <c r="O43" s="84" t="s">
        <v>62</v>
      </c>
      <c r="P43" s="86">
        <f>MAX(H33:Q42)-MIN(H33:Q42)</f>
        <v>0.26000000000000023</v>
      </c>
      <c r="Q43" s="152"/>
      <c r="R43" s="82" t="s">
        <v>65</v>
      </c>
      <c r="S43" s="60">
        <f>AVERAGE(S33:W37)</f>
        <v>1.2868000000000002</v>
      </c>
      <c r="T43" s="64" t="s">
        <v>51</v>
      </c>
      <c r="U43" s="60">
        <f>MAX(S33:W37)-MIN(S33:W37)</f>
        <v>0.36000000000000076</v>
      </c>
      <c r="V43" s="64" t="s">
        <v>50</v>
      </c>
      <c r="W43" s="61">
        <f>S43/(1.944/V27)</f>
        <v>0.92670781893004128</v>
      </c>
      <c r="X43" s="82" t="s">
        <v>65</v>
      </c>
      <c r="Y43" s="60">
        <f>AVERAGE(Y33:AH37)</f>
        <v>1.4138000000000006</v>
      </c>
      <c r="Z43" s="64" t="s">
        <v>51</v>
      </c>
      <c r="AA43" s="60">
        <f>MAX(Y33:AH37)-MIN(Y33:AH37)</f>
        <v>0.49999999999999911</v>
      </c>
      <c r="AB43" s="64" t="s">
        <v>50</v>
      </c>
      <c r="AC43" s="78">
        <f>Y43/(2.268/AB27)</f>
        <v>0.93505291005291058</v>
      </c>
      <c r="AD43" s="79" t="s">
        <v>60</v>
      </c>
      <c r="AE43" s="80">
        <f>1-(AA43/2*Y43)</f>
        <v>0.6465500000000004</v>
      </c>
      <c r="AF43" s="84" t="s">
        <v>62</v>
      </c>
      <c r="AG43" s="86">
        <f>MAX(Y33:AH42)-MIN(Y33:AH42)</f>
        <v>0.59999999999999964</v>
      </c>
      <c r="AH43" s="152"/>
    </row>
    <row r="44" spans="1:34" thickBot="1" x14ac:dyDescent="0.4">
      <c r="A44" s="83" t="s">
        <v>64</v>
      </c>
      <c r="B44" s="62">
        <f>AVERAGE(B39:F42)</f>
        <v>0.24399999999999991</v>
      </c>
      <c r="C44" s="65" t="s">
        <v>51</v>
      </c>
      <c r="D44" s="62">
        <f>MAX(B38:F42)-MIN(B38:F42)</f>
        <v>0.23999999999999932</v>
      </c>
      <c r="E44" s="65" t="s">
        <v>50</v>
      </c>
      <c r="F44" s="63">
        <f>B44/(0.975/E27)</f>
        <v>0.42543589743589733</v>
      </c>
      <c r="G44" s="83" t="s">
        <v>64</v>
      </c>
      <c r="H44" s="62">
        <f>AVERAGE(H39:Q42)</f>
        <v>0.31150000000000005</v>
      </c>
      <c r="I44" s="65" t="s">
        <v>51</v>
      </c>
      <c r="J44" s="62">
        <f>MAX(H38:Q42)-MIN(H38:Q42)</f>
        <v>0.15999999999999992</v>
      </c>
      <c r="K44" s="65" t="s">
        <v>50</v>
      </c>
      <c r="L44" s="75">
        <f>H44/(0.975/K27)</f>
        <v>0.47923076923076929</v>
      </c>
      <c r="M44" s="76" t="s">
        <v>60</v>
      </c>
      <c r="N44" s="81">
        <f>1-(J44/2*H44)</f>
        <v>0.97508000000000006</v>
      </c>
      <c r="O44" s="85" t="s">
        <v>63</v>
      </c>
      <c r="P44" s="87">
        <f>1-(P43/2*AVERAGE(H43:H44))</f>
        <v>0.95851049999999993</v>
      </c>
      <c r="Q44" s="153"/>
      <c r="R44" s="83" t="s">
        <v>64</v>
      </c>
      <c r="S44" s="62">
        <f>AVERAGE(S39:W42)</f>
        <v>0.99399999999999999</v>
      </c>
      <c r="T44" s="65" t="s">
        <v>51</v>
      </c>
      <c r="U44" s="62">
        <f>MAX(S38:W42)-MIN(S38:W42)</f>
        <v>0.40000000000000036</v>
      </c>
      <c r="V44" s="65" t="s">
        <v>50</v>
      </c>
      <c r="W44" s="63">
        <f>S44/(1.944/V27)</f>
        <v>0.7158436213991769</v>
      </c>
      <c r="X44" s="83" t="s">
        <v>64</v>
      </c>
      <c r="Y44" s="62">
        <f>AVERAGE(Y39:AH42)</f>
        <v>1.1364999999999998</v>
      </c>
      <c r="Z44" s="65" t="s">
        <v>51</v>
      </c>
      <c r="AA44" s="62">
        <f>MAX(Y38:AH42)-MIN(Y38:AH42)</f>
        <v>0.41999999999999993</v>
      </c>
      <c r="AB44" s="65" t="s">
        <v>50</v>
      </c>
      <c r="AC44" s="75">
        <f>Y44/(2.268/AB27)</f>
        <v>0.75165343915343918</v>
      </c>
      <c r="AD44" s="76" t="s">
        <v>60</v>
      </c>
      <c r="AE44" s="81">
        <f>1-(AA44/2*Y44)</f>
        <v>0.76133500000000009</v>
      </c>
      <c r="AF44" s="85" t="s">
        <v>63</v>
      </c>
      <c r="AG44" s="87">
        <f>1-(AG43/2*AVERAGE(Y43:Y44))</f>
        <v>0.61745500000000009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67">
    <mergeCell ref="AK27:AL27"/>
    <mergeCell ref="AM27:AN27"/>
    <mergeCell ref="AK28:AL28"/>
    <mergeCell ref="AM28:AN28"/>
    <mergeCell ref="AK29:AL29"/>
    <mergeCell ref="AM29:AN29"/>
    <mergeCell ref="AI2:AN2"/>
    <mergeCell ref="AI1:AS1"/>
    <mergeCell ref="AK25:AL25"/>
    <mergeCell ref="AM25:AN25"/>
    <mergeCell ref="AM26:AN26"/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843" priority="4" operator="notBetween">
      <formula>0.2</formula>
      <formula>0.404</formula>
    </cfRule>
  </conditionalFormatting>
  <conditionalFormatting sqref="E28">
    <cfRule type="cellIs" dxfId="842" priority="5" operator="notBetween">
      <formula>0.38</formula>
      <formula>0.72</formula>
    </cfRule>
  </conditionalFormatting>
  <conditionalFormatting sqref="K26">
    <cfRule type="cellIs" dxfId="841" priority="3" operator="notBetween">
      <formula>0.77</formula>
      <formula>0.91</formula>
    </cfRule>
  </conditionalFormatting>
  <conditionalFormatting sqref="K28">
    <cfRule type="cellIs" dxfId="840" priority="2" operator="notBetween">
      <formula>0.38</formula>
      <formula>0.72</formula>
    </cfRule>
  </conditionalFormatting>
  <conditionalFormatting sqref="AB26">
    <cfRule type="cellIs" dxfId="839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D189C-A245-4177-961A-7C9087C563AE}">
  <sheetPr>
    <pageSetUpPr fitToPage="1"/>
  </sheetPr>
  <dimension ref="A1:AS46"/>
  <sheetViews>
    <sheetView topLeftCell="S1" zoomScaleNormal="100" workbookViewId="0">
      <selection activeCell="AS23" sqref="AS23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2.7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  <col min="35" max="35" width="13.25" style="88" customWidth="1"/>
    <col min="36" max="36" width="9" style="88" customWidth="1"/>
    <col min="37" max="37" width="8.125" style="88" customWidth="1"/>
    <col min="38" max="38" width="7.5" style="88" customWidth="1"/>
    <col min="39" max="39" width="7.75" style="88" customWidth="1"/>
    <col min="40" max="40" width="7" style="88" customWidth="1"/>
    <col min="41" max="41" width="7.375" style="88" customWidth="1"/>
    <col min="42" max="42" width="6.875" style="88" customWidth="1"/>
    <col min="43" max="43" width="7" style="88" customWidth="1"/>
    <col min="44" max="44" width="6.375" customWidth="1"/>
    <col min="45" max="45" width="7.625" customWidth="1"/>
  </cols>
  <sheetData>
    <row r="1" spans="1:45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 t="s">
        <v>90</v>
      </c>
      <c r="AJ1" s="183"/>
      <c r="AK1" s="183"/>
      <c r="AL1" s="183"/>
      <c r="AM1" s="183"/>
      <c r="AN1" s="183"/>
      <c r="AO1" s="183"/>
      <c r="AP1" s="183"/>
      <c r="AQ1" s="183"/>
      <c r="AR1" s="183"/>
      <c r="AS1" s="183"/>
    </row>
    <row r="2" spans="1:45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84" t="s">
        <v>93</v>
      </c>
      <c r="AJ2" s="185"/>
      <c r="AK2" s="185"/>
      <c r="AL2" s="185"/>
      <c r="AM2" s="185"/>
      <c r="AN2" s="185"/>
      <c r="AO2" s="185"/>
      <c r="AP2" s="185"/>
      <c r="AQ2" s="185"/>
      <c r="AR2" s="185"/>
      <c r="AS2" s="186"/>
    </row>
    <row r="3" spans="1:45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  <c r="AI3" s="49" t="s">
        <v>49</v>
      </c>
      <c r="AJ3" s="50">
        <v>1</v>
      </c>
      <c r="AK3" s="50">
        <v>2</v>
      </c>
      <c r="AL3" s="50">
        <v>3</v>
      </c>
      <c r="AM3" s="50">
        <v>4</v>
      </c>
      <c r="AN3" s="50">
        <v>5</v>
      </c>
      <c r="AO3" s="50">
        <v>6</v>
      </c>
      <c r="AP3" s="50">
        <v>7</v>
      </c>
      <c r="AQ3" s="50">
        <v>8</v>
      </c>
      <c r="AR3" s="50">
        <v>9</v>
      </c>
      <c r="AS3" s="51">
        <v>10</v>
      </c>
    </row>
    <row r="4" spans="1:45" thickTop="1" x14ac:dyDescent="0.35">
      <c r="A4" s="108" t="s">
        <v>74</v>
      </c>
      <c r="B4" s="91">
        <v>4.9400000000000004</v>
      </c>
      <c r="C4" s="91">
        <v>4.9400000000000004</v>
      </c>
      <c r="D4" s="91">
        <v>4.97</v>
      </c>
      <c r="E4" s="91">
        <v>5.27</v>
      </c>
      <c r="F4" s="95">
        <v>5.29</v>
      </c>
      <c r="G4" s="23" t="s">
        <v>74</v>
      </c>
      <c r="H4" s="91">
        <v>2.1800000000000002</v>
      </c>
      <c r="I4" s="91">
        <v>2.2599999999999998</v>
      </c>
      <c r="J4" s="91">
        <v>2.35</v>
      </c>
      <c r="K4" s="91">
        <v>2.33</v>
      </c>
      <c r="L4" s="91">
        <v>2.3199999999999998</v>
      </c>
      <c r="M4" s="91">
        <v>2.31</v>
      </c>
      <c r="N4" s="91">
        <v>2.37</v>
      </c>
      <c r="O4" s="91">
        <v>2.37</v>
      </c>
      <c r="P4" s="91">
        <v>2.36</v>
      </c>
      <c r="Q4" s="95">
        <v>2.2200000000000002</v>
      </c>
      <c r="R4" s="108" t="s">
        <v>74</v>
      </c>
      <c r="S4" s="91">
        <v>4.93</v>
      </c>
      <c r="T4" s="91">
        <v>4.78</v>
      </c>
      <c r="U4" s="91">
        <v>5.07</v>
      </c>
      <c r="V4" s="91">
        <v>5.24</v>
      </c>
      <c r="W4" s="95">
        <v>5.28</v>
      </c>
      <c r="X4" s="23" t="s">
        <v>74</v>
      </c>
      <c r="Y4" s="91">
        <v>5.27</v>
      </c>
      <c r="Z4" s="91">
        <v>5.39</v>
      </c>
      <c r="AA4" s="91">
        <v>5.38</v>
      </c>
      <c r="AB4" s="91">
        <v>5.42</v>
      </c>
      <c r="AC4" s="91">
        <v>5.49</v>
      </c>
      <c r="AD4" s="91">
        <v>5.58</v>
      </c>
      <c r="AE4" s="91">
        <v>5.68</v>
      </c>
      <c r="AF4" s="91">
        <v>5.74</v>
      </c>
      <c r="AG4" s="91">
        <v>5.73</v>
      </c>
      <c r="AH4" s="95">
        <v>5.57</v>
      </c>
      <c r="AI4" s="23" t="s">
        <v>74</v>
      </c>
      <c r="AJ4" s="91">
        <v>5.14</v>
      </c>
      <c r="AK4" s="91">
        <v>5.44</v>
      </c>
      <c r="AL4" s="91">
        <v>5.67</v>
      </c>
      <c r="AM4" s="91">
        <v>5.7</v>
      </c>
      <c r="AN4" s="91">
        <v>5.62</v>
      </c>
      <c r="AO4" s="91">
        <v>5.67</v>
      </c>
      <c r="AP4" s="91">
        <v>5.53</v>
      </c>
      <c r="AQ4" s="91">
        <v>5.38</v>
      </c>
      <c r="AR4" s="91">
        <v>5.31</v>
      </c>
      <c r="AS4" s="95">
        <v>5.25</v>
      </c>
    </row>
    <row r="5" spans="1:45" ht="16.5" x14ac:dyDescent="0.35">
      <c r="A5" s="109"/>
      <c r="B5" s="91">
        <v>5.0599999999999996</v>
      </c>
      <c r="C5" s="90">
        <v>5.05</v>
      </c>
      <c r="D5" s="90">
        <v>5.12</v>
      </c>
      <c r="E5" s="90">
        <v>5.34</v>
      </c>
      <c r="F5" s="94">
        <v>5.25</v>
      </c>
      <c r="G5" s="25"/>
      <c r="H5" s="91">
        <v>2.2000000000000002</v>
      </c>
      <c r="I5" s="90">
        <v>2.2599999999999998</v>
      </c>
      <c r="J5" s="90">
        <v>2.3199999999999998</v>
      </c>
      <c r="K5" s="90">
        <v>2.33</v>
      </c>
      <c r="L5" s="90">
        <v>2.27</v>
      </c>
      <c r="M5" s="90">
        <v>2.37</v>
      </c>
      <c r="N5" s="90">
        <v>2.36</v>
      </c>
      <c r="O5" s="90">
        <v>2.38</v>
      </c>
      <c r="P5" s="90">
        <v>2.41</v>
      </c>
      <c r="Q5" s="94">
        <v>2.23</v>
      </c>
      <c r="R5" s="109"/>
      <c r="S5" s="91">
        <v>5.0199999999999996</v>
      </c>
      <c r="T5" s="90">
        <v>4.8499999999999996</v>
      </c>
      <c r="U5" s="90">
        <v>5.0999999999999996</v>
      </c>
      <c r="V5" s="90">
        <v>5.28</v>
      </c>
      <c r="W5" s="94">
        <v>5.07</v>
      </c>
      <c r="X5" s="25"/>
      <c r="Y5" s="91">
        <v>5.38</v>
      </c>
      <c r="Z5" s="90">
        <v>5.44</v>
      </c>
      <c r="AA5" s="90">
        <v>5.57</v>
      </c>
      <c r="AB5" s="90">
        <v>5.48</v>
      </c>
      <c r="AC5" s="90">
        <v>5.47</v>
      </c>
      <c r="AD5" s="90">
        <v>5.5</v>
      </c>
      <c r="AE5" s="90">
        <v>5.58</v>
      </c>
      <c r="AF5" s="90">
        <v>5.68</v>
      </c>
      <c r="AG5" s="90">
        <v>5.67</v>
      </c>
      <c r="AH5" s="94">
        <v>5.58</v>
      </c>
      <c r="AI5" s="25"/>
      <c r="AJ5" s="91">
        <v>5.16</v>
      </c>
      <c r="AK5" s="90">
        <v>5.58</v>
      </c>
      <c r="AL5" s="90">
        <v>5.84</v>
      </c>
      <c r="AM5" s="90">
        <v>5.73</v>
      </c>
      <c r="AN5" s="90">
        <v>5.76</v>
      </c>
      <c r="AO5" s="90">
        <v>5.7</v>
      </c>
      <c r="AP5" s="90">
        <v>5.5</v>
      </c>
      <c r="AQ5" s="90">
        <v>5.5</v>
      </c>
      <c r="AR5" s="90">
        <v>5.46</v>
      </c>
      <c r="AS5" s="94">
        <v>5.41</v>
      </c>
    </row>
    <row r="6" spans="1:45" ht="16.5" x14ac:dyDescent="0.35">
      <c r="A6" s="109"/>
      <c r="B6" s="91">
        <v>4.97</v>
      </c>
      <c r="C6" s="90">
        <v>5</v>
      </c>
      <c r="D6" s="90">
        <v>5.1100000000000003</v>
      </c>
      <c r="E6" s="90">
        <v>5.3</v>
      </c>
      <c r="F6" s="94">
        <v>5.32</v>
      </c>
      <c r="G6" s="25"/>
      <c r="H6" s="91">
        <v>2.13</v>
      </c>
      <c r="I6" s="90">
        <v>2.25</v>
      </c>
      <c r="J6" s="90">
        <v>2.38</v>
      </c>
      <c r="K6" s="90">
        <v>2.35</v>
      </c>
      <c r="L6" s="90">
        <v>2.41</v>
      </c>
      <c r="M6" s="90">
        <v>2.41</v>
      </c>
      <c r="N6" s="90">
        <v>2.48</v>
      </c>
      <c r="O6" s="90">
        <v>2.4500000000000002</v>
      </c>
      <c r="P6" s="90">
        <v>2.4300000000000002</v>
      </c>
      <c r="Q6" s="94">
        <v>2.2599999999999998</v>
      </c>
      <c r="R6" s="109"/>
      <c r="S6" s="91">
        <v>5.05</v>
      </c>
      <c r="T6" s="90">
        <v>4.96</v>
      </c>
      <c r="U6" s="90">
        <v>4.95</v>
      </c>
      <c r="V6" s="90">
        <v>5.21</v>
      </c>
      <c r="W6" s="94">
        <v>5.25</v>
      </c>
      <c r="X6" s="25"/>
      <c r="Y6" s="91">
        <v>5.548</v>
      </c>
      <c r="Z6" s="90">
        <v>5.35</v>
      </c>
      <c r="AA6" s="90">
        <v>5.5</v>
      </c>
      <c r="AB6" s="90">
        <v>5.47</v>
      </c>
      <c r="AC6" s="90">
        <v>5.52</v>
      </c>
      <c r="AD6" s="90">
        <v>5.61</v>
      </c>
      <c r="AE6" s="90">
        <v>5.68</v>
      </c>
      <c r="AF6" s="90">
        <v>5.69</v>
      </c>
      <c r="AG6" s="90">
        <v>5.67</v>
      </c>
      <c r="AH6" s="94">
        <v>5.65</v>
      </c>
      <c r="AI6" s="25"/>
      <c r="AJ6" s="91">
        <v>5.15</v>
      </c>
      <c r="AK6" s="90">
        <v>5.61</v>
      </c>
      <c r="AL6" s="90">
        <v>5.83</v>
      </c>
      <c r="AM6" s="90">
        <v>5.68</v>
      </c>
      <c r="AN6" s="90">
        <v>5.79</v>
      </c>
      <c r="AO6" s="90">
        <v>5.62</v>
      </c>
      <c r="AP6" s="90">
        <v>5.45</v>
      </c>
      <c r="AQ6" s="90">
        <v>5.38</v>
      </c>
      <c r="AR6" s="90">
        <v>5.43</v>
      </c>
      <c r="AS6" s="94">
        <v>5.31</v>
      </c>
    </row>
    <row r="7" spans="1:45" ht="16.5" x14ac:dyDescent="0.35">
      <c r="A7" s="109"/>
      <c r="B7" s="91">
        <v>5.0199999999999996</v>
      </c>
      <c r="C7" s="90">
        <v>4.95</v>
      </c>
      <c r="D7" s="90">
        <v>5.29</v>
      </c>
      <c r="E7" s="90">
        <v>5.34</v>
      </c>
      <c r="F7" s="94">
        <v>5.27</v>
      </c>
      <c r="G7" s="25"/>
      <c r="H7" s="91">
        <v>2.15</v>
      </c>
      <c r="I7" s="90">
        <v>2.2200000000000002</v>
      </c>
      <c r="J7" s="90">
        <v>2.36</v>
      </c>
      <c r="K7" s="90">
        <v>2.35</v>
      </c>
      <c r="L7" s="90">
        <v>2.38</v>
      </c>
      <c r="M7" s="90">
        <v>2.4</v>
      </c>
      <c r="N7" s="90">
        <v>2.5</v>
      </c>
      <c r="O7" s="90">
        <v>2.5299999999999998</v>
      </c>
      <c r="P7" s="90">
        <v>2.42</v>
      </c>
      <c r="Q7" s="94">
        <v>2.2400000000000002</v>
      </c>
      <c r="R7" s="109"/>
      <c r="S7" s="91">
        <v>4.97</v>
      </c>
      <c r="T7" s="90">
        <v>4.95</v>
      </c>
      <c r="U7" s="90">
        <v>5.13</v>
      </c>
      <c r="V7" s="90">
        <v>5.31</v>
      </c>
      <c r="W7" s="94">
        <v>5.26</v>
      </c>
      <c r="X7" s="25"/>
      <c r="Y7" s="91">
        <v>5.47</v>
      </c>
      <c r="Z7" s="90">
        <v>5.42</v>
      </c>
      <c r="AA7" s="90">
        <v>5.54</v>
      </c>
      <c r="AB7" s="90">
        <v>5.49</v>
      </c>
      <c r="AC7" s="90">
        <v>5.58</v>
      </c>
      <c r="AD7" s="90">
        <v>5.73</v>
      </c>
      <c r="AE7" s="90">
        <v>5.63</v>
      </c>
      <c r="AF7" s="90">
        <v>5.83</v>
      </c>
      <c r="AG7" s="90">
        <v>5.65</v>
      </c>
      <c r="AH7" s="94">
        <v>5.65</v>
      </c>
      <c r="AI7" s="25"/>
      <c r="AJ7" s="91">
        <v>5.28</v>
      </c>
      <c r="AK7" s="90">
        <v>5.67</v>
      </c>
      <c r="AL7" s="90">
        <v>5.68</v>
      </c>
      <c r="AM7" s="90">
        <v>5.74</v>
      </c>
      <c r="AN7" s="90">
        <v>5.73</v>
      </c>
      <c r="AO7" s="90">
        <v>5.65</v>
      </c>
      <c r="AP7" s="90">
        <v>5.5</v>
      </c>
      <c r="AQ7" s="90">
        <v>5.37</v>
      </c>
      <c r="AR7" s="90">
        <v>5.34</v>
      </c>
      <c r="AS7" s="94">
        <v>5.31</v>
      </c>
    </row>
    <row r="8" spans="1:45" ht="16.5" x14ac:dyDescent="0.35">
      <c r="A8" s="109"/>
      <c r="B8" s="91">
        <v>4.92</v>
      </c>
      <c r="C8" s="90">
        <v>4.8600000000000003</v>
      </c>
      <c r="D8" s="90">
        <v>5.01</v>
      </c>
      <c r="E8" s="90">
        <v>5.33</v>
      </c>
      <c r="F8" s="94">
        <v>5.25</v>
      </c>
      <c r="G8" s="25"/>
      <c r="H8" s="91">
        <v>2.13</v>
      </c>
      <c r="I8" s="90">
        <v>2.23</v>
      </c>
      <c r="J8" s="90">
        <v>2.2200000000000002</v>
      </c>
      <c r="K8" s="90">
        <v>2.2799999999999998</v>
      </c>
      <c r="L8" s="90">
        <v>2.2799999999999998</v>
      </c>
      <c r="M8" s="90">
        <v>2.33</v>
      </c>
      <c r="N8" s="90">
        <v>2.39</v>
      </c>
      <c r="O8" s="90">
        <v>2.37</v>
      </c>
      <c r="P8" s="90">
        <v>2.36</v>
      </c>
      <c r="Q8" s="94">
        <v>2.21</v>
      </c>
      <c r="R8" s="109"/>
      <c r="S8" s="91">
        <v>4.8</v>
      </c>
      <c r="T8" s="90">
        <v>4.97</v>
      </c>
      <c r="U8" s="90">
        <v>5.17</v>
      </c>
      <c r="V8" s="90">
        <v>5.28</v>
      </c>
      <c r="W8" s="94">
        <v>5.24</v>
      </c>
      <c r="X8" s="25"/>
      <c r="Y8" s="91">
        <v>5.52</v>
      </c>
      <c r="Z8" s="90">
        <v>5.41</v>
      </c>
      <c r="AA8" s="90">
        <v>5.5</v>
      </c>
      <c r="AB8" s="90">
        <v>5.47</v>
      </c>
      <c r="AC8" s="90">
        <v>5.52</v>
      </c>
      <c r="AD8" s="90">
        <v>5.52</v>
      </c>
      <c r="AE8" s="90">
        <v>5.61</v>
      </c>
      <c r="AF8" s="90">
        <v>5.66</v>
      </c>
      <c r="AG8" s="90">
        <v>5.73</v>
      </c>
      <c r="AH8" s="94">
        <v>5.45</v>
      </c>
      <c r="AI8" s="25"/>
      <c r="AJ8" s="91">
        <v>5.21</v>
      </c>
      <c r="AK8" s="90">
        <v>5.69</v>
      </c>
      <c r="AL8" s="90">
        <v>5.62</v>
      </c>
      <c r="AM8" s="90">
        <v>5.64</v>
      </c>
      <c r="AN8" s="90">
        <v>5.72</v>
      </c>
      <c r="AO8" s="90">
        <v>5.61</v>
      </c>
      <c r="AP8" s="90">
        <v>5.42</v>
      </c>
      <c r="AQ8" s="90">
        <v>5.27</v>
      </c>
      <c r="AR8" s="90">
        <v>5.34</v>
      </c>
      <c r="AS8" s="94">
        <v>5.26</v>
      </c>
    </row>
    <row r="9" spans="1:45" ht="16.5" x14ac:dyDescent="0.35">
      <c r="A9" s="110"/>
      <c r="B9" s="90">
        <v>4.7699999999999996</v>
      </c>
      <c r="C9" s="90">
        <v>4.9000000000000004</v>
      </c>
      <c r="D9" s="90">
        <v>5.07</v>
      </c>
      <c r="E9" s="90">
        <v>5.17</v>
      </c>
      <c r="F9" s="94">
        <v>5.18</v>
      </c>
      <c r="G9" s="25"/>
      <c r="H9" s="90">
        <v>2.2200000000000002</v>
      </c>
      <c r="I9" s="90">
        <v>2.23</v>
      </c>
      <c r="J9" s="90">
        <v>2.2999999999999998</v>
      </c>
      <c r="K9" s="90">
        <v>2.36</v>
      </c>
      <c r="L9" s="90">
        <v>2.33</v>
      </c>
      <c r="M9" s="90">
        <v>2.34</v>
      </c>
      <c r="N9" s="90">
        <v>2.3199999999999998</v>
      </c>
      <c r="O9" s="90">
        <v>2.41</v>
      </c>
      <c r="P9" s="90">
        <v>2.34</v>
      </c>
      <c r="Q9" s="94">
        <v>2.13</v>
      </c>
      <c r="R9" s="110"/>
      <c r="S9" s="90">
        <v>4.9000000000000004</v>
      </c>
      <c r="T9" s="90">
        <v>5.04</v>
      </c>
      <c r="U9" s="90">
        <v>5.2</v>
      </c>
      <c r="V9" s="90">
        <v>5.09</v>
      </c>
      <c r="W9" s="94">
        <v>5.17</v>
      </c>
      <c r="X9" s="25"/>
      <c r="Y9" s="90">
        <v>5.29</v>
      </c>
      <c r="Z9" s="90">
        <v>5.35</v>
      </c>
      <c r="AA9" s="90">
        <v>5.28</v>
      </c>
      <c r="AB9" s="90">
        <v>5.36</v>
      </c>
      <c r="AC9" s="90">
        <v>5.61</v>
      </c>
      <c r="AD9" s="90">
        <v>5.71</v>
      </c>
      <c r="AE9" s="90">
        <v>5.7</v>
      </c>
      <c r="AF9" s="90">
        <v>5.64</v>
      </c>
      <c r="AG9" s="90">
        <v>5.48</v>
      </c>
      <c r="AH9" s="94">
        <v>5.32</v>
      </c>
      <c r="AI9" s="25"/>
      <c r="AJ9" s="90">
        <v>5.55</v>
      </c>
      <c r="AK9" s="90">
        <v>5.66</v>
      </c>
      <c r="AL9" s="90">
        <v>5.58</v>
      </c>
      <c r="AM9" s="90">
        <v>5.75</v>
      </c>
      <c r="AN9" s="90">
        <v>5.67</v>
      </c>
      <c r="AO9" s="90">
        <v>5.65</v>
      </c>
      <c r="AP9" s="90">
        <v>5.37</v>
      </c>
      <c r="AQ9" s="90">
        <v>5.52</v>
      </c>
      <c r="AR9" s="90">
        <v>5.51</v>
      </c>
      <c r="AS9" s="94">
        <v>5.26</v>
      </c>
    </row>
    <row r="10" spans="1:45" ht="16.5" x14ac:dyDescent="0.35">
      <c r="A10" s="111"/>
      <c r="B10" s="90">
        <v>4.92</v>
      </c>
      <c r="C10" s="90">
        <v>4.84</v>
      </c>
      <c r="D10" s="90">
        <v>5.09</v>
      </c>
      <c r="E10" s="90">
        <v>5.12</v>
      </c>
      <c r="F10" s="94">
        <v>5.19</v>
      </c>
      <c r="G10" s="31"/>
      <c r="H10" s="90">
        <v>2.23</v>
      </c>
      <c r="I10" s="90">
        <v>2.23</v>
      </c>
      <c r="J10" s="90">
        <v>2.29</v>
      </c>
      <c r="K10" s="90">
        <v>2.37</v>
      </c>
      <c r="L10" s="90">
        <v>2.33</v>
      </c>
      <c r="M10" s="90">
        <v>2.36</v>
      </c>
      <c r="N10" s="90">
        <v>2.35</v>
      </c>
      <c r="O10" s="90">
        <v>2.35</v>
      </c>
      <c r="P10" s="90">
        <v>2.33</v>
      </c>
      <c r="Q10" s="94">
        <v>2.23</v>
      </c>
      <c r="R10" s="111"/>
      <c r="S10" s="90">
        <v>4.7699999999999996</v>
      </c>
      <c r="T10" s="90">
        <v>4.93</v>
      </c>
      <c r="U10" s="90">
        <v>5.13</v>
      </c>
      <c r="V10" s="90">
        <v>5.17</v>
      </c>
      <c r="W10" s="94">
        <v>5.13</v>
      </c>
      <c r="X10" s="31"/>
      <c r="Y10" s="90">
        <v>5.45</v>
      </c>
      <c r="Z10" s="90">
        <v>5.42</v>
      </c>
      <c r="AA10" s="90">
        <v>5.33</v>
      </c>
      <c r="AB10" s="90">
        <v>5.4</v>
      </c>
      <c r="AC10" s="90">
        <v>5.65</v>
      </c>
      <c r="AD10" s="90">
        <v>5.7</v>
      </c>
      <c r="AE10" s="90">
        <v>5.75</v>
      </c>
      <c r="AF10" s="90">
        <v>5.64</v>
      </c>
      <c r="AG10" s="90">
        <v>5.48</v>
      </c>
      <c r="AH10" s="94">
        <v>5.26</v>
      </c>
      <c r="AI10" s="31"/>
      <c r="AJ10" s="90">
        <v>5.47</v>
      </c>
      <c r="AK10" s="90">
        <v>5.79</v>
      </c>
      <c r="AL10" s="90">
        <v>5.75</v>
      </c>
      <c r="AM10" s="90">
        <v>5.72</v>
      </c>
      <c r="AN10" s="90">
        <v>5.74</v>
      </c>
      <c r="AO10" s="90">
        <v>5.73</v>
      </c>
      <c r="AP10" s="90">
        <v>5.41</v>
      </c>
      <c r="AQ10" s="90">
        <v>5.49</v>
      </c>
      <c r="AR10" s="90">
        <v>5.53</v>
      </c>
      <c r="AS10" s="94">
        <v>5.2</v>
      </c>
    </row>
    <row r="11" spans="1:45" ht="16.5" x14ac:dyDescent="0.35">
      <c r="A11" s="109"/>
      <c r="B11" s="96">
        <v>4.8600000000000003</v>
      </c>
      <c r="C11" s="96">
        <v>4.92</v>
      </c>
      <c r="D11" s="96">
        <v>5.18</v>
      </c>
      <c r="E11" s="96">
        <v>5.18</v>
      </c>
      <c r="F11" s="97">
        <v>5.13</v>
      </c>
      <c r="G11" s="23"/>
      <c r="H11" s="96">
        <v>2.2200000000000002</v>
      </c>
      <c r="I11" s="96">
        <v>2.33</v>
      </c>
      <c r="J11" s="96">
        <v>2.38</v>
      </c>
      <c r="K11" s="96">
        <v>2.2999999999999998</v>
      </c>
      <c r="L11" s="96">
        <v>2.39</v>
      </c>
      <c r="M11" s="96">
        <v>2.4300000000000002</v>
      </c>
      <c r="N11" s="96">
        <v>2.41</v>
      </c>
      <c r="O11" s="96">
        <v>2.39</v>
      </c>
      <c r="P11" s="96">
        <v>2.29</v>
      </c>
      <c r="Q11" s="97">
        <v>2.19</v>
      </c>
      <c r="R11" s="109"/>
      <c r="S11" s="96">
        <v>4.9000000000000004</v>
      </c>
      <c r="T11" s="96">
        <v>4.95</v>
      </c>
      <c r="U11" s="96">
        <v>5.0599999999999996</v>
      </c>
      <c r="V11" s="96">
        <v>5.23</v>
      </c>
      <c r="W11" s="97">
        <v>5.09</v>
      </c>
      <c r="X11" s="23"/>
      <c r="Y11" s="96">
        <v>5.32</v>
      </c>
      <c r="Z11" s="96">
        <v>5.39</v>
      </c>
      <c r="AA11" s="96">
        <v>5.4</v>
      </c>
      <c r="AB11" s="96">
        <v>5.34</v>
      </c>
      <c r="AC11" s="96">
        <v>5.64</v>
      </c>
      <c r="AD11" s="96">
        <v>5.77</v>
      </c>
      <c r="AE11" s="96">
        <v>5.76</v>
      </c>
      <c r="AF11" s="96">
        <v>5.67</v>
      </c>
      <c r="AG11" s="96">
        <v>5.42</v>
      </c>
      <c r="AH11" s="97">
        <v>5.23</v>
      </c>
      <c r="AI11" s="23"/>
      <c r="AJ11" s="96">
        <v>5.6</v>
      </c>
      <c r="AK11" s="96">
        <v>5.53</v>
      </c>
      <c r="AL11" s="96">
        <v>5.63</v>
      </c>
      <c r="AM11" s="96">
        <v>5.62</v>
      </c>
      <c r="AN11" s="96">
        <v>5.66</v>
      </c>
      <c r="AO11" s="96">
        <v>5.56</v>
      </c>
      <c r="AP11" s="96">
        <v>5.56</v>
      </c>
      <c r="AQ11" s="96">
        <v>5.51</v>
      </c>
      <c r="AR11" s="96">
        <v>5.62</v>
      </c>
      <c r="AS11" s="97">
        <v>5.27</v>
      </c>
    </row>
    <row r="12" spans="1:45" ht="16.5" x14ac:dyDescent="0.35">
      <c r="A12" s="109"/>
      <c r="B12" s="90">
        <v>4.76</v>
      </c>
      <c r="C12" s="90">
        <v>4.88</v>
      </c>
      <c r="D12" s="90">
        <v>5.08</v>
      </c>
      <c r="E12" s="90">
        <v>5.25</v>
      </c>
      <c r="F12" s="94">
        <v>5.1100000000000003</v>
      </c>
      <c r="G12" s="25"/>
      <c r="H12" s="90">
        <v>2.2200000000000002</v>
      </c>
      <c r="I12" s="90">
        <v>2.27</v>
      </c>
      <c r="J12" s="90">
        <v>2.27</v>
      </c>
      <c r="K12" s="90">
        <v>2.42</v>
      </c>
      <c r="L12" s="90">
        <v>2.38</v>
      </c>
      <c r="M12" s="90">
        <v>2.3199999999999998</v>
      </c>
      <c r="N12" s="90">
        <v>2.36</v>
      </c>
      <c r="O12" s="90">
        <v>2.37</v>
      </c>
      <c r="P12" s="90">
        <v>2.2799999999999998</v>
      </c>
      <c r="Q12" s="94">
        <v>2.23</v>
      </c>
      <c r="R12" s="109"/>
      <c r="S12" s="90">
        <v>4.83</v>
      </c>
      <c r="T12" s="90">
        <v>4.8899999999999997</v>
      </c>
      <c r="U12" s="90">
        <v>5.0999999999999996</v>
      </c>
      <c r="V12" s="90">
        <v>5.17</v>
      </c>
      <c r="W12" s="94">
        <v>5.1100000000000003</v>
      </c>
      <c r="X12" s="25"/>
      <c r="Y12" s="90">
        <v>5.32</v>
      </c>
      <c r="Z12" s="90">
        <v>5.37</v>
      </c>
      <c r="AA12" s="90">
        <v>5.32</v>
      </c>
      <c r="AB12" s="90">
        <v>5.44</v>
      </c>
      <c r="AC12" s="90">
        <v>5.51</v>
      </c>
      <c r="AD12" s="90">
        <v>5.35</v>
      </c>
      <c r="AE12" s="90">
        <v>5.71</v>
      </c>
      <c r="AF12" s="90">
        <v>5.71</v>
      </c>
      <c r="AG12" s="90">
        <v>5.53</v>
      </c>
      <c r="AH12" s="94">
        <v>5.35</v>
      </c>
      <c r="AI12" s="25"/>
      <c r="AJ12" s="90">
        <v>5.46</v>
      </c>
      <c r="AK12" s="90">
        <v>5.64</v>
      </c>
      <c r="AL12" s="90">
        <v>5.75</v>
      </c>
      <c r="AM12" s="90">
        <v>5.67</v>
      </c>
      <c r="AN12" s="90">
        <v>5.56</v>
      </c>
      <c r="AO12" s="90">
        <v>5.47</v>
      </c>
      <c r="AP12" s="90">
        <v>5.44</v>
      </c>
      <c r="AQ12" s="90">
        <v>5.58</v>
      </c>
      <c r="AR12" s="90">
        <v>5.56</v>
      </c>
      <c r="AS12" s="94">
        <v>5.24</v>
      </c>
    </row>
    <row r="13" spans="1:45" thickBot="1" x14ac:dyDescent="0.4">
      <c r="A13" s="112"/>
      <c r="B13" s="92">
        <v>4.72</v>
      </c>
      <c r="C13" s="92">
        <v>4.83</v>
      </c>
      <c r="D13" s="92">
        <v>5.01</v>
      </c>
      <c r="E13" s="92">
        <v>5.07</v>
      </c>
      <c r="F13" s="93">
        <v>5.15</v>
      </c>
      <c r="G13" s="33"/>
      <c r="H13" s="92">
        <v>2.13</v>
      </c>
      <c r="I13" s="92">
        <v>2.3199999999999998</v>
      </c>
      <c r="J13" s="92">
        <v>2.3199999999999998</v>
      </c>
      <c r="K13" s="92">
        <v>2.35</v>
      </c>
      <c r="L13" s="92">
        <v>2.4</v>
      </c>
      <c r="M13" s="92">
        <v>2.29</v>
      </c>
      <c r="N13" s="92">
        <v>2.41</v>
      </c>
      <c r="O13" s="92">
        <v>2.34</v>
      </c>
      <c r="P13" s="92">
        <v>2.3199999999999998</v>
      </c>
      <c r="Q13" s="93">
        <v>2.13</v>
      </c>
      <c r="R13" s="112"/>
      <c r="S13" s="92">
        <v>4.82</v>
      </c>
      <c r="T13" s="92">
        <v>4.8899999999999997</v>
      </c>
      <c r="U13" s="92">
        <v>5.1100000000000003</v>
      </c>
      <c r="V13" s="92">
        <v>5.16</v>
      </c>
      <c r="W13" s="93">
        <v>5.12</v>
      </c>
      <c r="X13" s="33"/>
      <c r="Y13" s="92">
        <v>5.22</v>
      </c>
      <c r="Z13" s="92">
        <v>5.28</v>
      </c>
      <c r="AA13" s="92">
        <v>5.26</v>
      </c>
      <c r="AB13" s="92">
        <v>5.39</v>
      </c>
      <c r="AC13" s="92">
        <v>5.63</v>
      </c>
      <c r="AD13" s="92">
        <v>5.77</v>
      </c>
      <c r="AE13" s="92">
        <v>5.59</v>
      </c>
      <c r="AF13" s="92">
        <v>5.63</v>
      </c>
      <c r="AG13" s="92">
        <v>5.49</v>
      </c>
      <c r="AH13" s="93">
        <v>5.26</v>
      </c>
      <c r="AI13" s="33"/>
      <c r="AJ13" s="92">
        <v>5.47</v>
      </c>
      <c r="AK13" s="92">
        <v>5.49</v>
      </c>
      <c r="AL13" s="92">
        <v>5.85</v>
      </c>
      <c r="AM13" s="92">
        <v>5.66</v>
      </c>
      <c r="AN13" s="92">
        <v>5.61</v>
      </c>
      <c r="AO13" s="92">
        <v>5.61</v>
      </c>
      <c r="AP13" s="92">
        <v>5.46</v>
      </c>
      <c r="AQ13" s="92">
        <v>5.57</v>
      </c>
      <c r="AR13" s="92">
        <v>5.47</v>
      </c>
      <c r="AS13" s="93">
        <v>5.33</v>
      </c>
    </row>
    <row r="14" spans="1:45" ht="16.5" x14ac:dyDescent="0.35">
      <c r="A14" s="113" t="s">
        <v>75</v>
      </c>
      <c r="B14" s="114">
        <v>4.66</v>
      </c>
      <c r="C14" s="115">
        <v>4.68</v>
      </c>
      <c r="D14" s="115">
        <v>4.78</v>
      </c>
      <c r="E14" s="115">
        <v>5.08</v>
      </c>
      <c r="F14" s="116">
        <v>5</v>
      </c>
      <c r="G14" s="113" t="s">
        <v>75</v>
      </c>
      <c r="H14" s="115">
        <v>1.81</v>
      </c>
      <c r="I14" s="115">
        <v>1.9</v>
      </c>
      <c r="J14" s="115">
        <v>2</v>
      </c>
      <c r="K14" s="115">
        <v>1.99</v>
      </c>
      <c r="L14" s="115">
        <v>2.02</v>
      </c>
      <c r="M14" s="115">
        <v>2.0299999999999998</v>
      </c>
      <c r="N14" s="115">
        <v>2.09</v>
      </c>
      <c r="O14" s="115">
        <v>2.13</v>
      </c>
      <c r="P14" s="115">
        <v>2.0699999999999998</v>
      </c>
      <c r="Q14" s="116">
        <v>1.9</v>
      </c>
      <c r="R14" s="113" t="s">
        <v>75</v>
      </c>
      <c r="S14" s="114">
        <v>3.68</v>
      </c>
      <c r="T14" s="115">
        <v>3.59</v>
      </c>
      <c r="U14" s="115">
        <v>3.89</v>
      </c>
      <c r="V14" s="115">
        <v>4</v>
      </c>
      <c r="W14" s="116">
        <v>4.0199999999999996</v>
      </c>
      <c r="X14" s="113" t="s">
        <v>75</v>
      </c>
      <c r="Y14" s="115">
        <v>4</v>
      </c>
      <c r="Z14" s="115">
        <v>4.05</v>
      </c>
      <c r="AA14" s="115">
        <v>4.04</v>
      </c>
      <c r="AB14" s="115">
        <v>3.98</v>
      </c>
      <c r="AC14" s="115">
        <v>4.01</v>
      </c>
      <c r="AD14" s="115">
        <v>4.13</v>
      </c>
      <c r="AE14" s="115">
        <v>4.21</v>
      </c>
      <c r="AF14" s="115">
        <v>4.29</v>
      </c>
      <c r="AG14" s="115">
        <v>4.2699999999999996</v>
      </c>
      <c r="AH14" s="116">
        <v>4.2</v>
      </c>
      <c r="AI14" s="113" t="s">
        <v>75</v>
      </c>
      <c r="AJ14" s="115">
        <v>3.72</v>
      </c>
      <c r="AK14" s="115">
        <v>4.13</v>
      </c>
      <c r="AL14" s="115">
        <v>4.2</v>
      </c>
      <c r="AM14" s="115">
        <v>4.2300000000000004</v>
      </c>
      <c r="AN14" s="115">
        <v>4.17</v>
      </c>
      <c r="AO14" s="115">
        <v>4.16</v>
      </c>
      <c r="AP14" s="115">
        <v>4.96</v>
      </c>
      <c r="AQ14" s="115">
        <v>3.91</v>
      </c>
      <c r="AR14" s="115">
        <v>3.97</v>
      </c>
      <c r="AS14" s="116">
        <v>3.92</v>
      </c>
    </row>
    <row r="15" spans="1:45" ht="16.5" x14ac:dyDescent="0.35">
      <c r="A15" s="14"/>
      <c r="B15" s="98">
        <v>4.7300000000000004</v>
      </c>
      <c r="C15" s="98">
        <v>4.7699999999999996</v>
      </c>
      <c r="D15" s="98">
        <v>4.91</v>
      </c>
      <c r="E15" s="98">
        <v>5.09</v>
      </c>
      <c r="F15" s="99">
        <v>5.04</v>
      </c>
      <c r="G15" s="25"/>
      <c r="H15" s="98">
        <v>1.86</v>
      </c>
      <c r="I15" s="98">
        <v>1.91</v>
      </c>
      <c r="J15" s="98">
        <v>1.97</v>
      </c>
      <c r="K15" s="98">
        <v>2.0099999999999998</v>
      </c>
      <c r="L15" s="98">
        <v>2.0299999999999998</v>
      </c>
      <c r="M15" s="98">
        <v>2.02</v>
      </c>
      <c r="N15" s="98">
        <v>2.0499999999999998</v>
      </c>
      <c r="O15" s="98">
        <v>2.08</v>
      </c>
      <c r="P15" s="98">
        <v>2.0499999999999998</v>
      </c>
      <c r="Q15" s="99">
        <v>1.86</v>
      </c>
      <c r="R15" s="14"/>
      <c r="S15" s="98">
        <v>3.71</v>
      </c>
      <c r="T15" s="98">
        <v>3.7</v>
      </c>
      <c r="U15" s="98">
        <v>3.91</v>
      </c>
      <c r="V15" s="98">
        <v>3.97</v>
      </c>
      <c r="W15" s="99">
        <v>3.99</v>
      </c>
      <c r="X15" s="25"/>
      <c r="Y15" s="98">
        <v>4.0599999999999996</v>
      </c>
      <c r="Z15" s="98">
        <v>4.0199999999999996</v>
      </c>
      <c r="AA15" s="98">
        <v>4.03</v>
      </c>
      <c r="AB15" s="98">
        <v>4.07</v>
      </c>
      <c r="AC15" s="98">
        <v>4.1500000000000004</v>
      </c>
      <c r="AD15" s="98">
        <v>4.28</v>
      </c>
      <c r="AE15" s="98">
        <v>4.29</v>
      </c>
      <c r="AF15" s="98">
        <v>4.34</v>
      </c>
      <c r="AG15" s="98">
        <v>4.28</v>
      </c>
      <c r="AH15" s="99">
        <v>4.21</v>
      </c>
      <c r="AI15" s="25"/>
      <c r="AJ15" s="98">
        <v>3.83</v>
      </c>
      <c r="AK15" s="98">
        <v>4.1399999999999997</v>
      </c>
      <c r="AL15" s="98">
        <v>4.3</v>
      </c>
      <c r="AM15" s="98">
        <v>4.28</v>
      </c>
      <c r="AN15" s="98">
        <v>4.2699999999999996</v>
      </c>
      <c r="AO15" s="98">
        <v>4.24</v>
      </c>
      <c r="AP15" s="98">
        <v>4.05</v>
      </c>
      <c r="AQ15" s="98">
        <v>3.9</v>
      </c>
      <c r="AR15" s="98">
        <v>4.04</v>
      </c>
      <c r="AS15" s="99">
        <v>3.96</v>
      </c>
    </row>
    <row r="16" spans="1:45" ht="16.5" x14ac:dyDescent="0.35">
      <c r="A16" s="14"/>
      <c r="B16" s="98">
        <v>4.76</v>
      </c>
      <c r="C16" s="98">
        <v>4.6900000000000004</v>
      </c>
      <c r="D16" s="98">
        <v>4.9400000000000004</v>
      </c>
      <c r="E16" s="98">
        <v>5.05</v>
      </c>
      <c r="F16" s="99">
        <v>4.99</v>
      </c>
      <c r="G16" s="25"/>
      <c r="H16" s="98">
        <v>1.84</v>
      </c>
      <c r="I16" s="98">
        <v>1.91</v>
      </c>
      <c r="J16" s="98">
        <v>2.0699999999999998</v>
      </c>
      <c r="K16" s="98">
        <v>2.06</v>
      </c>
      <c r="L16" s="98">
        <v>2.08</v>
      </c>
      <c r="M16" s="98">
        <v>2.12</v>
      </c>
      <c r="N16" s="98">
        <v>2.1800000000000002</v>
      </c>
      <c r="O16" s="98">
        <v>2.16</v>
      </c>
      <c r="P16" s="98">
        <v>2.12</v>
      </c>
      <c r="Q16" s="99">
        <v>1.96</v>
      </c>
      <c r="R16" s="14"/>
      <c r="S16" s="98">
        <v>3.73</v>
      </c>
      <c r="T16" s="98">
        <v>3.68</v>
      </c>
      <c r="U16" s="98">
        <v>3.82</v>
      </c>
      <c r="V16" s="98">
        <v>4.1100000000000003</v>
      </c>
      <c r="W16" s="99">
        <v>4.09</v>
      </c>
      <c r="X16" s="25"/>
      <c r="Y16" s="98">
        <v>4</v>
      </c>
      <c r="Z16" s="98">
        <v>4.0199999999999996</v>
      </c>
      <c r="AA16" s="98">
        <v>4.08</v>
      </c>
      <c r="AB16" s="98">
        <v>4.0999999999999996</v>
      </c>
      <c r="AC16" s="98">
        <v>4.16</v>
      </c>
      <c r="AD16" s="98">
        <v>4.24</v>
      </c>
      <c r="AE16" s="98">
        <v>4.26</v>
      </c>
      <c r="AF16" s="98">
        <v>4.32</v>
      </c>
      <c r="AG16" s="98">
        <v>4.2699999999999996</v>
      </c>
      <c r="AH16" s="99">
        <v>4.2300000000000004</v>
      </c>
      <c r="AI16" s="25"/>
      <c r="AJ16" s="98">
        <v>3.87</v>
      </c>
      <c r="AK16" s="98">
        <v>4.2300000000000004</v>
      </c>
      <c r="AL16" s="98">
        <v>4.3099999999999996</v>
      </c>
      <c r="AM16" s="98">
        <v>4.3099999999999996</v>
      </c>
      <c r="AN16" s="98">
        <v>4.32</v>
      </c>
      <c r="AO16" s="98">
        <v>4.25</v>
      </c>
      <c r="AP16" s="98">
        <v>4.09</v>
      </c>
      <c r="AQ16" s="98">
        <v>3.94</v>
      </c>
      <c r="AR16" s="98">
        <v>4</v>
      </c>
      <c r="AS16" s="99">
        <v>3.92</v>
      </c>
    </row>
    <row r="17" spans="1:45" ht="16.5" x14ac:dyDescent="0.35">
      <c r="A17" s="14"/>
      <c r="B17" s="98">
        <v>4.74</v>
      </c>
      <c r="C17" s="98">
        <v>4.72</v>
      </c>
      <c r="D17" s="98">
        <v>4.95</v>
      </c>
      <c r="E17" s="98">
        <v>5.09</v>
      </c>
      <c r="F17" s="99">
        <v>5.01</v>
      </c>
      <c r="G17" s="25"/>
      <c r="H17" s="98">
        <v>1.82</v>
      </c>
      <c r="I17" s="98">
        <v>1.92</v>
      </c>
      <c r="J17" s="98">
        <v>2.06</v>
      </c>
      <c r="K17" s="98">
        <v>2.09</v>
      </c>
      <c r="L17" s="98">
        <v>2.08</v>
      </c>
      <c r="M17" s="98">
        <v>2.09</v>
      </c>
      <c r="N17" s="98">
        <v>2.13</v>
      </c>
      <c r="O17" s="98">
        <v>2.1800000000000002</v>
      </c>
      <c r="P17" s="98">
        <v>2.12</v>
      </c>
      <c r="Q17" s="99">
        <v>1.97</v>
      </c>
      <c r="R17" s="14"/>
      <c r="S17" s="98">
        <v>3.66</v>
      </c>
      <c r="T17" s="98">
        <v>3.67</v>
      </c>
      <c r="U17" s="98">
        <v>3.92</v>
      </c>
      <c r="V17" s="98">
        <v>4.08</v>
      </c>
      <c r="W17" s="99">
        <v>4.04</v>
      </c>
      <c r="X17" s="25"/>
      <c r="Y17" s="98">
        <v>3.99</v>
      </c>
      <c r="Z17" s="98">
        <v>4.01</v>
      </c>
      <c r="AA17" s="98">
        <v>4.1100000000000003</v>
      </c>
      <c r="AB17" s="98">
        <v>4.03</v>
      </c>
      <c r="AC17" s="98">
        <v>4.17</v>
      </c>
      <c r="AD17" s="98">
        <v>4.22</v>
      </c>
      <c r="AE17" s="98">
        <v>4.22</v>
      </c>
      <c r="AF17" s="98">
        <v>4.33</v>
      </c>
      <c r="AG17" s="98">
        <v>4.3</v>
      </c>
      <c r="AH17" s="99">
        <v>4.21</v>
      </c>
      <c r="AI17" s="25"/>
      <c r="AJ17" s="98">
        <v>3.94</v>
      </c>
      <c r="AK17" s="98">
        <v>4.1399999999999997</v>
      </c>
      <c r="AL17" s="98">
        <v>4.29</v>
      </c>
      <c r="AM17" s="98">
        <v>4.29</v>
      </c>
      <c r="AN17" s="98">
        <v>4.25</v>
      </c>
      <c r="AO17" s="98">
        <v>4.24</v>
      </c>
      <c r="AP17" s="98">
        <v>4.03</v>
      </c>
      <c r="AQ17" s="98">
        <v>3.89</v>
      </c>
      <c r="AR17" s="98">
        <v>3.95</v>
      </c>
      <c r="AS17" s="99">
        <v>3.91</v>
      </c>
    </row>
    <row r="18" spans="1:45" ht="16.5" x14ac:dyDescent="0.35">
      <c r="A18" s="14"/>
      <c r="B18" s="98">
        <v>4.68</v>
      </c>
      <c r="C18" s="98">
        <v>4.63</v>
      </c>
      <c r="D18" s="98">
        <v>4.84</v>
      </c>
      <c r="E18" s="98">
        <v>5.08</v>
      </c>
      <c r="F18" s="99">
        <v>4.9800000000000004</v>
      </c>
      <c r="G18" s="25"/>
      <c r="H18" s="98">
        <v>1.81</v>
      </c>
      <c r="I18" s="98">
        <v>1.87</v>
      </c>
      <c r="J18" s="98">
        <v>1.96</v>
      </c>
      <c r="K18" s="98">
        <v>1.96</v>
      </c>
      <c r="L18" s="98">
        <v>2.0099999999999998</v>
      </c>
      <c r="M18" s="98">
        <v>2</v>
      </c>
      <c r="N18" s="98">
        <v>2.06</v>
      </c>
      <c r="O18" s="98">
        <v>2.0499999999999998</v>
      </c>
      <c r="P18" s="98">
        <v>2.04</v>
      </c>
      <c r="Q18" s="99">
        <v>1.92</v>
      </c>
      <c r="R18" s="14"/>
      <c r="S18" s="98">
        <v>3.64</v>
      </c>
      <c r="T18" s="98">
        <v>3.61</v>
      </c>
      <c r="U18" s="98">
        <v>3.93</v>
      </c>
      <c r="V18" s="98">
        <v>3.98</v>
      </c>
      <c r="W18" s="99">
        <v>3.96</v>
      </c>
      <c r="X18" s="25"/>
      <c r="Y18" s="98">
        <v>3.98</v>
      </c>
      <c r="Z18" s="98">
        <v>3.98</v>
      </c>
      <c r="AA18" s="98">
        <v>4.04</v>
      </c>
      <c r="AB18" s="98">
        <v>4.04</v>
      </c>
      <c r="AC18" s="98">
        <v>4.1399999999999997</v>
      </c>
      <c r="AD18" s="98">
        <v>4.24</v>
      </c>
      <c r="AE18" s="98">
        <v>4.26</v>
      </c>
      <c r="AF18" s="98">
        <v>4.33</v>
      </c>
      <c r="AG18" s="98">
        <v>4.3</v>
      </c>
      <c r="AH18" s="99">
        <v>4.24</v>
      </c>
      <c r="AI18" s="25"/>
      <c r="AJ18" s="98">
        <v>3.84</v>
      </c>
      <c r="AK18" s="98">
        <v>4.1500000000000004</v>
      </c>
      <c r="AL18" s="98">
        <v>4.2300000000000004</v>
      </c>
      <c r="AM18" s="98">
        <v>4.2699999999999996</v>
      </c>
      <c r="AN18" s="98">
        <v>4.28</v>
      </c>
      <c r="AO18" s="98">
        <v>4.21</v>
      </c>
      <c r="AP18" s="98">
        <v>4.03</v>
      </c>
      <c r="AQ18" s="98">
        <v>3.92</v>
      </c>
      <c r="AR18" s="98">
        <v>3.9</v>
      </c>
      <c r="AS18" s="99">
        <v>3.87</v>
      </c>
    </row>
    <row r="19" spans="1:45" ht="16.5" x14ac:dyDescent="0.35">
      <c r="A19" s="14"/>
      <c r="B19" s="98">
        <v>4.59</v>
      </c>
      <c r="C19" s="98">
        <v>4.5999999999999996</v>
      </c>
      <c r="D19" s="98">
        <v>4.87</v>
      </c>
      <c r="E19" s="98">
        <v>4.9400000000000004</v>
      </c>
      <c r="F19" s="99">
        <v>4.92</v>
      </c>
      <c r="G19" s="25"/>
      <c r="H19" s="98">
        <v>1.86</v>
      </c>
      <c r="I19" s="98">
        <v>1.92</v>
      </c>
      <c r="J19" s="98">
        <v>2.02</v>
      </c>
      <c r="K19" s="98">
        <v>2.0299999999999998</v>
      </c>
      <c r="L19" s="98">
        <v>2</v>
      </c>
      <c r="M19" s="98">
        <v>1.99</v>
      </c>
      <c r="N19" s="98">
        <v>2.02</v>
      </c>
      <c r="O19" s="98">
        <v>2.0499999999999998</v>
      </c>
      <c r="P19" s="98">
        <v>1.96</v>
      </c>
      <c r="Q19" s="99">
        <v>1.86</v>
      </c>
      <c r="R19" s="14"/>
      <c r="S19" s="98">
        <v>3.89</v>
      </c>
      <c r="T19" s="98">
        <v>3.96</v>
      </c>
      <c r="U19" s="98">
        <v>4.2300000000000004</v>
      </c>
      <c r="V19" s="98">
        <v>4.2699999999999996</v>
      </c>
      <c r="W19" s="99">
        <v>4.18</v>
      </c>
      <c r="X19" s="25"/>
      <c r="Y19" s="98">
        <v>4.2</v>
      </c>
      <c r="Z19" s="98">
        <v>4.1399999999999997</v>
      </c>
      <c r="AA19" s="98">
        <v>4.2</v>
      </c>
      <c r="AB19" s="98">
        <v>4.2699999999999996</v>
      </c>
      <c r="AC19" s="98">
        <v>4.32</v>
      </c>
      <c r="AD19" s="98">
        <v>4.54</v>
      </c>
      <c r="AE19" s="98">
        <v>4.54</v>
      </c>
      <c r="AF19" s="98">
        <v>4.59</v>
      </c>
      <c r="AG19" s="98">
        <v>4.5199999999999996</v>
      </c>
      <c r="AH19" s="99">
        <v>4.32</v>
      </c>
      <c r="AI19" s="25"/>
      <c r="AJ19" s="98">
        <v>4.37</v>
      </c>
      <c r="AK19" s="98">
        <v>4.5199999999999996</v>
      </c>
      <c r="AL19" s="98">
        <v>4.5199999999999996</v>
      </c>
      <c r="AM19" s="98">
        <v>4.53</v>
      </c>
      <c r="AN19" s="98">
        <v>4.4800000000000004</v>
      </c>
      <c r="AO19" s="98">
        <v>4.5</v>
      </c>
      <c r="AP19" s="98">
        <v>4.38</v>
      </c>
      <c r="AQ19" s="98">
        <v>4.32</v>
      </c>
      <c r="AR19" s="98">
        <v>4.37</v>
      </c>
      <c r="AS19" s="99">
        <v>4.1500000000000004</v>
      </c>
    </row>
    <row r="20" spans="1:45" ht="16.5" x14ac:dyDescent="0.35">
      <c r="A20" s="14"/>
      <c r="B20" s="98">
        <v>4.6500000000000004</v>
      </c>
      <c r="C20" s="98">
        <v>4.5999999999999996</v>
      </c>
      <c r="D20" s="98">
        <v>4.93</v>
      </c>
      <c r="E20" s="98">
        <v>4.93</v>
      </c>
      <c r="F20" s="99">
        <v>4.9400000000000004</v>
      </c>
      <c r="G20" s="25"/>
      <c r="H20" s="98">
        <v>1.88</v>
      </c>
      <c r="I20" s="98">
        <v>1.95</v>
      </c>
      <c r="J20" s="98">
        <v>2.0099999999999998</v>
      </c>
      <c r="K20" s="98">
        <v>2.0499999999999998</v>
      </c>
      <c r="L20" s="98">
        <v>2.0499999999999998</v>
      </c>
      <c r="M20" s="98">
        <v>2.0299999999999998</v>
      </c>
      <c r="N20" s="98">
        <v>2.06</v>
      </c>
      <c r="O20" s="98">
        <v>2.0499999999999998</v>
      </c>
      <c r="P20" s="98">
        <v>1.98</v>
      </c>
      <c r="Q20" s="99">
        <v>1.9</v>
      </c>
      <c r="R20" s="14"/>
      <c r="S20" s="98">
        <v>3.85</v>
      </c>
      <c r="T20" s="98">
        <v>3.92</v>
      </c>
      <c r="U20" s="98">
        <v>4.17</v>
      </c>
      <c r="V20" s="98">
        <v>4.25</v>
      </c>
      <c r="W20" s="99">
        <v>4.16</v>
      </c>
      <c r="X20" s="25"/>
      <c r="Y20" s="98">
        <v>4.18</v>
      </c>
      <c r="Z20" s="98">
        <v>4.1100000000000003</v>
      </c>
      <c r="AA20" s="98">
        <v>4.2699999999999996</v>
      </c>
      <c r="AB20" s="98">
        <v>4.28</v>
      </c>
      <c r="AC20" s="98">
        <v>4.42</v>
      </c>
      <c r="AD20" s="98">
        <v>4.6500000000000004</v>
      </c>
      <c r="AE20" s="98">
        <v>4.6100000000000003</v>
      </c>
      <c r="AF20" s="98">
        <v>4.6399999999999997</v>
      </c>
      <c r="AG20" s="98">
        <v>4.45</v>
      </c>
      <c r="AH20" s="99">
        <v>4.21</v>
      </c>
      <c r="AI20" s="25"/>
      <c r="AJ20" s="98">
        <v>4.33</v>
      </c>
      <c r="AK20" s="98">
        <v>4.49</v>
      </c>
      <c r="AL20" s="98">
        <v>4.5</v>
      </c>
      <c r="AM20" s="98">
        <v>4.5</v>
      </c>
      <c r="AN20" s="98">
        <v>4.43</v>
      </c>
      <c r="AO20" s="98">
        <v>4.46</v>
      </c>
      <c r="AP20" s="98">
        <v>4.32</v>
      </c>
      <c r="AQ20" s="98">
        <v>4.3099999999999996</v>
      </c>
      <c r="AR20" s="98">
        <v>4.3499999999999996</v>
      </c>
      <c r="AS20" s="99">
        <v>4.18</v>
      </c>
    </row>
    <row r="21" spans="1:45" ht="16.5" x14ac:dyDescent="0.35">
      <c r="A21" s="14"/>
      <c r="B21" s="98">
        <v>4.5999999999999996</v>
      </c>
      <c r="C21" s="98">
        <v>4.6100000000000003</v>
      </c>
      <c r="D21" s="98">
        <v>4.96</v>
      </c>
      <c r="E21" s="98">
        <v>4.96</v>
      </c>
      <c r="F21" s="99">
        <v>4.92</v>
      </c>
      <c r="G21" s="25"/>
      <c r="H21" s="98">
        <v>1.91</v>
      </c>
      <c r="I21" s="98">
        <v>1.98</v>
      </c>
      <c r="J21" s="98">
        <v>2.0299999999999998</v>
      </c>
      <c r="K21" s="98">
        <v>2.04</v>
      </c>
      <c r="L21" s="98">
        <v>2.0499999999999998</v>
      </c>
      <c r="M21" s="98">
        <v>2.0299999999999998</v>
      </c>
      <c r="N21" s="98">
        <v>2.0699999999999998</v>
      </c>
      <c r="O21" s="98">
        <v>2.0499999999999998</v>
      </c>
      <c r="P21" s="98">
        <v>2.02</v>
      </c>
      <c r="Q21" s="99">
        <v>1.87</v>
      </c>
      <c r="R21" s="14"/>
      <c r="S21" s="98">
        <v>3.92</v>
      </c>
      <c r="T21" s="98">
        <v>3.89</v>
      </c>
      <c r="U21" s="98">
        <v>4.26</v>
      </c>
      <c r="V21" s="98">
        <v>4.2</v>
      </c>
      <c r="W21" s="99">
        <v>4.22</v>
      </c>
      <c r="X21" s="25"/>
      <c r="Y21" s="98">
        <v>4.21</v>
      </c>
      <c r="Z21" s="98">
        <v>4.2</v>
      </c>
      <c r="AA21" s="98">
        <v>4.29</v>
      </c>
      <c r="AB21" s="98">
        <v>4.2300000000000004</v>
      </c>
      <c r="AC21" s="98">
        <v>4.33</v>
      </c>
      <c r="AD21" s="98">
        <v>4.5199999999999996</v>
      </c>
      <c r="AE21" s="98">
        <v>4.68</v>
      </c>
      <c r="AF21" s="98">
        <v>4.6100000000000003</v>
      </c>
      <c r="AG21" s="98">
        <v>4.46</v>
      </c>
      <c r="AH21" s="99">
        <v>4.25</v>
      </c>
      <c r="AI21" s="25"/>
      <c r="AJ21" s="98">
        <v>4.3499999999999996</v>
      </c>
      <c r="AK21" s="98">
        <v>4.43</v>
      </c>
      <c r="AL21" s="98">
        <v>4.54</v>
      </c>
      <c r="AM21" s="98">
        <v>4.49</v>
      </c>
      <c r="AN21" s="98">
        <v>4.4000000000000004</v>
      </c>
      <c r="AO21" s="98">
        <v>4.54</v>
      </c>
      <c r="AP21" s="98">
        <v>4.4000000000000004</v>
      </c>
      <c r="AQ21" s="98">
        <v>4.4000000000000004</v>
      </c>
      <c r="AR21" s="98">
        <v>4.43</v>
      </c>
      <c r="AS21" s="99">
        <v>4.1500000000000004</v>
      </c>
    </row>
    <row r="22" spans="1:45" ht="16.5" x14ac:dyDescent="0.35">
      <c r="A22" s="14"/>
      <c r="B22" s="98">
        <v>4.6100000000000003</v>
      </c>
      <c r="C22" s="98">
        <v>4.6500000000000004</v>
      </c>
      <c r="D22" s="98">
        <v>4.87</v>
      </c>
      <c r="E22" s="98">
        <v>4.92</v>
      </c>
      <c r="F22" s="99">
        <v>4.8600000000000003</v>
      </c>
      <c r="G22" s="25"/>
      <c r="H22" s="98">
        <v>1.89</v>
      </c>
      <c r="I22" s="98">
        <v>1.9670000000000001</v>
      </c>
      <c r="J22" s="98">
        <v>2.0099999999999998</v>
      </c>
      <c r="K22" s="98">
        <v>2.0699999999999998</v>
      </c>
      <c r="L22" s="98">
        <v>2.0699999999999998</v>
      </c>
      <c r="M22" s="98">
        <v>2.08</v>
      </c>
      <c r="N22" s="98">
        <v>2.0699999999999998</v>
      </c>
      <c r="O22" s="98">
        <v>2.04</v>
      </c>
      <c r="P22" s="98">
        <v>2</v>
      </c>
      <c r="Q22" s="99">
        <v>1.87</v>
      </c>
      <c r="R22" s="14"/>
      <c r="S22" s="98">
        <v>3.93</v>
      </c>
      <c r="T22" s="98">
        <v>3.96</v>
      </c>
      <c r="U22" s="98">
        <v>4.25</v>
      </c>
      <c r="V22" s="98">
        <v>4.2</v>
      </c>
      <c r="W22" s="99">
        <v>4.21</v>
      </c>
      <c r="X22" s="25"/>
      <c r="Y22" s="98">
        <v>4.1900000000000004</v>
      </c>
      <c r="Z22" s="98">
        <v>4.18</v>
      </c>
      <c r="AA22" s="98">
        <v>4.29</v>
      </c>
      <c r="AB22" s="98">
        <v>4.29</v>
      </c>
      <c r="AC22" s="98">
        <v>4.3600000000000003</v>
      </c>
      <c r="AD22" s="98">
        <v>4.59</v>
      </c>
      <c r="AE22" s="98">
        <v>4.5599999999999996</v>
      </c>
      <c r="AF22" s="98">
        <v>4.6100000000000003</v>
      </c>
      <c r="AG22" s="98">
        <v>4.5199999999999996</v>
      </c>
      <c r="AH22" s="99">
        <v>4.24</v>
      </c>
      <c r="AI22" s="25"/>
      <c r="AJ22" s="98">
        <v>4.33</v>
      </c>
      <c r="AK22" s="98">
        <v>4.47</v>
      </c>
      <c r="AL22" s="98">
        <v>4.49</v>
      </c>
      <c r="AM22" s="98">
        <v>4.51</v>
      </c>
      <c r="AN22" s="98">
        <v>4.41</v>
      </c>
      <c r="AO22" s="98">
        <v>4.4800000000000004</v>
      </c>
      <c r="AP22" s="98">
        <v>4.38</v>
      </c>
      <c r="AQ22" s="98">
        <v>4.37</v>
      </c>
      <c r="AR22" s="98">
        <v>4.43</v>
      </c>
      <c r="AS22" s="99">
        <v>4.18</v>
      </c>
    </row>
    <row r="23" spans="1:45" thickBot="1" x14ac:dyDescent="0.4">
      <c r="A23" s="107"/>
      <c r="B23" s="117">
        <v>4.5199999999999996</v>
      </c>
      <c r="C23" s="117">
        <v>4.57</v>
      </c>
      <c r="D23" s="117">
        <v>4.78</v>
      </c>
      <c r="E23" s="117">
        <v>4.91</v>
      </c>
      <c r="F23" s="118">
        <v>4.9000000000000004</v>
      </c>
      <c r="G23" s="106"/>
      <c r="H23" s="117">
        <v>1.85</v>
      </c>
      <c r="I23" s="117">
        <v>1.95</v>
      </c>
      <c r="J23" s="117">
        <v>2.0099999999999998</v>
      </c>
      <c r="K23" s="117">
        <v>2.04</v>
      </c>
      <c r="L23" s="117">
        <v>2.0699999999999998</v>
      </c>
      <c r="M23" s="117">
        <v>2.04</v>
      </c>
      <c r="N23" s="117">
        <v>2.08</v>
      </c>
      <c r="O23" s="117">
        <v>2.0499999999999998</v>
      </c>
      <c r="P23" s="117">
        <v>1.97</v>
      </c>
      <c r="Q23" s="118">
        <v>1.86</v>
      </c>
      <c r="R23" s="107"/>
      <c r="S23" s="117">
        <v>3.89</v>
      </c>
      <c r="T23" s="117">
        <v>3.9</v>
      </c>
      <c r="U23" s="117">
        <v>4.17</v>
      </c>
      <c r="V23" s="117">
        <v>4.2</v>
      </c>
      <c r="W23" s="118">
        <v>4.2300000000000004</v>
      </c>
      <c r="X23" s="106"/>
      <c r="Y23" s="117">
        <v>4.1500000000000004</v>
      </c>
      <c r="Z23" s="117">
        <v>4.1500000000000004</v>
      </c>
      <c r="AA23" s="117">
        <v>4.24</v>
      </c>
      <c r="AB23" s="117">
        <v>4.25</v>
      </c>
      <c r="AC23" s="117">
        <v>4.3</v>
      </c>
      <c r="AD23" s="117">
        <v>4.5599999999999996</v>
      </c>
      <c r="AE23" s="117">
        <v>4.6100000000000003</v>
      </c>
      <c r="AF23" s="117">
        <v>4.58</v>
      </c>
      <c r="AG23" s="117">
        <v>4.4800000000000004</v>
      </c>
      <c r="AH23" s="118">
        <v>4.3</v>
      </c>
      <c r="AI23" s="106"/>
      <c r="AJ23" s="117">
        <v>4.3099999999999996</v>
      </c>
      <c r="AK23" s="117">
        <v>4.38</v>
      </c>
      <c r="AL23" s="117">
        <v>4.46</v>
      </c>
      <c r="AM23" s="117">
        <v>4.4000000000000004</v>
      </c>
      <c r="AN23" s="117">
        <v>4.38</v>
      </c>
      <c r="AO23" s="117">
        <v>4.3899999999999997</v>
      </c>
      <c r="AP23" s="117">
        <v>4.3099999999999996</v>
      </c>
      <c r="AQ23" s="117">
        <v>4.32</v>
      </c>
      <c r="AR23" s="117">
        <v>4.3099999999999996</v>
      </c>
      <c r="AS23" s="118">
        <v>4.12</v>
      </c>
    </row>
    <row r="24" spans="1:45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 spans="1:45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  <c r="AI25" s="119" t="s">
        <v>9</v>
      </c>
      <c r="AJ25" s="120" t="s">
        <v>10</v>
      </c>
      <c r="AK25" s="179" t="s">
        <v>11</v>
      </c>
      <c r="AL25" s="179"/>
      <c r="AM25" s="179" t="s">
        <v>12</v>
      </c>
      <c r="AN25" s="179"/>
      <c r="AO25" s="120"/>
      <c r="AP25" s="120"/>
      <c r="AQ25" s="120"/>
      <c r="AR25" s="124"/>
      <c r="AS25" s="125"/>
    </row>
    <row r="26" spans="1:45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0.24099999999999966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0.31482999999999928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1.0878000000000001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1.251380000000001</v>
      </c>
      <c r="AC26" s="180"/>
      <c r="AD26" s="43"/>
      <c r="AE26" s="43"/>
      <c r="AF26" s="43"/>
      <c r="AG26" s="105"/>
      <c r="AH26" s="126"/>
      <c r="AI26" s="121" t="s">
        <v>13</v>
      </c>
      <c r="AJ26" s="101" t="s">
        <v>14</v>
      </c>
      <c r="AK26" s="138">
        <v>1.38</v>
      </c>
      <c r="AL26" s="137" t="s">
        <v>99</v>
      </c>
      <c r="AM26" s="180">
        <f>AVERAGE(AJ4:AS13)-AVERAGE(AJ14:AS23)</f>
        <v>1.2863000000000024</v>
      </c>
      <c r="AN26" s="180"/>
      <c r="AO26" s="43"/>
      <c r="AP26" s="43"/>
      <c r="AQ26" s="43"/>
      <c r="AR26" s="105"/>
      <c r="AS26" s="126"/>
    </row>
    <row r="27" spans="1:45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  <c r="AI27" s="122" t="s">
        <v>17</v>
      </c>
      <c r="AJ27" s="100" t="s">
        <v>18</v>
      </c>
      <c r="AK27" s="174" t="str">
        <f>"--"</f>
        <v>--</v>
      </c>
      <c r="AL27" s="174"/>
      <c r="AM27" s="174">
        <v>1.5</v>
      </c>
      <c r="AN27" s="174"/>
      <c r="AO27" s="42"/>
      <c r="AP27" s="42"/>
      <c r="AQ27" s="42"/>
      <c r="AR27" s="103"/>
      <c r="AS27" s="127"/>
    </row>
    <row r="28" spans="1:45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0.42020512820512762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0.48435384615384502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0.78339506172839513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0.82763227513227589</v>
      </c>
      <c r="AC28" s="176"/>
      <c r="AD28" s="102"/>
      <c r="AE28" s="102"/>
      <c r="AF28" s="102"/>
      <c r="AG28" s="103"/>
      <c r="AH28" s="127"/>
      <c r="AI28" s="123" t="s">
        <v>19</v>
      </c>
      <c r="AJ28" s="104" t="s">
        <v>20</v>
      </c>
      <c r="AK28" s="175" t="s">
        <v>98</v>
      </c>
      <c r="AL28" s="175"/>
      <c r="AM28" s="176">
        <f>(AM26/(2.268/AM27))</f>
        <v>0.85072751322751494</v>
      </c>
      <c r="AN28" s="176"/>
      <c r="AO28" s="102"/>
      <c r="AP28" s="102"/>
      <c r="AQ28" s="102"/>
      <c r="AR28" s="103"/>
      <c r="AS28" s="127"/>
    </row>
    <row r="29" spans="1:45" ht="18.75" thickBot="1" x14ac:dyDescent="0.4">
      <c r="A29" s="134" t="s">
        <v>78</v>
      </c>
      <c r="B29" s="128" t="s">
        <v>18</v>
      </c>
      <c r="C29" s="168">
        <f>0.972*E28/C26</f>
        <v>1.3614646153846135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1.5693064615384578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0.84606666666666663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1.251380000000001</v>
      </c>
      <c r="AA29" s="171"/>
      <c r="AB29" s="142" t="s">
        <v>83</v>
      </c>
      <c r="AC29" s="143"/>
      <c r="AD29" s="144"/>
      <c r="AE29" s="144"/>
      <c r="AF29" s="144"/>
      <c r="AG29" s="145"/>
      <c r="AH29" s="146"/>
      <c r="AI29" s="139" t="s">
        <v>78</v>
      </c>
      <c r="AJ29" s="141" t="s">
        <v>18</v>
      </c>
      <c r="AK29" s="171">
        <f>2.268*AM28/1.5</f>
        <v>1.2863000000000024</v>
      </c>
      <c r="AL29" s="171"/>
      <c r="AM29" s="142" t="s">
        <v>83</v>
      </c>
      <c r="AN29" s="143"/>
      <c r="AO29" s="144"/>
      <c r="AP29" s="144"/>
      <c r="AQ29" s="144"/>
      <c r="AR29" s="145"/>
      <c r="AS29" s="146"/>
    </row>
    <row r="30" spans="1:45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  <c r="AI30"/>
      <c r="AJ30"/>
      <c r="AK30"/>
      <c r="AL30"/>
      <c r="AM30"/>
      <c r="AN30"/>
      <c r="AO30"/>
      <c r="AP30"/>
      <c r="AQ30"/>
    </row>
    <row r="31" spans="1:45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  <c r="AI31" s="159" t="s">
        <v>34</v>
      </c>
      <c r="AJ31" s="160"/>
      <c r="AK31" s="160"/>
      <c r="AL31" s="160"/>
      <c r="AM31" s="160"/>
      <c r="AN31" s="160"/>
      <c r="AO31" s="160"/>
      <c r="AP31" s="160"/>
      <c r="AQ31" s="160"/>
      <c r="AR31" s="160"/>
      <c r="AS31" s="161"/>
    </row>
    <row r="32" spans="1:45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  <c r="AI32" s="165" t="s">
        <v>36</v>
      </c>
      <c r="AJ32" s="166"/>
      <c r="AK32" s="166"/>
      <c r="AL32" s="166"/>
      <c r="AM32" s="166"/>
      <c r="AN32" s="166"/>
      <c r="AO32" s="166"/>
      <c r="AP32" s="166"/>
      <c r="AQ32" s="166"/>
      <c r="AR32" s="166"/>
      <c r="AS32" s="167"/>
    </row>
    <row r="33" spans="1:45" thickTop="1" x14ac:dyDescent="0.35">
      <c r="A33" s="66" t="s">
        <v>52</v>
      </c>
      <c r="B33" s="67">
        <f>B4-B14</f>
        <v>0.28000000000000025</v>
      </c>
      <c r="C33" s="67">
        <f t="shared" ref="C33:F33" si="0">C4-C14</f>
        <v>0.26000000000000068</v>
      </c>
      <c r="D33" s="67">
        <f t="shared" si="0"/>
        <v>0.1899999999999995</v>
      </c>
      <c r="E33" s="67">
        <f t="shared" si="0"/>
        <v>0.1899999999999995</v>
      </c>
      <c r="F33" s="68">
        <f t="shared" si="0"/>
        <v>0.29000000000000004</v>
      </c>
      <c r="G33" s="69" t="s">
        <v>56</v>
      </c>
      <c r="H33" s="22">
        <f>H4-H14</f>
        <v>0.37000000000000011</v>
      </c>
      <c r="I33" s="22">
        <f t="shared" ref="I33:Q33" si="1">I4-I14</f>
        <v>0.35999999999999988</v>
      </c>
      <c r="J33" s="22">
        <f t="shared" si="1"/>
        <v>0.35000000000000009</v>
      </c>
      <c r="K33" s="22">
        <f t="shared" si="1"/>
        <v>0.34000000000000008</v>
      </c>
      <c r="L33" s="22">
        <f t="shared" si="1"/>
        <v>0.29999999999999982</v>
      </c>
      <c r="M33" s="22">
        <f t="shared" si="1"/>
        <v>0.28000000000000025</v>
      </c>
      <c r="N33" s="22">
        <f t="shared" si="1"/>
        <v>0.28000000000000025</v>
      </c>
      <c r="O33" s="22">
        <f t="shared" si="1"/>
        <v>0.24000000000000021</v>
      </c>
      <c r="P33" s="22">
        <f t="shared" si="1"/>
        <v>0.29000000000000004</v>
      </c>
      <c r="Q33" s="70">
        <f t="shared" si="1"/>
        <v>0.32000000000000028</v>
      </c>
      <c r="R33" s="66" t="s">
        <v>52</v>
      </c>
      <c r="S33" s="67">
        <f>S4-S14</f>
        <v>1.2499999999999996</v>
      </c>
      <c r="T33" s="67">
        <f t="shared" ref="T33:W33" si="2">T4-T14</f>
        <v>1.1900000000000004</v>
      </c>
      <c r="U33" s="67">
        <f t="shared" si="2"/>
        <v>1.1800000000000002</v>
      </c>
      <c r="V33" s="67">
        <f t="shared" si="2"/>
        <v>1.2400000000000002</v>
      </c>
      <c r="W33" s="68">
        <f t="shared" si="2"/>
        <v>1.2600000000000007</v>
      </c>
      <c r="X33" s="69" t="s">
        <v>56</v>
      </c>
      <c r="Y33" s="22">
        <f>Y4-Y14</f>
        <v>1.2699999999999996</v>
      </c>
      <c r="Z33" s="22">
        <f t="shared" ref="Z33:AH33" si="3">Z4-Z14</f>
        <v>1.3399999999999999</v>
      </c>
      <c r="AA33" s="22">
        <f t="shared" si="3"/>
        <v>1.3399999999999999</v>
      </c>
      <c r="AB33" s="22">
        <f t="shared" si="3"/>
        <v>1.44</v>
      </c>
      <c r="AC33" s="22">
        <f t="shared" si="3"/>
        <v>1.4800000000000004</v>
      </c>
      <c r="AD33" s="22">
        <f t="shared" si="3"/>
        <v>1.4500000000000002</v>
      </c>
      <c r="AE33" s="22">
        <f t="shared" si="3"/>
        <v>1.4699999999999998</v>
      </c>
      <c r="AF33" s="22">
        <f t="shared" si="3"/>
        <v>1.4500000000000002</v>
      </c>
      <c r="AG33" s="22">
        <f t="shared" si="3"/>
        <v>1.4600000000000009</v>
      </c>
      <c r="AH33" s="70">
        <f t="shared" si="3"/>
        <v>1.37</v>
      </c>
      <c r="AI33" s="69" t="s">
        <v>56</v>
      </c>
      <c r="AJ33" s="22">
        <f>AJ4-AJ14</f>
        <v>1.4199999999999995</v>
      </c>
      <c r="AK33" s="22">
        <f t="shared" ref="AK33:AS33" si="4">AK4-AK14</f>
        <v>1.3100000000000005</v>
      </c>
      <c r="AL33" s="22">
        <f t="shared" si="4"/>
        <v>1.4699999999999998</v>
      </c>
      <c r="AM33" s="22">
        <f t="shared" si="4"/>
        <v>1.4699999999999998</v>
      </c>
      <c r="AN33" s="22">
        <f t="shared" si="4"/>
        <v>1.4500000000000002</v>
      </c>
      <c r="AO33" s="22">
        <f t="shared" si="4"/>
        <v>1.5099999999999998</v>
      </c>
      <c r="AP33" s="22">
        <f t="shared" si="4"/>
        <v>0.57000000000000028</v>
      </c>
      <c r="AQ33" s="22">
        <f t="shared" si="4"/>
        <v>1.4699999999999998</v>
      </c>
      <c r="AR33" s="22">
        <f t="shared" si="4"/>
        <v>1.3399999999999994</v>
      </c>
      <c r="AS33" s="70">
        <f t="shared" si="4"/>
        <v>1.33</v>
      </c>
    </row>
    <row r="34" spans="1:45" ht="16.5" x14ac:dyDescent="0.35">
      <c r="A34" s="55"/>
      <c r="B34" s="54">
        <f t="shared" ref="B34:F42" si="5">B5-B15</f>
        <v>0.32999999999999918</v>
      </c>
      <c r="C34" s="54">
        <f t="shared" si="5"/>
        <v>0.28000000000000025</v>
      </c>
      <c r="D34" s="54">
        <f t="shared" si="5"/>
        <v>0.20999999999999996</v>
      </c>
      <c r="E34" s="54">
        <f t="shared" si="5"/>
        <v>0.25</v>
      </c>
      <c r="F34" s="56">
        <f t="shared" si="5"/>
        <v>0.20999999999999996</v>
      </c>
      <c r="G34" s="71"/>
      <c r="H34" s="22">
        <f t="shared" ref="H34:Q42" si="6">H5-H15</f>
        <v>0.34000000000000008</v>
      </c>
      <c r="I34" s="22">
        <f t="shared" si="6"/>
        <v>0.34999999999999987</v>
      </c>
      <c r="J34" s="22">
        <f t="shared" si="6"/>
        <v>0.34999999999999987</v>
      </c>
      <c r="K34" s="22">
        <f t="shared" si="6"/>
        <v>0.32000000000000028</v>
      </c>
      <c r="L34" s="22">
        <f t="shared" si="6"/>
        <v>0.24000000000000021</v>
      </c>
      <c r="M34" s="22">
        <f t="shared" si="6"/>
        <v>0.35000000000000009</v>
      </c>
      <c r="N34" s="22">
        <f t="shared" si="6"/>
        <v>0.31000000000000005</v>
      </c>
      <c r="O34" s="22">
        <f t="shared" si="6"/>
        <v>0.29999999999999982</v>
      </c>
      <c r="P34" s="22">
        <f t="shared" si="6"/>
        <v>0.36000000000000032</v>
      </c>
      <c r="Q34" s="70">
        <f t="shared" si="6"/>
        <v>0.36999999999999988</v>
      </c>
      <c r="R34" s="55"/>
      <c r="S34" s="54">
        <f t="shared" ref="S34:W42" si="7">S5-S15</f>
        <v>1.3099999999999996</v>
      </c>
      <c r="T34" s="54">
        <f t="shared" si="7"/>
        <v>1.1499999999999995</v>
      </c>
      <c r="U34" s="54">
        <f t="shared" si="7"/>
        <v>1.1899999999999995</v>
      </c>
      <c r="V34" s="54">
        <f t="shared" si="7"/>
        <v>1.31</v>
      </c>
      <c r="W34" s="56">
        <f t="shared" si="7"/>
        <v>1.08</v>
      </c>
      <c r="X34" s="71"/>
      <c r="Y34" s="22">
        <f t="shared" ref="Y34:AH42" si="8">Y5-Y15</f>
        <v>1.3200000000000003</v>
      </c>
      <c r="Z34" s="22">
        <f t="shared" si="8"/>
        <v>1.4200000000000008</v>
      </c>
      <c r="AA34" s="22">
        <f t="shared" si="8"/>
        <v>1.54</v>
      </c>
      <c r="AB34" s="22">
        <f t="shared" si="8"/>
        <v>1.4100000000000001</v>
      </c>
      <c r="AC34" s="22">
        <f t="shared" si="8"/>
        <v>1.3199999999999994</v>
      </c>
      <c r="AD34" s="22">
        <f t="shared" si="8"/>
        <v>1.2199999999999998</v>
      </c>
      <c r="AE34" s="22">
        <f t="shared" si="8"/>
        <v>1.29</v>
      </c>
      <c r="AF34" s="22">
        <f t="shared" si="8"/>
        <v>1.3399999999999999</v>
      </c>
      <c r="AG34" s="22">
        <f t="shared" si="8"/>
        <v>1.3899999999999997</v>
      </c>
      <c r="AH34" s="70">
        <f t="shared" si="8"/>
        <v>1.37</v>
      </c>
      <c r="AI34" s="71"/>
      <c r="AJ34" s="22">
        <f t="shared" ref="AJ34:AS42" si="9">AJ5-AJ15</f>
        <v>1.33</v>
      </c>
      <c r="AK34" s="22">
        <f t="shared" si="9"/>
        <v>1.4400000000000004</v>
      </c>
      <c r="AL34" s="22">
        <f t="shared" si="9"/>
        <v>1.54</v>
      </c>
      <c r="AM34" s="22">
        <f t="shared" si="9"/>
        <v>1.4500000000000002</v>
      </c>
      <c r="AN34" s="22">
        <f t="shared" si="9"/>
        <v>1.4900000000000002</v>
      </c>
      <c r="AO34" s="22">
        <f t="shared" si="9"/>
        <v>1.46</v>
      </c>
      <c r="AP34" s="22">
        <f t="shared" si="9"/>
        <v>1.4500000000000002</v>
      </c>
      <c r="AQ34" s="22">
        <f t="shared" si="9"/>
        <v>1.6</v>
      </c>
      <c r="AR34" s="22">
        <f t="shared" si="9"/>
        <v>1.42</v>
      </c>
      <c r="AS34" s="70">
        <f t="shared" si="9"/>
        <v>1.4500000000000002</v>
      </c>
    </row>
    <row r="35" spans="1:45" ht="16.5" x14ac:dyDescent="0.35">
      <c r="A35" s="55"/>
      <c r="B35" s="54">
        <f t="shared" si="5"/>
        <v>0.20999999999999996</v>
      </c>
      <c r="C35" s="54">
        <f t="shared" si="5"/>
        <v>0.30999999999999961</v>
      </c>
      <c r="D35" s="54">
        <f t="shared" si="5"/>
        <v>0.16999999999999993</v>
      </c>
      <c r="E35" s="54">
        <f t="shared" si="5"/>
        <v>0.25</v>
      </c>
      <c r="F35" s="56">
        <f t="shared" si="5"/>
        <v>0.33000000000000007</v>
      </c>
      <c r="G35" s="71"/>
      <c r="H35" s="22">
        <f t="shared" si="6"/>
        <v>0.28999999999999981</v>
      </c>
      <c r="I35" s="22">
        <f t="shared" si="6"/>
        <v>0.34000000000000008</v>
      </c>
      <c r="J35" s="22">
        <f t="shared" si="6"/>
        <v>0.31000000000000005</v>
      </c>
      <c r="K35" s="22">
        <f t="shared" si="6"/>
        <v>0.29000000000000004</v>
      </c>
      <c r="L35" s="22">
        <f t="shared" si="6"/>
        <v>0.33000000000000007</v>
      </c>
      <c r="M35" s="22">
        <f t="shared" si="6"/>
        <v>0.29000000000000004</v>
      </c>
      <c r="N35" s="22">
        <f t="shared" si="6"/>
        <v>0.29999999999999982</v>
      </c>
      <c r="O35" s="22">
        <f t="shared" si="6"/>
        <v>0.29000000000000004</v>
      </c>
      <c r="P35" s="22">
        <f t="shared" si="6"/>
        <v>0.31000000000000005</v>
      </c>
      <c r="Q35" s="70">
        <f t="shared" si="6"/>
        <v>0.29999999999999982</v>
      </c>
      <c r="R35" s="55"/>
      <c r="S35" s="54">
        <f t="shared" si="7"/>
        <v>1.3199999999999998</v>
      </c>
      <c r="T35" s="54">
        <f t="shared" si="7"/>
        <v>1.2799999999999998</v>
      </c>
      <c r="U35" s="54">
        <f t="shared" si="7"/>
        <v>1.1300000000000003</v>
      </c>
      <c r="V35" s="54">
        <f t="shared" si="7"/>
        <v>1.0999999999999996</v>
      </c>
      <c r="W35" s="56">
        <f t="shared" si="7"/>
        <v>1.1600000000000001</v>
      </c>
      <c r="X35" s="71"/>
      <c r="Y35" s="22">
        <f t="shared" si="8"/>
        <v>1.548</v>
      </c>
      <c r="Z35" s="22">
        <f t="shared" si="8"/>
        <v>1.33</v>
      </c>
      <c r="AA35" s="22">
        <f t="shared" si="8"/>
        <v>1.42</v>
      </c>
      <c r="AB35" s="22">
        <f t="shared" si="8"/>
        <v>1.37</v>
      </c>
      <c r="AC35" s="22">
        <f t="shared" si="8"/>
        <v>1.3599999999999994</v>
      </c>
      <c r="AD35" s="22">
        <f t="shared" si="8"/>
        <v>1.37</v>
      </c>
      <c r="AE35" s="22">
        <f t="shared" si="8"/>
        <v>1.42</v>
      </c>
      <c r="AF35" s="22">
        <f t="shared" si="8"/>
        <v>1.37</v>
      </c>
      <c r="AG35" s="22">
        <f t="shared" si="8"/>
        <v>1.4000000000000004</v>
      </c>
      <c r="AH35" s="70">
        <f t="shared" si="8"/>
        <v>1.42</v>
      </c>
      <c r="AI35" s="71"/>
      <c r="AJ35" s="22">
        <f t="shared" si="9"/>
        <v>1.2800000000000002</v>
      </c>
      <c r="AK35" s="22">
        <f t="shared" si="9"/>
        <v>1.38</v>
      </c>
      <c r="AL35" s="22">
        <f t="shared" si="9"/>
        <v>1.5200000000000005</v>
      </c>
      <c r="AM35" s="22">
        <f t="shared" si="9"/>
        <v>1.37</v>
      </c>
      <c r="AN35" s="22">
        <f t="shared" si="9"/>
        <v>1.4699999999999998</v>
      </c>
      <c r="AO35" s="22">
        <f t="shared" si="9"/>
        <v>1.37</v>
      </c>
      <c r="AP35" s="22">
        <f t="shared" si="9"/>
        <v>1.3600000000000003</v>
      </c>
      <c r="AQ35" s="22">
        <f t="shared" si="9"/>
        <v>1.44</v>
      </c>
      <c r="AR35" s="22">
        <f t="shared" si="9"/>
        <v>1.4299999999999997</v>
      </c>
      <c r="AS35" s="70">
        <f t="shared" si="9"/>
        <v>1.3899999999999997</v>
      </c>
    </row>
    <row r="36" spans="1:45" ht="16.5" x14ac:dyDescent="0.35">
      <c r="A36" s="55"/>
      <c r="B36" s="54">
        <f t="shared" si="5"/>
        <v>0.27999999999999936</v>
      </c>
      <c r="C36" s="54">
        <f t="shared" si="5"/>
        <v>0.23000000000000043</v>
      </c>
      <c r="D36" s="54">
        <f t="shared" si="5"/>
        <v>0.33999999999999986</v>
      </c>
      <c r="E36" s="54">
        <f t="shared" si="5"/>
        <v>0.25</v>
      </c>
      <c r="F36" s="56">
        <f t="shared" si="5"/>
        <v>0.25999999999999979</v>
      </c>
      <c r="G36" s="71"/>
      <c r="H36" s="22">
        <f t="shared" si="6"/>
        <v>0.32999999999999985</v>
      </c>
      <c r="I36" s="22">
        <f t="shared" si="6"/>
        <v>0.30000000000000027</v>
      </c>
      <c r="J36" s="22">
        <f t="shared" si="6"/>
        <v>0.29999999999999982</v>
      </c>
      <c r="K36" s="22">
        <f t="shared" si="6"/>
        <v>0.26000000000000023</v>
      </c>
      <c r="L36" s="22">
        <f t="shared" si="6"/>
        <v>0.29999999999999982</v>
      </c>
      <c r="M36" s="22">
        <f t="shared" si="6"/>
        <v>0.31000000000000005</v>
      </c>
      <c r="N36" s="22">
        <f t="shared" si="6"/>
        <v>0.37000000000000011</v>
      </c>
      <c r="O36" s="22">
        <f t="shared" si="6"/>
        <v>0.34999999999999964</v>
      </c>
      <c r="P36" s="22">
        <f t="shared" si="6"/>
        <v>0.29999999999999982</v>
      </c>
      <c r="Q36" s="70">
        <f t="shared" si="6"/>
        <v>0.27000000000000024</v>
      </c>
      <c r="R36" s="55"/>
      <c r="S36" s="54">
        <f t="shared" si="7"/>
        <v>1.3099999999999996</v>
      </c>
      <c r="T36" s="54">
        <f t="shared" si="7"/>
        <v>1.2800000000000002</v>
      </c>
      <c r="U36" s="54">
        <f t="shared" si="7"/>
        <v>1.21</v>
      </c>
      <c r="V36" s="54">
        <f t="shared" si="7"/>
        <v>1.2299999999999995</v>
      </c>
      <c r="W36" s="56">
        <f t="shared" si="7"/>
        <v>1.2199999999999998</v>
      </c>
      <c r="X36" s="71"/>
      <c r="Y36" s="22">
        <f t="shared" si="8"/>
        <v>1.4799999999999995</v>
      </c>
      <c r="Z36" s="22">
        <f t="shared" si="8"/>
        <v>1.4100000000000001</v>
      </c>
      <c r="AA36" s="22">
        <f t="shared" si="8"/>
        <v>1.4299999999999997</v>
      </c>
      <c r="AB36" s="22">
        <f t="shared" si="8"/>
        <v>1.46</v>
      </c>
      <c r="AC36" s="22">
        <f t="shared" si="8"/>
        <v>1.4100000000000001</v>
      </c>
      <c r="AD36" s="22">
        <f t="shared" si="8"/>
        <v>1.5100000000000007</v>
      </c>
      <c r="AE36" s="22">
        <f t="shared" si="8"/>
        <v>1.4100000000000001</v>
      </c>
      <c r="AF36" s="22">
        <f t="shared" si="8"/>
        <v>1.5</v>
      </c>
      <c r="AG36" s="22">
        <f t="shared" si="8"/>
        <v>1.3500000000000005</v>
      </c>
      <c r="AH36" s="70">
        <f t="shared" si="8"/>
        <v>1.4400000000000004</v>
      </c>
      <c r="AI36" s="71"/>
      <c r="AJ36" s="22">
        <f t="shared" si="9"/>
        <v>1.3400000000000003</v>
      </c>
      <c r="AK36" s="22">
        <f t="shared" si="9"/>
        <v>1.5300000000000002</v>
      </c>
      <c r="AL36" s="22">
        <f t="shared" si="9"/>
        <v>1.3899999999999997</v>
      </c>
      <c r="AM36" s="22">
        <f t="shared" si="9"/>
        <v>1.4500000000000002</v>
      </c>
      <c r="AN36" s="22">
        <f t="shared" si="9"/>
        <v>1.4800000000000004</v>
      </c>
      <c r="AO36" s="22">
        <f t="shared" si="9"/>
        <v>1.4100000000000001</v>
      </c>
      <c r="AP36" s="22">
        <f t="shared" si="9"/>
        <v>1.4699999999999998</v>
      </c>
      <c r="AQ36" s="22">
        <f t="shared" si="9"/>
        <v>1.48</v>
      </c>
      <c r="AR36" s="22">
        <f t="shared" si="9"/>
        <v>1.3899999999999997</v>
      </c>
      <c r="AS36" s="70">
        <f t="shared" si="9"/>
        <v>1.3999999999999995</v>
      </c>
    </row>
    <row r="37" spans="1:45" ht="16.5" x14ac:dyDescent="0.35">
      <c r="A37" s="55"/>
      <c r="B37" s="54">
        <f t="shared" si="5"/>
        <v>0.24000000000000021</v>
      </c>
      <c r="C37" s="54">
        <f t="shared" si="5"/>
        <v>0.23000000000000043</v>
      </c>
      <c r="D37" s="54">
        <f t="shared" si="5"/>
        <v>0.16999999999999993</v>
      </c>
      <c r="E37" s="54">
        <f t="shared" si="5"/>
        <v>0.25</v>
      </c>
      <c r="F37" s="56">
        <f t="shared" si="5"/>
        <v>0.26999999999999957</v>
      </c>
      <c r="G37" s="71"/>
      <c r="H37" s="22">
        <f t="shared" si="6"/>
        <v>0.31999999999999984</v>
      </c>
      <c r="I37" s="22">
        <f t="shared" si="6"/>
        <v>0.35999999999999988</v>
      </c>
      <c r="J37" s="22">
        <f t="shared" si="6"/>
        <v>0.26000000000000023</v>
      </c>
      <c r="K37" s="22">
        <f t="shared" si="6"/>
        <v>0.31999999999999984</v>
      </c>
      <c r="L37" s="22">
        <f t="shared" si="6"/>
        <v>0.27</v>
      </c>
      <c r="M37" s="22">
        <f t="shared" si="6"/>
        <v>0.33000000000000007</v>
      </c>
      <c r="N37" s="22">
        <f t="shared" si="6"/>
        <v>0.33000000000000007</v>
      </c>
      <c r="O37" s="22">
        <f t="shared" si="6"/>
        <v>0.32000000000000028</v>
      </c>
      <c r="P37" s="22">
        <f t="shared" si="6"/>
        <v>0.31999999999999984</v>
      </c>
      <c r="Q37" s="70">
        <f t="shared" si="6"/>
        <v>0.29000000000000004</v>
      </c>
      <c r="R37" s="55"/>
      <c r="S37" s="54">
        <f t="shared" si="7"/>
        <v>1.1599999999999997</v>
      </c>
      <c r="T37" s="54">
        <f t="shared" si="7"/>
        <v>1.3599999999999999</v>
      </c>
      <c r="U37" s="54">
        <f t="shared" si="7"/>
        <v>1.2399999999999998</v>
      </c>
      <c r="V37" s="54">
        <f t="shared" si="7"/>
        <v>1.3000000000000003</v>
      </c>
      <c r="W37" s="56">
        <f t="shared" si="7"/>
        <v>1.2800000000000002</v>
      </c>
      <c r="X37" s="71"/>
      <c r="Y37" s="22">
        <f t="shared" si="8"/>
        <v>1.5399999999999996</v>
      </c>
      <c r="Z37" s="22">
        <f t="shared" si="8"/>
        <v>1.4300000000000002</v>
      </c>
      <c r="AA37" s="22">
        <f t="shared" si="8"/>
        <v>1.46</v>
      </c>
      <c r="AB37" s="22">
        <f t="shared" si="8"/>
        <v>1.4299999999999997</v>
      </c>
      <c r="AC37" s="22">
        <f t="shared" si="8"/>
        <v>1.38</v>
      </c>
      <c r="AD37" s="22">
        <f t="shared" si="8"/>
        <v>1.2799999999999994</v>
      </c>
      <c r="AE37" s="22">
        <f t="shared" si="8"/>
        <v>1.3500000000000005</v>
      </c>
      <c r="AF37" s="22">
        <f t="shared" si="8"/>
        <v>1.33</v>
      </c>
      <c r="AG37" s="22">
        <f t="shared" si="8"/>
        <v>1.4300000000000006</v>
      </c>
      <c r="AH37" s="70">
        <f t="shared" si="8"/>
        <v>1.21</v>
      </c>
      <c r="AI37" s="71"/>
      <c r="AJ37" s="22">
        <f t="shared" si="9"/>
        <v>1.37</v>
      </c>
      <c r="AK37" s="22">
        <f t="shared" si="9"/>
        <v>1.54</v>
      </c>
      <c r="AL37" s="22">
        <f t="shared" si="9"/>
        <v>1.3899999999999997</v>
      </c>
      <c r="AM37" s="22">
        <f t="shared" si="9"/>
        <v>1.37</v>
      </c>
      <c r="AN37" s="22">
        <f t="shared" si="9"/>
        <v>1.4399999999999995</v>
      </c>
      <c r="AO37" s="22">
        <f t="shared" si="9"/>
        <v>1.4000000000000004</v>
      </c>
      <c r="AP37" s="22">
        <f t="shared" si="9"/>
        <v>1.3899999999999997</v>
      </c>
      <c r="AQ37" s="22">
        <f t="shared" si="9"/>
        <v>1.3499999999999996</v>
      </c>
      <c r="AR37" s="22">
        <f t="shared" si="9"/>
        <v>1.44</v>
      </c>
      <c r="AS37" s="70">
        <f t="shared" si="9"/>
        <v>1.3899999999999997</v>
      </c>
    </row>
    <row r="38" spans="1:45" ht="16.5" x14ac:dyDescent="0.35">
      <c r="A38" s="55" t="s">
        <v>53</v>
      </c>
      <c r="B38" s="54">
        <f t="shared" si="5"/>
        <v>0.17999999999999972</v>
      </c>
      <c r="C38" s="54">
        <f t="shared" si="5"/>
        <v>0.30000000000000071</v>
      </c>
      <c r="D38" s="54">
        <f t="shared" si="5"/>
        <v>0.20000000000000018</v>
      </c>
      <c r="E38" s="54">
        <f t="shared" si="5"/>
        <v>0.22999999999999954</v>
      </c>
      <c r="F38" s="56">
        <f t="shared" si="5"/>
        <v>0.25999999999999979</v>
      </c>
      <c r="G38" s="71" t="s">
        <v>57</v>
      </c>
      <c r="H38" s="22">
        <f t="shared" si="6"/>
        <v>0.3600000000000001</v>
      </c>
      <c r="I38" s="22">
        <f t="shared" si="6"/>
        <v>0.31000000000000005</v>
      </c>
      <c r="J38" s="22">
        <f t="shared" si="6"/>
        <v>0.2799999999999998</v>
      </c>
      <c r="K38" s="22">
        <f t="shared" si="6"/>
        <v>0.33000000000000007</v>
      </c>
      <c r="L38" s="22">
        <f t="shared" si="6"/>
        <v>0.33000000000000007</v>
      </c>
      <c r="M38" s="22">
        <f t="shared" si="6"/>
        <v>0.34999999999999987</v>
      </c>
      <c r="N38" s="22">
        <f t="shared" si="6"/>
        <v>0.29999999999999982</v>
      </c>
      <c r="O38" s="22">
        <f t="shared" si="6"/>
        <v>0.36000000000000032</v>
      </c>
      <c r="P38" s="22">
        <f t="shared" si="6"/>
        <v>0.37999999999999989</v>
      </c>
      <c r="Q38" s="70">
        <f t="shared" si="6"/>
        <v>0.2699999999999998</v>
      </c>
      <c r="R38" s="55" t="s">
        <v>53</v>
      </c>
      <c r="S38" s="54">
        <f t="shared" si="7"/>
        <v>1.0100000000000002</v>
      </c>
      <c r="T38" s="54">
        <f t="shared" si="7"/>
        <v>1.08</v>
      </c>
      <c r="U38" s="54">
        <f t="shared" si="7"/>
        <v>0.96999999999999975</v>
      </c>
      <c r="V38" s="54">
        <f t="shared" si="7"/>
        <v>0.82000000000000028</v>
      </c>
      <c r="W38" s="56">
        <f t="shared" si="7"/>
        <v>0.99000000000000021</v>
      </c>
      <c r="X38" s="71" t="s">
        <v>57</v>
      </c>
      <c r="Y38" s="22">
        <f t="shared" si="8"/>
        <v>1.0899999999999999</v>
      </c>
      <c r="Z38" s="22">
        <f t="shared" si="8"/>
        <v>1.21</v>
      </c>
      <c r="AA38" s="22">
        <f t="shared" si="8"/>
        <v>1.08</v>
      </c>
      <c r="AB38" s="22">
        <f t="shared" si="8"/>
        <v>1.0900000000000007</v>
      </c>
      <c r="AC38" s="22">
        <f t="shared" si="8"/>
        <v>1.29</v>
      </c>
      <c r="AD38" s="22">
        <f t="shared" si="8"/>
        <v>1.17</v>
      </c>
      <c r="AE38" s="22">
        <f t="shared" si="8"/>
        <v>1.1600000000000001</v>
      </c>
      <c r="AF38" s="22">
        <f t="shared" si="8"/>
        <v>1.0499999999999998</v>
      </c>
      <c r="AG38" s="22">
        <f t="shared" si="8"/>
        <v>0.96000000000000085</v>
      </c>
      <c r="AH38" s="70">
        <f t="shared" si="8"/>
        <v>1</v>
      </c>
      <c r="AI38" s="71" t="s">
        <v>57</v>
      </c>
      <c r="AJ38" s="22">
        <f t="shared" si="9"/>
        <v>1.1799999999999997</v>
      </c>
      <c r="AK38" s="22">
        <f t="shared" si="9"/>
        <v>1.1400000000000006</v>
      </c>
      <c r="AL38" s="22">
        <f t="shared" si="9"/>
        <v>1.0600000000000005</v>
      </c>
      <c r="AM38" s="22">
        <f t="shared" si="9"/>
        <v>1.2199999999999998</v>
      </c>
      <c r="AN38" s="22">
        <f t="shared" si="9"/>
        <v>1.1899999999999995</v>
      </c>
      <c r="AO38" s="22">
        <f t="shared" si="9"/>
        <v>1.1500000000000004</v>
      </c>
      <c r="AP38" s="22">
        <f t="shared" si="9"/>
        <v>0.99000000000000021</v>
      </c>
      <c r="AQ38" s="22">
        <f t="shared" si="9"/>
        <v>1.1999999999999993</v>
      </c>
      <c r="AR38" s="22">
        <f t="shared" si="9"/>
        <v>1.1399999999999997</v>
      </c>
      <c r="AS38" s="70">
        <f t="shared" si="9"/>
        <v>1.1099999999999994</v>
      </c>
    </row>
    <row r="39" spans="1:45" ht="16.5" x14ac:dyDescent="0.35">
      <c r="A39" s="55"/>
      <c r="B39" s="54">
        <f t="shared" si="5"/>
        <v>0.26999999999999957</v>
      </c>
      <c r="C39" s="54">
        <f t="shared" si="5"/>
        <v>0.24000000000000021</v>
      </c>
      <c r="D39" s="54">
        <f t="shared" si="5"/>
        <v>0.16000000000000014</v>
      </c>
      <c r="E39" s="54">
        <f t="shared" si="5"/>
        <v>0.19000000000000039</v>
      </c>
      <c r="F39" s="56">
        <f t="shared" si="5"/>
        <v>0.25</v>
      </c>
      <c r="G39" s="71"/>
      <c r="H39" s="22">
        <f t="shared" si="6"/>
        <v>0.35000000000000009</v>
      </c>
      <c r="I39" s="22">
        <f t="shared" si="6"/>
        <v>0.28000000000000003</v>
      </c>
      <c r="J39" s="22">
        <f t="shared" si="6"/>
        <v>0.28000000000000025</v>
      </c>
      <c r="K39" s="22">
        <f t="shared" si="6"/>
        <v>0.32000000000000028</v>
      </c>
      <c r="L39" s="22">
        <f t="shared" si="6"/>
        <v>0.28000000000000025</v>
      </c>
      <c r="M39" s="22">
        <f t="shared" si="6"/>
        <v>0.33000000000000007</v>
      </c>
      <c r="N39" s="22">
        <f t="shared" si="6"/>
        <v>0.29000000000000004</v>
      </c>
      <c r="O39" s="22">
        <f t="shared" si="6"/>
        <v>0.30000000000000027</v>
      </c>
      <c r="P39" s="22">
        <f t="shared" si="6"/>
        <v>0.35000000000000009</v>
      </c>
      <c r="Q39" s="70">
        <f t="shared" si="6"/>
        <v>0.33000000000000007</v>
      </c>
      <c r="R39" s="55"/>
      <c r="S39" s="54">
        <f t="shared" si="7"/>
        <v>0.91999999999999948</v>
      </c>
      <c r="T39" s="54">
        <f t="shared" si="7"/>
        <v>1.0099999999999998</v>
      </c>
      <c r="U39" s="54">
        <f t="shared" si="7"/>
        <v>0.96</v>
      </c>
      <c r="V39" s="54">
        <f t="shared" si="7"/>
        <v>0.91999999999999993</v>
      </c>
      <c r="W39" s="56">
        <f t="shared" si="7"/>
        <v>0.96999999999999975</v>
      </c>
      <c r="X39" s="71"/>
      <c r="Y39" s="22">
        <f t="shared" si="8"/>
        <v>1.2700000000000005</v>
      </c>
      <c r="Z39" s="22">
        <f t="shared" si="8"/>
        <v>1.3099999999999996</v>
      </c>
      <c r="AA39" s="22">
        <f t="shared" si="8"/>
        <v>1.0600000000000005</v>
      </c>
      <c r="AB39" s="22">
        <f t="shared" si="8"/>
        <v>1.1200000000000001</v>
      </c>
      <c r="AC39" s="22">
        <f t="shared" si="8"/>
        <v>1.2300000000000004</v>
      </c>
      <c r="AD39" s="22">
        <f t="shared" si="8"/>
        <v>1.0499999999999998</v>
      </c>
      <c r="AE39" s="22">
        <f t="shared" si="8"/>
        <v>1.1399999999999997</v>
      </c>
      <c r="AF39" s="22">
        <f t="shared" si="8"/>
        <v>1</v>
      </c>
      <c r="AG39" s="22">
        <f t="shared" si="8"/>
        <v>1.0300000000000002</v>
      </c>
      <c r="AH39" s="70">
        <f t="shared" si="8"/>
        <v>1.0499999999999998</v>
      </c>
      <c r="AI39" s="71"/>
      <c r="AJ39" s="22">
        <f t="shared" si="9"/>
        <v>1.1399999999999997</v>
      </c>
      <c r="AK39" s="22">
        <f t="shared" si="9"/>
        <v>1.2999999999999998</v>
      </c>
      <c r="AL39" s="22">
        <f t="shared" si="9"/>
        <v>1.25</v>
      </c>
      <c r="AM39" s="22">
        <f t="shared" si="9"/>
        <v>1.2199999999999998</v>
      </c>
      <c r="AN39" s="22">
        <f t="shared" si="9"/>
        <v>1.3100000000000005</v>
      </c>
      <c r="AO39" s="22">
        <f t="shared" si="9"/>
        <v>1.2700000000000005</v>
      </c>
      <c r="AP39" s="22">
        <f t="shared" si="9"/>
        <v>1.0899999999999999</v>
      </c>
      <c r="AQ39" s="22">
        <f t="shared" si="9"/>
        <v>1.1800000000000006</v>
      </c>
      <c r="AR39" s="22">
        <f t="shared" si="9"/>
        <v>1.1800000000000006</v>
      </c>
      <c r="AS39" s="70">
        <f t="shared" si="9"/>
        <v>1.0200000000000005</v>
      </c>
    </row>
    <row r="40" spans="1:45" ht="16.5" x14ac:dyDescent="0.35">
      <c r="A40" s="55"/>
      <c r="B40" s="54">
        <f t="shared" si="5"/>
        <v>0.26000000000000068</v>
      </c>
      <c r="C40" s="54">
        <f t="shared" si="5"/>
        <v>0.30999999999999961</v>
      </c>
      <c r="D40" s="54">
        <f t="shared" si="5"/>
        <v>0.21999999999999975</v>
      </c>
      <c r="E40" s="54">
        <f t="shared" si="5"/>
        <v>0.21999999999999975</v>
      </c>
      <c r="F40" s="56">
        <f t="shared" si="5"/>
        <v>0.20999999999999996</v>
      </c>
      <c r="G40" s="71"/>
      <c r="H40" s="22">
        <f t="shared" si="6"/>
        <v>0.31000000000000028</v>
      </c>
      <c r="I40" s="22">
        <f t="shared" si="6"/>
        <v>0.35000000000000009</v>
      </c>
      <c r="J40" s="22">
        <f t="shared" si="6"/>
        <v>0.35000000000000009</v>
      </c>
      <c r="K40" s="22">
        <f t="shared" si="6"/>
        <v>0.25999999999999979</v>
      </c>
      <c r="L40" s="22">
        <f t="shared" si="6"/>
        <v>0.3400000000000003</v>
      </c>
      <c r="M40" s="22">
        <f t="shared" si="6"/>
        <v>0.40000000000000036</v>
      </c>
      <c r="N40" s="22">
        <f t="shared" si="6"/>
        <v>0.3400000000000003</v>
      </c>
      <c r="O40" s="22">
        <f t="shared" si="6"/>
        <v>0.3400000000000003</v>
      </c>
      <c r="P40" s="22">
        <f t="shared" si="6"/>
        <v>0.27</v>
      </c>
      <c r="Q40" s="70">
        <f t="shared" si="6"/>
        <v>0.31999999999999984</v>
      </c>
      <c r="R40" s="55"/>
      <c r="S40" s="54">
        <f t="shared" si="7"/>
        <v>0.98000000000000043</v>
      </c>
      <c r="T40" s="54">
        <f t="shared" si="7"/>
        <v>1.06</v>
      </c>
      <c r="U40" s="54">
        <f t="shared" si="7"/>
        <v>0.79999999999999982</v>
      </c>
      <c r="V40" s="54">
        <f t="shared" si="7"/>
        <v>1.0300000000000002</v>
      </c>
      <c r="W40" s="56">
        <f t="shared" si="7"/>
        <v>0.87000000000000011</v>
      </c>
      <c r="X40" s="71"/>
      <c r="Y40" s="22">
        <f t="shared" si="8"/>
        <v>1.1100000000000003</v>
      </c>
      <c r="Z40" s="22">
        <f t="shared" si="8"/>
        <v>1.1899999999999995</v>
      </c>
      <c r="AA40" s="22">
        <f t="shared" si="8"/>
        <v>1.1100000000000003</v>
      </c>
      <c r="AB40" s="22">
        <f t="shared" si="8"/>
        <v>1.1099999999999994</v>
      </c>
      <c r="AC40" s="22">
        <f t="shared" si="8"/>
        <v>1.3099999999999996</v>
      </c>
      <c r="AD40" s="22">
        <f t="shared" si="8"/>
        <v>1.25</v>
      </c>
      <c r="AE40" s="22">
        <f t="shared" si="8"/>
        <v>1.08</v>
      </c>
      <c r="AF40" s="22">
        <f t="shared" si="8"/>
        <v>1.0599999999999996</v>
      </c>
      <c r="AG40" s="22">
        <f t="shared" si="8"/>
        <v>0.96</v>
      </c>
      <c r="AH40" s="70">
        <f t="shared" si="8"/>
        <v>0.98000000000000043</v>
      </c>
      <c r="AI40" s="71"/>
      <c r="AJ40" s="22">
        <f t="shared" si="9"/>
        <v>1.25</v>
      </c>
      <c r="AK40" s="22">
        <f t="shared" si="9"/>
        <v>1.1000000000000005</v>
      </c>
      <c r="AL40" s="22">
        <f t="shared" si="9"/>
        <v>1.0899999999999999</v>
      </c>
      <c r="AM40" s="22">
        <f t="shared" si="9"/>
        <v>1.1299999999999999</v>
      </c>
      <c r="AN40" s="22">
        <f t="shared" si="9"/>
        <v>1.2599999999999998</v>
      </c>
      <c r="AO40" s="22">
        <f t="shared" si="9"/>
        <v>1.0199999999999996</v>
      </c>
      <c r="AP40" s="22">
        <f t="shared" si="9"/>
        <v>1.1599999999999993</v>
      </c>
      <c r="AQ40" s="22">
        <f t="shared" si="9"/>
        <v>1.1099999999999994</v>
      </c>
      <c r="AR40" s="22">
        <f t="shared" si="9"/>
        <v>1.1900000000000004</v>
      </c>
      <c r="AS40" s="70">
        <f t="shared" si="9"/>
        <v>1.1199999999999992</v>
      </c>
    </row>
    <row r="41" spans="1:45" ht="16.5" x14ac:dyDescent="0.35">
      <c r="A41" s="55"/>
      <c r="B41" s="54">
        <f t="shared" si="5"/>
        <v>0.14999999999999947</v>
      </c>
      <c r="C41" s="54">
        <f t="shared" si="5"/>
        <v>0.22999999999999954</v>
      </c>
      <c r="D41" s="54">
        <f t="shared" si="5"/>
        <v>0.20999999999999996</v>
      </c>
      <c r="E41" s="54">
        <f t="shared" si="5"/>
        <v>0.33000000000000007</v>
      </c>
      <c r="F41" s="56">
        <f t="shared" si="5"/>
        <v>0.25</v>
      </c>
      <c r="G41" s="71"/>
      <c r="H41" s="22">
        <f t="shared" si="6"/>
        <v>0.33000000000000029</v>
      </c>
      <c r="I41" s="22">
        <f t="shared" si="6"/>
        <v>0.30299999999999994</v>
      </c>
      <c r="J41" s="22">
        <f t="shared" si="6"/>
        <v>0.26000000000000023</v>
      </c>
      <c r="K41" s="22">
        <f t="shared" si="6"/>
        <v>0.35000000000000009</v>
      </c>
      <c r="L41" s="22">
        <f t="shared" si="6"/>
        <v>0.31000000000000005</v>
      </c>
      <c r="M41" s="22">
        <f t="shared" si="6"/>
        <v>0.23999999999999977</v>
      </c>
      <c r="N41" s="22">
        <f t="shared" si="6"/>
        <v>0.29000000000000004</v>
      </c>
      <c r="O41" s="22">
        <f t="shared" si="6"/>
        <v>0.33000000000000007</v>
      </c>
      <c r="P41" s="22">
        <f t="shared" si="6"/>
        <v>0.2799999999999998</v>
      </c>
      <c r="Q41" s="70">
        <f t="shared" si="6"/>
        <v>0.35999999999999988</v>
      </c>
      <c r="R41" s="55"/>
      <c r="S41" s="54">
        <f t="shared" si="7"/>
        <v>0.89999999999999991</v>
      </c>
      <c r="T41" s="54">
        <f t="shared" si="7"/>
        <v>0.92999999999999972</v>
      </c>
      <c r="U41" s="54">
        <f t="shared" si="7"/>
        <v>0.84999999999999964</v>
      </c>
      <c r="V41" s="54">
        <f t="shared" si="7"/>
        <v>0.96999999999999975</v>
      </c>
      <c r="W41" s="56">
        <f t="shared" si="7"/>
        <v>0.90000000000000036</v>
      </c>
      <c r="X41" s="71"/>
      <c r="Y41" s="22">
        <f t="shared" si="8"/>
        <v>1.1299999999999999</v>
      </c>
      <c r="Z41" s="22">
        <f t="shared" si="8"/>
        <v>1.1900000000000004</v>
      </c>
      <c r="AA41" s="22">
        <f t="shared" si="8"/>
        <v>1.0300000000000002</v>
      </c>
      <c r="AB41" s="22">
        <f t="shared" si="8"/>
        <v>1.1500000000000004</v>
      </c>
      <c r="AC41" s="22">
        <f t="shared" si="8"/>
        <v>1.1499999999999995</v>
      </c>
      <c r="AD41" s="22">
        <f t="shared" si="8"/>
        <v>0.75999999999999979</v>
      </c>
      <c r="AE41" s="22">
        <f t="shared" si="8"/>
        <v>1.1500000000000004</v>
      </c>
      <c r="AF41" s="22">
        <f t="shared" si="8"/>
        <v>1.0999999999999996</v>
      </c>
      <c r="AG41" s="22">
        <f t="shared" si="8"/>
        <v>1.0100000000000007</v>
      </c>
      <c r="AH41" s="70">
        <f t="shared" si="8"/>
        <v>1.1099999999999994</v>
      </c>
      <c r="AI41" s="71"/>
      <c r="AJ41" s="22">
        <f t="shared" si="9"/>
        <v>1.1299999999999999</v>
      </c>
      <c r="AK41" s="22">
        <f t="shared" si="9"/>
        <v>1.17</v>
      </c>
      <c r="AL41" s="22">
        <f t="shared" si="9"/>
        <v>1.2599999999999998</v>
      </c>
      <c r="AM41" s="22">
        <f t="shared" si="9"/>
        <v>1.1600000000000001</v>
      </c>
      <c r="AN41" s="22">
        <f t="shared" si="9"/>
        <v>1.1499999999999995</v>
      </c>
      <c r="AO41" s="22">
        <f t="shared" si="9"/>
        <v>0.98999999999999932</v>
      </c>
      <c r="AP41" s="22">
        <f t="shared" si="9"/>
        <v>1.0600000000000005</v>
      </c>
      <c r="AQ41" s="22">
        <f t="shared" si="9"/>
        <v>1.21</v>
      </c>
      <c r="AR41" s="22">
        <f t="shared" si="9"/>
        <v>1.1299999999999999</v>
      </c>
      <c r="AS41" s="70">
        <f t="shared" si="9"/>
        <v>1.0600000000000005</v>
      </c>
    </row>
    <row r="42" spans="1:45" thickBot="1" x14ac:dyDescent="0.4">
      <c r="A42" s="57"/>
      <c r="B42" s="58">
        <f t="shared" si="5"/>
        <v>0.20000000000000018</v>
      </c>
      <c r="C42" s="58">
        <f t="shared" si="5"/>
        <v>0.25999999999999979</v>
      </c>
      <c r="D42" s="58">
        <f t="shared" si="5"/>
        <v>0.22999999999999954</v>
      </c>
      <c r="E42" s="58">
        <f t="shared" si="5"/>
        <v>0.16000000000000014</v>
      </c>
      <c r="F42" s="59">
        <f t="shared" si="5"/>
        <v>0.25</v>
      </c>
      <c r="G42" s="73"/>
      <c r="H42" s="36">
        <f t="shared" si="6"/>
        <v>0.2799999999999998</v>
      </c>
      <c r="I42" s="36">
        <f t="shared" si="6"/>
        <v>0.36999999999999988</v>
      </c>
      <c r="J42" s="36">
        <f t="shared" si="6"/>
        <v>0.31000000000000005</v>
      </c>
      <c r="K42" s="36">
        <f t="shared" si="6"/>
        <v>0.31000000000000005</v>
      </c>
      <c r="L42" s="36">
        <f t="shared" si="6"/>
        <v>0.33000000000000007</v>
      </c>
      <c r="M42" s="36">
        <f t="shared" si="6"/>
        <v>0.25</v>
      </c>
      <c r="N42" s="36">
        <f t="shared" si="6"/>
        <v>0.33000000000000007</v>
      </c>
      <c r="O42" s="36">
        <f t="shared" si="6"/>
        <v>0.29000000000000004</v>
      </c>
      <c r="P42" s="36">
        <f t="shared" si="6"/>
        <v>0.34999999999999987</v>
      </c>
      <c r="Q42" s="74">
        <f t="shared" si="6"/>
        <v>0.2699999999999998</v>
      </c>
      <c r="R42" s="57"/>
      <c r="S42" s="58">
        <f t="shared" si="7"/>
        <v>0.93000000000000016</v>
      </c>
      <c r="T42" s="58">
        <f t="shared" si="7"/>
        <v>0.98999999999999977</v>
      </c>
      <c r="U42" s="58">
        <f t="shared" si="7"/>
        <v>0.94000000000000039</v>
      </c>
      <c r="V42" s="58">
        <f t="shared" si="7"/>
        <v>0.96</v>
      </c>
      <c r="W42" s="59">
        <f t="shared" si="7"/>
        <v>0.88999999999999968</v>
      </c>
      <c r="X42" s="73"/>
      <c r="Y42" s="36">
        <f t="shared" si="8"/>
        <v>1.0699999999999994</v>
      </c>
      <c r="Z42" s="36">
        <f t="shared" si="8"/>
        <v>1.1299999999999999</v>
      </c>
      <c r="AA42" s="36">
        <f t="shared" si="8"/>
        <v>1.0199999999999996</v>
      </c>
      <c r="AB42" s="36">
        <f t="shared" si="8"/>
        <v>1.1399999999999997</v>
      </c>
      <c r="AC42" s="36">
        <f t="shared" si="8"/>
        <v>1.33</v>
      </c>
      <c r="AD42" s="36">
        <f t="shared" si="8"/>
        <v>1.21</v>
      </c>
      <c r="AE42" s="36">
        <f t="shared" si="8"/>
        <v>0.97999999999999954</v>
      </c>
      <c r="AF42" s="36">
        <f t="shared" si="8"/>
        <v>1.0499999999999998</v>
      </c>
      <c r="AG42" s="36">
        <f t="shared" si="8"/>
        <v>1.0099999999999998</v>
      </c>
      <c r="AH42" s="74">
        <f t="shared" si="8"/>
        <v>0.96</v>
      </c>
      <c r="AI42" s="73"/>
      <c r="AJ42" s="36">
        <f t="shared" si="9"/>
        <v>1.1600000000000001</v>
      </c>
      <c r="AK42" s="36">
        <f t="shared" si="9"/>
        <v>1.1100000000000003</v>
      </c>
      <c r="AL42" s="36">
        <f t="shared" si="9"/>
        <v>1.3899999999999997</v>
      </c>
      <c r="AM42" s="36">
        <f t="shared" si="9"/>
        <v>1.2599999999999998</v>
      </c>
      <c r="AN42" s="36">
        <f t="shared" si="9"/>
        <v>1.2300000000000004</v>
      </c>
      <c r="AO42" s="36">
        <f t="shared" si="9"/>
        <v>1.2200000000000006</v>
      </c>
      <c r="AP42" s="36">
        <f t="shared" si="9"/>
        <v>1.1500000000000004</v>
      </c>
      <c r="AQ42" s="36">
        <f t="shared" si="9"/>
        <v>1.25</v>
      </c>
      <c r="AR42" s="36">
        <f t="shared" si="9"/>
        <v>1.1600000000000001</v>
      </c>
      <c r="AS42" s="74">
        <f t="shared" si="9"/>
        <v>1.21</v>
      </c>
    </row>
    <row r="43" spans="1:45" thickTop="1" x14ac:dyDescent="0.35">
      <c r="A43" s="82" t="s">
        <v>65</v>
      </c>
      <c r="B43" s="60">
        <f>AVERAGE(B33:F37)</f>
        <v>0.25119999999999992</v>
      </c>
      <c r="C43" s="64" t="s">
        <v>51</v>
      </c>
      <c r="D43" s="60">
        <f>MAX(B33:F37)-MIN(B33:F37)</f>
        <v>0.16999999999999993</v>
      </c>
      <c r="E43" s="64" t="s">
        <v>50</v>
      </c>
      <c r="F43" s="61">
        <f>B43/(0.975/E27)</f>
        <v>0.43798974358974346</v>
      </c>
      <c r="G43" s="82" t="s">
        <v>65</v>
      </c>
      <c r="H43" s="60">
        <f>AVERAGE(H33:Q37)</f>
        <v>0.31359999999999993</v>
      </c>
      <c r="I43" s="64" t="s">
        <v>51</v>
      </c>
      <c r="J43" s="60">
        <f>MAX(H33:Q37)-MIN(H33:Q37)</f>
        <v>0.12999999999999989</v>
      </c>
      <c r="K43" s="64" t="s">
        <v>50</v>
      </c>
      <c r="L43" s="78">
        <f>H43/(0.975/K27)</f>
        <v>0.48246153846153833</v>
      </c>
      <c r="M43" s="79" t="s">
        <v>60</v>
      </c>
      <c r="N43" s="80">
        <f>1-(J43/2*H43)</f>
        <v>0.97961600000000004</v>
      </c>
      <c r="O43" s="84" t="s">
        <v>62</v>
      </c>
      <c r="P43" s="86">
        <f>MAX(H33:Q42)-MIN(H33:Q42)</f>
        <v>0.16000000000000059</v>
      </c>
      <c r="Q43" s="152"/>
      <c r="R43" s="82" t="s">
        <v>65</v>
      </c>
      <c r="S43" s="60">
        <f>AVERAGE(S33:W37)</f>
        <v>1.2296</v>
      </c>
      <c r="T43" s="64" t="s">
        <v>51</v>
      </c>
      <c r="U43" s="60">
        <f>MAX(S33:W37)-MIN(S33:W37)</f>
        <v>0.2799999999999998</v>
      </c>
      <c r="V43" s="64" t="s">
        <v>50</v>
      </c>
      <c r="W43" s="61">
        <f>S43/(1.944/V27)</f>
        <v>0.88551440329218112</v>
      </c>
      <c r="X43" s="82" t="s">
        <v>65</v>
      </c>
      <c r="Y43" s="60">
        <f>AVERAGE(Y33:AH37)</f>
        <v>1.3987599999999998</v>
      </c>
      <c r="Z43" s="64" t="s">
        <v>51</v>
      </c>
      <c r="AA43" s="60">
        <f>MAX(Y33:AH37)-MIN(Y33:AH37)</f>
        <v>0.33800000000000008</v>
      </c>
      <c r="AB43" s="64" t="s">
        <v>50</v>
      </c>
      <c r="AC43" s="78">
        <f>Y43/(2.268/AB27)</f>
        <v>0.9251058201058201</v>
      </c>
      <c r="AD43" s="79" t="s">
        <v>60</v>
      </c>
      <c r="AE43" s="80">
        <f>1-(AA43/2*Y43)</f>
        <v>0.76360956000000002</v>
      </c>
      <c r="AF43" s="84" t="s">
        <v>62</v>
      </c>
      <c r="AG43" s="86">
        <f>MAX(Y33:AH42)-MIN(Y33:AH42)</f>
        <v>0.78800000000000026</v>
      </c>
      <c r="AH43" s="152"/>
      <c r="AI43" s="82" t="s">
        <v>65</v>
      </c>
      <c r="AJ43" s="60">
        <f>AVERAGE(AJ33:AS37)</f>
        <v>1.4079999999999995</v>
      </c>
      <c r="AK43" s="64" t="s">
        <v>51</v>
      </c>
      <c r="AL43" s="60">
        <f>MAX(AJ33:AS37)-MIN(AJ33:AS37)</f>
        <v>1.0299999999999998</v>
      </c>
      <c r="AM43" s="64" t="s">
        <v>50</v>
      </c>
      <c r="AN43" s="78">
        <f>AJ43/(2.268/AM27)</f>
        <v>0.93121693121693105</v>
      </c>
      <c r="AO43" s="79" t="s">
        <v>60</v>
      </c>
      <c r="AP43" s="80">
        <f>1-(AL43/2*AJ43)</f>
        <v>0.27488000000000046</v>
      </c>
      <c r="AQ43" s="84" t="s">
        <v>62</v>
      </c>
      <c r="AR43" s="86">
        <f>MAX(AJ33:AS42)-MIN(AJ33:AS42)</f>
        <v>1.0299999999999998</v>
      </c>
      <c r="AS43" s="152"/>
    </row>
    <row r="44" spans="1:45" thickBot="1" x14ac:dyDescent="0.4">
      <c r="A44" s="83" t="s">
        <v>64</v>
      </c>
      <c r="B44" s="62">
        <f>AVERAGE(B39:F42)</f>
        <v>0.22999999999999993</v>
      </c>
      <c r="C44" s="65" t="s">
        <v>51</v>
      </c>
      <c r="D44" s="62">
        <f>MAX(B38:F42)-MIN(B38:F42)</f>
        <v>0.1800000000000006</v>
      </c>
      <c r="E44" s="65" t="s">
        <v>50</v>
      </c>
      <c r="F44" s="63">
        <f>B44/(0.975/E27)</f>
        <v>0.40102564102564092</v>
      </c>
      <c r="G44" s="83" t="s">
        <v>64</v>
      </c>
      <c r="H44" s="62">
        <f>AVERAGE(H39:Q42)</f>
        <v>0.31332499999999996</v>
      </c>
      <c r="I44" s="65" t="s">
        <v>51</v>
      </c>
      <c r="J44" s="62">
        <f>MAX(H38:Q42)-MIN(H38:Q42)</f>
        <v>0.16000000000000059</v>
      </c>
      <c r="K44" s="65" t="s">
        <v>50</v>
      </c>
      <c r="L44" s="75">
        <f>H44/(0.975/K27)</f>
        <v>0.48203846153846147</v>
      </c>
      <c r="M44" s="76" t="s">
        <v>60</v>
      </c>
      <c r="N44" s="81">
        <f>1-(J44/2*H44)</f>
        <v>0.97493399999999997</v>
      </c>
      <c r="O44" s="85" t="s">
        <v>63</v>
      </c>
      <c r="P44" s="87">
        <f>1-(P43/2*AVERAGE(H43:H44))</f>
        <v>0.97492299999999987</v>
      </c>
      <c r="Q44" s="153"/>
      <c r="R44" s="83" t="s">
        <v>64</v>
      </c>
      <c r="S44" s="62">
        <f>AVERAGE(S39:W42)</f>
        <v>0.93900000000000006</v>
      </c>
      <c r="T44" s="65" t="s">
        <v>51</v>
      </c>
      <c r="U44" s="62">
        <f>MAX(S38:W42)-MIN(S38:W42)</f>
        <v>0.28000000000000025</v>
      </c>
      <c r="V44" s="65" t="s">
        <v>50</v>
      </c>
      <c r="W44" s="63">
        <f>S44/(1.944/V27)</f>
        <v>0.6762345679012346</v>
      </c>
      <c r="X44" s="83" t="s">
        <v>64</v>
      </c>
      <c r="Y44" s="62">
        <f>AVERAGE(Y39:AH42)</f>
        <v>1.1024999999999998</v>
      </c>
      <c r="Z44" s="65" t="s">
        <v>51</v>
      </c>
      <c r="AA44" s="62">
        <f>MAX(Y38:AH42)-MIN(Y38:AH42)</f>
        <v>0.57000000000000028</v>
      </c>
      <c r="AB44" s="65" t="s">
        <v>50</v>
      </c>
      <c r="AC44" s="75">
        <f>Y44/(2.268/AB27)</f>
        <v>0.72916666666666663</v>
      </c>
      <c r="AD44" s="76" t="s">
        <v>60</v>
      </c>
      <c r="AE44" s="81">
        <f>1-(AA44/2*Y44)</f>
        <v>0.68578749999999988</v>
      </c>
      <c r="AF44" s="85" t="s">
        <v>63</v>
      </c>
      <c r="AG44" s="87">
        <f>1-(AG43/2*AVERAGE(Y43:Y44))</f>
        <v>0.50725178000000004</v>
      </c>
      <c r="AH44" s="153"/>
      <c r="AI44" s="83" t="s">
        <v>64</v>
      </c>
      <c r="AJ44" s="62">
        <f>AVERAGE(AJ39:AS42)</f>
        <v>1.1712500000000001</v>
      </c>
      <c r="AK44" s="65" t="s">
        <v>51</v>
      </c>
      <c r="AL44" s="62">
        <f>MAX(AJ38:AS42)-MIN(AJ38:AS42)</f>
        <v>0.40000000000000036</v>
      </c>
      <c r="AM44" s="65" t="s">
        <v>50</v>
      </c>
      <c r="AN44" s="75">
        <f>AJ44/(2.268/AM27)</f>
        <v>0.77463624338624359</v>
      </c>
      <c r="AO44" s="76" t="s">
        <v>60</v>
      </c>
      <c r="AP44" s="81">
        <f>1-(AL44/2*AJ44)</f>
        <v>0.76574999999999971</v>
      </c>
      <c r="AQ44" s="85" t="s">
        <v>63</v>
      </c>
      <c r="AR44" s="87">
        <f>1-(AR43/2*AVERAGE(AJ43:AJ44))</f>
        <v>0.33584312500000024</v>
      </c>
      <c r="AS44" s="153"/>
    </row>
    <row r="45" spans="1:45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45" x14ac:dyDescent="0.35">
      <c r="A46" s="89" t="s">
        <v>79</v>
      </c>
    </row>
  </sheetData>
  <sheetProtection selectLockedCells="1" selectUnlockedCells="1"/>
  <mergeCells count="69">
    <mergeCell ref="AI31:AS31"/>
    <mergeCell ref="AI32:AS32"/>
    <mergeCell ref="AS43:AS44"/>
    <mergeCell ref="AK27:AL27"/>
    <mergeCell ref="AM27:AN27"/>
    <mergeCell ref="AK28:AL28"/>
    <mergeCell ref="AM28:AN28"/>
    <mergeCell ref="AK29:AL29"/>
    <mergeCell ref="AI1:AS1"/>
    <mergeCell ref="AI2:AS2"/>
    <mergeCell ref="AK25:AL25"/>
    <mergeCell ref="AM25:AN25"/>
    <mergeCell ref="AM26:AN26"/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838" priority="5" operator="notBetween">
      <formula>0.2</formula>
      <formula>0.404</formula>
    </cfRule>
  </conditionalFormatting>
  <conditionalFormatting sqref="E28">
    <cfRule type="cellIs" dxfId="837" priority="6" operator="notBetween">
      <formula>0.38</formula>
      <formula>0.72</formula>
    </cfRule>
  </conditionalFormatting>
  <conditionalFormatting sqref="K26">
    <cfRule type="cellIs" dxfId="836" priority="4" operator="notBetween">
      <formula>0.77</formula>
      <formula>0.91</formula>
    </cfRule>
  </conditionalFormatting>
  <conditionalFormatting sqref="K28">
    <cfRule type="cellIs" dxfId="835" priority="3" operator="notBetween">
      <formula>0.38</formula>
      <formula>0.72</formula>
    </cfRule>
  </conditionalFormatting>
  <conditionalFormatting sqref="AB26">
    <cfRule type="cellIs" dxfId="834" priority="2" operator="notBetween">
      <formula>0.77</formula>
      <formula>0.91</formula>
    </cfRule>
  </conditionalFormatting>
  <conditionalFormatting sqref="AM26">
    <cfRule type="cellIs" dxfId="833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0B8CE-5820-4EBF-9AFB-83DF19242177}">
  <sheetPr>
    <pageSetUpPr fitToPage="1"/>
  </sheetPr>
  <dimension ref="A1:AS47"/>
  <sheetViews>
    <sheetView zoomScaleNormal="100" workbookViewId="0">
      <selection activeCell="AC47" sqref="AC47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6" width="6.625" customWidth="1"/>
    <col min="17" max="17" width="6.7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  <col min="35" max="35" width="12.75" style="88" customWidth="1"/>
    <col min="36" max="36" width="9" style="88" customWidth="1"/>
    <col min="37" max="37" width="8.125" style="88" customWidth="1"/>
    <col min="38" max="38" width="7.5" style="88" customWidth="1"/>
    <col min="39" max="39" width="7.75" style="88" customWidth="1"/>
    <col min="40" max="40" width="7" style="88" customWidth="1"/>
    <col min="41" max="41" width="7.375" style="88" customWidth="1"/>
    <col min="42" max="42" width="6.875" style="88" customWidth="1"/>
    <col min="43" max="43" width="7" style="88" customWidth="1"/>
    <col min="44" max="44" width="6.375" customWidth="1"/>
    <col min="45" max="45" width="7.625" customWidth="1"/>
  </cols>
  <sheetData>
    <row r="1" spans="1:45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 t="s">
        <v>90</v>
      </c>
      <c r="AJ1" s="183"/>
      <c r="AK1" s="183"/>
      <c r="AL1" s="183"/>
      <c r="AM1" s="183"/>
      <c r="AN1" s="183"/>
      <c r="AO1" s="183"/>
      <c r="AP1" s="183"/>
      <c r="AQ1" s="183"/>
      <c r="AR1" s="183"/>
      <c r="AS1" s="183"/>
    </row>
    <row r="2" spans="1:45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84" t="s">
        <v>93</v>
      </c>
      <c r="AJ2" s="185"/>
      <c r="AK2" s="185"/>
      <c r="AL2" s="185"/>
      <c r="AM2" s="185"/>
      <c r="AN2" s="185"/>
      <c r="AO2" s="185"/>
      <c r="AP2" s="185"/>
      <c r="AQ2" s="185"/>
      <c r="AR2" s="185"/>
      <c r="AS2" s="186"/>
    </row>
    <row r="3" spans="1:45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  <c r="AI3" s="49" t="s">
        <v>49</v>
      </c>
      <c r="AJ3" s="50">
        <v>1</v>
      </c>
      <c r="AK3" s="50">
        <v>2</v>
      </c>
      <c r="AL3" s="50">
        <v>3</v>
      </c>
      <c r="AM3" s="50">
        <v>4</v>
      </c>
      <c r="AN3" s="50">
        <v>5</v>
      </c>
      <c r="AO3" s="50">
        <v>6</v>
      </c>
      <c r="AP3" s="50">
        <v>7</v>
      </c>
      <c r="AQ3" s="50">
        <v>8</v>
      </c>
      <c r="AR3" s="50">
        <v>9</v>
      </c>
      <c r="AS3" s="51">
        <v>10</v>
      </c>
    </row>
    <row r="4" spans="1:45" thickTop="1" x14ac:dyDescent="0.35">
      <c r="A4" s="108" t="s">
        <v>74</v>
      </c>
      <c r="B4" s="91">
        <v>5.23</v>
      </c>
      <c r="C4" s="91">
        <v>5.2</v>
      </c>
      <c r="D4" s="91">
        <v>5.09</v>
      </c>
      <c r="E4" s="91">
        <v>4.97</v>
      </c>
      <c r="F4" s="95">
        <v>4.88</v>
      </c>
      <c r="G4" s="23" t="s">
        <v>74</v>
      </c>
      <c r="H4" s="91">
        <v>2.13</v>
      </c>
      <c r="I4" s="91">
        <v>2.2200000000000002</v>
      </c>
      <c r="J4" s="91">
        <v>2.39</v>
      </c>
      <c r="K4" s="91">
        <v>2.4</v>
      </c>
      <c r="L4" s="91">
        <v>2.34</v>
      </c>
      <c r="M4" s="91">
        <v>2.27</v>
      </c>
      <c r="N4" s="91">
        <v>2.2999999999999998</v>
      </c>
      <c r="O4" s="91">
        <v>2.25</v>
      </c>
      <c r="P4" s="91">
        <v>2.23</v>
      </c>
      <c r="Q4" s="95">
        <v>2.2000000000000002</v>
      </c>
      <c r="R4" s="108" t="s">
        <v>74</v>
      </c>
      <c r="S4" s="91">
        <v>4.8499999999999996</v>
      </c>
      <c r="T4" s="91">
        <v>4.83</v>
      </c>
      <c r="U4" s="91">
        <v>5.09</v>
      </c>
      <c r="V4" s="91">
        <v>5.21</v>
      </c>
      <c r="W4" s="95">
        <v>5.16</v>
      </c>
      <c r="X4" s="23" t="s">
        <v>74</v>
      </c>
      <c r="Y4" s="91">
        <v>5.54</v>
      </c>
      <c r="Z4" s="91">
        <v>5.44</v>
      </c>
      <c r="AA4" s="91">
        <v>5.43</v>
      </c>
      <c r="AB4" s="91">
        <v>5.41</v>
      </c>
      <c r="AC4" s="91">
        <v>5.54</v>
      </c>
      <c r="AD4" s="91">
        <v>5.51</v>
      </c>
      <c r="AE4" s="91">
        <v>5.78</v>
      </c>
      <c r="AF4" s="91">
        <v>5.84</v>
      </c>
      <c r="AG4" s="91">
        <v>5.66</v>
      </c>
      <c r="AH4" s="95">
        <v>5.59</v>
      </c>
      <c r="AI4" s="23" t="s">
        <v>74</v>
      </c>
      <c r="AJ4" s="91">
        <v>5.55</v>
      </c>
      <c r="AK4" s="91">
        <v>5.72</v>
      </c>
      <c r="AL4" s="91">
        <v>5.89</v>
      </c>
      <c r="AM4" s="91">
        <v>5.65</v>
      </c>
      <c r="AN4" s="91">
        <v>5.55</v>
      </c>
      <c r="AO4" s="91">
        <v>5.53</v>
      </c>
      <c r="AP4" s="91">
        <v>5.49</v>
      </c>
      <c r="AQ4" s="91">
        <v>5.44</v>
      </c>
      <c r="AR4" s="91">
        <v>5.31</v>
      </c>
      <c r="AS4" s="95">
        <v>5.3</v>
      </c>
    </row>
    <row r="5" spans="1:45" ht="16.5" x14ac:dyDescent="0.35">
      <c r="A5" s="109"/>
      <c r="B5" s="91">
        <v>5.23</v>
      </c>
      <c r="C5" s="90">
        <v>5.25</v>
      </c>
      <c r="D5" s="90">
        <v>5.19</v>
      </c>
      <c r="E5" s="90">
        <v>5.14</v>
      </c>
      <c r="F5" s="94">
        <v>4.87</v>
      </c>
      <c r="G5" s="25"/>
      <c r="H5" s="91">
        <v>2.2400000000000002</v>
      </c>
      <c r="I5" s="90">
        <v>2.35</v>
      </c>
      <c r="J5" s="90">
        <v>2.41</v>
      </c>
      <c r="K5" s="90">
        <v>2.4300000000000002</v>
      </c>
      <c r="L5" s="90">
        <v>2.41</v>
      </c>
      <c r="M5" s="90">
        <v>2.41</v>
      </c>
      <c r="N5" s="90">
        <v>2.4</v>
      </c>
      <c r="O5" s="90">
        <v>2.38</v>
      </c>
      <c r="P5" s="90">
        <v>2.3199999999999998</v>
      </c>
      <c r="Q5" s="94">
        <v>2.17</v>
      </c>
      <c r="R5" s="109"/>
      <c r="S5" s="91">
        <v>4.95</v>
      </c>
      <c r="T5" s="90">
        <v>4.92</v>
      </c>
      <c r="U5" s="90">
        <v>5.18</v>
      </c>
      <c r="V5" s="90">
        <v>5.18</v>
      </c>
      <c r="W5" s="94">
        <v>5.2</v>
      </c>
      <c r="X5" s="25"/>
      <c r="Y5" s="91">
        <v>5.47</v>
      </c>
      <c r="Z5" s="90">
        <v>5.56</v>
      </c>
      <c r="AA5" s="90">
        <v>5.53</v>
      </c>
      <c r="AB5" s="90">
        <v>5.62</v>
      </c>
      <c r="AC5" s="90">
        <v>5.6</v>
      </c>
      <c r="AD5" s="90">
        <v>5.62</v>
      </c>
      <c r="AE5" s="90">
        <v>5.68</v>
      </c>
      <c r="AF5" s="90">
        <v>5.69</v>
      </c>
      <c r="AG5" s="90">
        <v>5.8</v>
      </c>
      <c r="AH5" s="94">
        <v>5.72</v>
      </c>
      <c r="AI5" s="25"/>
      <c r="AJ5" s="91">
        <v>5.63</v>
      </c>
      <c r="AK5" s="90">
        <v>5.67</v>
      </c>
      <c r="AL5" s="90">
        <v>5.78</v>
      </c>
      <c r="AM5" s="90">
        <v>5.63</v>
      </c>
      <c r="AN5" s="90">
        <v>5.64</v>
      </c>
      <c r="AO5" s="90">
        <v>5.52</v>
      </c>
      <c r="AP5" s="90">
        <v>5.49</v>
      </c>
      <c r="AQ5" s="90">
        <v>5.64</v>
      </c>
      <c r="AR5" s="90">
        <v>5.59</v>
      </c>
      <c r="AS5" s="94">
        <v>5.39</v>
      </c>
    </row>
    <row r="6" spans="1:45" ht="16.5" x14ac:dyDescent="0.35">
      <c r="A6" s="109"/>
      <c r="B6" s="91">
        <v>5.21</v>
      </c>
      <c r="C6" s="90">
        <v>5.27</v>
      </c>
      <c r="D6" s="90">
        <v>5.15</v>
      </c>
      <c r="E6" s="90">
        <v>4.8899999999999997</v>
      </c>
      <c r="F6" s="94">
        <v>4.93</v>
      </c>
      <c r="G6" s="25"/>
      <c r="H6" s="91">
        <v>2.21</v>
      </c>
      <c r="I6" s="90">
        <v>2.34</v>
      </c>
      <c r="J6" s="90">
        <v>2.44</v>
      </c>
      <c r="K6" s="90">
        <v>2.5099999999999998</v>
      </c>
      <c r="L6" s="90">
        <v>2.4</v>
      </c>
      <c r="M6" s="90">
        <v>2.39</v>
      </c>
      <c r="N6" s="90">
        <v>2.39</v>
      </c>
      <c r="O6" s="90">
        <v>2.39</v>
      </c>
      <c r="P6" s="90">
        <v>2.36</v>
      </c>
      <c r="Q6" s="94">
        <v>2.21</v>
      </c>
      <c r="R6" s="109"/>
      <c r="S6" s="91">
        <v>5.04</v>
      </c>
      <c r="T6" s="90">
        <v>4.92</v>
      </c>
      <c r="U6" s="90">
        <v>5.13</v>
      </c>
      <c r="V6" s="90">
        <v>5.32</v>
      </c>
      <c r="W6" s="94">
        <v>5.23</v>
      </c>
      <c r="X6" s="25"/>
      <c r="Y6" s="91">
        <v>5.36</v>
      </c>
      <c r="Z6" s="90">
        <v>5.57</v>
      </c>
      <c r="AA6" s="90">
        <v>5.57</v>
      </c>
      <c r="AB6" s="90">
        <v>5.61</v>
      </c>
      <c r="AC6" s="90">
        <v>5.69</v>
      </c>
      <c r="AD6" s="90">
        <v>5.69</v>
      </c>
      <c r="AE6" s="90">
        <v>5.57</v>
      </c>
      <c r="AF6" s="90">
        <v>5.77</v>
      </c>
      <c r="AG6" s="90">
        <v>5.76</v>
      </c>
      <c r="AH6" s="94">
        <v>5.59</v>
      </c>
      <c r="AI6" s="25"/>
      <c r="AJ6" s="91">
        <v>5.58</v>
      </c>
      <c r="AK6" s="90">
        <v>5.66</v>
      </c>
      <c r="AL6" s="90">
        <v>5.78</v>
      </c>
      <c r="AM6" s="90">
        <v>5.65</v>
      </c>
      <c r="AN6" s="90">
        <v>5.63</v>
      </c>
      <c r="AO6" s="90">
        <v>5.63</v>
      </c>
      <c r="AP6" s="90">
        <v>5.57</v>
      </c>
      <c r="AQ6" s="90">
        <v>5.5</v>
      </c>
      <c r="AR6" s="90">
        <v>5.38</v>
      </c>
      <c r="AS6" s="94">
        <v>5.32</v>
      </c>
    </row>
    <row r="7" spans="1:45" ht="16.5" x14ac:dyDescent="0.35">
      <c r="A7" s="109"/>
      <c r="B7" s="91">
        <v>5.22</v>
      </c>
      <c r="C7" s="90">
        <v>5.23</v>
      </c>
      <c r="D7" s="90">
        <v>5.13</v>
      </c>
      <c r="E7" s="90">
        <v>4.97</v>
      </c>
      <c r="F7" s="94">
        <v>4.92</v>
      </c>
      <c r="G7" s="25"/>
      <c r="H7" s="91">
        <v>2.11</v>
      </c>
      <c r="I7" s="90">
        <v>2.2400000000000002</v>
      </c>
      <c r="J7" s="90">
        <v>2.34</v>
      </c>
      <c r="K7" s="90">
        <v>2.39</v>
      </c>
      <c r="L7" s="90">
        <v>2.31</v>
      </c>
      <c r="M7" s="90">
        <v>2.2999999999999998</v>
      </c>
      <c r="N7" s="90">
        <v>2.2599999999999998</v>
      </c>
      <c r="O7" s="90">
        <v>2.31</v>
      </c>
      <c r="P7" s="90">
        <v>2.29</v>
      </c>
      <c r="Q7" s="94">
        <v>2.2200000000000002</v>
      </c>
      <c r="R7" s="109"/>
      <c r="S7" s="91">
        <v>4.83</v>
      </c>
      <c r="T7" s="90">
        <v>4.92</v>
      </c>
      <c r="U7" s="90">
        <v>5.09</v>
      </c>
      <c r="V7" s="90">
        <v>5.21</v>
      </c>
      <c r="W7" s="94">
        <v>5.17</v>
      </c>
      <c r="X7" s="25"/>
      <c r="Y7" s="91">
        <v>5.4</v>
      </c>
      <c r="Z7" s="90">
        <v>5.48</v>
      </c>
      <c r="AA7" s="90">
        <v>5.56</v>
      </c>
      <c r="AB7" s="90">
        <v>5.59</v>
      </c>
      <c r="AC7" s="90">
        <v>5.53</v>
      </c>
      <c r="AD7" s="90">
        <v>5.57</v>
      </c>
      <c r="AE7" s="90">
        <v>5.66</v>
      </c>
      <c r="AF7" s="90">
        <v>5.78</v>
      </c>
      <c r="AG7" s="90">
        <v>5.76</v>
      </c>
      <c r="AH7" s="94">
        <v>5.59</v>
      </c>
      <c r="AI7" s="25"/>
      <c r="AJ7" s="91">
        <v>5.68</v>
      </c>
      <c r="AK7" s="90">
        <v>5.72</v>
      </c>
      <c r="AL7" s="90">
        <v>5.63</v>
      </c>
      <c r="AM7" s="90">
        <v>5.57</v>
      </c>
      <c r="AN7" s="90">
        <v>5.63</v>
      </c>
      <c r="AO7" s="90">
        <v>5.51</v>
      </c>
      <c r="AP7" s="90">
        <v>5.54</v>
      </c>
      <c r="AQ7" s="90">
        <v>5.52</v>
      </c>
      <c r="AR7" s="90">
        <v>5.42</v>
      </c>
      <c r="AS7" s="94">
        <v>5.44</v>
      </c>
    </row>
    <row r="8" spans="1:45" ht="16.5" x14ac:dyDescent="0.35">
      <c r="A8" s="109"/>
      <c r="B8" s="91">
        <v>5.19</v>
      </c>
      <c r="C8" s="90">
        <v>5.27</v>
      </c>
      <c r="D8" s="90">
        <v>5.05</v>
      </c>
      <c r="E8" s="90">
        <v>4.95</v>
      </c>
      <c r="F8" s="94">
        <v>4.83</v>
      </c>
      <c r="G8" s="25"/>
      <c r="H8" s="91">
        <v>2.2000000000000002</v>
      </c>
      <c r="I8" s="90">
        <v>2.36</v>
      </c>
      <c r="J8" s="90">
        <v>2.42</v>
      </c>
      <c r="K8" s="90">
        <v>2.42</v>
      </c>
      <c r="L8" s="90">
        <v>2.4</v>
      </c>
      <c r="M8" s="90">
        <v>2.36</v>
      </c>
      <c r="N8" s="90">
        <v>2.37</v>
      </c>
      <c r="O8" s="90">
        <v>2.34</v>
      </c>
      <c r="P8" s="90">
        <v>2.2599999999999998</v>
      </c>
      <c r="Q8" s="94">
        <v>2.19</v>
      </c>
      <c r="R8" s="109"/>
      <c r="S8" s="91">
        <v>4.95</v>
      </c>
      <c r="T8" s="90">
        <v>4.83</v>
      </c>
      <c r="U8" s="90">
        <v>5.23</v>
      </c>
      <c r="V8" s="90">
        <v>5.31</v>
      </c>
      <c r="W8" s="94">
        <v>5.19</v>
      </c>
      <c r="X8" s="25"/>
      <c r="Y8" s="91">
        <v>5.33</v>
      </c>
      <c r="Z8" s="90">
        <v>5.35</v>
      </c>
      <c r="AA8" s="90">
        <v>5.59</v>
      </c>
      <c r="AB8" s="90">
        <v>5.6</v>
      </c>
      <c r="AC8" s="90">
        <v>5.52</v>
      </c>
      <c r="AD8" s="90">
        <v>5.58</v>
      </c>
      <c r="AE8" s="90">
        <v>5.64</v>
      </c>
      <c r="AF8" s="90">
        <v>5.73</v>
      </c>
      <c r="AG8" s="90">
        <v>5.69</v>
      </c>
      <c r="AH8" s="94">
        <v>5.55</v>
      </c>
      <c r="AI8" s="25"/>
      <c r="AJ8" s="91">
        <v>5.31</v>
      </c>
      <c r="AK8" s="90">
        <v>5.53</v>
      </c>
      <c r="AL8" s="90">
        <v>5.6</v>
      </c>
      <c r="AM8" s="90">
        <v>5.59</v>
      </c>
      <c r="AN8" s="90">
        <v>5.5</v>
      </c>
      <c r="AO8" s="90">
        <v>5.55</v>
      </c>
      <c r="AP8" s="90">
        <v>5.4</v>
      </c>
      <c r="AQ8" s="90">
        <v>5.49</v>
      </c>
      <c r="AR8" s="90">
        <v>5.41</v>
      </c>
      <c r="AS8" s="94">
        <v>5.3</v>
      </c>
    </row>
    <row r="9" spans="1:45" ht="16.5" x14ac:dyDescent="0.35">
      <c r="A9" s="110"/>
      <c r="B9" s="90">
        <v>5.07</v>
      </c>
      <c r="C9" s="90">
        <v>5.19</v>
      </c>
      <c r="D9" s="90">
        <v>5.21</v>
      </c>
      <c r="E9" s="90">
        <v>4.82</v>
      </c>
      <c r="F9" s="94">
        <v>4.8600000000000003</v>
      </c>
      <c r="G9" s="25"/>
      <c r="H9" s="90">
        <v>2.13</v>
      </c>
      <c r="I9" s="90">
        <v>2.19</v>
      </c>
      <c r="J9" s="90">
        <v>2.21</v>
      </c>
      <c r="K9" s="90">
        <v>2.34</v>
      </c>
      <c r="L9" s="90">
        <v>2.37</v>
      </c>
      <c r="M9" s="90">
        <v>2.35</v>
      </c>
      <c r="N9" s="90">
        <v>2.3199999999999998</v>
      </c>
      <c r="O9" s="90">
        <v>2.34</v>
      </c>
      <c r="P9" s="90">
        <v>2.29</v>
      </c>
      <c r="Q9" s="94">
        <v>2.2999999999999998</v>
      </c>
      <c r="R9" s="110"/>
      <c r="S9" s="90">
        <v>4.75</v>
      </c>
      <c r="T9" s="90">
        <v>4.84</v>
      </c>
      <c r="U9" s="90">
        <v>5.18</v>
      </c>
      <c r="V9" s="90">
        <v>5.13</v>
      </c>
      <c r="W9" s="94">
        <v>5.24</v>
      </c>
      <c r="X9" s="25"/>
      <c r="Y9" s="90">
        <v>5.4</v>
      </c>
      <c r="Z9" s="90">
        <v>5.44</v>
      </c>
      <c r="AA9" s="90">
        <v>5.19</v>
      </c>
      <c r="AB9" s="90">
        <v>5.5</v>
      </c>
      <c r="AC9" s="90">
        <v>5.6</v>
      </c>
      <c r="AD9" s="90">
        <v>5.74</v>
      </c>
      <c r="AE9" s="90">
        <v>5.65</v>
      </c>
      <c r="AF9" s="90">
        <v>5.67</v>
      </c>
      <c r="AG9" s="90">
        <v>5.59</v>
      </c>
      <c r="AH9" s="94">
        <v>5.33</v>
      </c>
      <c r="AI9" s="25"/>
      <c r="AJ9" s="90">
        <v>5.28</v>
      </c>
      <c r="AK9" s="90">
        <v>5.44</v>
      </c>
      <c r="AL9" s="90">
        <v>5.7</v>
      </c>
      <c r="AM9" s="90">
        <v>5.7560000000000002</v>
      </c>
      <c r="AN9" s="90">
        <v>5.71</v>
      </c>
      <c r="AO9" s="90">
        <v>5.64</v>
      </c>
      <c r="AP9" s="90">
        <v>5.42</v>
      </c>
      <c r="AQ9" s="90">
        <v>5.36</v>
      </c>
      <c r="AR9" s="90">
        <v>5.35</v>
      </c>
      <c r="AS9" s="94">
        <v>5.42</v>
      </c>
    </row>
    <row r="10" spans="1:45" ht="16.5" x14ac:dyDescent="0.35">
      <c r="A10" s="111"/>
      <c r="B10" s="90">
        <v>5.12</v>
      </c>
      <c r="C10" s="90">
        <v>5.31</v>
      </c>
      <c r="D10" s="90">
        <v>5.12</v>
      </c>
      <c r="E10" s="90">
        <v>4.93</v>
      </c>
      <c r="F10" s="94">
        <v>4.7699999999999996</v>
      </c>
      <c r="G10" s="31"/>
      <c r="H10" s="90">
        <v>2.13</v>
      </c>
      <c r="I10" s="90">
        <v>2.21</v>
      </c>
      <c r="J10" s="90">
        <v>2.33</v>
      </c>
      <c r="K10" s="90">
        <v>2.31</v>
      </c>
      <c r="L10" s="90">
        <v>2.34</v>
      </c>
      <c r="M10" s="90">
        <v>2.35</v>
      </c>
      <c r="N10" s="90">
        <v>2.42</v>
      </c>
      <c r="O10" s="90">
        <v>2.39</v>
      </c>
      <c r="P10" s="90">
        <v>2.34</v>
      </c>
      <c r="Q10" s="94">
        <v>2.2599999999999998</v>
      </c>
      <c r="R10" s="111"/>
      <c r="S10" s="90">
        <v>4.8499999999999996</v>
      </c>
      <c r="T10" s="90">
        <v>4.82</v>
      </c>
      <c r="U10" s="90">
        <v>5.13</v>
      </c>
      <c r="V10" s="90">
        <v>5.21</v>
      </c>
      <c r="W10" s="94">
        <v>5.23</v>
      </c>
      <c r="X10" s="31"/>
      <c r="Y10" s="90">
        <v>5.41</v>
      </c>
      <c r="Z10" s="90">
        <v>5.39</v>
      </c>
      <c r="AA10" s="90">
        <v>5.38</v>
      </c>
      <c r="AB10" s="90">
        <v>5.6</v>
      </c>
      <c r="AC10" s="90">
        <v>5.72</v>
      </c>
      <c r="AD10" s="90">
        <v>5.7</v>
      </c>
      <c r="AE10" s="90">
        <v>5.74</v>
      </c>
      <c r="AF10" s="90">
        <v>5.79</v>
      </c>
      <c r="AG10" s="90">
        <v>5.61</v>
      </c>
      <c r="AH10" s="94">
        <v>5.42</v>
      </c>
      <c r="AI10" s="31"/>
      <c r="AJ10" s="90">
        <v>5.27</v>
      </c>
      <c r="AK10" s="90">
        <v>5.56</v>
      </c>
      <c r="AL10" s="90">
        <v>5.93</v>
      </c>
      <c r="AM10" s="90">
        <v>5.87</v>
      </c>
      <c r="AN10" s="90">
        <v>5.63</v>
      </c>
      <c r="AO10" s="90">
        <v>5.81</v>
      </c>
      <c r="AP10" s="90">
        <v>5.32</v>
      </c>
      <c r="AQ10" s="90">
        <v>5.17</v>
      </c>
      <c r="AR10" s="90">
        <v>5.37</v>
      </c>
      <c r="AS10" s="94">
        <v>5.36</v>
      </c>
    </row>
    <row r="11" spans="1:45" ht="16.5" x14ac:dyDescent="0.35">
      <c r="A11" s="109"/>
      <c r="B11" s="96">
        <v>5.0999999999999996</v>
      </c>
      <c r="C11" s="96">
        <v>5.16</v>
      </c>
      <c r="D11" s="96">
        <v>5.17</v>
      </c>
      <c r="E11" s="96">
        <v>4.8600000000000003</v>
      </c>
      <c r="F11" s="97">
        <v>4.82</v>
      </c>
      <c r="G11" s="23"/>
      <c r="H11" s="96">
        <v>2.17</v>
      </c>
      <c r="I11" s="96">
        <v>2.2599999999999998</v>
      </c>
      <c r="J11" s="96">
        <v>2.34</v>
      </c>
      <c r="K11" s="96">
        <v>2.38</v>
      </c>
      <c r="L11" s="96">
        <v>2.35</v>
      </c>
      <c r="M11" s="96">
        <v>2.34</v>
      </c>
      <c r="N11" s="96">
        <v>2.33</v>
      </c>
      <c r="O11" s="96">
        <v>2.35</v>
      </c>
      <c r="P11" s="96">
        <v>2.33</v>
      </c>
      <c r="Q11" s="97">
        <v>2.2599999999999998</v>
      </c>
      <c r="R11" s="109"/>
      <c r="S11" s="96">
        <v>4.74</v>
      </c>
      <c r="T11" s="96">
        <v>4.8899999999999997</v>
      </c>
      <c r="U11" s="96">
        <v>5.0999999999999996</v>
      </c>
      <c r="V11" s="96">
        <v>5.18</v>
      </c>
      <c r="W11" s="97">
        <v>5.14</v>
      </c>
      <c r="X11" s="23"/>
      <c r="Y11" s="96">
        <v>5.54</v>
      </c>
      <c r="Z11" s="96">
        <v>5.39</v>
      </c>
      <c r="AA11" s="96">
        <v>5.37</v>
      </c>
      <c r="AB11" s="96">
        <v>5.5</v>
      </c>
      <c r="AC11" s="96">
        <v>5.61</v>
      </c>
      <c r="AD11" s="96">
        <v>5.69</v>
      </c>
      <c r="AE11" s="96">
        <v>5.91</v>
      </c>
      <c r="AF11" s="96">
        <v>5.71</v>
      </c>
      <c r="AG11" s="96">
        <v>5.56</v>
      </c>
      <c r="AH11" s="97">
        <v>5.42</v>
      </c>
      <c r="AI11" s="23"/>
      <c r="AJ11" s="96">
        <v>5.39</v>
      </c>
      <c r="AK11" s="96">
        <v>5.58</v>
      </c>
      <c r="AL11" s="96">
        <v>5.74</v>
      </c>
      <c r="AM11" s="96">
        <v>5.69</v>
      </c>
      <c r="AN11" s="96">
        <v>5.69</v>
      </c>
      <c r="AO11" s="96">
        <v>5.61</v>
      </c>
      <c r="AP11" s="96">
        <v>5.45</v>
      </c>
      <c r="AQ11" s="96">
        <v>5.27</v>
      </c>
      <c r="AR11" s="96">
        <v>5.36</v>
      </c>
      <c r="AS11" s="97">
        <v>5.29</v>
      </c>
    </row>
    <row r="12" spans="1:45" ht="16.5" x14ac:dyDescent="0.35">
      <c r="A12" s="109"/>
      <c r="B12" s="90">
        <v>5.14</v>
      </c>
      <c r="C12" s="90">
        <v>5.3</v>
      </c>
      <c r="D12" s="90">
        <v>5.13</v>
      </c>
      <c r="E12" s="90">
        <v>4.83</v>
      </c>
      <c r="F12" s="94">
        <v>4.8899999999999997</v>
      </c>
      <c r="G12" s="25"/>
      <c r="H12" s="90">
        <v>2.19</v>
      </c>
      <c r="I12" s="90">
        <v>2.2400000000000002</v>
      </c>
      <c r="J12" s="90">
        <v>2.3199999999999998</v>
      </c>
      <c r="K12" s="90">
        <v>2.37</v>
      </c>
      <c r="L12" s="90">
        <v>2.2999999999999998</v>
      </c>
      <c r="M12" s="90">
        <v>2.38</v>
      </c>
      <c r="N12" s="90">
        <v>2.42</v>
      </c>
      <c r="O12" s="90">
        <v>2.38</v>
      </c>
      <c r="P12" s="90">
        <v>2.33</v>
      </c>
      <c r="Q12" s="94">
        <v>2.2200000000000002</v>
      </c>
      <c r="R12" s="109"/>
      <c r="S12" s="90">
        <v>4.8899999999999997</v>
      </c>
      <c r="T12" s="90">
        <v>4.87</v>
      </c>
      <c r="U12" s="90">
        <v>5.04</v>
      </c>
      <c r="V12" s="90">
        <v>5.14</v>
      </c>
      <c r="W12" s="94">
        <v>5.15</v>
      </c>
      <c r="X12" s="25"/>
      <c r="Y12" s="90">
        <v>5.53</v>
      </c>
      <c r="Z12" s="90">
        <v>5.47</v>
      </c>
      <c r="AA12" s="90">
        <v>5.3</v>
      </c>
      <c r="AB12" s="90">
        <v>5.53</v>
      </c>
      <c r="AC12" s="90">
        <v>5.63</v>
      </c>
      <c r="AD12" s="90">
        <v>5.81</v>
      </c>
      <c r="AE12" s="90">
        <v>5.74</v>
      </c>
      <c r="AF12" s="90">
        <v>5.69</v>
      </c>
      <c r="AG12" s="90">
        <v>5.6</v>
      </c>
      <c r="AH12" s="94">
        <v>5.31</v>
      </c>
      <c r="AI12" s="25"/>
      <c r="AJ12" s="90">
        <v>5.29</v>
      </c>
      <c r="AK12" s="90">
        <v>5.61</v>
      </c>
      <c r="AL12" s="90">
        <v>5.79</v>
      </c>
      <c r="AM12" s="90">
        <v>5.85</v>
      </c>
      <c r="AN12" s="90">
        <v>5.66</v>
      </c>
      <c r="AO12" s="90">
        <v>5.67</v>
      </c>
      <c r="AP12" s="90">
        <v>5.41</v>
      </c>
      <c r="AQ12" s="90">
        <v>5.33</v>
      </c>
      <c r="AR12" s="90">
        <v>5.3</v>
      </c>
      <c r="AS12" s="94">
        <v>5.22</v>
      </c>
    </row>
    <row r="13" spans="1:45" thickBot="1" x14ac:dyDescent="0.4">
      <c r="A13" s="112"/>
      <c r="B13" s="92">
        <v>5.16</v>
      </c>
      <c r="C13" s="92">
        <v>5.18</v>
      </c>
      <c r="D13" s="92">
        <v>5.18</v>
      </c>
      <c r="E13" s="92">
        <v>4.84</v>
      </c>
      <c r="F13" s="93">
        <v>4.8099999999999996</v>
      </c>
      <c r="G13" s="33"/>
      <c r="H13" s="92">
        <v>2.12</v>
      </c>
      <c r="I13" s="92">
        <v>2.23</v>
      </c>
      <c r="J13" s="92">
        <v>2.34</v>
      </c>
      <c r="K13" s="92">
        <v>2.4</v>
      </c>
      <c r="L13" s="92">
        <v>2.34</v>
      </c>
      <c r="M13" s="92">
        <v>2.31</v>
      </c>
      <c r="N13" s="92">
        <v>2.35</v>
      </c>
      <c r="O13" s="92">
        <v>2.37</v>
      </c>
      <c r="P13" s="92">
        <v>2.2999999999999998</v>
      </c>
      <c r="Q13" s="93">
        <v>2.21</v>
      </c>
      <c r="R13" s="112"/>
      <c r="S13" s="92">
        <v>4.84</v>
      </c>
      <c r="T13" s="92">
        <v>4.84</v>
      </c>
      <c r="U13" s="92">
        <v>4.9800000000000004</v>
      </c>
      <c r="V13" s="92">
        <v>5.16</v>
      </c>
      <c r="W13" s="93">
        <v>5.12</v>
      </c>
      <c r="X13" s="33"/>
      <c r="Y13" s="92">
        <v>5.39</v>
      </c>
      <c r="Z13" s="92">
        <v>5.4</v>
      </c>
      <c r="AA13" s="92">
        <v>5.35</v>
      </c>
      <c r="AB13" s="92">
        <v>5.51</v>
      </c>
      <c r="AC13" s="92">
        <v>5.63</v>
      </c>
      <c r="AD13" s="92">
        <v>5.68</v>
      </c>
      <c r="AE13" s="92">
        <v>5.61</v>
      </c>
      <c r="AF13" s="92">
        <v>5.67</v>
      </c>
      <c r="AG13" s="92">
        <v>5.52</v>
      </c>
      <c r="AH13" s="93">
        <v>5.39</v>
      </c>
      <c r="AI13" s="33"/>
      <c r="AJ13" s="92">
        <v>5.17</v>
      </c>
      <c r="AK13" s="92">
        <v>5.46</v>
      </c>
      <c r="AL13" s="92">
        <v>5.67</v>
      </c>
      <c r="AM13" s="92">
        <v>5.65</v>
      </c>
      <c r="AN13" s="92">
        <v>5.64</v>
      </c>
      <c r="AO13" s="92">
        <v>5.31</v>
      </c>
      <c r="AP13" s="92">
        <v>5.2</v>
      </c>
      <c r="AQ13" s="92">
        <v>5.34</v>
      </c>
      <c r="AR13" s="92">
        <v>5.25</v>
      </c>
      <c r="AS13" s="93">
        <v>5.29</v>
      </c>
    </row>
    <row r="14" spans="1:45" ht="16.5" x14ac:dyDescent="0.35">
      <c r="A14" s="113" t="s">
        <v>75</v>
      </c>
      <c r="B14" s="114">
        <v>4.93</v>
      </c>
      <c r="C14" s="115">
        <v>4.88</v>
      </c>
      <c r="D14" s="115">
        <v>4.88</v>
      </c>
      <c r="E14" s="115">
        <v>4.78</v>
      </c>
      <c r="F14" s="116">
        <v>4.66</v>
      </c>
      <c r="G14" s="113" t="s">
        <v>75</v>
      </c>
      <c r="H14" s="115">
        <v>1.83</v>
      </c>
      <c r="I14" s="115">
        <v>1.95</v>
      </c>
      <c r="J14" s="115">
        <v>2.06</v>
      </c>
      <c r="K14" s="115">
        <v>2.09</v>
      </c>
      <c r="L14" s="115">
        <v>2.04</v>
      </c>
      <c r="M14" s="115">
        <v>1.97</v>
      </c>
      <c r="N14" s="115">
        <v>1.96</v>
      </c>
      <c r="O14" s="115">
        <v>1.95</v>
      </c>
      <c r="P14" s="115">
        <v>1.92</v>
      </c>
      <c r="Q14" s="116">
        <v>1.84</v>
      </c>
      <c r="R14" s="113" t="s">
        <v>75</v>
      </c>
      <c r="S14" s="114">
        <v>3.72</v>
      </c>
      <c r="T14" s="115">
        <v>3.68</v>
      </c>
      <c r="U14" s="115">
        <v>3.98</v>
      </c>
      <c r="V14" s="115">
        <v>4.0199999999999996</v>
      </c>
      <c r="W14" s="116">
        <v>4.04</v>
      </c>
      <c r="X14" s="113" t="s">
        <v>75</v>
      </c>
      <c r="Y14" s="115">
        <v>4.29</v>
      </c>
      <c r="Z14" s="115">
        <v>4.51</v>
      </c>
      <c r="AA14" s="115">
        <v>4.53</v>
      </c>
      <c r="AB14" s="115">
        <v>4.47</v>
      </c>
      <c r="AC14" s="115">
        <v>4.57</v>
      </c>
      <c r="AD14" s="115">
        <v>4.6399999999999997</v>
      </c>
      <c r="AE14" s="115">
        <v>4.6900000000000004</v>
      </c>
      <c r="AF14" s="115">
        <v>4.7</v>
      </c>
      <c r="AG14" s="115">
        <v>4.68</v>
      </c>
      <c r="AH14" s="116">
        <v>4.57</v>
      </c>
      <c r="AI14" s="113" t="s">
        <v>75</v>
      </c>
      <c r="AJ14" s="115">
        <v>4.6100000000000003</v>
      </c>
      <c r="AK14" s="115">
        <v>4.74</v>
      </c>
      <c r="AL14" s="115">
        <v>4.75</v>
      </c>
      <c r="AM14" s="115">
        <v>4.76</v>
      </c>
      <c r="AN14" s="115">
        <v>4.66</v>
      </c>
      <c r="AO14" s="115">
        <v>4.6399999999999997</v>
      </c>
      <c r="AP14" s="115">
        <v>4.55</v>
      </c>
      <c r="AQ14" s="115">
        <v>4.59</v>
      </c>
      <c r="AR14" s="115">
        <v>4.57</v>
      </c>
      <c r="AS14" s="116">
        <v>4.41</v>
      </c>
    </row>
    <row r="15" spans="1:45" ht="16.5" x14ac:dyDescent="0.35">
      <c r="A15" s="14"/>
      <c r="B15" s="98">
        <v>5.01</v>
      </c>
      <c r="C15" s="98">
        <v>5.05</v>
      </c>
      <c r="D15" s="98">
        <v>4.96</v>
      </c>
      <c r="E15" s="98">
        <v>4.8099999999999996</v>
      </c>
      <c r="F15" s="99">
        <v>4.63</v>
      </c>
      <c r="G15" s="25"/>
      <c r="H15" s="98">
        <v>1.92</v>
      </c>
      <c r="I15" s="98">
        <v>1.98</v>
      </c>
      <c r="J15" s="98">
        <v>2.14</v>
      </c>
      <c r="K15" s="98">
        <v>2.12</v>
      </c>
      <c r="L15" s="98">
        <v>2.15</v>
      </c>
      <c r="M15" s="98">
        <v>2.0499999999999998</v>
      </c>
      <c r="N15" s="98">
        <v>2.08</v>
      </c>
      <c r="O15" s="98">
        <v>2.04</v>
      </c>
      <c r="P15" s="98">
        <v>2.0499999999999998</v>
      </c>
      <c r="Q15" s="99">
        <v>1.9</v>
      </c>
      <c r="R15" s="14"/>
      <c r="S15" s="98">
        <v>3.79</v>
      </c>
      <c r="T15" s="98">
        <v>3.69</v>
      </c>
      <c r="U15" s="98">
        <v>3.87</v>
      </c>
      <c r="V15" s="98">
        <v>4.07</v>
      </c>
      <c r="W15" s="99">
        <v>4.07</v>
      </c>
      <c r="X15" s="25"/>
      <c r="Y15" s="98">
        <v>4.32</v>
      </c>
      <c r="Z15" s="98">
        <v>4.45</v>
      </c>
      <c r="AA15" s="98">
        <v>4.5</v>
      </c>
      <c r="AB15" s="98">
        <v>4.53</v>
      </c>
      <c r="AC15" s="98">
        <v>4.62</v>
      </c>
      <c r="AD15" s="98">
        <v>4.71</v>
      </c>
      <c r="AE15" s="98">
        <v>4.7699999999999996</v>
      </c>
      <c r="AF15" s="98">
        <v>4.75</v>
      </c>
      <c r="AG15" s="98">
        <v>4.7699999999999996</v>
      </c>
      <c r="AH15" s="99">
        <v>4.58</v>
      </c>
      <c r="AI15" s="25"/>
      <c r="AJ15" s="98">
        <v>4.67</v>
      </c>
      <c r="AK15" s="98">
        <v>4.83</v>
      </c>
      <c r="AL15" s="98">
        <v>4.87</v>
      </c>
      <c r="AM15" s="98">
        <v>4.74</v>
      </c>
      <c r="AN15" s="98">
        <v>4.79</v>
      </c>
      <c r="AO15" s="98">
        <v>4.72</v>
      </c>
      <c r="AP15" s="98">
        <v>4.6399999999999997</v>
      </c>
      <c r="AQ15" s="98">
        <v>4.78</v>
      </c>
      <c r="AR15" s="98">
        <v>4.5999999999999996</v>
      </c>
      <c r="AS15" s="99">
        <v>4.49</v>
      </c>
    </row>
    <row r="16" spans="1:45" ht="16.5" x14ac:dyDescent="0.35">
      <c r="A16" s="14"/>
      <c r="B16" s="98">
        <v>5.0199999999999996</v>
      </c>
      <c r="C16" s="98">
        <v>5.0199999999999996</v>
      </c>
      <c r="D16" s="98">
        <v>4.9000000000000004</v>
      </c>
      <c r="E16" s="98">
        <v>4.6900000000000004</v>
      </c>
      <c r="F16" s="99">
        <v>4.63</v>
      </c>
      <c r="G16" s="25"/>
      <c r="H16" s="98">
        <v>1.93</v>
      </c>
      <c r="I16" s="98">
        <v>2.06</v>
      </c>
      <c r="J16" s="98">
        <v>2.12</v>
      </c>
      <c r="K16" s="98">
        <v>2.2000000000000002</v>
      </c>
      <c r="L16" s="98">
        <v>2.1800000000000002</v>
      </c>
      <c r="M16" s="98">
        <v>2.09</v>
      </c>
      <c r="N16" s="98">
        <v>2.0699999999999998</v>
      </c>
      <c r="O16" s="98">
        <v>2.06</v>
      </c>
      <c r="P16" s="98">
        <v>2.0299999999999998</v>
      </c>
      <c r="Q16" s="99">
        <v>1.89</v>
      </c>
      <c r="R16" s="14"/>
      <c r="S16" s="98">
        <v>3.76</v>
      </c>
      <c r="T16" s="98">
        <v>3.66</v>
      </c>
      <c r="U16" s="98">
        <v>3.94</v>
      </c>
      <c r="V16" s="98">
        <v>4.03</v>
      </c>
      <c r="W16" s="99">
        <v>4.07</v>
      </c>
      <c r="X16" s="25"/>
      <c r="Y16" s="98">
        <v>4.33</v>
      </c>
      <c r="Z16" s="98">
        <v>4.57</v>
      </c>
      <c r="AA16" s="98">
        <v>4.57</v>
      </c>
      <c r="AB16" s="98">
        <v>4.5199999999999996</v>
      </c>
      <c r="AC16" s="98">
        <v>4.67</v>
      </c>
      <c r="AD16" s="98">
        <v>4.74</v>
      </c>
      <c r="AE16" s="98">
        <v>4.75</v>
      </c>
      <c r="AF16" s="98">
        <v>4.8</v>
      </c>
      <c r="AG16" s="98">
        <v>4.7699999999999996</v>
      </c>
      <c r="AH16" s="99">
        <v>4.6500000000000004</v>
      </c>
      <c r="AI16" s="25"/>
      <c r="AJ16" s="98">
        <v>4.58</v>
      </c>
      <c r="AK16" s="98">
        <v>4.83</v>
      </c>
      <c r="AL16" s="98">
        <v>4.8899999999999997</v>
      </c>
      <c r="AM16" s="98">
        <v>4.8499999999999996</v>
      </c>
      <c r="AN16" s="98">
        <v>4.7300000000000004</v>
      </c>
      <c r="AO16" s="98">
        <v>4.8</v>
      </c>
      <c r="AP16" s="98">
        <v>4.71</v>
      </c>
      <c r="AQ16" s="98">
        <v>4.7300000000000004</v>
      </c>
      <c r="AR16" s="98">
        <v>4.6500000000000004</v>
      </c>
      <c r="AS16" s="99">
        <v>4.54</v>
      </c>
    </row>
    <row r="17" spans="1:45" ht="16.5" x14ac:dyDescent="0.35">
      <c r="A17" s="14"/>
      <c r="B17" s="98">
        <v>4.93</v>
      </c>
      <c r="C17" s="98">
        <v>4.97</v>
      </c>
      <c r="D17" s="98">
        <v>4.88</v>
      </c>
      <c r="E17" s="98">
        <v>4.6900000000000004</v>
      </c>
      <c r="F17" s="99">
        <v>4.6500000000000004</v>
      </c>
      <c r="G17" s="25"/>
      <c r="H17" s="98">
        <v>1.85</v>
      </c>
      <c r="I17" s="98">
        <v>1.92</v>
      </c>
      <c r="J17" s="98">
        <v>2.0499999999999998</v>
      </c>
      <c r="K17" s="98">
        <v>2.08</v>
      </c>
      <c r="L17" s="98">
        <v>2.0499999999999998</v>
      </c>
      <c r="M17" s="98">
        <v>2</v>
      </c>
      <c r="N17" s="98">
        <v>2.02</v>
      </c>
      <c r="O17" s="98">
        <v>1.98</v>
      </c>
      <c r="P17" s="98">
        <v>1.99</v>
      </c>
      <c r="Q17" s="99">
        <v>1.9</v>
      </c>
      <c r="R17" s="14"/>
      <c r="S17" s="98">
        <v>3.76</v>
      </c>
      <c r="T17" s="98">
        <v>3.65</v>
      </c>
      <c r="U17" s="98">
        <v>3.89</v>
      </c>
      <c r="V17" s="98">
        <v>4.05</v>
      </c>
      <c r="W17" s="99">
        <v>4.0599999999999996</v>
      </c>
      <c r="X17" s="25"/>
      <c r="Y17" s="98">
        <v>4.32</v>
      </c>
      <c r="Z17" s="98">
        <v>4.3499999999999996</v>
      </c>
      <c r="AA17" s="98">
        <v>4.59</v>
      </c>
      <c r="AB17" s="98">
        <v>4.51</v>
      </c>
      <c r="AC17" s="98">
        <v>4.62</v>
      </c>
      <c r="AD17" s="98">
        <v>4.68</v>
      </c>
      <c r="AE17" s="98">
        <v>4.75</v>
      </c>
      <c r="AF17" s="98">
        <v>4.78</v>
      </c>
      <c r="AG17" s="98">
        <v>4.68</v>
      </c>
      <c r="AH17" s="99">
        <v>4.58</v>
      </c>
      <c r="AI17" s="25"/>
      <c r="AJ17" s="98">
        <v>4.6399999999999997</v>
      </c>
      <c r="AK17" s="98">
        <v>4.79</v>
      </c>
      <c r="AL17" s="98">
        <v>4.88</v>
      </c>
      <c r="AM17" s="98">
        <v>4.82</v>
      </c>
      <c r="AN17" s="98">
        <v>4.7699999999999996</v>
      </c>
      <c r="AO17" s="98">
        <v>4.79</v>
      </c>
      <c r="AP17" s="98">
        <v>4.63</v>
      </c>
      <c r="AQ17" s="98">
        <v>4.66</v>
      </c>
      <c r="AR17" s="98">
        <v>4.6100000000000003</v>
      </c>
      <c r="AS17" s="99">
        <v>4.47</v>
      </c>
    </row>
    <row r="18" spans="1:45" ht="16.5" x14ac:dyDescent="0.35">
      <c r="A18" s="14"/>
      <c r="B18" s="98">
        <v>4.92</v>
      </c>
      <c r="C18" s="98">
        <v>4.91</v>
      </c>
      <c r="D18" s="98">
        <v>4.8600000000000003</v>
      </c>
      <c r="E18" s="98">
        <v>4.6100000000000003</v>
      </c>
      <c r="F18" s="99">
        <v>4.5199999999999996</v>
      </c>
      <c r="G18" s="25"/>
      <c r="H18" s="98">
        <v>1.9</v>
      </c>
      <c r="I18" s="98">
        <v>2.02</v>
      </c>
      <c r="J18" s="98">
        <v>2.0699999999999998</v>
      </c>
      <c r="K18" s="98">
        <v>2.15</v>
      </c>
      <c r="L18" s="98">
        <v>2.1</v>
      </c>
      <c r="M18" s="98">
        <v>2.04</v>
      </c>
      <c r="N18" s="98">
        <v>2.0699999999999998</v>
      </c>
      <c r="O18" s="98">
        <v>2.02</v>
      </c>
      <c r="P18" s="98">
        <v>2.02</v>
      </c>
      <c r="Q18" s="99">
        <v>1.85</v>
      </c>
      <c r="R18" s="14"/>
      <c r="S18" s="98">
        <v>3.72</v>
      </c>
      <c r="T18" s="98">
        <v>3.66</v>
      </c>
      <c r="U18" s="98">
        <v>3.91</v>
      </c>
      <c r="V18" s="98">
        <v>4.0199999999999996</v>
      </c>
      <c r="W18" s="99">
        <v>4.0199999999999996</v>
      </c>
      <c r="X18" s="25"/>
      <c r="Y18" s="98">
        <v>4.33</v>
      </c>
      <c r="Z18" s="98">
        <v>4.3899999999999997</v>
      </c>
      <c r="AA18" s="98">
        <v>4.4800000000000004</v>
      </c>
      <c r="AB18" s="98">
        <v>4.4800000000000004</v>
      </c>
      <c r="AC18" s="98">
        <v>4.524</v>
      </c>
      <c r="AD18" s="98">
        <v>4.63</v>
      </c>
      <c r="AE18" s="98">
        <v>4.66</v>
      </c>
      <c r="AF18" s="98">
        <v>4.7</v>
      </c>
      <c r="AG18" s="98">
        <v>4.66</v>
      </c>
      <c r="AH18" s="99">
        <v>4.54</v>
      </c>
      <c r="AI18" s="25"/>
      <c r="AJ18" s="98">
        <v>4.6399999999999997</v>
      </c>
      <c r="AK18" s="98">
        <v>4.79</v>
      </c>
      <c r="AL18" s="98">
        <v>4.75</v>
      </c>
      <c r="AM18" s="98">
        <v>4.6900000000000004</v>
      </c>
      <c r="AN18" s="98">
        <v>4.76</v>
      </c>
      <c r="AO18" s="98">
        <v>4.7300000000000004</v>
      </c>
      <c r="AP18" s="98">
        <v>4.6100000000000003</v>
      </c>
      <c r="AQ18" s="98">
        <v>4.63</v>
      </c>
      <c r="AR18" s="98">
        <v>4.5999999999999996</v>
      </c>
      <c r="AS18" s="99">
        <v>4.47</v>
      </c>
    </row>
    <row r="19" spans="1:45" ht="16.5" x14ac:dyDescent="0.35">
      <c r="A19" s="14"/>
      <c r="B19" s="98">
        <v>4.83</v>
      </c>
      <c r="C19" s="98">
        <v>4.84</v>
      </c>
      <c r="D19" s="98">
        <v>4.8099999999999996</v>
      </c>
      <c r="E19" s="98">
        <v>4.63</v>
      </c>
      <c r="F19" s="99">
        <v>4.5</v>
      </c>
      <c r="G19" s="25"/>
      <c r="H19" s="98">
        <v>1.75</v>
      </c>
      <c r="I19" s="98">
        <v>1.93</v>
      </c>
      <c r="J19" s="98">
        <v>2.04</v>
      </c>
      <c r="K19" s="98">
        <v>2.04</v>
      </c>
      <c r="L19" s="98">
        <v>2.06</v>
      </c>
      <c r="M19" s="98">
        <v>2.0299999999999998</v>
      </c>
      <c r="N19" s="98">
        <v>2.06</v>
      </c>
      <c r="O19" s="98">
        <v>2.0299999999999998</v>
      </c>
      <c r="P19" s="98">
        <v>1.98</v>
      </c>
      <c r="Q19" s="99">
        <v>1.87</v>
      </c>
      <c r="R19" s="14"/>
      <c r="S19" s="98">
        <v>3.86</v>
      </c>
      <c r="T19" s="98">
        <v>3.97</v>
      </c>
      <c r="U19" s="98">
        <v>4.26</v>
      </c>
      <c r="V19" s="98">
        <v>4.2699999999999996</v>
      </c>
      <c r="W19" s="99">
        <v>4.25</v>
      </c>
      <c r="X19" s="25"/>
      <c r="Y19" s="98">
        <v>4.55</v>
      </c>
      <c r="Z19" s="98">
        <v>4.47</v>
      </c>
      <c r="AA19" s="98">
        <v>4.53</v>
      </c>
      <c r="AB19" s="98">
        <v>4.6399999999999997</v>
      </c>
      <c r="AC19" s="98">
        <v>4.7320000000000002</v>
      </c>
      <c r="AD19" s="98">
        <v>4.82</v>
      </c>
      <c r="AE19" s="98">
        <v>4.8570000000000002</v>
      </c>
      <c r="AF19" s="98">
        <v>4.87</v>
      </c>
      <c r="AG19" s="98">
        <v>4.83</v>
      </c>
      <c r="AH19" s="99">
        <v>4.46</v>
      </c>
      <c r="AI19" s="25"/>
      <c r="AJ19" s="98">
        <v>4.45</v>
      </c>
      <c r="AK19" s="98">
        <v>4.79</v>
      </c>
      <c r="AL19" s="98">
        <v>4.97</v>
      </c>
      <c r="AM19" s="98">
        <v>5.01</v>
      </c>
      <c r="AN19" s="98">
        <v>4.9800000000000004</v>
      </c>
      <c r="AO19" s="98">
        <v>4.97</v>
      </c>
      <c r="AP19" s="98">
        <v>4.75</v>
      </c>
      <c r="AQ19" s="98">
        <v>4.6399999999999997</v>
      </c>
      <c r="AR19" s="98">
        <v>4.71</v>
      </c>
      <c r="AS19" s="99">
        <v>4.53</v>
      </c>
    </row>
    <row r="20" spans="1:45" ht="16.5" x14ac:dyDescent="0.35">
      <c r="A20" s="14"/>
      <c r="B20" s="98">
        <v>4.79</v>
      </c>
      <c r="C20" s="98">
        <v>4.8600000000000003</v>
      </c>
      <c r="D20" s="98">
        <v>4.87</v>
      </c>
      <c r="E20" s="98">
        <v>4.67</v>
      </c>
      <c r="F20" s="99">
        <v>4.5599999999999996</v>
      </c>
      <c r="G20" s="25"/>
      <c r="H20" s="98">
        <v>1.77</v>
      </c>
      <c r="I20" s="98">
        <v>1.97</v>
      </c>
      <c r="J20" s="98">
        <v>2.02</v>
      </c>
      <c r="K20" s="98">
        <v>2.04</v>
      </c>
      <c r="L20" s="98">
        <v>2.08</v>
      </c>
      <c r="M20" s="98">
        <v>2.0299999999999998</v>
      </c>
      <c r="N20" s="98">
        <v>2.08</v>
      </c>
      <c r="O20" s="98">
        <v>2.04</v>
      </c>
      <c r="P20" s="98">
        <v>1.98</v>
      </c>
      <c r="Q20" s="99">
        <v>1.92</v>
      </c>
      <c r="R20" s="14"/>
      <c r="S20" s="98">
        <v>3.97</v>
      </c>
      <c r="T20" s="98">
        <v>4.01</v>
      </c>
      <c r="U20" s="98">
        <v>4.28</v>
      </c>
      <c r="V20" s="98">
        <v>4.29</v>
      </c>
      <c r="W20" s="99">
        <v>4.1900000000000004</v>
      </c>
      <c r="X20" s="25"/>
      <c r="Y20" s="98">
        <v>4.54</v>
      </c>
      <c r="Z20" s="98">
        <v>4.51</v>
      </c>
      <c r="AA20" s="98">
        <v>4.5599999999999996</v>
      </c>
      <c r="AB20" s="98">
        <v>4.6900000000000004</v>
      </c>
      <c r="AC20" s="98">
        <v>4.71</v>
      </c>
      <c r="AD20" s="98">
        <v>4.79</v>
      </c>
      <c r="AE20" s="98">
        <v>4.8899999999999997</v>
      </c>
      <c r="AF20" s="98">
        <v>4.8499999999999996</v>
      </c>
      <c r="AG20" s="98">
        <v>4.6900000000000004</v>
      </c>
      <c r="AH20" s="99">
        <v>4.46</v>
      </c>
      <c r="AI20" s="25"/>
      <c r="AJ20" s="98">
        <v>4.4400000000000004</v>
      </c>
      <c r="AK20" s="98">
        <v>4.79</v>
      </c>
      <c r="AL20" s="98">
        <v>4.9800000000000004</v>
      </c>
      <c r="AM20" s="98">
        <v>4.95</v>
      </c>
      <c r="AN20" s="98">
        <v>4.9000000000000004</v>
      </c>
      <c r="AO20" s="98">
        <v>4.92</v>
      </c>
      <c r="AP20" s="98">
        <v>4.78</v>
      </c>
      <c r="AQ20" s="98">
        <v>4.6399999999999997</v>
      </c>
      <c r="AR20" s="98">
        <v>4.6500000000000004</v>
      </c>
      <c r="AS20" s="99">
        <v>4.59</v>
      </c>
    </row>
    <row r="21" spans="1:45" ht="16.5" x14ac:dyDescent="0.35">
      <c r="A21" s="14"/>
      <c r="B21" s="98">
        <v>4.9000000000000004</v>
      </c>
      <c r="C21" s="98">
        <v>4.88</v>
      </c>
      <c r="D21" s="98">
        <v>4.82</v>
      </c>
      <c r="E21" s="98">
        <v>4.51</v>
      </c>
      <c r="F21" s="99">
        <v>4.51</v>
      </c>
      <c r="G21" s="25"/>
      <c r="H21" s="98">
        <v>1.82</v>
      </c>
      <c r="I21" s="98">
        <v>1.93</v>
      </c>
      <c r="J21" s="98">
        <v>2.0499999999999998</v>
      </c>
      <c r="K21" s="98">
        <v>2.0499999999999998</v>
      </c>
      <c r="L21" s="98">
        <v>2.09</v>
      </c>
      <c r="M21" s="98">
        <v>2.0699999999999998</v>
      </c>
      <c r="N21" s="98">
        <v>2.0499999999999998</v>
      </c>
      <c r="O21" s="98">
        <v>2.0299999999999998</v>
      </c>
      <c r="P21" s="98">
        <v>1.95</v>
      </c>
      <c r="Q21" s="99">
        <v>1.9</v>
      </c>
      <c r="R21" s="14"/>
      <c r="S21" s="98">
        <v>3.94</v>
      </c>
      <c r="T21" s="98">
        <v>3.91</v>
      </c>
      <c r="U21" s="98">
        <v>4.24</v>
      </c>
      <c r="V21" s="98">
        <v>4.2300000000000004</v>
      </c>
      <c r="W21" s="99">
        <v>4.1399999999999997</v>
      </c>
      <c r="X21" s="25"/>
      <c r="Y21" s="98">
        <v>4.4400000000000004</v>
      </c>
      <c r="Z21" s="98">
        <v>4.53</v>
      </c>
      <c r="AA21" s="98">
        <v>4.5199999999999996</v>
      </c>
      <c r="AB21" s="98">
        <v>4.5999999999999996</v>
      </c>
      <c r="AC21" s="98">
        <v>4.7300000000000004</v>
      </c>
      <c r="AD21" s="98">
        <v>4.87</v>
      </c>
      <c r="AE21" s="98">
        <v>4.9000000000000004</v>
      </c>
      <c r="AF21" s="98">
        <v>4.9000000000000004</v>
      </c>
      <c r="AG21" s="98">
        <v>4.7699999999999996</v>
      </c>
      <c r="AH21" s="99">
        <v>4.49</v>
      </c>
      <c r="AI21" s="25"/>
      <c r="AJ21" s="98">
        <v>4.4400000000000004</v>
      </c>
      <c r="AK21" s="98">
        <v>4.8499999999999996</v>
      </c>
      <c r="AL21" s="98">
        <v>5</v>
      </c>
      <c r="AM21" s="98">
        <v>4.96</v>
      </c>
      <c r="AN21" s="98">
        <v>4.9800000000000004</v>
      </c>
      <c r="AO21" s="98">
        <v>4.97</v>
      </c>
      <c r="AP21" s="98">
        <v>4.75</v>
      </c>
      <c r="AQ21" s="98">
        <v>4.62</v>
      </c>
      <c r="AR21" s="98">
        <v>4.6900000000000004</v>
      </c>
      <c r="AS21" s="99">
        <v>4.54</v>
      </c>
    </row>
    <row r="22" spans="1:45" ht="16.5" x14ac:dyDescent="0.35">
      <c r="A22" s="14"/>
      <c r="B22" s="98">
        <v>4.9000000000000004</v>
      </c>
      <c r="C22" s="98">
        <v>4.87</v>
      </c>
      <c r="D22" s="98">
        <v>4.87</v>
      </c>
      <c r="E22" s="98">
        <v>4.55</v>
      </c>
      <c r="F22" s="99">
        <v>4.51</v>
      </c>
      <c r="G22" s="25"/>
      <c r="H22" s="98">
        <v>1.77</v>
      </c>
      <c r="I22" s="98">
        <v>1.96</v>
      </c>
      <c r="J22" s="98">
        <v>2.0299999999999998</v>
      </c>
      <c r="K22" s="98">
        <v>2.1</v>
      </c>
      <c r="L22" s="98">
        <v>2.0499999999999998</v>
      </c>
      <c r="M22" s="98">
        <v>2.0499999999999998</v>
      </c>
      <c r="N22" s="98">
        <v>2.04</v>
      </c>
      <c r="O22" s="98">
        <v>2.04</v>
      </c>
      <c r="P22" s="98">
        <v>2</v>
      </c>
      <c r="Q22" s="99">
        <v>1.91</v>
      </c>
      <c r="R22" s="14"/>
      <c r="S22" s="98">
        <v>3.98</v>
      </c>
      <c r="T22" s="98">
        <v>3.96</v>
      </c>
      <c r="U22" s="98">
        <v>4.17</v>
      </c>
      <c r="V22" s="98">
        <v>4.25</v>
      </c>
      <c r="W22" s="99">
        <v>4.28</v>
      </c>
      <c r="X22" s="25"/>
      <c r="Y22" s="98">
        <v>4.5</v>
      </c>
      <c r="Z22" s="98">
        <v>4.55</v>
      </c>
      <c r="AA22" s="98">
        <v>4.5599999999999996</v>
      </c>
      <c r="AB22" s="98">
        <v>4.6100000000000003</v>
      </c>
      <c r="AC22" s="98">
        <v>4.7300000000000004</v>
      </c>
      <c r="AD22" s="98">
        <v>4.82</v>
      </c>
      <c r="AE22" s="98">
        <v>4.87</v>
      </c>
      <c r="AF22" s="98">
        <v>4.84</v>
      </c>
      <c r="AG22" s="98">
        <v>4.7300000000000004</v>
      </c>
      <c r="AH22" s="99">
        <v>4.51</v>
      </c>
      <c r="AI22" s="25"/>
      <c r="AJ22" s="98">
        <v>4.34</v>
      </c>
      <c r="AK22" s="98">
        <v>4.79</v>
      </c>
      <c r="AL22" s="98">
        <v>4.9400000000000004</v>
      </c>
      <c r="AM22" s="98">
        <v>4.9800000000000004</v>
      </c>
      <c r="AN22" s="98">
        <v>4.93</v>
      </c>
      <c r="AO22" s="98">
        <v>4.96</v>
      </c>
      <c r="AP22" s="98">
        <v>4.8</v>
      </c>
      <c r="AQ22" s="98">
        <v>4.6399999999999997</v>
      </c>
      <c r="AR22" s="98">
        <v>4.71</v>
      </c>
      <c r="AS22" s="99">
        <v>4.5599999999999996</v>
      </c>
    </row>
    <row r="23" spans="1:45" thickBot="1" x14ac:dyDescent="0.4">
      <c r="A23" s="107"/>
      <c r="B23" s="117">
        <v>4.79</v>
      </c>
      <c r="C23" s="117">
        <v>4.8</v>
      </c>
      <c r="D23" s="117">
        <v>4.79</v>
      </c>
      <c r="E23" s="117">
        <v>4.51</v>
      </c>
      <c r="F23" s="118">
        <v>4.5199999999999996</v>
      </c>
      <c r="G23" s="106"/>
      <c r="H23" s="117">
        <v>1.8</v>
      </c>
      <c r="I23" s="117">
        <v>2</v>
      </c>
      <c r="J23" s="117">
        <v>2.02</v>
      </c>
      <c r="K23" s="117">
        <v>2.04</v>
      </c>
      <c r="L23" s="117">
        <v>2.06</v>
      </c>
      <c r="M23" s="117">
        <v>2.0099999999999998</v>
      </c>
      <c r="N23" s="117">
        <v>2.0299999999999998</v>
      </c>
      <c r="O23" s="117">
        <v>2.02</v>
      </c>
      <c r="P23" s="117">
        <v>2.0099999999999998</v>
      </c>
      <c r="Q23" s="118">
        <v>1.93</v>
      </c>
      <c r="R23" s="107"/>
      <c r="S23" s="117">
        <v>3.84</v>
      </c>
      <c r="T23" s="117">
        <v>3.93</v>
      </c>
      <c r="U23" s="117">
        <v>4.1900000000000004</v>
      </c>
      <c r="V23" s="117">
        <v>4.26</v>
      </c>
      <c r="W23" s="118">
        <v>4.24</v>
      </c>
      <c r="X23" s="106"/>
      <c r="Y23" s="117">
        <v>4.4400000000000004</v>
      </c>
      <c r="Z23" s="117">
        <v>4.43</v>
      </c>
      <c r="AA23" s="117">
        <v>4.5199999999999996</v>
      </c>
      <c r="AB23" s="117">
        <v>4.57</v>
      </c>
      <c r="AC23" s="117">
        <v>4.6500000000000004</v>
      </c>
      <c r="AD23" s="117">
        <v>4.75</v>
      </c>
      <c r="AE23" s="117">
        <v>4.8</v>
      </c>
      <c r="AF23" s="117">
        <v>4.8099999999999996</v>
      </c>
      <c r="AG23" s="117">
        <v>4.74</v>
      </c>
      <c r="AH23" s="118">
        <v>4.55</v>
      </c>
      <c r="AI23" s="106"/>
      <c r="AJ23" s="117">
        <v>4.25</v>
      </c>
      <c r="AK23" s="117">
        <v>4.59</v>
      </c>
      <c r="AL23" s="117">
        <v>4.87</v>
      </c>
      <c r="AM23" s="117">
        <v>4.91</v>
      </c>
      <c r="AN23" s="117">
        <v>4.87</v>
      </c>
      <c r="AO23" s="117">
        <v>4.92</v>
      </c>
      <c r="AP23" s="117">
        <v>4.72</v>
      </c>
      <c r="AQ23" s="117">
        <v>4.63</v>
      </c>
      <c r="AR23" s="117">
        <v>4.6399999999999997</v>
      </c>
      <c r="AS23" s="118">
        <v>4.55</v>
      </c>
    </row>
    <row r="24" spans="1:45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 spans="1:45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  <c r="AI25" s="119" t="s">
        <v>9</v>
      </c>
      <c r="AJ25" s="120" t="s">
        <v>10</v>
      </c>
      <c r="AK25" s="179" t="s">
        <v>11</v>
      </c>
      <c r="AL25" s="179"/>
      <c r="AM25" s="179" t="s">
        <v>12</v>
      </c>
      <c r="AN25" s="179"/>
      <c r="AO25" s="120"/>
      <c r="AP25" s="120"/>
      <c r="AQ25" s="120"/>
      <c r="AR25" s="124"/>
      <c r="AS25" s="125"/>
    </row>
    <row r="26" spans="1:45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0.28700000000000081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0.30849999999999955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1.0472000000000001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0.94587000000000021</v>
      </c>
      <c r="AC26" s="180"/>
      <c r="AD26" s="43"/>
      <c r="AE26" s="43"/>
      <c r="AF26" s="43"/>
      <c r="AG26" s="105"/>
      <c r="AH26" s="126"/>
      <c r="AI26" s="121" t="s">
        <v>13</v>
      </c>
      <c r="AJ26" s="101" t="s">
        <v>14</v>
      </c>
      <c r="AK26" s="138">
        <v>1.38</v>
      </c>
      <c r="AL26" s="137" t="s">
        <v>99</v>
      </c>
      <c r="AM26" s="180">
        <f>AVERAGE(AJ4:AS13)-AVERAGE(AJ14:AS23)</f>
        <v>0.79706000000000277</v>
      </c>
      <c r="AN26" s="180"/>
      <c r="AO26" s="43"/>
      <c r="AP26" s="43"/>
      <c r="AQ26" s="43"/>
      <c r="AR26" s="105"/>
      <c r="AS26" s="126"/>
    </row>
    <row r="27" spans="1:45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  <c r="AI27" s="122" t="s">
        <v>17</v>
      </c>
      <c r="AJ27" s="100" t="s">
        <v>18</v>
      </c>
      <c r="AK27" s="174" t="str">
        <f>"--"</f>
        <v>--</v>
      </c>
      <c r="AL27" s="174"/>
      <c r="AM27" s="174">
        <v>1.5</v>
      </c>
      <c r="AN27" s="174"/>
      <c r="AO27" s="42"/>
      <c r="AP27" s="42"/>
      <c r="AQ27" s="42"/>
      <c r="AR27" s="103"/>
      <c r="AS27" s="127"/>
    </row>
    <row r="28" spans="1:45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0.50041025641025783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0.47461538461538388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0.75415637860082319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0.62557539682539709</v>
      </c>
      <c r="AC28" s="176"/>
      <c r="AD28" s="102"/>
      <c r="AE28" s="102"/>
      <c r="AF28" s="102"/>
      <c r="AG28" s="103"/>
      <c r="AH28" s="127"/>
      <c r="AI28" s="123" t="s">
        <v>19</v>
      </c>
      <c r="AJ28" s="104" t="s">
        <v>20</v>
      </c>
      <c r="AK28" s="175" t="s">
        <v>98</v>
      </c>
      <c r="AL28" s="175"/>
      <c r="AM28" s="176">
        <f>(AM26/(2.268/AM27))</f>
        <v>0.52715608465608654</v>
      </c>
      <c r="AN28" s="176"/>
      <c r="AO28" s="102"/>
      <c r="AP28" s="102"/>
      <c r="AQ28" s="102"/>
      <c r="AR28" s="103"/>
      <c r="AS28" s="127"/>
    </row>
    <row r="29" spans="1:45" ht="18.75" thickBot="1" x14ac:dyDescent="0.4">
      <c r="A29" s="134" t="s">
        <v>78</v>
      </c>
      <c r="B29" s="128" t="s">
        <v>18</v>
      </c>
      <c r="C29" s="168">
        <f>0.972*E28/C26</f>
        <v>1.6213292307692353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1.5377538461538438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0.81448888888888904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0.94587000000000032</v>
      </c>
      <c r="AA29" s="171"/>
      <c r="AB29" s="142" t="s">
        <v>83</v>
      </c>
      <c r="AC29" s="143"/>
      <c r="AD29" s="144"/>
      <c r="AE29" s="144"/>
      <c r="AF29" s="144"/>
      <c r="AG29" s="145"/>
      <c r="AH29" s="146"/>
      <c r="AI29" s="139" t="s">
        <v>78</v>
      </c>
      <c r="AJ29" s="141" t="s">
        <v>18</v>
      </c>
      <c r="AK29" s="171">
        <f>2.268*AM28/1.5</f>
        <v>0.79706000000000277</v>
      </c>
      <c r="AL29" s="171"/>
      <c r="AM29" s="142" t="s">
        <v>83</v>
      </c>
      <c r="AN29" s="143"/>
      <c r="AO29" s="144"/>
      <c r="AP29" s="144"/>
      <c r="AQ29" s="144"/>
      <c r="AR29" s="145"/>
      <c r="AS29" s="146"/>
    </row>
    <row r="30" spans="1:45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  <c r="AI30"/>
      <c r="AJ30"/>
      <c r="AK30"/>
      <c r="AL30"/>
      <c r="AM30"/>
      <c r="AN30"/>
      <c r="AO30"/>
      <c r="AP30"/>
      <c r="AQ30"/>
    </row>
    <row r="31" spans="1:45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  <c r="AI31" s="159" t="s">
        <v>34</v>
      </c>
      <c r="AJ31" s="160"/>
      <c r="AK31" s="160"/>
      <c r="AL31" s="160"/>
      <c r="AM31" s="160"/>
      <c r="AN31" s="160"/>
      <c r="AO31" s="160"/>
      <c r="AP31" s="160"/>
      <c r="AQ31" s="160"/>
      <c r="AR31" s="160"/>
      <c r="AS31" s="161"/>
    </row>
    <row r="32" spans="1:45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  <c r="AI32" s="165" t="s">
        <v>36</v>
      </c>
      <c r="AJ32" s="166"/>
      <c r="AK32" s="166"/>
      <c r="AL32" s="166"/>
      <c r="AM32" s="166"/>
      <c r="AN32" s="166"/>
      <c r="AO32" s="166"/>
      <c r="AP32" s="166"/>
      <c r="AQ32" s="166"/>
      <c r="AR32" s="166"/>
      <c r="AS32" s="167"/>
    </row>
    <row r="33" spans="1:45" thickTop="1" x14ac:dyDescent="0.35">
      <c r="A33" s="66" t="s">
        <v>52</v>
      </c>
      <c r="B33" s="67">
        <f>B4-B14</f>
        <v>0.30000000000000071</v>
      </c>
      <c r="C33" s="67">
        <f t="shared" ref="C33:F33" si="0">C4-C14</f>
        <v>0.32000000000000028</v>
      </c>
      <c r="D33" s="67">
        <f t="shared" si="0"/>
        <v>0.20999999999999996</v>
      </c>
      <c r="E33" s="67">
        <f t="shared" si="0"/>
        <v>0.1899999999999995</v>
      </c>
      <c r="F33" s="68">
        <f t="shared" si="0"/>
        <v>0.21999999999999975</v>
      </c>
      <c r="G33" s="69" t="s">
        <v>56</v>
      </c>
      <c r="H33" s="22">
        <f>H4-H14</f>
        <v>0.29999999999999982</v>
      </c>
      <c r="I33" s="22">
        <f t="shared" ref="I33:Q33" si="1">I4-I14</f>
        <v>0.27000000000000024</v>
      </c>
      <c r="J33" s="22">
        <f t="shared" si="1"/>
        <v>0.33000000000000007</v>
      </c>
      <c r="K33" s="22">
        <f t="shared" si="1"/>
        <v>0.31000000000000005</v>
      </c>
      <c r="L33" s="22">
        <f t="shared" si="1"/>
        <v>0.29999999999999982</v>
      </c>
      <c r="M33" s="22">
        <f t="shared" si="1"/>
        <v>0.30000000000000004</v>
      </c>
      <c r="N33" s="22">
        <f t="shared" si="1"/>
        <v>0.33999999999999986</v>
      </c>
      <c r="O33" s="22">
        <f t="shared" si="1"/>
        <v>0.30000000000000004</v>
      </c>
      <c r="P33" s="22">
        <f t="shared" si="1"/>
        <v>0.31000000000000005</v>
      </c>
      <c r="Q33" s="70">
        <f t="shared" si="1"/>
        <v>0.3600000000000001</v>
      </c>
      <c r="R33" s="66" t="s">
        <v>52</v>
      </c>
      <c r="S33" s="67">
        <f>S4-S14</f>
        <v>1.1299999999999994</v>
      </c>
      <c r="T33" s="67">
        <f t="shared" ref="T33:W33" si="2">T4-T14</f>
        <v>1.1499999999999999</v>
      </c>
      <c r="U33" s="67">
        <f t="shared" si="2"/>
        <v>1.1099999999999999</v>
      </c>
      <c r="V33" s="67">
        <f t="shared" si="2"/>
        <v>1.1900000000000004</v>
      </c>
      <c r="W33" s="68">
        <f t="shared" si="2"/>
        <v>1.1200000000000001</v>
      </c>
      <c r="X33" s="69" t="s">
        <v>56</v>
      </c>
      <c r="Y33" s="22">
        <f>Y4-Y14</f>
        <v>1.25</v>
      </c>
      <c r="Z33" s="22">
        <f t="shared" ref="Z33:AH33" si="3">Z4-Z14</f>
        <v>0.9300000000000006</v>
      </c>
      <c r="AA33" s="22">
        <f t="shared" si="3"/>
        <v>0.89999999999999947</v>
      </c>
      <c r="AB33" s="22">
        <f t="shared" si="3"/>
        <v>0.94000000000000039</v>
      </c>
      <c r="AC33" s="22">
        <f t="shared" si="3"/>
        <v>0.96999999999999975</v>
      </c>
      <c r="AD33" s="22">
        <f t="shared" si="3"/>
        <v>0.87000000000000011</v>
      </c>
      <c r="AE33" s="22">
        <f t="shared" si="3"/>
        <v>1.0899999999999999</v>
      </c>
      <c r="AF33" s="22">
        <f t="shared" si="3"/>
        <v>1.1399999999999997</v>
      </c>
      <c r="AG33" s="22">
        <f t="shared" si="3"/>
        <v>0.98000000000000043</v>
      </c>
      <c r="AH33" s="70">
        <f t="shared" si="3"/>
        <v>1.0199999999999996</v>
      </c>
      <c r="AI33" s="69" t="s">
        <v>56</v>
      </c>
      <c r="AJ33" s="22">
        <f>AJ4-AJ14</f>
        <v>0.9399999999999995</v>
      </c>
      <c r="AK33" s="22">
        <f t="shared" ref="AK33:AS33" si="4">AK4-AK14</f>
        <v>0.97999999999999954</v>
      </c>
      <c r="AL33" s="22">
        <f t="shared" si="4"/>
        <v>1.1399999999999997</v>
      </c>
      <c r="AM33" s="22">
        <f t="shared" si="4"/>
        <v>0.89000000000000057</v>
      </c>
      <c r="AN33" s="22">
        <f t="shared" si="4"/>
        <v>0.88999999999999968</v>
      </c>
      <c r="AO33" s="22">
        <f t="shared" si="4"/>
        <v>0.89000000000000057</v>
      </c>
      <c r="AP33" s="22">
        <f t="shared" si="4"/>
        <v>0.94000000000000039</v>
      </c>
      <c r="AQ33" s="22">
        <f t="shared" si="4"/>
        <v>0.85000000000000053</v>
      </c>
      <c r="AR33" s="22">
        <f t="shared" si="4"/>
        <v>0.73999999999999932</v>
      </c>
      <c r="AS33" s="70">
        <f t="shared" si="4"/>
        <v>0.88999999999999968</v>
      </c>
    </row>
    <row r="34" spans="1:45" ht="16.5" x14ac:dyDescent="0.35">
      <c r="A34" s="55"/>
      <c r="B34" s="54">
        <f t="shared" ref="B34:F42" si="5">B5-B15</f>
        <v>0.22000000000000064</v>
      </c>
      <c r="C34" s="54">
        <f t="shared" si="5"/>
        <v>0.20000000000000018</v>
      </c>
      <c r="D34" s="54">
        <f t="shared" si="5"/>
        <v>0.23000000000000043</v>
      </c>
      <c r="E34" s="54">
        <f t="shared" si="5"/>
        <v>0.33000000000000007</v>
      </c>
      <c r="F34" s="56">
        <f t="shared" si="5"/>
        <v>0.24000000000000021</v>
      </c>
      <c r="G34" s="71"/>
      <c r="H34" s="22">
        <f t="shared" ref="H34:Q42" si="6">H5-H15</f>
        <v>0.32000000000000028</v>
      </c>
      <c r="I34" s="22">
        <f t="shared" si="6"/>
        <v>0.37000000000000011</v>
      </c>
      <c r="J34" s="22">
        <f t="shared" si="6"/>
        <v>0.27</v>
      </c>
      <c r="K34" s="22">
        <f t="shared" si="6"/>
        <v>0.31000000000000005</v>
      </c>
      <c r="L34" s="22">
        <f t="shared" si="6"/>
        <v>0.26000000000000023</v>
      </c>
      <c r="M34" s="22">
        <f t="shared" si="6"/>
        <v>0.36000000000000032</v>
      </c>
      <c r="N34" s="22">
        <f t="shared" si="6"/>
        <v>0.31999999999999984</v>
      </c>
      <c r="O34" s="22">
        <f t="shared" si="6"/>
        <v>0.33999999999999986</v>
      </c>
      <c r="P34" s="22">
        <f t="shared" si="6"/>
        <v>0.27</v>
      </c>
      <c r="Q34" s="70">
        <f t="shared" si="6"/>
        <v>0.27</v>
      </c>
      <c r="R34" s="55"/>
      <c r="S34" s="54">
        <f t="shared" ref="S34:W42" si="7">S5-S15</f>
        <v>1.1600000000000001</v>
      </c>
      <c r="T34" s="54">
        <f t="shared" si="7"/>
        <v>1.23</v>
      </c>
      <c r="U34" s="54">
        <f t="shared" si="7"/>
        <v>1.3099999999999996</v>
      </c>
      <c r="V34" s="54">
        <f t="shared" si="7"/>
        <v>1.1099999999999994</v>
      </c>
      <c r="W34" s="56">
        <f t="shared" si="7"/>
        <v>1.1299999999999999</v>
      </c>
      <c r="X34" s="71"/>
      <c r="Y34" s="22">
        <f t="shared" ref="Y34:AH42" si="8">Y5-Y15</f>
        <v>1.1499999999999995</v>
      </c>
      <c r="Z34" s="22">
        <f t="shared" si="8"/>
        <v>1.1099999999999994</v>
      </c>
      <c r="AA34" s="22">
        <f t="shared" si="8"/>
        <v>1.0300000000000002</v>
      </c>
      <c r="AB34" s="22">
        <f t="shared" si="8"/>
        <v>1.0899999999999999</v>
      </c>
      <c r="AC34" s="22">
        <f t="shared" si="8"/>
        <v>0.97999999999999954</v>
      </c>
      <c r="AD34" s="22">
        <f t="shared" si="8"/>
        <v>0.91000000000000014</v>
      </c>
      <c r="AE34" s="22">
        <f t="shared" si="8"/>
        <v>0.91000000000000014</v>
      </c>
      <c r="AF34" s="22">
        <f t="shared" si="8"/>
        <v>0.94000000000000039</v>
      </c>
      <c r="AG34" s="22">
        <f t="shared" si="8"/>
        <v>1.0300000000000002</v>
      </c>
      <c r="AH34" s="70">
        <f t="shared" si="8"/>
        <v>1.1399999999999997</v>
      </c>
      <c r="AI34" s="71"/>
      <c r="AJ34" s="22">
        <f t="shared" ref="AJ34:AS42" si="9">AJ5-AJ15</f>
        <v>0.96</v>
      </c>
      <c r="AK34" s="22">
        <f t="shared" si="9"/>
        <v>0.83999999999999986</v>
      </c>
      <c r="AL34" s="22">
        <f t="shared" si="9"/>
        <v>0.91000000000000014</v>
      </c>
      <c r="AM34" s="22">
        <f t="shared" si="9"/>
        <v>0.88999999999999968</v>
      </c>
      <c r="AN34" s="22">
        <f t="shared" si="9"/>
        <v>0.84999999999999964</v>
      </c>
      <c r="AO34" s="22">
        <f t="shared" si="9"/>
        <v>0.79999999999999982</v>
      </c>
      <c r="AP34" s="22">
        <f t="shared" si="9"/>
        <v>0.85000000000000053</v>
      </c>
      <c r="AQ34" s="22">
        <f t="shared" si="9"/>
        <v>0.85999999999999943</v>
      </c>
      <c r="AR34" s="22">
        <f t="shared" si="9"/>
        <v>0.99000000000000021</v>
      </c>
      <c r="AS34" s="70">
        <f t="shared" si="9"/>
        <v>0.89999999999999947</v>
      </c>
    </row>
    <row r="35" spans="1:45" ht="16.5" x14ac:dyDescent="0.35">
      <c r="A35" s="55"/>
      <c r="B35" s="54">
        <f t="shared" si="5"/>
        <v>0.19000000000000039</v>
      </c>
      <c r="C35" s="54">
        <f t="shared" si="5"/>
        <v>0.25</v>
      </c>
      <c r="D35" s="54">
        <f t="shared" si="5"/>
        <v>0.25</v>
      </c>
      <c r="E35" s="54">
        <f t="shared" si="5"/>
        <v>0.19999999999999929</v>
      </c>
      <c r="F35" s="56">
        <f t="shared" si="5"/>
        <v>0.29999999999999982</v>
      </c>
      <c r="G35" s="71"/>
      <c r="H35" s="22">
        <f t="shared" si="6"/>
        <v>0.28000000000000003</v>
      </c>
      <c r="I35" s="22">
        <f t="shared" si="6"/>
        <v>0.2799999999999998</v>
      </c>
      <c r="J35" s="22">
        <f t="shared" si="6"/>
        <v>0.31999999999999984</v>
      </c>
      <c r="K35" s="22">
        <f t="shared" si="6"/>
        <v>0.30999999999999961</v>
      </c>
      <c r="L35" s="22">
        <f t="shared" si="6"/>
        <v>0.21999999999999975</v>
      </c>
      <c r="M35" s="22">
        <f t="shared" si="6"/>
        <v>0.30000000000000027</v>
      </c>
      <c r="N35" s="22">
        <f t="shared" si="6"/>
        <v>0.32000000000000028</v>
      </c>
      <c r="O35" s="22">
        <f t="shared" si="6"/>
        <v>0.33000000000000007</v>
      </c>
      <c r="P35" s="22">
        <f t="shared" si="6"/>
        <v>0.33000000000000007</v>
      </c>
      <c r="Q35" s="70">
        <f t="shared" si="6"/>
        <v>0.32000000000000006</v>
      </c>
      <c r="R35" s="55"/>
      <c r="S35" s="54">
        <f t="shared" si="7"/>
        <v>1.2800000000000002</v>
      </c>
      <c r="T35" s="54">
        <f t="shared" si="7"/>
        <v>1.2599999999999998</v>
      </c>
      <c r="U35" s="54">
        <f t="shared" si="7"/>
        <v>1.19</v>
      </c>
      <c r="V35" s="54">
        <f t="shared" si="7"/>
        <v>1.29</v>
      </c>
      <c r="W35" s="56">
        <f t="shared" si="7"/>
        <v>1.1600000000000001</v>
      </c>
      <c r="X35" s="71"/>
      <c r="Y35" s="22">
        <f t="shared" si="8"/>
        <v>1.0300000000000002</v>
      </c>
      <c r="Z35" s="22">
        <f t="shared" si="8"/>
        <v>1</v>
      </c>
      <c r="AA35" s="22">
        <f t="shared" si="8"/>
        <v>1</v>
      </c>
      <c r="AB35" s="22">
        <f t="shared" si="8"/>
        <v>1.0900000000000007</v>
      </c>
      <c r="AC35" s="22">
        <f t="shared" si="8"/>
        <v>1.0200000000000005</v>
      </c>
      <c r="AD35" s="22">
        <f t="shared" si="8"/>
        <v>0.95000000000000018</v>
      </c>
      <c r="AE35" s="22">
        <f t="shared" si="8"/>
        <v>0.82000000000000028</v>
      </c>
      <c r="AF35" s="22">
        <f t="shared" si="8"/>
        <v>0.96999999999999975</v>
      </c>
      <c r="AG35" s="22">
        <f t="shared" si="8"/>
        <v>0.99000000000000021</v>
      </c>
      <c r="AH35" s="70">
        <f t="shared" si="8"/>
        <v>0.9399999999999995</v>
      </c>
      <c r="AI35" s="71"/>
      <c r="AJ35" s="22">
        <f t="shared" si="9"/>
        <v>1</v>
      </c>
      <c r="AK35" s="22">
        <f t="shared" si="9"/>
        <v>0.83000000000000007</v>
      </c>
      <c r="AL35" s="22">
        <f t="shared" si="9"/>
        <v>0.89000000000000057</v>
      </c>
      <c r="AM35" s="22">
        <f t="shared" si="9"/>
        <v>0.80000000000000071</v>
      </c>
      <c r="AN35" s="22">
        <f t="shared" si="9"/>
        <v>0.89999999999999947</v>
      </c>
      <c r="AO35" s="22">
        <f t="shared" si="9"/>
        <v>0.83000000000000007</v>
      </c>
      <c r="AP35" s="22">
        <f t="shared" si="9"/>
        <v>0.86000000000000032</v>
      </c>
      <c r="AQ35" s="22">
        <f t="shared" si="9"/>
        <v>0.76999999999999957</v>
      </c>
      <c r="AR35" s="22">
        <f t="shared" si="9"/>
        <v>0.72999999999999954</v>
      </c>
      <c r="AS35" s="70">
        <f t="shared" si="9"/>
        <v>0.78000000000000025</v>
      </c>
    </row>
    <row r="36" spans="1:45" ht="16.5" x14ac:dyDescent="0.35">
      <c r="A36" s="55"/>
      <c r="B36" s="54">
        <f t="shared" si="5"/>
        <v>0.29000000000000004</v>
      </c>
      <c r="C36" s="54">
        <f t="shared" si="5"/>
        <v>0.26000000000000068</v>
      </c>
      <c r="D36" s="54">
        <f t="shared" si="5"/>
        <v>0.25</v>
      </c>
      <c r="E36" s="54">
        <f t="shared" si="5"/>
        <v>0.27999999999999936</v>
      </c>
      <c r="F36" s="56">
        <f t="shared" si="5"/>
        <v>0.26999999999999957</v>
      </c>
      <c r="G36" s="71"/>
      <c r="H36" s="22">
        <f t="shared" si="6"/>
        <v>0.25999999999999979</v>
      </c>
      <c r="I36" s="22">
        <f t="shared" si="6"/>
        <v>0.32000000000000028</v>
      </c>
      <c r="J36" s="22">
        <f t="shared" si="6"/>
        <v>0.29000000000000004</v>
      </c>
      <c r="K36" s="22">
        <f t="shared" si="6"/>
        <v>0.31000000000000005</v>
      </c>
      <c r="L36" s="22">
        <f t="shared" si="6"/>
        <v>0.26000000000000023</v>
      </c>
      <c r="M36" s="22">
        <f t="shared" si="6"/>
        <v>0.29999999999999982</v>
      </c>
      <c r="N36" s="22">
        <f t="shared" si="6"/>
        <v>0.23999999999999977</v>
      </c>
      <c r="O36" s="22">
        <f t="shared" si="6"/>
        <v>0.33000000000000007</v>
      </c>
      <c r="P36" s="22">
        <f t="shared" si="6"/>
        <v>0.30000000000000004</v>
      </c>
      <c r="Q36" s="70">
        <f t="shared" si="6"/>
        <v>0.32000000000000028</v>
      </c>
      <c r="R36" s="55"/>
      <c r="S36" s="54">
        <f t="shared" si="7"/>
        <v>1.0700000000000003</v>
      </c>
      <c r="T36" s="54">
        <f t="shared" si="7"/>
        <v>1.27</v>
      </c>
      <c r="U36" s="54">
        <f t="shared" si="7"/>
        <v>1.1999999999999997</v>
      </c>
      <c r="V36" s="54">
        <f t="shared" si="7"/>
        <v>1.1600000000000001</v>
      </c>
      <c r="W36" s="56">
        <f t="shared" si="7"/>
        <v>1.1100000000000003</v>
      </c>
      <c r="X36" s="71"/>
      <c r="Y36" s="22">
        <f t="shared" si="8"/>
        <v>1.08</v>
      </c>
      <c r="Z36" s="22">
        <f t="shared" si="8"/>
        <v>1.1300000000000008</v>
      </c>
      <c r="AA36" s="22">
        <f t="shared" si="8"/>
        <v>0.96999999999999975</v>
      </c>
      <c r="AB36" s="22">
        <f t="shared" si="8"/>
        <v>1.08</v>
      </c>
      <c r="AC36" s="22">
        <f t="shared" si="8"/>
        <v>0.91000000000000014</v>
      </c>
      <c r="AD36" s="22">
        <f t="shared" si="8"/>
        <v>0.89000000000000057</v>
      </c>
      <c r="AE36" s="22">
        <f t="shared" si="8"/>
        <v>0.91000000000000014</v>
      </c>
      <c r="AF36" s="22">
        <f t="shared" si="8"/>
        <v>1</v>
      </c>
      <c r="AG36" s="22">
        <f t="shared" si="8"/>
        <v>1.08</v>
      </c>
      <c r="AH36" s="70">
        <f t="shared" si="8"/>
        <v>1.0099999999999998</v>
      </c>
      <c r="AI36" s="71"/>
      <c r="AJ36" s="22">
        <f t="shared" si="9"/>
        <v>1.04</v>
      </c>
      <c r="AK36" s="22">
        <f t="shared" si="9"/>
        <v>0.92999999999999972</v>
      </c>
      <c r="AL36" s="22">
        <f t="shared" si="9"/>
        <v>0.75</v>
      </c>
      <c r="AM36" s="22">
        <f t="shared" si="9"/>
        <v>0.75</v>
      </c>
      <c r="AN36" s="22">
        <f t="shared" si="9"/>
        <v>0.86000000000000032</v>
      </c>
      <c r="AO36" s="22">
        <f t="shared" si="9"/>
        <v>0.71999999999999975</v>
      </c>
      <c r="AP36" s="22">
        <f t="shared" si="9"/>
        <v>0.91000000000000014</v>
      </c>
      <c r="AQ36" s="22">
        <f t="shared" si="9"/>
        <v>0.85999999999999943</v>
      </c>
      <c r="AR36" s="22">
        <f t="shared" si="9"/>
        <v>0.80999999999999961</v>
      </c>
      <c r="AS36" s="70">
        <f t="shared" si="9"/>
        <v>0.97000000000000064</v>
      </c>
    </row>
    <row r="37" spans="1:45" ht="16.5" x14ac:dyDescent="0.35">
      <c r="A37" s="55"/>
      <c r="B37" s="54">
        <f t="shared" si="5"/>
        <v>0.27000000000000046</v>
      </c>
      <c r="C37" s="54">
        <f t="shared" si="5"/>
        <v>0.35999999999999943</v>
      </c>
      <c r="D37" s="54">
        <f t="shared" si="5"/>
        <v>0.1899999999999995</v>
      </c>
      <c r="E37" s="54">
        <f t="shared" si="5"/>
        <v>0.33999999999999986</v>
      </c>
      <c r="F37" s="56">
        <f t="shared" si="5"/>
        <v>0.3100000000000005</v>
      </c>
      <c r="G37" s="71"/>
      <c r="H37" s="22">
        <f t="shared" si="6"/>
        <v>0.30000000000000027</v>
      </c>
      <c r="I37" s="22">
        <f t="shared" si="6"/>
        <v>0.33999999999999986</v>
      </c>
      <c r="J37" s="22">
        <f t="shared" si="6"/>
        <v>0.35000000000000009</v>
      </c>
      <c r="K37" s="22">
        <f t="shared" si="6"/>
        <v>0.27</v>
      </c>
      <c r="L37" s="22">
        <f t="shared" si="6"/>
        <v>0.29999999999999982</v>
      </c>
      <c r="M37" s="22">
        <f t="shared" si="6"/>
        <v>0.31999999999999984</v>
      </c>
      <c r="N37" s="22">
        <f t="shared" si="6"/>
        <v>0.30000000000000027</v>
      </c>
      <c r="O37" s="22">
        <f t="shared" si="6"/>
        <v>0.31999999999999984</v>
      </c>
      <c r="P37" s="22">
        <f t="shared" si="6"/>
        <v>0.23999999999999977</v>
      </c>
      <c r="Q37" s="70">
        <f t="shared" si="6"/>
        <v>0.33999999999999986</v>
      </c>
      <c r="R37" s="55"/>
      <c r="S37" s="54">
        <f t="shared" si="7"/>
        <v>1.23</v>
      </c>
      <c r="T37" s="54">
        <f t="shared" si="7"/>
        <v>1.17</v>
      </c>
      <c r="U37" s="54">
        <f t="shared" si="7"/>
        <v>1.3200000000000003</v>
      </c>
      <c r="V37" s="54">
        <f t="shared" si="7"/>
        <v>1.29</v>
      </c>
      <c r="W37" s="56">
        <f t="shared" si="7"/>
        <v>1.1700000000000008</v>
      </c>
      <c r="X37" s="71"/>
      <c r="Y37" s="22">
        <f t="shared" si="8"/>
        <v>1</v>
      </c>
      <c r="Z37" s="22">
        <f t="shared" si="8"/>
        <v>0.96</v>
      </c>
      <c r="AA37" s="22">
        <f t="shared" si="8"/>
        <v>1.1099999999999994</v>
      </c>
      <c r="AB37" s="22">
        <f t="shared" si="8"/>
        <v>1.1199999999999992</v>
      </c>
      <c r="AC37" s="22">
        <f t="shared" si="8"/>
        <v>0.99599999999999955</v>
      </c>
      <c r="AD37" s="22">
        <f t="shared" si="8"/>
        <v>0.95000000000000018</v>
      </c>
      <c r="AE37" s="22">
        <f t="shared" si="8"/>
        <v>0.97999999999999954</v>
      </c>
      <c r="AF37" s="22">
        <f t="shared" si="8"/>
        <v>1.0300000000000002</v>
      </c>
      <c r="AG37" s="22">
        <f t="shared" si="8"/>
        <v>1.0300000000000002</v>
      </c>
      <c r="AH37" s="70">
        <f t="shared" si="8"/>
        <v>1.0099999999999998</v>
      </c>
      <c r="AI37" s="71"/>
      <c r="AJ37" s="22">
        <f t="shared" si="9"/>
        <v>0.66999999999999993</v>
      </c>
      <c r="AK37" s="22">
        <f t="shared" si="9"/>
        <v>0.74000000000000021</v>
      </c>
      <c r="AL37" s="22">
        <f t="shared" si="9"/>
        <v>0.84999999999999964</v>
      </c>
      <c r="AM37" s="22">
        <f t="shared" si="9"/>
        <v>0.89999999999999947</v>
      </c>
      <c r="AN37" s="22">
        <f t="shared" si="9"/>
        <v>0.74000000000000021</v>
      </c>
      <c r="AO37" s="22">
        <f t="shared" si="9"/>
        <v>0.8199999999999994</v>
      </c>
      <c r="AP37" s="22">
        <f t="shared" si="9"/>
        <v>0.79</v>
      </c>
      <c r="AQ37" s="22">
        <f t="shared" si="9"/>
        <v>0.86000000000000032</v>
      </c>
      <c r="AR37" s="22">
        <f t="shared" si="9"/>
        <v>0.8100000000000005</v>
      </c>
      <c r="AS37" s="70">
        <f t="shared" si="9"/>
        <v>0.83000000000000007</v>
      </c>
    </row>
    <row r="38" spans="1:45" ht="16.5" x14ac:dyDescent="0.35">
      <c r="A38" s="55" t="s">
        <v>53</v>
      </c>
      <c r="B38" s="54">
        <f t="shared" si="5"/>
        <v>0.24000000000000021</v>
      </c>
      <c r="C38" s="54">
        <f t="shared" si="5"/>
        <v>0.35000000000000053</v>
      </c>
      <c r="D38" s="54">
        <f t="shared" si="5"/>
        <v>0.40000000000000036</v>
      </c>
      <c r="E38" s="54">
        <f t="shared" si="5"/>
        <v>0.19000000000000039</v>
      </c>
      <c r="F38" s="56">
        <f t="shared" si="5"/>
        <v>0.36000000000000032</v>
      </c>
      <c r="G38" s="71" t="s">
        <v>57</v>
      </c>
      <c r="H38" s="22">
        <f t="shared" si="6"/>
        <v>0.37999999999999989</v>
      </c>
      <c r="I38" s="22">
        <f t="shared" si="6"/>
        <v>0.26</v>
      </c>
      <c r="J38" s="22">
        <f t="shared" si="6"/>
        <v>0.16999999999999993</v>
      </c>
      <c r="K38" s="22">
        <f t="shared" si="6"/>
        <v>0.29999999999999982</v>
      </c>
      <c r="L38" s="22">
        <f t="shared" si="6"/>
        <v>0.31000000000000005</v>
      </c>
      <c r="M38" s="22">
        <f t="shared" si="6"/>
        <v>0.32000000000000028</v>
      </c>
      <c r="N38" s="22">
        <f t="shared" si="6"/>
        <v>0.25999999999999979</v>
      </c>
      <c r="O38" s="22">
        <f t="shared" si="6"/>
        <v>0.31000000000000005</v>
      </c>
      <c r="P38" s="22">
        <f t="shared" si="6"/>
        <v>0.31000000000000005</v>
      </c>
      <c r="Q38" s="70">
        <f t="shared" si="6"/>
        <v>0.42999999999999972</v>
      </c>
      <c r="R38" s="55" t="s">
        <v>53</v>
      </c>
      <c r="S38" s="54">
        <f t="shared" si="7"/>
        <v>0.89000000000000012</v>
      </c>
      <c r="T38" s="54">
        <f t="shared" si="7"/>
        <v>0.86999999999999966</v>
      </c>
      <c r="U38" s="54">
        <f t="shared" si="7"/>
        <v>0.91999999999999993</v>
      </c>
      <c r="V38" s="54">
        <f t="shared" si="7"/>
        <v>0.86000000000000032</v>
      </c>
      <c r="W38" s="56">
        <f t="shared" si="7"/>
        <v>0.99000000000000021</v>
      </c>
      <c r="X38" s="71" t="s">
        <v>57</v>
      </c>
      <c r="Y38" s="22">
        <f t="shared" si="8"/>
        <v>0.85000000000000053</v>
      </c>
      <c r="Z38" s="22">
        <f t="shared" si="8"/>
        <v>0.97000000000000064</v>
      </c>
      <c r="AA38" s="22">
        <f t="shared" si="8"/>
        <v>0.66000000000000014</v>
      </c>
      <c r="AB38" s="22">
        <f t="shared" si="8"/>
        <v>0.86000000000000032</v>
      </c>
      <c r="AC38" s="22">
        <f t="shared" si="8"/>
        <v>0.86799999999999944</v>
      </c>
      <c r="AD38" s="22">
        <f t="shared" si="8"/>
        <v>0.91999999999999993</v>
      </c>
      <c r="AE38" s="22">
        <f t="shared" si="8"/>
        <v>0.79300000000000015</v>
      </c>
      <c r="AF38" s="22">
        <f t="shared" si="8"/>
        <v>0.79999999999999982</v>
      </c>
      <c r="AG38" s="22">
        <f t="shared" si="8"/>
        <v>0.75999999999999979</v>
      </c>
      <c r="AH38" s="70">
        <f t="shared" si="8"/>
        <v>0.87000000000000011</v>
      </c>
      <c r="AI38" s="71" t="s">
        <v>57</v>
      </c>
      <c r="AJ38" s="22">
        <f t="shared" si="9"/>
        <v>0.83000000000000007</v>
      </c>
      <c r="AK38" s="22">
        <f t="shared" si="9"/>
        <v>0.65000000000000036</v>
      </c>
      <c r="AL38" s="22">
        <f t="shared" si="9"/>
        <v>0.73000000000000043</v>
      </c>
      <c r="AM38" s="22">
        <f t="shared" si="9"/>
        <v>0.74600000000000044</v>
      </c>
      <c r="AN38" s="22">
        <f t="shared" si="9"/>
        <v>0.72999999999999954</v>
      </c>
      <c r="AO38" s="22">
        <f t="shared" si="9"/>
        <v>0.66999999999999993</v>
      </c>
      <c r="AP38" s="22">
        <f t="shared" si="9"/>
        <v>0.66999999999999993</v>
      </c>
      <c r="AQ38" s="22">
        <f t="shared" si="9"/>
        <v>0.72000000000000064</v>
      </c>
      <c r="AR38" s="22">
        <f t="shared" si="9"/>
        <v>0.63999999999999968</v>
      </c>
      <c r="AS38" s="70">
        <f t="shared" si="9"/>
        <v>0.88999999999999968</v>
      </c>
    </row>
    <row r="39" spans="1:45" ht="16.5" x14ac:dyDescent="0.35">
      <c r="A39" s="55"/>
      <c r="B39" s="54">
        <f t="shared" si="5"/>
        <v>0.33000000000000007</v>
      </c>
      <c r="C39" s="54">
        <f t="shared" si="5"/>
        <v>0.44999999999999929</v>
      </c>
      <c r="D39" s="54">
        <f t="shared" si="5"/>
        <v>0.25</v>
      </c>
      <c r="E39" s="54">
        <f t="shared" si="5"/>
        <v>0.25999999999999979</v>
      </c>
      <c r="F39" s="56">
        <f t="shared" si="5"/>
        <v>0.20999999999999996</v>
      </c>
      <c r="G39" s="71"/>
      <c r="H39" s="22">
        <f t="shared" si="6"/>
        <v>0.35999999999999988</v>
      </c>
      <c r="I39" s="22">
        <f t="shared" si="6"/>
        <v>0.24</v>
      </c>
      <c r="J39" s="22">
        <f t="shared" si="6"/>
        <v>0.31000000000000005</v>
      </c>
      <c r="K39" s="22">
        <f t="shared" si="6"/>
        <v>0.27</v>
      </c>
      <c r="L39" s="22">
        <f t="shared" si="6"/>
        <v>0.25999999999999979</v>
      </c>
      <c r="M39" s="22">
        <f t="shared" si="6"/>
        <v>0.32000000000000028</v>
      </c>
      <c r="N39" s="22">
        <f t="shared" si="6"/>
        <v>0.33999999999999986</v>
      </c>
      <c r="O39" s="22">
        <f t="shared" si="6"/>
        <v>0.35000000000000009</v>
      </c>
      <c r="P39" s="22">
        <f t="shared" si="6"/>
        <v>0.35999999999999988</v>
      </c>
      <c r="Q39" s="70">
        <f t="shared" si="6"/>
        <v>0.33999999999999986</v>
      </c>
      <c r="R39" s="55"/>
      <c r="S39" s="54">
        <f t="shared" si="7"/>
        <v>0.87999999999999945</v>
      </c>
      <c r="T39" s="54">
        <f t="shared" si="7"/>
        <v>0.8100000000000005</v>
      </c>
      <c r="U39" s="54">
        <f t="shared" si="7"/>
        <v>0.84999999999999964</v>
      </c>
      <c r="V39" s="54">
        <f t="shared" si="7"/>
        <v>0.91999999999999993</v>
      </c>
      <c r="W39" s="56">
        <f t="shared" si="7"/>
        <v>1.04</v>
      </c>
      <c r="X39" s="71"/>
      <c r="Y39" s="22">
        <f t="shared" si="8"/>
        <v>0.87000000000000011</v>
      </c>
      <c r="Z39" s="22">
        <f t="shared" si="8"/>
        <v>0.87999999999999989</v>
      </c>
      <c r="AA39" s="22">
        <f t="shared" si="8"/>
        <v>0.82000000000000028</v>
      </c>
      <c r="AB39" s="22">
        <f t="shared" si="8"/>
        <v>0.90999999999999925</v>
      </c>
      <c r="AC39" s="22">
        <f t="shared" si="8"/>
        <v>1.0099999999999998</v>
      </c>
      <c r="AD39" s="22">
        <f t="shared" si="8"/>
        <v>0.91000000000000014</v>
      </c>
      <c r="AE39" s="22">
        <f t="shared" si="8"/>
        <v>0.85000000000000053</v>
      </c>
      <c r="AF39" s="22">
        <f t="shared" si="8"/>
        <v>0.94000000000000039</v>
      </c>
      <c r="AG39" s="22">
        <f t="shared" si="8"/>
        <v>0.91999999999999993</v>
      </c>
      <c r="AH39" s="70">
        <f t="shared" si="8"/>
        <v>0.96</v>
      </c>
      <c r="AI39" s="71"/>
      <c r="AJ39" s="22">
        <f t="shared" si="9"/>
        <v>0.82999999999999918</v>
      </c>
      <c r="AK39" s="22">
        <f t="shared" si="9"/>
        <v>0.76999999999999957</v>
      </c>
      <c r="AL39" s="22">
        <f t="shared" si="9"/>
        <v>0.94999999999999929</v>
      </c>
      <c r="AM39" s="22">
        <f t="shared" si="9"/>
        <v>0.91999999999999993</v>
      </c>
      <c r="AN39" s="22">
        <f t="shared" si="9"/>
        <v>0.72999999999999954</v>
      </c>
      <c r="AO39" s="22">
        <f t="shared" si="9"/>
        <v>0.88999999999999968</v>
      </c>
      <c r="AP39" s="22">
        <f t="shared" si="9"/>
        <v>0.54</v>
      </c>
      <c r="AQ39" s="22">
        <f t="shared" si="9"/>
        <v>0.53000000000000025</v>
      </c>
      <c r="AR39" s="22">
        <f t="shared" si="9"/>
        <v>0.71999999999999975</v>
      </c>
      <c r="AS39" s="70">
        <f t="shared" si="9"/>
        <v>0.77000000000000046</v>
      </c>
    </row>
    <row r="40" spans="1:45" ht="16.5" x14ac:dyDescent="0.35">
      <c r="A40" s="55"/>
      <c r="B40" s="54">
        <f t="shared" si="5"/>
        <v>0.19999999999999929</v>
      </c>
      <c r="C40" s="54">
        <f t="shared" si="5"/>
        <v>0.28000000000000025</v>
      </c>
      <c r="D40" s="54">
        <f t="shared" si="5"/>
        <v>0.34999999999999964</v>
      </c>
      <c r="E40" s="54">
        <f t="shared" si="5"/>
        <v>0.35000000000000053</v>
      </c>
      <c r="F40" s="56">
        <f t="shared" si="5"/>
        <v>0.3100000000000005</v>
      </c>
      <c r="G40" s="71"/>
      <c r="H40" s="22">
        <f t="shared" si="6"/>
        <v>0.34999999999999987</v>
      </c>
      <c r="I40" s="22">
        <f t="shared" si="6"/>
        <v>0.32999999999999985</v>
      </c>
      <c r="J40" s="22">
        <f t="shared" si="6"/>
        <v>0.29000000000000004</v>
      </c>
      <c r="K40" s="22">
        <f t="shared" si="6"/>
        <v>0.33000000000000007</v>
      </c>
      <c r="L40" s="22">
        <f t="shared" si="6"/>
        <v>0.26000000000000023</v>
      </c>
      <c r="M40" s="22">
        <f t="shared" si="6"/>
        <v>0.27</v>
      </c>
      <c r="N40" s="22">
        <f t="shared" si="6"/>
        <v>0.28000000000000025</v>
      </c>
      <c r="O40" s="22">
        <f t="shared" si="6"/>
        <v>0.32000000000000028</v>
      </c>
      <c r="P40" s="22">
        <f t="shared" si="6"/>
        <v>0.38000000000000012</v>
      </c>
      <c r="Q40" s="70">
        <f t="shared" si="6"/>
        <v>0.35999999999999988</v>
      </c>
      <c r="R40" s="55"/>
      <c r="S40" s="54">
        <f t="shared" si="7"/>
        <v>0.80000000000000027</v>
      </c>
      <c r="T40" s="54">
        <f t="shared" si="7"/>
        <v>0.97999999999999954</v>
      </c>
      <c r="U40" s="54">
        <f t="shared" si="7"/>
        <v>0.85999999999999943</v>
      </c>
      <c r="V40" s="54">
        <f t="shared" si="7"/>
        <v>0.94999999999999929</v>
      </c>
      <c r="W40" s="56">
        <f t="shared" si="7"/>
        <v>1</v>
      </c>
      <c r="X40" s="71"/>
      <c r="Y40" s="22">
        <f t="shared" si="8"/>
        <v>1.0999999999999996</v>
      </c>
      <c r="Z40" s="22">
        <f t="shared" si="8"/>
        <v>0.85999999999999943</v>
      </c>
      <c r="AA40" s="22">
        <f t="shared" si="8"/>
        <v>0.85000000000000053</v>
      </c>
      <c r="AB40" s="22">
        <f t="shared" si="8"/>
        <v>0.90000000000000036</v>
      </c>
      <c r="AC40" s="22">
        <f t="shared" si="8"/>
        <v>0.87999999999999989</v>
      </c>
      <c r="AD40" s="22">
        <f t="shared" si="8"/>
        <v>0.82000000000000028</v>
      </c>
      <c r="AE40" s="22">
        <f t="shared" si="8"/>
        <v>1.0099999999999998</v>
      </c>
      <c r="AF40" s="22">
        <f t="shared" si="8"/>
        <v>0.80999999999999961</v>
      </c>
      <c r="AG40" s="22">
        <f t="shared" si="8"/>
        <v>0.79</v>
      </c>
      <c r="AH40" s="70">
        <f t="shared" si="8"/>
        <v>0.92999999999999972</v>
      </c>
      <c r="AI40" s="71"/>
      <c r="AJ40" s="22">
        <f t="shared" si="9"/>
        <v>0.94999999999999929</v>
      </c>
      <c r="AK40" s="22">
        <f t="shared" si="9"/>
        <v>0.73000000000000043</v>
      </c>
      <c r="AL40" s="22">
        <f t="shared" si="9"/>
        <v>0.74000000000000021</v>
      </c>
      <c r="AM40" s="22">
        <f t="shared" si="9"/>
        <v>0.73000000000000043</v>
      </c>
      <c r="AN40" s="22">
        <f t="shared" si="9"/>
        <v>0.71</v>
      </c>
      <c r="AO40" s="22">
        <f t="shared" si="9"/>
        <v>0.64000000000000057</v>
      </c>
      <c r="AP40" s="22">
        <f t="shared" si="9"/>
        <v>0.70000000000000018</v>
      </c>
      <c r="AQ40" s="22">
        <f t="shared" si="9"/>
        <v>0.64999999999999947</v>
      </c>
      <c r="AR40" s="22">
        <f t="shared" si="9"/>
        <v>0.66999999999999993</v>
      </c>
      <c r="AS40" s="70">
        <f t="shared" si="9"/>
        <v>0.75</v>
      </c>
    </row>
    <row r="41" spans="1:45" ht="16.5" x14ac:dyDescent="0.35">
      <c r="A41" s="55"/>
      <c r="B41" s="54">
        <f t="shared" si="5"/>
        <v>0.23999999999999932</v>
      </c>
      <c r="C41" s="54">
        <f t="shared" si="5"/>
        <v>0.42999999999999972</v>
      </c>
      <c r="D41" s="54">
        <f t="shared" si="5"/>
        <v>0.25999999999999979</v>
      </c>
      <c r="E41" s="54">
        <f t="shared" si="5"/>
        <v>0.28000000000000025</v>
      </c>
      <c r="F41" s="56">
        <f t="shared" si="5"/>
        <v>0.37999999999999989</v>
      </c>
      <c r="G41" s="71"/>
      <c r="H41" s="22">
        <f t="shared" si="6"/>
        <v>0.41999999999999993</v>
      </c>
      <c r="I41" s="22">
        <f t="shared" si="6"/>
        <v>0.28000000000000025</v>
      </c>
      <c r="J41" s="22">
        <f t="shared" si="6"/>
        <v>0.29000000000000004</v>
      </c>
      <c r="K41" s="22">
        <f t="shared" si="6"/>
        <v>0.27</v>
      </c>
      <c r="L41" s="22">
        <f t="shared" si="6"/>
        <v>0.25</v>
      </c>
      <c r="M41" s="22">
        <f t="shared" si="6"/>
        <v>0.33000000000000007</v>
      </c>
      <c r="N41" s="22">
        <f t="shared" si="6"/>
        <v>0.37999999999999989</v>
      </c>
      <c r="O41" s="22">
        <f t="shared" si="6"/>
        <v>0.33999999999999986</v>
      </c>
      <c r="P41" s="22">
        <f t="shared" si="6"/>
        <v>0.33000000000000007</v>
      </c>
      <c r="Q41" s="70">
        <f t="shared" si="6"/>
        <v>0.31000000000000028</v>
      </c>
      <c r="R41" s="55"/>
      <c r="S41" s="54">
        <f t="shared" si="7"/>
        <v>0.9099999999999997</v>
      </c>
      <c r="T41" s="54">
        <f t="shared" si="7"/>
        <v>0.91000000000000014</v>
      </c>
      <c r="U41" s="54">
        <f t="shared" si="7"/>
        <v>0.87000000000000011</v>
      </c>
      <c r="V41" s="54">
        <f t="shared" si="7"/>
        <v>0.88999999999999968</v>
      </c>
      <c r="W41" s="56">
        <f t="shared" si="7"/>
        <v>0.87000000000000011</v>
      </c>
      <c r="X41" s="71"/>
      <c r="Y41" s="22">
        <f t="shared" si="8"/>
        <v>1.0300000000000002</v>
      </c>
      <c r="Z41" s="22">
        <f t="shared" si="8"/>
        <v>0.91999999999999993</v>
      </c>
      <c r="AA41" s="22">
        <f t="shared" si="8"/>
        <v>0.74000000000000021</v>
      </c>
      <c r="AB41" s="22">
        <f t="shared" si="8"/>
        <v>0.91999999999999993</v>
      </c>
      <c r="AC41" s="22">
        <f t="shared" si="8"/>
        <v>0.89999999999999947</v>
      </c>
      <c r="AD41" s="22">
        <f t="shared" si="8"/>
        <v>0.98999999999999932</v>
      </c>
      <c r="AE41" s="22">
        <f t="shared" si="8"/>
        <v>0.87000000000000011</v>
      </c>
      <c r="AF41" s="22">
        <f t="shared" si="8"/>
        <v>0.85000000000000053</v>
      </c>
      <c r="AG41" s="22">
        <f t="shared" si="8"/>
        <v>0.86999999999999922</v>
      </c>
      <c r="AH41" s="70">
        <f t="shared" si="8"/>
        <v>0.79999999999999982</v>
      </c>
      <c r="AI41" s="71"/>
      <c r="AJ41" s="22">
        <f t="shared" si="9"/>
        <v>0.95000000000000018</v>
      </c>
      <c r="AK41" s="22">
        <f t="shared" si="9"/>
        <v>0.82000000000000028</v>
      </c>
      <c r="AL41" s="22">
        <f t="shared" si="9"/>
        <v>0.84999999999999964</v>
      </c>
      <c r="AM41" s="22">
        <f t="shared" si="9"/>
        <v>0.86999999999999922</v>
      </c>
      <c r="AN41" s="22">
        <f t="shared" si="9"/>
        <v>0.73000000000000043</v>
      </c>
      <c r="AO41" s="22">
        <f t="shared" si="9"/>
        <v>0.71</v>
      </c>
      <c r="AP41" s="22">
        <f t="shared" si="9"/>
        <v>0.61000000000000032</v>
      </c>
      <c r="AQ41" s="22">
        <f t="shared" si="9"/>
        <v>0.69000000000000039</v>
      </c>
      <c r="AR41" s="22">
        <f t="shared" si="9"/>
        <v>0.58999999999999986</v>
      </c>
      <c r="AS41" s="70">
        <f t="shared" si="9"/>
        <v>0.66000000000000014</v>
      </c>
    </row>
    <row r="42" spans="1:45" thickBot="1" x14ac:dyDescent="0.4">
      <c r="A42" s="57"/>
      <c r="B42" s="58">
        <f t="shared" si="5"/>
        <v>0.37000000000000011</v>
      </c>
      <c r="C42" s="58">
        <f t="shared" si="5"/>
        <v>0.37999999999999989</v>
      </c>
      <c r="D42" s="58">
        <f t="shared" si="5"/>
        <v>0.38999999999999968</v>
      </c>
      <c r="E42" s="58">
        <f t="shared" si="5"/>
        <v>0.33000000000000007</v>
      </c>
      <c r="F42" s="59">
        <f t="shared" si="5"/>
        <v>0.29000000000000004</v>
      </c>
      <c r="G42" s="73"/>
      <c r="H42" s="36">
        <f t="shared" si="6"/>
        <v>0.32000000000000006</v>
      </c>
      <c r="I42" s="36">
        <f t="shared" si="6"/>
        <v>0.22999999999999998</v>
      </c>
      <c r="J42" s="36">
        <f t="shared" si="6"/>
        <v>0.31999999999999984</v>
      </c>
      <c r="K42" s="36">
        <f t="shared" si="6"/>
        <v>0.35999999999999988</v>
      </c>
      <c r="L42" s="36">
        <f t="shared" si="6"/>
        <v>0.2799999999999998</v>
      </c>
      <c r="M42" s="36">
        <f t="shared" si="6"/>
        <v>0.30000000000000027</v>
      </c>
      <c r="N42" s="36">
        <f t="shared" si="6"/>
        <v>0.32000000000000028</v>
      </c>
      <c r="O42" s="36">
        <f t="shared" si="6"/>
        <v>0.35000000000000009</v>
      </c>
      <c r="P42" s="36">
        <f t="shared" si="6"/>
        <v>0.29000000000000004</v>
      </c>
      <c r="Q42" s="74">
        <f t="shared" si="6"/>
        <v>0.28000000000000003</v>
      </c>
      <c r="R42" s="57"/>
      <c r="S42" s="58">
        <f t="shared" si="7"/>
        <v>1</v>
      </c>
      <c r="T42" s="58">
        <f t="shared" si="7"/>
        <v>0.9099999999999997</v>
      </c>
      <c r="U42" s="58">
        <f t="shared" si="7"/>
        <v>0.79</v>
      </c>
      <c r="V42" s="58">
        <f t="shared" si="7"/>
        <v>0.90000000000000036</v>
      </c>
      <c r="W42" s="59">
        <f t="shared" si="7"/>
        <v>0.87999999999999989</v>
      </c>
      <c r="X42" s="73"/>
      <c r="Y42" s="36">
        <f t="shared" si="8"/>
        <v>0.94999999999999929</v>
      </c>
      <c r="Z42" s="36">
        <f t="shared" si="8"/>
        <v>0.97000000000000064</v>
      </c>
      <c r="AA42" s="36">
        <f t="shared" si="8"/>
        <v>0.83000000000000007</v>
      </c>
      <c r="AB42" s="36">
        <f t="shared" si="8"/>
        <v>0.9399999999999995</v>
      </c>
      <c r="AC42" s="36">
        <f t="shared" si="8"/>
        <v>0.97999999999999954</v>
      </c>
      <c r="AD42" s="36">
        <f t="shared" si="8"/>
        <v>0.92999999999999972</v>
      </c>
      <c r="AE42" s="36">
        <f t="shared" si="8"/>
        <v>0.8100000000000005</v>
      </c>
      <c r="AF42" s="36">
        <f t="shared" si="8"/>
        <v>0.86000000000000032</v>
      </c>
      <c r="AG42" s="36">
        <f t="shared" si="8"/>
        <v>0.77999999999999936</v>
      </c>
      <c r="AH42" s="74">
        <f t="shared" si="8"/>
        <v>0.83999999999999986</v>
      </c>
      <c r="AI42" s="73"/>
      <c r="AJ42" s="36">
        <f t="shared" si="9"/>
        <v>0.91999999999999993</v>
      </c>
      <c r="AK42" s="36">
        <f t="shared" si="9"/>
        <v>0.87000000000000011</v>
      </c>
      <c r="AL42" s="36">
        <f t="shared" si="9"/>
        <v>0.79999999999999982</v>
      </c>
      <c r="AM42" s="36">
        <f t="shared" si="9"/>
        <v>0.74000000000000021</v>
      </c>
      <c r="AN42" s="36">
        <f t="shared" si="9"/>
        <v>0.76999999999999957</v>
      </c>
      <c r="AO42" s="36">
        <f t="shared" si="9"/>
        <v>0.38999999999999968</v>
      </c>
      <c r="AP42" s="36">
        <f t="shared" si="9"/>
        <v>0.48000000000000043</v>
      </c>
      <c r="AQ42" s="36">
        <f t="shared" si="9"/>
        <v>0.71</v>
      </c>
      <c r="AR42" s="36">
        <f t="shared" si="9"/>
        <v>0.61000000000000032</v>
      </c>
      <c r="AS42" s="74">
        <f t="shared" si="9"/>
        <v>0.74000000000000021</v>
      </c>
    </row>
    <row r="43" spans="1:45" thickTop="1" x14ac:dyDescent="0.35">
      <c r="A43" s="82" t="s">
        <v>65</v>
      </c>
      <c r="B43" s="60">
        <f>AVERAGE(B33:F37)</f>
        <v>0.25880000000000003</v>
      </c>
      <c r="C43" s="64" t="s">
        <v>51</v>
      </c>
      <c r="D43" s="60">
        <f>MAX(B33:F37)-MIN(B33:F37)</f>
        <v>0.16999999999999993</v>
      </c>
      <c r="E43" s="64" t="s">
        <v>50</v>
      </c>
      <c r="F43" s="61">
        <f>B43/(0.975/E27)</f>
        <v>0.45124102564102575</v>
      </c>
      <c r="G43" s="82" t="s">
        <v>65</v>
      </c>
      <c r="H43" s="60">
        <f>AVERAGE(H33:Q37)</f>
        <v>0.30460000000000004</v>
      </c>
      <c r="I43" s="64" t="s">
        <v>51</v>
      </c>
      <c r="J43" s="60">
        <f>MAX(H33:Q37)-MIN(H33:Q37)</f>
        <v>0.15000000000000036</v>
      </c>
      <c r="K43" s="64" t="s">
        <v>50</v>
      </c>
      <c r="L43" s="78">
        <f>H43/(0.975/K27)</f>
        <v>0.46861538461538466</v>
      </c>
      <c r="M43" s="79" t="s">
        <v>60</v>
      </c>
      <c r="N43" s="80">
        <f>1-(J43/2*H43)</f>
        <v>0.977155</v>
      </c>
      <c r="O43" s="84" t="s">
        <v>62</v>
      </c>
      <c r="P43" s="86">
        <f>MAX(H33:Q42)-MIN(H33:Q42)</f>
        <v>0.25999999999999979</v>
      </c>
      <c r="Q43" s="152"/>
      <c r="R43" s="82" t="s">
        <v>65</v>
      </c>
      <c r="S43" s="60">
        <f>AVERAGE(S33:W37)</f>
        <v>1.1923999999999999</v>
      </c>
      <c r="T43" s="64" t="s">
        <v>51</v>
      </c>
      <c r="U43" s="60">
        <f>MAX(S33:W37)-MIN(S33:W37)</f>
        <v>0.25</v>
      </c>
      <c r="V43" s="64" t="s">
        <v>50</v>
      </c>
      <c r="W43" s="61">
        <f>S43/(1.944/V27)</f>
        <v>0.8587242798353909</v>
      </c>
      <c r="X43" s="82" t="s">
        <v>65</v>
      </c>
      <c r="Y43" s="60">
        <f>AVERAGE(Y33:AH37)</f>
        <v>1.0087199999999998</v>
      </c>
      <c r="Z43" s="64" t="s">
        <v>51</v>
      </c>
      <c r="AA43" s="60">
        <f>MAX(Y33:AH37)-MIN(Y33:AH37)</f>
        <v>0.42999999999999972</v>
      </c>
      <c r="AB43" s="64" t="s">
        <v>50</v>
      </c>
      <c r="AC43" s="78">
        <f>Y43/(2.268/AB27)</f>
        <v>0.66714285714285715</v>
      </c>
      <c r="AD43" s="79" t="s">
        <v>60</v>
      </c>
      <c r="AE43" s="80">
        <f>1-(AA43/2*Y43)</f>
        <v>0.78312520000000019</v>
      </c>
      <c r="AF43" s="84" t="s">
        <v>62</v>
      </c>
      <c r="AG43" s="86">
        <f>MAX(Y33:AH42)-MIN(Y33:AH42)</f>
        <v>0.58999999999999986</v>
      </c>
      <c r="AH43" s="152"/>
      <c r="AI43" s="82" t="s">
        <v>65</v>
      </c>
      <c r="AJ43" s="60">
        <f>AVERAGE(AJ33:AS37)</f>
        <v>0.86</v>
      </c>
      <c r="AK43" s="64" t="s">
        <v>51</v>
      </c>
      <c r="AL43" s="60">
        <f>MAX(AJ33:AS37)-MIN(AJ33:AS37)</f>
        <v>0.46999999999999975</v>
      </c>
      <c r="AM43" s="64" t="s">
        <v>50</v>
      </c>
      <c r="AN43" s="78">
        <f>AJ43/(2.268/AM27)</f>
        <v>0.56878306878306883</v>
      </c>
      <c r="AO43" s="79" t="s">
        <v>60</v>
      </c>
      <c r="AP43" s="80">
        <f>1-(AL43/2*AJ43)</f>
        <v>0.79790000000000005</v>
      </c>
      <c r="AQ43" s="84" t="s">
        <v>62</v>
      </c>
      <c r="AR43" s="86">
        <f>MAX(AJ33:AS42)-MIN(AJ33:AS42)</f>
        <v>0.75</v>
      </c>
      <c r="AS43" s="152"/>
    </row>
    <row r="44" spans="1:45" thickBot="1" x14ac:dyDescent="0.4">
      <c r="A44" s="83" t="s">
        <v>64</v>
      </c>
      <c r="B44" s="62">
        <f>AVERAGE(B39:F42)</f>
        <v>0.31699999999999989</v>
      </c>
      <c r="C44" s="65" t="s">
        <v>51</v>
      </c>
      <c r="D44" s="62">
        <f>MAX(B38:F42)-MIN(B38:F42)</f>
        <v>0.2599999999999989</v>
      </c>
      <c r="E44" s="65" t="s">
        <v>50</v>
      </c>
      <c r="F44" s="63">
        <f>B44/(0.975/E27)</f>
        <v>0.55271794871794855</v>
      </c>
      <c r="G44" s="83" t="s">
        <v>64</v>
      </c>
      <c r="H44" s="62">
        <f>AVERAGE(H39:Q42)</f>
        <v>0.31424999999999997</v>
      </c>
      <c r="I44" s="65" t="s">
        <v>51</v>
      </c>
      <c r="J44" s="62">
        <f>MAX(H38:Q42)-MIN(H38:Q42)</f>
        <v>0.25999999999999979</v>
      </c>
      <c r="K44" s="65" t="s">
        <v>50</v>
      </c>
      <c r="L44" s="75">
        <f>H44/(0.975/K27)</f>
        <v>0.48346153846153839</v>
      </c>
      <c r="M44" s="76" t="s">
        <v>60</v>
      </c>
      <c r="N44" s="81">
        <f>1-(J44/2*H44)</f>
        <v>0.95914750000000004</v>
      </c>
      <c r="O44" s="85" t="s">
        <v>63</v>
      </c>
      <c r="P44" s="87">
        <f>1-(P43/2*AVERAGE(H43:H44))</f>
        <v>0.95977475000000001</v>
      </c>
      <c r="Q44" s="153"/>
      <c r="R44" s="83" t="s">
        <v>64</v>
      </c>
      <c r="S44" s="62">
        <f>AVERAGE(S39:W42)</f>
        <v>0.90100000000000002</v>
      </c>
      <c r="T44" s="65" t="s">
        <v>51</v>
      </c>
      <c r="U44" s="62">
        <f>MAX(S38:W42)-MIN(S38:W42)</f>
        <v>0.25</v>
      </c>
      <c r="V44" s="65" t="s">
        <v>50</v>
      </c>
      <c r="W44" s="63">
        <f>S44/(1.944/V27)</f>
        <v>0.64886831275720169</v>
      </c>
      <c r="X44" s="83" t="s">
        <v>64</v>
      </c>
      <c r="Y44" s="62">
        <f>AVERAGE(Y39:AH42)</f>
        <v>0.89499999999999991</v>
      </c>
      <c r="Z44" s="65" t="s">
        <v>51</v>
      </c>
      <c r="AA44" s="62">
        <f>MAX(Y38:AH42)-MIN(Y38:AH42)</f>
        <v>0.4399999999999995</v>
      </c>
      <c r="AB44" s="65" t="s">
        <v>50</v>
      </c>
      <c r="AC44" s="75">
        <f>Y44/(2.268/AB27)</f>
        <v>0.59193121693121697</v>
      </c>
      <c r="AD44" s="76" t="s">
        <v>60</v>
      </c>
      <c r="AE44" s="81">
        <f>1-(AA44/2*Y44)</f>
        <v>0.80310000000000026</v>
      </c>
      <c r="AF44" s="85" t="s">
        <v>63</v>
      </c>
      <c r="AG44" s="87">
        <f>1-(AG43/2*AVERAGE(Y43:Y44))</f>
        <v>0.71920130000000015</v>
      </c>
      <c r="AH44" s="153"/>
      <c r="AI44" s="83" t="s">
        <v>64</v>
      </c>
      <c r="AJ44" s="62">
        <f>AVERAGE(AJ39:AS42)</f>
        <v>0.73575000000000013</v>
      </c>
      <c r="AK44" s="65" t="s">
        <v>51</v>
      </c>
      <c r="AL44" s="62">
        <f>MAX(AJ38:AS42)-MIN(AJ38:AS42)</f>
        <v>0.5600000000000005</v>
      </c>
      <c r="AM44" s="65" t="s">
        <v>50</v>
      </c>
      <c r="AN44" s="75">
        <f>AJ44/(2.268/AM27)</f>
        <v>0.48660714285714302</v>
      </c>
      <c r="AO44" s="76" t="s">
        <v>60</v>
      </c>
      <c r="AP44" s="81">
        <f>1-(AL44/2*AJ44)</f>
        <v>0.79398999999999975</v>
      </c>
      <c r="AQ44" s="85" t="s">
        <v>63</v>
      </c>
      <c r="AR44" s="87">
        <f>1-(AR43/2*AVERAGE(AJ43:AJ44))</f>
        <v>0.70079687499999999</v>
      </c>
      <c r="AS44" s="153"/>
    </row>
    <row r="45" spans="1:45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45" x14ac:dyDescent="0.35">
      <c r="A46" s="89" t="s">
        <v>79</v>
      </c>
    </row>
    <row r="47" spans="1:45" x14ac:dyDescent="0.35">
      <c r="Y47" s="151">
        <f>Y43-Y44</f>
        <v>0.11371999999999993</v>
      </c>
      <c r="AJ47" s="151">
        <f>AJ43-AJ44</f>
        <v>0.12424999999999986</v>
      </c>
    </row>
  </sheetData>
  <sheetProtection selectLockedCells="1" selectUnlockedCells="1"/>
  <mergeCells count="69">
    <mergeCell ref="AI31:AS31"/>
    <mergeCell ref="AI32:AS32"/>
    <mergeCell ref="AS43:AS44"/>
    <mergeCell ref="AK27:AL27"/>
    <mergeCell ref="AM27:AN27"/>
    <mergeCell ref="AK28:AL28"/>
    <mergeCell ref="AM28:AN28"/>
    <mergeCell ref="AK29:AL29"/>
    <mergeCell ref="AI1:AS1"/>
    <mergeCell ref="AI2:AS2"/>
    <mergeCell ref="AK25:AL25"/>
    <mergeCell ref="AM25:AN25"/>
    <mergeCell ref="AM26:AN26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832" priority="6" operator="notBetween">
      <formula>0.2</formula>
      <formula>0.404</formula>
    </cfRule>
  </conditionalFormatting>
  <conditionalFormatting sqref="E28">
    <cfRule type="cellIs" dxfId="831" priority="7" operator="notBetween">
      <formula>0.38</formula>
      <formula>0.72</formula>
    </cfRule>
  </conditionalFormatting>
  <conditionalFormatting sqref="K26">
    <cfRule type="cellIs" dxfId="830" priority="5" operator="notBetween">
      <formula>0.77</formula>
      <formula>0.91</formula>
    </cfRule>
  </conditionalFormatting>
  <conditionalFormatting sqref="K28">
    <cfRule type="cellIs" dxfId="829" priority="4" operator="notBetween">
      <formula>0.38</formula>
      <formula>0.72</formula>
    </cfRule>
  </conditionalFormatting>
  <conditionalFormatting sqref="AB26">
    <cfRule type="cellIs" dxfId="828" priority="2" operator="notBetween">
      <formula>0.77</formula>
      <formula>0.91</formula>
    </cfRule>
  </conditionalFormatting>
  <conditionalFormatting sqref="AM26">
    <cfRule type="cellIs" dxfId="827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FAC8-4625-49D8-BD16-02BAED544AA8}">
  <sheetPr>
    <pageSetUpPr fitToPage="1"/>
  </sheetPr>
  <dimension ref="A1:AH46"/>
  <sheetViews>
    <sheetView zoomScaleNormal="100" workbookViewId="0">
      <selection activeCell="Y4" sqref="Y4:AH13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5.07</v>
      </c>
      <c r="C4" s="91">
        <v>5.14</v>
      </c>
      <c r="D4" s="91">
        <v>5.05</v>
      </c>
      <c r="E4" s="91">
        <v>4.79</v>
      </c>
      <c r="F4" s="95">
        <v>4.76</v>
      </c>
      <c r="G4" s="23" t="s">
        <v>74</v>
      </c>
      <c r="H4" s="91">
        <v>2.13</v>
      </c>
      <c r="I4" s="91">
        <v>2.2200000000000002</v>
      </c>
      <c r="J4" s="91">
        <v>2.39</v>
      </c>
      <c r="K4" s="91">
        <v>2.4</v>
      </c>
      <c r="L4" s="91">
        <v>2.34</v>
      </c>
      <c r="M4" s="91">
        <v>2.27</v>
      </c>
      <c r="N4" s="91">
        <v>2.2999999999999998</v>
      </c>
      <c r="O4" s="91">
        <v>2.25</v>
      </c>
      <c r="P4" s="91">
        <v>2.23</v>
      </c>
      <c r="Q4" s="95">
        <v>2.2000000000000002</v>
      </c>
      <c r="R4" s="108" t="s">
        <v>74</v>
      </c>
      <c r="S4" s="91">
        <v>4.84</v>
      </c>
      <c r="T4" s="91">
        <v>4.9400000000000004</v>
      </c>
      <c r="U4" s="91">
        <v>5.15</v>
      </c>
      <c r="V4" s="91">
        <v>5.21</v>
      </c>
      <c r="W4" s="95">
        <v>5.18</v>
      </c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>
        <v>5.16</v>
      </c>
      <c r="C5" s="90">
        <v>5.09</v>
      </c>
      <c r="D5" s="90">
        <v>5.1100000000000003</v>
      </c>
      <c r="E5" s="90">
        <v>4.9400000000000004</v>
      </c>
      <c r="F5" s="94">
        <v>4.88</v>
      </c>
      <c r="G5" s="25"/>
      <c r="H5" s="91">
        <v>2.2400000000000002</v>
      </c>
      <c r="I5" s="90">
        <v>2.35</v>
      </c>
      <c r="J5" s="90">
        <v>2.41</v>
      </c>
      <c r="K5" s="90">
        <v>2.4300000000000002</v>
      </c>
      <c r="L5" s="90">
        <v>2.41</v>
      </c>
      <c r="M5" s="90">
        <v>2.41</v>
      </c>
      <c r="N5" s="90">
        <v>2.4</v>
      </c>
      <c r="O5" s="90">
        <v>2.38</v>
      </c>
      <c r="P5" s="90">
        <v>2.3199999999999998</v>
      </c>
      <c r="Q5" s="94">
        <v>2.17</v>
      </c>
      <c r="R5" s="109"/>
      <c r="S5" s="91">
        <v>4.9000000000000004</v>
      </c>
      <c r="T5" s="90">
        <v>4.93</v>
      </c>
      <c r="U5" s="90">
        <v>5.17</v>
      </c>
      <c r="V5" s="90">
        <v>5.18</v>
      </c>
      <c r="W5" s="94">
        <v>5.14</v>
      </c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>
        <v>5.21</v>
      </c>
      <c r="C6" s="90">
        <v>5.26</v>
      </c>
      <c r="D6" s="90">
        <v>5.22</v>
      </c>
      <c r="E6" s="90">
        <v>4.92</v>
      </c>
      <c r="F6" s="94">
        <v>4.88</v>
      </c>
      <c r="G6" s="25"/>
      <c r="H6" s="91">
        <v>2.21</v>
      </c>
      <c r="I6" s="90">
        <v>2.34</v>
      </c>
      <c r="J6" s="90">
        <v>2.44</v>
      </c>
      <c r="K6" s="90">
        <v>2.5099999999999998</v>
      </c>
      <c r="L6" s="90">
        <v>2.4</v>
      </c>
      <c r="M6" s="90">
        <v>2.39</v>
      </c>
      <c r="N6" s="90">
        <v>2.39</v>
      </c>
      <c r="O6" s="90">
        <v>2.39</v>
      </c>
      <c r="P6" s="90">
        <v>2.36</v>
      </c>
      <c r="Q6" s="94">
        <v>2.21</v>
      </c>
      <c r="R6" s="109"/>
      <c r="S6" s="91">
        <v>4.9400000000000004</v>
      </c>
      <c r="T6" s="90">
        <v>4.75</v>
      </c>
      <c r="U6" s="90">
        <v>5.04</v>
      </c>
      <c r="V6" s="90">
        <v>5.1100000000000003</v>
      </c>
      <c r="W6" s="94">
        <v>5.15</v>
      </c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>
        <v>5.29</v>
      </c>
      <c r="C7" s="90">
        <v>5.22</v>
      </c>
      <c r="D7" s="90">
        <v>5.14</v>
      </c>
      <c r="E7" s="90">
        <v>4.95</v>
      </c>
      <c r="F7" s="94">
        <v>4.88</v>
      </c>
      <c r="G7" s="25"/>
      <c r="H7" s="91">
        <v>2.11</v>
      </c>
      <c r="I7" s="90">
        <v>2.2400000000000002</v>
      </c>
      <c r="J7" s="90">
        <v>2.34</v>
      </c>
      <c r="K7" s="90">
        <v>2.39</v>
      </c>
      <c r="L7" s="90">
        <v>2.31</v>
      </c>
      <c r="M7" s="90">
        <v>2.2999999999999998</v>
      </c>
      <c r="N7" s="90">
        <v>2.2599999999999998</v>
      </c>
      <c r="O7" s="90">
        <v>2.31</v>
      </c>
      <c r="P7" s="90">
        <v>2.29</v>
      </c>
      <c r="Q7" s="94">
        <v>2.2200000000000002</v>
      </c>
      <c r="R7" s="109"/>
      <c r="S7" s="91">
        <v>4.88</v>
      </c>
      <c r="T7" s="90">
        <v>4.93</v>
      </c>
      <c r="U7" s="90">
        <v>5.04</v>
      </c>
      <c r="V7" s="90">
        <v>5.15</v>
      </c>
      <c r="W7" s="94">
        <v>5.2</v>
      </c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>
        <v>5.09</v>
      </c>
      <c r="C8" s="90">
        <v>5.17</v>
      </c>
      <c r="D8" s="90">
        <v>5.14</v>
      </c>
      <c r="E8" s="90">
        <v>4.91</v>
      </c>
      <c r="F8" s="94">
        <v>4.7699999999999996</v>
      </c>
      <c r="G8" s="25"/>
      <c r="H8" s="91">
        <v>2.2000000000000002</v>
      </c>
      <c r="I8" s="90">
        <v>2.36</v>
      </c>
      <c r="J8" s="90">
        <v>2.42</v>
      </c>
      <c r="K8" s="90">
        <v>2.42</v>
      </c>
      <c r="L8" s="90">
        <v>2.4</v>
      </c>
      <c r="M8" s="90">
        <v>2.36</v>
      </c>
      <c r="N8" s="90">
        <v>2.37</v>
      </c>
      <c r="O8" s="90">
        <v>2.34</v>
      </c>
      <c r="P8" s="90">
        <v>2.2599999999999998</v>
      </c>
      <c r="Q8" s="94">
        <v>2.19</v>
      </c>
      <c r="R8" s="109"/>
      <c r="S8" s="91">
        <v>4.75</v>
      </c>
      <c r="T8" s="90">
        <v>4.84</v>
      </c>
      <c r="U8" s="90">
        <v>4.8899999999999997</v>
      </c>
      <c r="V8" s="90">
        <v>5.17</v>
      </c>
      <c r="W8" s="94">
        <v>5.13</v>
      </c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>
        <v>4.97</v>
      </c>
      <c r="C9" s="90">
        <v>4.96</v>
      </c>
      <c r="D9" s="90">
        <v>5.16</v>
      </c>
      <c r="E9" s="90">
        <v>5.0599999999999996</v>
      </c>
      <c r="F9" s="94">
        <v>5.24</v>
      </c>
      <c r="G9" s="25"/>
      <c r="H9" s="90">
        <v>2.13</v>
      </c>
      <c r="I9" s="90">
        <v>2.19</v>
      </c>
      <c r="J9" s="90">
        <v>2.21</v>
      </c>
      <c r="K9" s="90">
        <v>2.34</v>
      </c>
      <c r="L9" s="90">
        <v>2.37</v>
      </c>
      <c r="M9" s="90">
        <v>2.35</v>
      </c>
      <c r="N9" s="90">
        <v>2.3199999999999998</v>
      </c>
      <c r="O9" s="90">
        <v>2.34</v>
      </c>
      <c r="P9" s="90">
        <v>2.29</v>
      </c>
      <c r="Q9" s="94">
        <v>2.2999999999999998</v>
      </c>
      <c r="R9" s="110"/>
      <c r="S9" s="90">
        <v>5.01</v>
      </c>
      <c r="T9" s="90">
        <v>5</v>
      </c>
      <c r="U9" s="90">
        <v>5.04</v>
      </c>
      <c r="V9" s="90">
        <v>5.09</v>
      </c>
      <c r="W9" s="94">
        <v>5.0999999999999996</v>
      </c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>
        <v>4.8899999999999997</v>
      </c>
      <c r="C10" s="90">
        <v>4.8099999999999996</v>
      </c>
      <c r="D10" s="90">
        <v>5.04</v>
      </c>
      <c r="E10" s="90">
        <v>5.31</v>
      </c>
      <c r="F10" s="94">
        <v>5.19</v>
      </c>
      <c r="G10" s="31"/>
      <c r="H10" s="90">
        <v>2.13</v>
      </c>
      <c r="I10" s="90">
        <v>2.21</v>
      </c>
      <c r="J10" s="90">
        <v>2.33</v>
      </c>
      <c r="K10" s="90">
        <v>2.31</v>
      </c>
      <c r="L10" s="90">
        <v>2.34</v>
      </c>
      <c r="M10" s="90">
        <v>2.35</v>
      </c>
      <c r="N10" s="90">
        <v>2.42</v>
      </c>
      <c r="O10" s="90">
        <v>2.39</v>
      </c>
      <c r="P10" s="90">
        <v>2.34</v>
      </c>
      <c r="Q10" s="94">
        <v>2.2599999999999998</v>
      </c>
      <c r="R10" s="111"/>
      <c r="S10" s="90">
        <v>4.8899999999999997</v>
      </c>
      <c r="T10" s="90">
        <v>4.7300000000000004</v>
      </c>
      <c r="U10" s="90">
        <v>5.0199999999999996</v>
      </c>
      <c r="V10" s="90">
        <v>5.28</v>
      </c>
      <c r="W10" s="94">
        <v>5.24</v>
      </c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>
        <v>4.8</v>
      </c>
      <c r="C11" s="96">
        <v>5.05</v>
      </c>
      <c r="D11" s="96">
        <v>5.1100000000000003</v>
      </c>
      <c r="E11" s="96">
        <v>5.31</v>
      </c>
      <c r="F11" s="97">
        <v>5.28</v>
      </c>
      <c r="G11" s="23"/>
      <c r="H11" s="96">
        <v>2.17</v>
      </c>
      <c r="I11" s="96">
        <v>2.2599999999999998</v>
      </c>
      <c r="J11" s="96">
        <v>2.34</v>
      </c>
      <c r="K11" s="96">
        <v>2.38</v>
      </c>
      <c r="L11" s="96">
        <v>2.35</v>
      </c>
      <c r="M11" s="96">
        <v>2.34</v>
      </c>
      <c r="N11" s="96">
        <v>2.33</v>
      </c>
      <c r="O11" s="96">
        <v>2.35</v>
      </c>
      <c r="P11" s="96">
        <v>2.33</v>
      </c>
      <c r="Q11" s="97">
        <v>2.2599999999999998</v>
      </c>
      <c r="R11" s="109"/>
      <c r="S11" s="96">
        <v>4.97</v>
      </c>
      <c r="T11" s="96">
        <v>4.9000000000000004</v>
      </c>
      <c r="U11" s="96">
        <v>5.0199999999999996</v>
      </c>
      <c r="V11" s="96">
        <v>5.18</v>
      </c>
      <c r="W11" s="97">
        <v>5.21</v>
      </c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>
        <v>5.0999999999999996</v>
      </c>
      <c r="C12" s="90">
        <v>4.92</v>
      </c>
      <c r="D12" s="90">
        <v>5.08</v>
      </c>
      <c r="E12" s="90">
        <v>5.26</v>
      </c>
      <c r="F12" s="94">
        <v>5.15</v>
      </c>
      <c r="G12" s="25"/>
      <c r="H12" s="90">
        <v>2.19</v>
      </c>
      <c r="I12" s="90">
        <v>2.2400000000000002</v>
      </c>
      <c r="J12" s="90">
        <v>2.3199999999999998</v>
      </c>
      <c r="K12" s="90">
        <v>2.37</v>
      </c>
      <c r="L12" s="90">
        <v>2.2999999999999998</v>
      </c>
      <c r="M12" s="90">
        <v>2.38</v>
      </c>
      <c r="N12" s="90">
        <v>2.42</v>
      </c>
      <c r="O12" s="90">
        <v>2.38</v>
      </c>
      <c r="P12" s="90">
        <v>2.33</v>
      </c>
      <c r="Q12" s="94">
        <v>2.2200000000000002</v>
      </c>
      <c r="R12" s="109"/>
      <c r="S12" s="90">
        <v>4.99</v>
      </c>
      <c r="T12" s="90">
        <v>4.8499999999999996</v>
      </c>
      <c r="U12" s="90">
        <v>5.17</v>
      </c>
      <c r="V12" s="90">
        <v>5.19</v>
      </c>
      <c r="W12" s="94">
        <v>5.27</v>
      </c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>
        <v>4.9800000000000004</v>
      </c>
      <c r="C13" s="92">
        <v>4.95</v>
      </c>
      <c r="D13" s="92">
        <v>5.13</v>
      </c>
      <c r="E13" s="92">
        <v>5.22</v>
      </c>
      <c r="F13" s="93">
        <v>5.15</v>
      </c>
      <c r="G13" s="33"/>
      <c r="H13" s="92">
        <v>2.12</v>
      </c>
      <c r="I13" s="92">
        <v>2.23</v>
      </c>
      <c r="J13" s="92">
        <v>2.34</v>
      </c>
      <c r="K13" s="92">
        <v>2.4</v>
      </c>
      <c r="L13" s="92">
        <v>2.34</v>
      </c>
      <c r="M13" s="92">
        <v>2.31</v>
      </c>
      <c r="N13" s="92">
        <v>2.35</v>
      </c>
      <c r="O13" s="92">
        <v>2.37</v>
      </c>
      <c r="P13" s="92">
        <v>2.2999999999999998</v>
      </c>
      <c r="Q13" s="93">
        <v>2.21</v>
      </c>
      <c r="R13" s="112"/>
      <c r="S13" s="92">
        <v>4.97</v>
      </c>
      <c r="T13" s="92">
        <v>4.93</v>
      </c>
      <c r="U13" s="92">
        <v>5.12</v>
      </c>
      <c r="V13" s="92">
        <v>5.27</v>
      </c>
      <c r="W13" s="93">
        <v>5.27</v>
      </c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>
        <v>4.54</v>
      </c>
      <c r="C14" s="115">
        <v>4.58</v>
      </c>
      <c r="D14" s="115">
        <v>4.82</v>
      </c>
      <c r="E14" s="115">
        <v>4.9000000000000004</v>
      </c>
      <c r="F14" s="116">
        <v>4.92</v>
      </c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>
        <v>3.5</v>
      </c>
      <c r="T14" s="115">
        <v>3.51</v>
      </c>
      <c r="U14" s="115">
        <v>3.73</v>
      </c>
      <c r="V14" s="115">
        <v>3.85</v>
      </c>
      <c r="W14" s="116">
        <v>3.83</v>
      </c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>
        <v>4.54</v>
      </c>
      <c r="C15" s="98">
        <v>4.5999999999999996</v>
      </c>
      <c r="D15" s="98">
        <v>4.87</v>
      </c>
      <c r="E15" s="98">
        <v>4.8899999999999997</v>
      </c>
      <c r="F15" s="99">
        <v>4.95</v>
      </c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>
        <v>3.56</v>
      </c>
      <c r="T15" s="98">
        <v>3.54</v>
      </c>
      <c r="U15" s="98">
        <v>3.78</v>
      </c>
      <c r="V15" s="98">
        <v>3.86</v>
      </c>
      <c r="W15" s="99">
        <v>3.8</v>
      </c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>
        <v>4.55</v>
      </c>
      <c r="C16" s="98">
        <v>4.58</v>
      </c>
      <c r="D16" s="98">
        <v>4.82</v>
      </c>
      <c r="E16" s="98">
        <v>4.93</v>
      </c>
      <c r="F16" s="99">
        <v>4.93</v>
      </c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>
        <v>3.58</v>
      </c>
      <c r="T16" s="98">
        <v>3.54</v>
      </c>
      <c r="U16" s="98">
        <v>3.73</v>
      </c>
      <c r="V16" s="98">
        <v>3.85</v>
      </c>
      <c r="W16" s="99">
        <v>3.82</v>
      </c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>
        <v>4.5999999999999996</v>
      </c>
      <c r="C17" s="98">
        <v>4.62</v>
      </c>
      <c r="D17" s="98">
        <v>4.78</v>
      </c>
      <c r="E17" s="98">
        <v>4.88</v>
      </c>
      <c r="F17" s="99">
        <v>4.93</v>
      </c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>
        <v>3.56</v>
      </c>
      <c r="T17" s="98">
        <v>3.56</v>
      </c>
      <c r="U17" s="98">
        <v>3.75</v>
      </c>
      <c r="V17" s="98">
        <v>3.82</v>
      </c>
      <c r="W17" s="99">
        <v>3.79</v>
      </c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>
        <v>4.5599999999999996</v>
      </c>
      <c r="C18" s="98">
        <v>4.55</v>
      </c>
      <c r="D18" s="98">
        <v>4.79</v>
      </c>
      <c r="E18" s="98">
        <v>4.87</v>
      </c>
      <c r="F18" s="99">
        <v>4.84</v>
      </c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>
        <v>3.49</v>
      </c>
      <c r="T18" s="98">
        <v>3.47</v>
      </c>
      <c r="U18" s="98">
        <v>3.69</v>
      </c>
      <c r="V18" s="98">
        <v>3.81</v>
      </c>
      <c r="W18" s="99">
        <v>3.75</v>
      </c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>
        <v>4.63</v>
      </c>
      <c r="C19" s="98">
        <v>4.5999999999999996</v>
      </c>
      <c r="D19" s="98">
        <v>4.87</v>
      </c>
      <c r="E19" s="98">
        <v>4.95</v>
      </c>
      <c r="F19" s="99">
        <v>4.93</v>
      </c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>
        <v>3.9</v>
      </c>
      <c r="T19" s="98">
        <v>3.89</v>
      </c>
      <c r="U19" s="98">
        <v>4.04</v>
      </c>
      <c r="V19" s="98">
        <v>4.1900000000000004</v>
      </c>
      <c r="W19" s="99">
        <v>4.04</v>
      </c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>
        <v>4.5999999999999996</v>
      </c>
      <c r="C20" s="98">
        <v>4.5999999999999996</v>
      </c>
      <c r="D20" s="98">
        <v>4.82</v>
      </c>
      <c r="E20" s="98">
        <v>4.9800000000000004</v>
      </c>
      <c r="F20" s="99">
        <v>4.9000000000000004</v>
      </c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>
        <v>3.95</v>
      </c>
      <c r="T20" s="98">
        <v>3.83</v>
      </c>
      <c r="U20" s="98">
        <v>4.2</v>
      </c>
      <c r="V20" s="98">
        <v>4.2300000000000004</v>
      </c>
      <c r="W20" s="99">
        <v>4.2300000000000004</v>
      </c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>
        <v>4.7</v>
      </c>
      <c r="C21" s="98">
        <v>4.57</v>
      </c>
      <c r="D21" s="98">
        <v>4.78</v>
      </c>
      <c r="E21" s="98">
        <v>5.01</v>
      </c>
      <c r="F21" s="99">
        <v>4.91</v>
      </c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>
        <v>3.89</v>
      </c>
      <c r="T21" s="98">
        <v>3.83</v>
      </c>
      <c r="U21" s="98">
        <v>4.09</v>
      </c>
      <c r="V21" s="98">
        <v>4.17</v>
      </c>
      <c r="W21" s="99">
        <v>4.12</v>
      </c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>
        <v>4.71</v>
      </c>
      <c r="C22" s="98">
        <v>4.6900000000000004</v>
      </c>
      <c r="D22" s="98">
        <v>4.7699999999999996</v>
      </c>
      <c r="E22" s="98">
        <v>4.9400000000000004</v>
      </c>
      <c r="F22" s="99">
        <v>4.87</v>
      </c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>
        <v>3.92</v>
      </c>
      <c r="T22" s="98">
        <v>3.87</v>
      </c>
      <c r="U22" s="98">
        <v>4.09</v>
      </c>
      <c r="V22" s="98">
        <v>4.17</v>
      </c>
      <c r="W22" s="99">
        <v>4.1399999999999997</v>
      </c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>
        <v>4.6399999999999997</v>
      </c>
      <c r="C23" s="117">
        <v>4.5999999999999996</v>
      </c>
      <c r="D23" s="117">
        <v>4.8</v>
      </c>
      <c r="E23" s="117">
        <v>4.91</v>
      </c>
      <c r="F23" s="118">
        <v>4.84</v>
      </c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>
        <v>3.97</v>
      </c>
      <c r="T23" s="117">
        <v>4.04</v>
      </c>
      <c r="U23" s="117">
        <v>3.99</v>
      </c>
      <c r="V23" s="117">
        <v>4.21</v>
      </c>
      <c r="W23" s="118">
        <v>4.2</v>
      </c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0.29400000000000048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1.179000000000002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0.51261538461538547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0.84907407407407554</v>
      </c>
      <c r="W28" s="177"/>
      <c r="X28" s="123" t="s">
        <v>19</v>
      </c>
      <c r="Y28" s="104" t="s">
        <v>20</v>
      </c>
      <c r="Z28" s="175" t="s">
        <v>98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1.660873846153849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0.91700000000000148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2.268*AB28/1.5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0.53000000000000025</v>
      </c>
      <c r="C33" s="67">
        <f t="shared" ref="C33:F33" si="0">C4-C14</f>
        <v>0.55999999999999961</v>
      </c>
      <c r="D33" s="67">
        <f t="shared" si="0"/>
        <v>0.22999999999999954</v>
      </c>
      <c r="E33" s="67">
        <f t="shared" si="0"/>
        <v>-0.11000000000000032</v>
      </c>
      <c r="F33" s="68">
        <f t="shared" si="0"/>
        <v>-0.16000000000000014</v>
      </c>
      <c r="G33" s="69" t="s">
        <v>56</v>
      </c>
      <c r="H33" s="22">
        <f>H4-H14</f>
        <v>2.13</v>
      </c>
      <c r="I33" s="22">
        <f t="shared" ref="I33:Q33" si="1">I4-I14</f>
        <v>2.2200000000000002</v>
      </c>
      <c r="J33" s="22">
        <f t="shared" si="1"/>
        <v>2.39</v>
      </c>
      <c r="K33" s="22">
        <f t="shared" si="1"/>
        <v>2.4</v>
      </c>
      <c r="L33" s="22">
        <f t="shared" si="1"/>
        <v>2.34</v>
      </c>
      <c r="M33" s="22">
        <f t="shared" si="1"/>
        <v>2.27</v>
      </c>
      <c r="N33" s="22">
        <f t="shared" si="1"/>
        <v>2.2999999999999998</v>
      </c>
      <c r="O33" s="22">
        <f t="shared" si="1"/>
        <v>2.25</v>
      </c>
      <c r="P33" s="22">
        <f t="shared" si="1"/>
        <v>2.23</v>
      </c>
      <c r="Q33" s="70">
        <f t="shared" si="1"/>
        <v>2.2000000000000002</v>
      </c>
      <c r="R33" s="66" t="s">
        <v>52</v>
      </c>
      <c r="S33" s="67">
        <f>S4-S14</f>
        <v>1.3399999999999999</v>
      </c>
      <c r="T33" s="67">
        <f t="shared" ref="T33:W33" si="2">T4-T14</f>
        <v>1.4300000000000006</v>
      </c>
      <c r="U33" s="67">
        <f t="shared" si="2"/>
        <v>1.4200000000000004</v>
      </c>
      <c r="V33" s="67">
        <f t="shared" si="2"/>
        <v>1.3599999999999999</v>
      </c>
      <c r="W33" s="68">
        <f t="shared" si="2"/>
        <v>1.3499999999999996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0.62000000000000011</v>
      </c>
      <c r="C34" s="54">
        <f t="shared" si="4"/>
        <v>0.49000000000000021</v>
      </c>
      <c r="D34" s="54">
        <f t="shared" si="4"/>
        <v>0.24000000000000021</v>
      </c>
      <c r="E34" s="54">
        <f t="shared" si="4"/>
        <v>5.0000000000000711E-2</v>
      </c>
      <c r="F34" s="56">
        <f t="shared" si="4"/>
        <v>-7.0000000000000284E-2</v>
      </c>
      <c r="G34" s="71"/>
      <c r="H34" s="22">
        <f t="shared" ref="H34:Q42" si="5">H5-H15</f>
        <v>2.2400000000000002</v>
      </c>
      <c r="I34" s="22">
        <f t="shared" si="5"/>
        <v>2.35</v>
      </c>
      <c r="J34" s="22">
        <f t="shared" si="5"/>
        <v>2.41</v>
      </c>
      <c r="K34" s="22">
        <f t="shared" si="5"/>
        <v>2.4300000000000002</v>
      </c>
      <c r="L34" s="22">
        <f t="shared" si="5"/>
        <v>2.41</v>
      </c>
      <c r="M34" s="22">
        <f t="shared" si="5"/>
        <v>2.41</v>
      </c>
      <c r="N34" s="22">
        <f t="shared" si="5"/>
        <v>2.4</v>
      </c>
      <c r="O34" s="22">
        <f t="shared" si="5"/>
        <v>2.38</v>
      </c>
      <c r="P34" s="22">
        <f t="shared" si="5"/>
        <v>2.3199999999999998</v>
      </c>
      <c r="Q34" s="70">
        <f t="shared" si="5"/>
        <v>2.17</v>
      </c>
      <c r="R34" s="55"/>
      <c r="S34" s="54">
        <f t="shared" ref="S34:W42" si="6">S5-S15</f>
        <v>1.3400000000000003</v>
      </c>
      <c r="T34" s="54">
        <f t="shared" si="6"/>
        <v>1.3899999999999997</v>
      </c>
      <c r="U34" s="54">
        <f t="shared" si="6"/>
        <v>1.3900000000000001</v>
      </c>
      <c r="V34" s="54">
        <f t="shared" si="6"/>
        <v>1.3199999999999998</v>
      </c>
      <c r="W34" s="56">
        <f t="shared" si="6"/>
        <v>1.3399999999999999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0.66000000000000014</v>
      </c>
      <c r="C35" s="54">
        <f t="shared" si="4"/>
        <v>0.67999999999999972</v>
      </c>
      <c r="D35" s="54">
        <f t="shared" si="4"/>
        <v>0.39999999999999947</v>
      </c>
      <c r="E35" s="54">
        <f t="shared" si="4"/>
        <v>-9.9999999999997868E-3</v>
      </c>
      <c r="F35" s="56">
        <f t="shared" si="4"/>
        <v>-4.9999999999999822E-2</v>
      </c>
      <c r="G35" s="71"/>
      <c r="H35" s="22">
        <f t="shared" si="5"/>
        <v>2.21</v>
      </c>
      <c r="I35" s="22">
        <f t="shared" si="5"/>
        <v>2.34</v>
      </c>
      <c r="J35" s="22">
        <f t="shared" si="5"/>
        <v>2.44</v>
      </c>
      <c r="K35" s="22">
        <f t="shared" si="5"/>
        <v>2.5099999999999998</v>
      </c>
      <c r="L35" s="22">
        <f t="shared" si="5"/>
        <v>2.4</v>
      </c>
      <c r="M35" s="22">
        <f t="shared" si="5"/>
        <v>2.39</v>
      </c>
      <c r="N35" s="22">
        <f t="shared" si="5"/>
        <v>2.39</v>
      </c>
      <c r="O35" s="22">
        <f t="shared" si="5"/>
        <v>2.39</v>
      </c>
      <c r="P35" s="22">
        <f t="shared" si="5"/>
        <v>2.36</v>
      </c>
      <c r="Q35" s="70">
        <f t="shared" si="5"/>
        <v>2.21</v>
      </c>
      <c r="R35" s="55"/>
      <c r="S35" s="54">
        <f t="shared" si="6"/>
        <v>1.3600000000000003</v>
      </c>
      <c r="T35" s="54">
        <f t="shared" si="6"/>
        <v>1.21</v>
      </c>
      <c r="U35" s="54">
        <f t="shared" si="6"/>
        <v>1.31</v>
      </c>
      <c r="V35" s="54">
        <f t="shared" si="6"/>
        <v>1.2600000000000002</v>
      </c>
      <c r="W35" s="56">
        <f t="shared" si="6"/>
        <v>1.3300000000000005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0.69000000000000039</v>
      </c>
      <c r="C36" s="54">
        <f t="shared" si="4"/>
        <v>0.59999999999999964</v>
      </c>
      <c r="D36" s="54">
        <f t="shared" si="4"/>
        <v>0.35999999999999943</v>
      </c>
      <c r="E36" s="54">
        <f t="shared" si="4"/>
        <v>7.0000000000000284E-2</v>
      </c>
      <c r="F36" s="56">
        <f t="shared" si="4"/>
        <v>-4.9999999999999822E-2</v>
      </c>
      <c r="G36" s="71"/>
      <c r="H36" s="22">
        <f t="shared" si="5"/>
        <v>2.11</v>
      </c>
      <c r="I36" s="22">
        <f t="shared" si="5"/>
        <v>2.2400000000000002</v>
      </c>
      <c r="J36" s="22">
        <f t="shared" si="5"/>
        <v>2.34</v>
      </c>
      <c r="K36" s="22">
        <f t="shared" si="5"/>
        <v>2.39</v>
      </c>
      <c r="L36" s="22">
        <f t="shared" si="5"/>
        <v>2.31</v>
      </c>
      <c r="M36" s="22">
        <f t="shared" si="5"/>
        <v>2.2999999999999998</v>
      </c>
      <c r="N36" s="22">
        <f t="shared" si="5"/>
        <v>2.2599999999999998</v>
      </c>
      <c r="O36" s="22">
        <f t="shared" si="5"/>
        <v>2.31</v>
      </c>
      <c r="P36" s="22">
        <f t="shared" si="5"/>
        <v>2.29</v>
      </c>
      <c r="Q36" s="70">
        <f t="shared" si="5"/>
        <v>2.2200000000000002</v>
      </c>
      <c r="R36" s="55"/>
      <c r="S36" s="54">
        <f t="shared" si="6"/>
        <v>1.3199999999999998</v>
      </c>
      <c r="T36" s="54">
        <f t="shared" si="6"/>
        <v>1.3699999999999997</v>
      </c>
      <c r="U36" s="54">
        <f t="shared" si="6"/>
        <v>1.29</v>
      </c>
      <c r="V36" s="54">
        <f t="shared" si="6"/>
        <v>1.3300000000000005</v>
      </c>
      <c r="W36" s="56">
        <f t="shared" si="6"/>
        <v>1.4100000000000001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0.53000000000000025</v>
      </c>
      <c r="C37" s="54">
        <f t="shared" si="4"/>
        <v>0.62000000000000011</v>
      </c>
      <c r="D37" s="54">
        <f t="shared" si="4"/>
        <v>0.34999999999999964</v>
      </c>
      <c r="E37" s="54">
        <f t="shared" si="4"/>
        <v>4.0000000000000036E-2</v>
      </c>
      <c r="F37" s="56">
        <f t="shared" si="4"/>
        <v>-7.0000000000000284E-2</v>
      </c>
      <c r="G37" s="71"/>
      <c r="H37" s="22">
        <f t="shared" si="5"/>
        <v>2.2000000000000002</v>
      </c>
      <c r="I37" s="22">
        <f t="shared" si="5"/>
        <v>2.36</v>
      </c>
      <c r="J37" s="22">
        <f t="shared" si="5"/>
        <v>2.42</v>
      </c>
      <c r="K37" s="22">
        <f t="shared" si="5"/>
        <v>2.42</v>
      </c>
      <c r="L37" s="22">
        <f t="shared" si="5"/>
        <v>2.4</v>
      </c>
      <c r="M37" s="22">
        <f t="shared" si="5"/>
        <v>2.36</v>
      </c>
      <c r="N37" s="22">
        <f t="shared" si="5"/>
        <v>2.37</v>
      </c>
      <c r="O37" s="22">
        <f t="shared" si="5"/>
        <v>2.34</v>
      </c>
      <c r="P37" s="22">
        <f t="shared" si="5"/>
        <v>2.2599999999999998</v>
      </c>
      <c r="Q37" s="70">
        <f t="shared" si="5"/>
        <v>2.19</v>
      </c>
      <c r="R37" s="55"/>
      <c r="S37" s="54">
        <f t="shared" si="6"/>
        <v>1.2599999999999998</v>
      </c>
      <c r="T37" s="54">
        <f t="shared" si="6"/>
        <v>1.3699999999999997</v>
      </c>
      <c r="U37" s="54">
        <f t="shared" si="6"/>
        <v>1.1999999999999997</v>
      </c>
      <c r="V37" s="54">
        <f t="shared" si="6"/>
        <v>1.3599999999999999</v>
      </c>
      <c r="W37" s="56">
        <f t="shared" si="6"/>
        <v>1.38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0.33999999999999986</v>
      </c>
      <c r="C38" s="54">
        <f t="shared" si="4"/>
        <v>0.36000000000000032</v>
      </c>
      <c r="D38" s="54">
        <f t="shared" si="4"/>
        <v>0.29000000000000004</v>
      </c>
      <c r="E38" s="54">
        <f t="shared" si="4"/>
        <v>0.10999999999999943</v>
      </c>
      <c r="F38" s="56">
        <f t="shared" si="4"/>
        <v>0.3100000000000005</v>
      </c>
      <c r="G38" s="71" t="s">
        <v>57</v>
      </c>
      <c r="H38" s="22">
        <f t="shared" si="5"/>
        <v>2.13</v>
      </c>
      <c r="I38" s="22">
        <f t="shared" si="5"/>
        <v>2.19</v>
      </c>
      <c r="J38" s="22">
        <f t="shared" si="5"/>
        <v>2.21</v>
      </c>
      <c r="K38" s="22">
        <f t="shared" si="5"/>
        <v>2.34</v>
      </c>
      <c r="L38" s="22">
        <f t="shared" si="5"/>
        <v>2.37</v>
      </c>
      <c r="M38" s="22">
        <f t="shared" si="5"/>
        <v>2.35</v>
      </c>
      <c r="N38" s="22">
        <f t="shared" si="5"/>
        <v>2.3199999999999998</v>
      </c>
      <c r="O38" s="22">
        <f t="shared" si="5"/>
        <v>2.34</v>
      </c>
      <c r="P38" s="22">
        <f t="shared" si="5"/>
        <v>2.29</v>
      </c>
      <c r="Q38" s="70">
        <f t="shared" si="5"/>
        <v>2.2999999999999998</v>
      </c>
      <c r="R38" s="55" t="s">
        <v>53</v>
      </c>
      <c r="S38" s="54">
        <f t="shared" si="6"/>
        <v>1.1099999999999999</v>
      </c>
      <c r="T38" s="54">
        <f t="shared" si="6"/>
        <v>1.1099999999999999</v>
      </c>
      <c r="U38" s="54">
        <f t="shared" si="6"/>
        <v>1</v>
      </c>
      <c r="V38" s="54">
        <f t="shared" si="6"/>
        <v>0.89999999999999947</v>
      </c>
      <c r="W38" s="56">
        <f t="shared" si="6"/>
        <v>1.0599999999999996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0.29000000000000004</v>
      </c>
      <c r="C39" s="54">
        <f t="shared" si="4"/>
        <v>0.20999999999999996</v>
      </c>
      <c r="D39" s="54">
        <f t="shared" si="4"/>
        <v>0.21999999999999975</v>
      </c>
      <c r="E39" s="54">
        <f t="shared" si="4"/>
        <v>0.32999999999999918</v>
      </c>
      <c r="F39" s="56">
        <f t="shared" si="4"/>
        <v>0.29000000000000004</v>
      </c>
      <c r="G39" s="71"/>
      <c r="H39" s="22">
        <f t="shared" si="5"/>
        <v>2.13</v>
      </c>
      <c r="I39" s="22">
        <f t="shared" si="5"/>
        <v>2.21</v>
      </c>
      <c r="J39" s="22">
        <f t="shared" si="5"/>
        <v>2.33</v>
      </c>
      <c r="K39" s="22">
        <f t="shared" si="5"/>
        <v>2.31</v>
      </c>
      <c r="L39" s="22">
        <f t="shared" si="5"/>
        <v>2.34</v>
      </c>
      <c r="M39" s="22">
        <f t="shared" si="5"/>
        <v>2.35</v>
      </c>
      <c r="N39" s="22">
        <f t="shared" si="5"/>
        <v>2.42</v>
      </c>
      <c r="O39" s="22">
        <f t="shared" si="5"/>
        <v>2.39</v>
      </c>
      <c r="P39" s="22">
        <f t="shared" si="5"/>
        <v>2.34</v>
      </c>
      <c r="Q39" s="70">
        <f t="shared" si="5"/>
        <v>2.2599999999999998</v>
      </c>
      <c r="R39" s="55"/>
      <c r="S39" s="54">
        <f t="shared" si="6"/>
        <v>0.9399999999999995</v>
      </c>
      <c r="T39" s="54">
        <f t="shared" si="6"/>
        <v>0.90000000000000036</v>
      </c>
      <c r="U39" s="54">
        <f t="shared" si="6"/>
        <v>0.8199999999999994</v>
      </c>
      <c r="V39" s="54">
        <f t="shared" si="6"/>
        <v>1.0499999999999998</v>
      </c>
      <c r="W39" s="56">
        <f t="shared" si="6"/>
        <v>1.0099999999999998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9.9999999999999645E-2</v>
      </c>
      <c r="C40" s="54">
        <f t="shared" si="4"/>
        <v>0.47999999999999954</v>
      </c>
      <c r="D40" s="54">
        <f t="shared" si="4"/>
        <v>0.33000000000000007</v>
      </c>
      <c r="E40" s="54">
        <f t="shared" si="4"/>
        <v>0.29999999999999982</v>
      </c>
      <c r="F40" s="56">
        <f t="shared" si="4"/>
        <v>0.37000000000000011</v>
      </c>
      <c r="G40" s="71"/>
      <c r="H40" s="22">
        <f t="shared" si="5"/>
        <v>2.17</v>
      </c>
      <c r="I40" s="22">
        <f t="shared" si="5"/>
        <v>2.2599999999999998</v>
      </c>
      <c r="J40" s="22">
        <f t="shared" si="5"/>
        <v>2.34</v>
      </c>
      <c r="K40" s="22">
        <f t="shared" si="5"/>
        <v>2.38</v>
      </c>
      <c r="L40" s="22">
        <f t="shared" si="5"/>
        <v>2.35</v>
      </c>
      <c r="M40" s="22">
        <f t="shared" si="5"/>
        <v>2.34</v>
      </c>
      <c r="N40" s="22">
        <f t="shared" si="5"/>
        <v>2.33</v>
      </c>
      <c r="O40" s="22">
        <f t="shared" si="5"/>
        <v>2.35</v>
      </c>
      <c r="P40" s="22">
        <f t="shared" si="5"/>
        <v>2.33</v>
      </c>
      <c r="Q40" s="70">
        <f t="shared" si="5"/>
        <v>2.2599999999999998</v>
      </c>
      <c r="R40" s="55"/>
      <c r="S40" s="54">
        <f t="shared" si="6"/>
        <v>1.0799999999999996</v>
      </c>
      <c r="T40" s="54">
        <f t="shared" si="6"/>
        <v>1.0700000000000003</v>
      </c>
      <c r="U40" s="54">
        <f t="shared" si="6"/>
        <v>0.92999999999999972</v>
      </c>
      <c r="V40" s="54">
        <f t="shared" si="6"/>
        <v>1.0099999999999998</v>
      </c>
      <c r="W40" s="56">
        <f t="shared" si="6"/>
        <v>1.0899999999999999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0.38999999999999968</v>
      </c>
      <c r="C41" s="54">
        <f t="shared" si="4"/>
        <v>0.22999999999999954</v>
      </c>
      <c r="D41" s="54">
        <f t="shared" si="4"/>
        <v>0.3100000000000005</v>
      </c>
      <c r="E41" s="54">
        <f t="shared" si="4"/>
        <v>0.3199999999999994</v>
      </c>
      <c r="F41" s="56">
        <f t="shared" si="4"/>
        <v>0.28000000000000025</v>
      </c>
      <c r="G41" s="71"/>
      <c r="H41" s="22">
        <f t="shared" si="5"/>
        <v>2.19</v>
      </c>
      <c r="I41" s="22">
        <f t="shared" si="5"/>
        <v>2.2400000000000002</v>
      </c>
      <c r="J41" s="22">
        <f t="shared" si="5"/>
        <v>2.3199999999999998</v>
      </c>
      <c r="K41" s="22">
        <f t="shared" si="5"/>
        <v>2.37</v>
      </c>
      <c r="L41" s="22">
        <f t="shared" si="5"/>
        <v>2.2999999999999998</v>
      </c>
      <c r="M41" s="22">
        <f t="shared" si="5"/>
        <v>2.38</v>
      </c>
      <c r="N41" s="22">
        <f t="shared" si="5"/>
        <v>2.42</v>
      </c>
      <c r="O41" s="22">
        <f t="shared" si="5"/>
        <v>2.38</v>
      </c>
      <c r="P41" s="22">
        <f t="shared" si="5"/>
        <v>2.33</v>
      </c>
      <c r="Q41" s="70">
        <f t="shared" si="5"/>
        <v>2.2200000000000002</v>
      </c>
      <c r="R41" s="55"/>
      <c r="S41" s="54">
        <f t="shared" si="6"/>
        <v>1.0700000000000003</v>
      </c>
      <c r="T41" s="54">
        <f t="shared" si="6"/>
        <v>0.97999999999999954</v>
      </c>
      <c r="U41" s="54">
        <f t="shared" si="6"/>
        <v>1.08</v>
      </c>
      <c r="V41" s="54">
        <f t="shared" si="6"/>
        <v>1.0200000000000005</v>
      </c>
      <c r="W41" s="56">
        <f t="shared" si="6"/>
        <v>1.1299999999999999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0.34000000000000075</v>
      </c>
      <c r="C42" s="58">
        <f t="shared" si="4"/>
        <v>0.35000000000000053</v>
      </c>
      <c r="D42" s="58">
        <f t="shared" si="4"/>
        <v>0.33000000000000007</v>
      </c>
      <c r="E42" s="58">
        <f t="shared" si="4"/>
        <v>0.30999999999999961</v>
      </c>
      <c r="F42" s="59">
        <f t="shared" si="4"/>
        <v>0.3100000000000005</v>
      </c>
      <c r="G42" s="73"/>
      <c r="H42" s="36">
        <f t="shared" si="5"/>
        <v>2.12</v>
      </c>
      <c r="I42" s="36">
        <f t="shared" si="5"/>
        <v>2.23</v>
      </c>
      <c r="J42" s="36">
        <f t="shared" si="5"/>
        <v>2.34</v>
      </c>
      <c r="K42" s="36">
        <f t="shared" si="5"/>
        <v>2.4</v>
      </c>
      <c r="L42" s="36">
        <f t="shared" si="5"/>
        <v>2.34</v>
      </c>
      <c r="M42" s="36">
        <f t="shared" si="5"/>
        <v>2.31</v>
      </c>
      <c r="N42" s="36">
        <f t="shared" si="5"/>
        <v>2.35</v>
      </c>
      <c r="O42" s="36">
        <f t="shared" si="5"/>
        <v>2.37</v>
      </c>
      <c r="P42" s="36">
        <f t="shared" si="5"/>
        <v>2.2999999999999998</v>
      </c>
      <c r="Q42" s="74">
        <f t="shared" si="5"/>
        <v>2.21</v>
      </c>
      <c r="R42" s="57"/>
      <c r="S42" s="58">
        <f t="shared" si="6"/>
        <v>0.99999999999999956</v>
      </c>
      <c r="T42" s="58">
        <f t="shared" si="6"/>
        <v>0.88999999999999968</v>
      </c>
      <c r="U42" s="58">
        <f t="shared" si="6"/>
        <v>1.1299999999999999</v>
      </c>
      <c r="V42" s="58">
        <f t="shared" si="6"/>
        <v>1.0599999999999996</v>
      </c>
      <c r="W42" s="59">
        <f t="shared" si="6"/>
        <v>1.0699999999999994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0.28799999999999998</v>
      </c>
      <c r="C43" s="64" t="s">
        <v>51</v>
      </c>
      <c r="D43" s="60">
        <f>MAX(B33:F37)-MIN(B33:F37)</f>
        <v>0.85000000000000053</v>
      </c>
      <c r="E43" s="64" t="s">
        <v>50</v>
      </c>
      <c r="F43" s="61">
        <f>B43/(0.975/E27)</f>
        <v>0.50215384615384617</v>
      </c>
      <c r="G43" s="82" t="s">
        <v>65</v>
      </c>
      <c r="H43" s="60">
        <f>AVERAGE(H33:Q37)</f>
        <v>2.3196000000000008</v>
      </c>
      <c r="I43" s="64" t="s">
        <v>51</v>
      </c>
      <c r="J43" s="60">
        <f>MAX(H33:Q37)-MIN(H33:Q37)</f>
        <v>0.39999999999999991</v>
      </c>
      <c r="K43" s="64" t="s">
        <v>50</v>
      </c>
      <c r="L43" s="78">
        <f>H43/(0.975/K27)</f>
        <v>3.5686153846153856</v>
      </c>
      <c r="M43" s="79" t="s">
        <v>60</v>
      </c>
      <c r="N43" s="80">
        <f>1-(J43/2*H43)</f>
        <v>0.53607999999999989</v>
      </c>
      <c r="O43" s="84" t="s">
        <v>62</v>
      </c>
      <c r="P43" s="86">
        <f>MAX(H33:Q42)-MIN(H33:Q42)</f>
        <v>0.39999999999999991</v>
      </c>
      <c r="Q43" s="152"/>
      <c r="R43" s="82" t="s">
        <v>65</v>
      </c>
      <c r="S43" s="60">
        <f>AVERAGE(S33:W37)</f>
        <v>1.3376000000000001</v>
      </c>
      <c r="T43" s="64" t="s">
        <v>51</v>
      </c>
      <c r="U43" s="60">
        <f>MAX(S33:W37)-MIN(S33:W37)</f>
        <v>0.23000000000000087</v>
      </c>
      <c r="V43" s="64" t="s">
        <v>50</v>
      </c>
      <c r="W43" s="61">
        <f>S43/(1.944/V27)</f>
        <v>0.96329218106995895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Y43/(2.268/AB27)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0.30449999999999994</v>
      </c>
      <c r="C44" s="65" t="s">
        <v>51</v>
      </c>
      <c r="D44" s="62">
        <f>MAX(B38:F42)-MIN(B38:F42)</f>
        <v>0.37999999999999989</v>
      </c>
      <c r="E44" s="65" t="s">
        <v>50</v>
      </c>
      <c r="F44" s="63">
        <f>B44/(0.975/E27)</f>
        <v>0.53092307692307683</v>
      </c>
      <c r="G44" s="83" t="s">
        <v>64</v>
      </c>
      <c r="H44" s="62">
        <f>AVERAGE(H39:Q42)</f>
        <v>2.30775</v>
      </c>
      <c r="I44" s="65" t="s">
        <v>51</v>
      </c>
      <c r="J44" s="62">
        <f>MAX(H38:Q42)-MIN(H38:Q42)</f>
        <v>0.29999999999999982</v>
      </c>
      <c r="K44" s="65" t="s">
        <v>50</v>
      </c>
      <c r="L44" s="75">
        <f>H44/(0.975/K27)</f>
        <v>3.550384615384615</v>
      </c>
      <c r="M44" s="76" t="s">
        <v>60</v>
      </c>
      <c r="N44" s="81">
        <f>1-(J44/2*H44)</f>
        <v>0.65383750000000018</v>
      </c>
      <c r="O44" s="85" t="s">
        <v>63</v>
      </c>
      <c r="P44" s="87">
        <f>1-(P43/2*AVERAGE(H43:H44))</f>
        <v>0.5372650000000001</v>
      </c>
      <c r="Q44" s="153"/>
      <c r="R44" s="83" t="s">
        <v>64</v>
      </c>
      <c r="S44" s="62">
        <f>AVERAGE(S39:W42)</f>
        <v>1.0165</v>
      </c>
      <c r="T44" s="65" t="s">
        <v>51</v>
      </c>
      <c r="U44" s="62">
        <f>MAX(S38:W42)-MIN(S38:W42)</f>
        <v>0.3100000000000005</v>
      </c>
      <c r="V44" s="65" t="s">
        <v>50</v>
      </c>
      <c r="W44" s="63">
        <f>S44/(1.944/V27)</f>
        <v>0.73204732510288062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Y44/(2.268/AB27)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826" priority="5" operator="notBetween">
      <formula>0.2</formula>
      <formula>0.404</formula>
    </cfRule>
  </conditionalFormatting>
  <conditionalFormatting sqref="E28">
    <cfRule type="cellIs" dxfId="825" priority="6" operator="notBetween">
      <formula>0.38</formula>
      <formula>0.72</formula>
    </cfRule>
  </conditionalFormatting>
  <conditionalFormatting sqref="K26">
    <cfRule type="cellIs" dxfId="824" priority="4" operator="notBetween">
      <formula>0.77</formula>
      <formula>0.91</formula>
    </cfRule>
  </conditionalFormatting>
  <conditionalFormatting sqref="K28">
    <cfRule type="cellIs" dxfId="823" priority="3" operator="notBetween">
      <formula>0.38</formula>
      <formula>0.72</formula>
    </cfRule>
  </conditionalFormatting>
  <conditionalFormatting sqref="AB26">
    <cfRule type="cellIs" dxfId="822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8303-0084-48C2-BE73-E2C6CDBB669E}">
  <sheetPr>
    <pageSetUpPr fitToPage="1"/>
  </sheetPr>
  <dimension ref="A1:AN46"/>
  <sheetViews>
    <sheetView zoomScaleNormal="100" workbookViewId="0">
      <selection activeCell="R3" sqref="R3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  <col min="35" max="35" width="11.125" style="88" customWidth="1"/>
    <col min="36" max="36" width="8.25" style="88" customWidth="1"/>
    <col min="37" max="37" width="7.75" style="88" customWidth="1"/>
    <col min="38" max="38" width="8.125" style="88" customWidth="1"/>
    <col min="39" max="39" width="8.5" style="88" customWidth="1"/>
    <col min="40" max="40" width="8.75" style="88" customWidth="1"/>
  </cols>
  <sheetData>
    <row r="1" spans="1:40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 t="s">
        <v>89</v>
      </c>
      <c r="AJ1" s="183"/>
      <c r="AK1" s="183"/>
      <c r="AL1" s="183"/>
      <c r="AM1" s="183"/>
      <c r="AN1" s="183"/>
    </row>
    <row r="2" spans="1:40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111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88" t="s">
        <v>110</v>
      </c>
      <c r="AJ2" s="185"/>
      <c r="AK2" s="185"/>
      <c r="AL2" s="185"/>
      <c r="AM2" s="185"/>
      <c r="AN2" s="186"/>
    </row>
    <row r="3" spans="1:40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  <c r="AI3" s="49" t="s">
        <v>49</v>
      </c>
      <c r="AJ3" s="50">
        <v>1</v>
      </c>
      <c r="AK3" s="50">
        <v>2</v>
      </c>
      <c r="AL3" s="50">
        <v>3</v>
      </c>
      <c r="AM3" s="50">
        <v>4</v>
      </c>
      <c r="AN3" s="51">
        <v>5</v>
      </c>
    </row>
    <row r="4" spans="1:40" thickTop="1" x14ac:dyDescent="0.35">
      <c r="A4" s="108" t="s">
        <v>74</v>
      </c>
      <c r="B4" s="91">
        <v>5.09</v>
      </c>
      <c r="C4" s="91">
        <v>5.19</v>
      </c>
      <c r="D4" s="91">
        <v>5.13</v>
      </c>
      <c r="E4" s="91">
        <v>4.88</v>
      </c>
      <c r="F4" s="95">
        <v>4.88</v>
      </c>
      <c r="G4" s="23" t="s">
        <v>74</v>
      </c>
      <c r="H4" s="91">
        <v>2.17</v>
      </c>
      <c r="I4" s="91">
        <v>2.2200000000000002</v>
      </c>
      <c r="J4" s="91">
        <v>2.2000000000000002</v>
      </c>
      <c r="K4" s="91">
        <v>2.2599999999999998</v>
      </c>
      <c r="L4" s="91">
        <v>2.29</v>
      </c>
      <c r="M4" s="91">
        <v>2.3199999999999998</v>
      </c>
      <c r="N4" s="91">
        <v>2.34</v>
      </c>
      <c r="O4" s="91">
        <v>2.38</v>
      </c>
      <c r="P4" s="91">
        <v>2.34</v>
      </c>
      <c r="Q4" s="95">
        <v>2.12</v>
      </c>
      <c r="R4" s="108" t="s">
        <v>74</v>
      </c>
      <c r="S4" s="91">
        <v>5.13</v>
      </c>
      <c r="T4" s="91">
        <v>5.19</v>
      </c>
      <c r="U4" s="91">
        <v>5.07</v>
      </c>
      <c r="V4" s="91">
        <v>4.91</v>
      </c>
      <c r="W4" s="95">
        <v>4.75</v>
      </c>
      <c r="X4" s="23" t="s">
        <v>74</v>
      </c>
      <c r="Y4" s="91">
        <v>5.1100000000000003</v>
      </c>
      <c r="Z4" s="91">
        <v>5.54</v>
      </c>
      <c r="AA4" s="91">
        <v>5.52</v>
      </c>
      <c r="AB4" s="91">
        <v>5.52</v>
      </c>
      <c r="AC4" s="91">
        <v>5.58</v>
      </c>
      <c r="AD4" s="91">
        <v>5.53</v>
      </c>
      <c r="AE4" s="91">
        <v>5.31</v>
      </c>
      <c r="AF4" s="91">
        <v>5.27</v>
      </c>
      <c r="AG4" s="91">
        <v>5.29</v>
      </c>
      <c r="AH4" s="95">
        <v>5.23</v>
      </c>
      <c r="AI4" s="108" t="s">
        <v>74</v>
      </c>
      <c r="AJ4" s="91">
        <v>4.91</v>
      </c>
      <c r="AK4" s="91">
        <v>4.91</v>
      </c>
      <c r="AL4" s="91">
        <v>5.13</v>
      </c>
      <c r="AM4" s="91">
        <v>5.2</v>
      </c>
      <c r="AN4" s="95">
        <v>5.0999999999999996</v>
      </c>
    </row>
    <row r="5" spans="1:40" ht="16.5" x14ac:dyDescent="0.35">
      <c r="A5" s="109"/>
      <c r="B5" s="91">
        <v>5.19</v>
      </c>
      <c r="C5" s="90">
        <v>5.17</v>
      </c>
      <c r="D5" s="90">
        <v>5.15</v>
      </c>
      <c r="E5" s="90">
        <v>4.96</v>
      </c>
      <c r="F5" s="94">
        <v>4.8099999999999996</v>
      </c>
      <c r="G5" s="25"/>
      <c r="H5" s="91">
        <v>2.2999999999999998</v>
      </c>
      <c r="I5" s="90">
        <v>2.23</v>
      </c>
      <c r="J5" s="90">
        <v>2.34</v>
      </c>
      <c r="K5" s="90">
        <v>2.36</v>
      </c>
      <c r="L5" s="90">
        <v>2.36</v>
      </c>
      <c r="M5" s="90">
        <v>2.4</v>
      </c>
      <c r="N5" s="90">
        <v>2.42</v>
      </c>
      <c r="O5" s="90">
        <v>2.44</v>
      </c>
      <c r="P5" s="90">
        <v>2.38</v>
      </c>
      <c r="Q5" s="94">
        <v>2.21</v>
      </c>
      <c r="R5" s="109"/>
      <c r="S5" s="91">
        <v>5.15</v>
      </c>
      <c r="T5" s="90">
        <v>5.29</v>
      </c>
      <c r="U5" s="90">
        <v>5.16</v>
      </c>
      <c r="V5" s="90">
        <v>4.76</v>
      </c>
      <c r="W5" s="94">
        <v>4.87</v>
      </c>
      <c r="X5" s="25"/>
      <c r="Y5" s="91">
        <v>5.25</v>
      </c>
      <c r="Z5" s="90">
        <v>5.5</v>
      </c>
      <c r="AA5" s="90">
        <v>5.73</v>
      </c>
      <c r="AB5" s="90">
        <v>5.75</v>
      </c>
      <c r="AC5" s="90">
        <v>5.73</v>
      </c>
      <c r="AD5" s="90">
        <v>5.53</v>
      </c>
      <c r="AE5" s="90">
        <v>5.43</v>
      </c>
      <c r="AF5" s="90">
        <v>5.32</v>
      </c>
      <c r="AG5" s="90">
        <v>5.32</v>
      </c>
      <c r="AH5" s="94">
        <v>5.25</v>
      </c>
      <c r="AI5" s="109"/>
      <c r="AJ5" s="91">
        <v>4.92</v>
      </c>
      <c r="AK5" s="90">
        <v>5.0199999999999996</v>
      </c>
      <c r="AL5" s="90">
        <v>5.17</v>
      </c>
      <c r="AM5" s="90">
        <v>5.3</v>
      </c>
      <c r="AN5" s="94">
        <v>5.15</v>
      </c>
    </row>
    <row r="6" spans="1:40" ht="16.5" x14ac:dyDescent="0.35">
      <c r="A6" s="109"/>
      <c r="B6" s="91">
        <v>5.26</v>
      </c>
      <c r="C6" s="90">
        <v>5.28</v>
      </c>
      <c r="D6" s="90">
        <v>5.0999999999999996</v>
      </c>
      <c r="E6" s="90">
        <v>4.95</v>
      </c>
      <c r="F6" s="94">
        <v>4.83</v>
      </c>
      <c r="G6" s="25"/>
      <c r="H6" s="91">
        <v>2.2200000000000002</v>
      </c>
      <c r="I6" s="90">
        <v>2.2599999999999998</v>
      </c>
      <c r="J6" s="90">
        <v>2.2999999999999998</v>
      </c>
      <c r="K6" s="90">
        <v>2.27</v>
      </c>
      <c r="L6" s="90">
        <v>2.25</v>
      </c>
      <c r="M6" s="90">
        <v>2.31</v>
      </c>
      <c r="N6" s="90">
        <v>2.2999999999999998</v>
      </c>
      <c r="O6" s="90">
        <v>2.34</v>
      </c>
      <c r="P6" s="90">
        <v>2.33</v>
      </c>
      <c r="Q6" s="94">
        <v>2.15</v>
      </c>
      <c r="R6" s="109"/>
      <c r="S6" s="91">
        <v>5.2</v>
      </c>
      <c r="T6" s="90">
        <v>5.22</v>
      </c>
      <c r="U6" s="90">
        <v>5.2</v>
      </c>
      <c r="V6" s="90">
        <v>4.83</v>
      </c>
      <c r="W6" s="94">
        <v>4.78</v>
      </c>
      <c r="X6" s="25"/>
      <c r="Y6" s="91">
        <v>5.28</v>
      </c>
      <c r="Z6" s="90">
        <v>5.51</v>
      </c>
      <c r="AA6" s="90">
        <v>5.72</v>
      </c>
      <c r="AB6" s="90">
        <v>5.79</v>
      </c>
      <c r="AC6" s="90">
        <v>5.73</v>
      </c>
      <c r="AD6" s="90">
        <v>5.61</v>
      </c>
      <c r="AE6" s="90">
        <v>5.51</v>
      </c>
      <c r="AF6" s="90">
        <v>5.38</v>
      </c>
      <c r="AG6" s="90">
        <v>5.38</v>
      </c>
      <c r="AH6" s="94">
        <v>5.29</v>
      </c>
      <c r="AI6" s="109"/>
      <c r="AJ6" s="91">
        <v>5.01</v>
      </c>
      <c r="AK6" s="90">
        <v>4.9000000000000004</v>
      </c>
      <c r="AL6" s="90">
        <v>5.05</v>
      </c>
      <c r="AM6" s="90">
        <v>5.16</v>
      </c>
      <c r="AN6" s="94">
        <v>5.24</v>
      </c>
    </row>
    <row r="7" spans="1:40" ht="16.5" x14ac:dyDescent="0.35">
      <c r="A7" s="109"/>
      <c r="B7" s="91">
        <v>5.2</v>
      </c>
      <c r="C7" s="90">
        <v>5.2</v>
      </c>
      <c r="D7" s="90">
        <v>5.05</v>
      </c>
      <c r="E7" s="90">
        <v>4.8499999999999996</v>
      </c>
      <c r="F7" s="94">
        <v>4.8899999999999997</v>
      </c>
      <c r="G7" s="25"/>
      <c r="H7" s="91">
        <v>2.14</v>
      </c>
      <c r="I7" s="90">
        <v>2.19</v>
      </c>
      <c r="J7" s="90">
        <v>2.34</v>
      </c>
      <c r="K7" s="90">
        <v>2.4300000000000002</v>
      </c>
      <c r="L7" s="90">
        <v>2.39</v>
      </c>
      <c r="M7" s="90">
        <v>2.46</v>
      </c>
      <c r="N7" s="90">
        <v>2.42</v>
      </c>
      <c r="O7" s="90">
        <v>2.4700000000000002</v>
      </c>
      <c r="P7" s="90">
        <v>2.39</v>
      </c>
      <c r="Q7" s="94">
        <v>2.21</v>
      </c>
      <c r="R7" s="109"/>
      <c r="S7" s="91">
        <v>5.12</v>
      </c>
      <c r="T7" s="90">
        <v>5.17</v>
      </c>
      <c r="U7" s="90">
        <v>5.15</v>
      </c>
      <c r="V7" s="90">
        <v>4.97</v>
      </c>
      <c r="W7" s="94">
        <v>4.91</v>
      </c>
      <c r="X7" s="25"/>
      <c r="Y7" s="91">
        <v>5.27</v>
      </c>
      <c r="Z7" s="90">
        <v>5.61</v>
      </c>
      <c r="AA7" s="90">
        <v>5.76</v>
      </c>
      <c r="AB7" s="90">
        <v>5.68</v>
      </c>
      <c r="AC7" s="90">
        <v>5.67</v>
      </c>
      <c r="AD7" s="90">
        <v>5.6</v>
      </c>
      <c r="AE7" s="90">
        <v>5.37</v>
      </c>
      <c r="AF7" s="90">
        <v>5.33</v>
      </c>
      <c r="AG7" s="90">
        <v>5.35</v>
      </c>
      <c r="AH7" s="94">
        <v>5.28</v>
      </c>
      <c r="AI7" s="109"/>
      <c r="AJ7" s="91">
        <v>4.84</v>
      </c>
      <c r="AK7" s="90">
        <v>4.82</v>
      </c>
      <c r="AL7" s="90">
        <v>5.18</v>
      </c>
      <c r="AM7" s="90">
        <v>5.33</v>
      </c>
      <c r="AN7" s="94">
        <v>5.3</v>
      </c>
    </row>
    <row r="8" spans="1:40" ht="16.5" x14ac:dyDescent="0.35">
      <c r="A8" s="109"/>
      <c r="B8" s="91">
        <v>5.16</v>
      </c>
      <c r="C8" s="90">
        <v>5.22</v>
      </c>
      <c r="D8" s="90">
        <v>5.13</v>
      </c>
      <c r="E8" s="90">
        <v>4.93</v>
      </c>
      <c r="F8" s="94">
        <v>4.87</v>
      </c>
      <c r="G8" s="25"/>
      <c r="H8" s="91">
        <v>2.14</v>
      </c>
      <c r="I8" s="90">
        <v>2.23</v>
      </c>
      <c r="J8" s="90">
        <v>2.29</v>
      </c>
      <c r="K8" s="90">
        <v>2.3199999999999998</v>
      </c>
      <c r="L8" s="90">
        <v>2.36</v>
      </c>
      <c r="M8" s="90">
        <v>2.42</v>
      </c>
      <c r="N8" s="90">
        <v>2.39</v>
      </c>
      <c r="O8" s="90">
        <v>2.42</v>
      </c>
      <c r="P8" s="90">
        <v>2.37</v>
      </c>
      <c r="Q8" s="94">
        <v>2.2000000000000002</v>
      </c>
      <c r="R8" s="109"/>
      <c r="S8" s="91">
        <v>5.17</v>
      </c>
      <c r="T8" s="90">
        <v>5.17</v>
      </c>
      <c r="U8" s="90">
        <v>5.18</v>
      </c>
      <c r="V8" s="90">
        <v>4.9000000000000004</v>
      </c>
      <c r="W8" s="94">
        <v>5.0599999999999996</v>
      </c>
      <c r="X8" s="25"/>
      <c r="Y8" s="91">
        <v>5.26</v>
      </c>
      <c r="Z8" s="90">
        <v>5.55</v>
      </c>
      <c r="AA8" s="90">
        <v>5.71</v>
      </c>
      <c r="AB8" s="90">
        <v>5.72</v>
      </c>
      <c r="AC8" s="90">
        <v>5.66</v>
      </c>
      <c r="AD8" s="90">
        <v>5.61</v>
      </c>
      <c r="AE8" s="90">
        <v>5.52</v>
      </c>
      <c r="AF8" s="90">
        <v>5.29</v>
      </c>
      <c r="AG8" s="90">
        <v>5.39</v>
      </c>
      <c r="AH8" s="94">
        <v>5.29</v>
      </c>
      <c r="AI8" s="109"/>
      <c r="AJ8" s="91">
        <v>4.91</v>
      </c>
      <c r="AK8" s="90">
        <v>4.83</v>
      </c>
      <c r="AL8" s="90">
        <v>5.1100000000000003</v>
      </c>
      <c r="AM8" s="90">
        <v>5.17</v>
      </c>
      <c r="AN8" s="94">
        <v>5.19</v>
      </c>
    </row>
    <row r="9" spans="1:40" ht="16.5" x14ac:dyDescent="0.35">
      <c r="A9" s="110"/>
      <c r="B9" s="90">
        <v>5.0999999999999996</v>
      </c>
      <c r="C9" s="90">
        <v>5.26</v>
      </c>
      <c r="D9" s="90">
        <v>5.31</v>
      </c>
      <c r="E9" s="90">
        <v>4.95</v>
      </c>
      <c r="F9" s="94">
        <v>4.96</v>
      </c>
      <c r="G9" s="25"/>
      <c r="H9" s="90">
        <v>2.23</v>
      </c>
      <c r="I9" s="90">
        <v>2.31</v>
      </c>
      <c r="J9" s="90">
        <v>2.29</v>
      </c>
      <c r="K9" s="90">
        <v>2.35</v>
      </c>
      <c r="L9" s="90">
        <v>2.33</v>
      </c>
      <c r="M9" s="90">
        <v>2.35</v>
      </c>
      <c r="N9" s="90">
        <v>2.38</v>
      </c>
      <c r="O9" s="90">
        <v>2.38</v>
      </c>
      <c r="P9" s="90">
        <v>2.2999999999999998</v>
      </c>
      <c r="Q9" s="94">
        <v>2.19</v>
      </c>
      <c r="R9" s="110"/>
      <c r="S9" s="90">
        <v>5.14</v>
      </c>
      <c r="T9" s="90">
        <v>5.16</v>
      </c>
      <c r="U9" s="90">
        <v>5.05</v>
      </c>
      <c r="V9" s="90">
        <v>4.8899999999999997</v>
      </c>
      <c r="W9" s="94">
        <v>4.79</v>
      </c>
      <c r="X9" s="25"/>
      <c r="Y9" s="90">
        <v>5.43</v>
      </c>
      <c r="Z9" s="90">
        <v>5.72</v>
      </c>
      <c r="AA9" s="90">
        <v>5.67</v>
      </c>
      <c r="AB9" s="90">
        <v>5.56</v>
      </c>
      <c r="AC9" s="90">
        <v>5.53</v>
      </c>
      <c r="AD9" s="90">
        <v>5.54</v>
      </c>
      <c r="AE9" s="90">
        <v>5.44</v>
      </c>
      <c r="AF9" s="90">
        <v>5.42</v>
      </c>
      <c r="AG9" s="90">
        <v>5.5</v>
      </c>
      <c r="AH9" s="94">
        <v>5.15</v>
      </c>
      <c r="AI9" s="110"/>
      <c r="AJ9" s="90">
        <v>4.75</v>
      </c>
      <c r="AK9" s="90">
        <v>4.7699999999999996</v>
      </c>
      <c r="AL9" s="90">
        <v>5.05</v>
      </c>
      <c r="AM9" s="90">
        <v>5.1100000000000003</v>
      </c>
      <c r="AN9" s="94">
        <v>5.05</v>
      </c>
    </row>
    <row r="10" spans="1:40" ht="16.5" x14ac:dyDescent="0.35">
      <c r="A10" s="111"/>
      <c r="B10" s="90">
        <v>5.18</v>
      </c>
      <c r="C10" s="90">
        <v>5.33</v>
      </c>
      <c r="D10" s="90">
        <v>5.15</v>
      </c>
      <c r="E10" s="90">
        <v>4.95</v>
      </c>
      <c r="F10" s="94">
        <v>4.91</v>
      </c>
      <c r="G10" s="31"/>
      <c r="H10" s="90">
        <v>2.21</v>
      </c>
      <c r="I10" s="90">
        <v>2.27</v>
      </c>
      <c r="J10" s="90">
        <v>2.2799999999999998</v>
      </c>
      <c r="K10" s="90">
        <v>2.39</v>
      </c>
      <c r="L10" s="90">
        <v>2.38</v>
      </c>
      <c r="M10" s="90">
        <v>2.3199999999999998</v>
      </c>
      <c r="N10" s="90">
        <v>2.34</v>
      </c>
      <c r="O10" s="90">
        <v>2.39</v>
      </c>
      <c r="P10" s="90">
        <v>2.27</v>
      </c>
      <c r="Q10" s="94">
        <v>2.15</v>
      </c>
      <c r="R10" s="111"/>
      <c r="S10" s="90">
        <v>4.97</v>
      </c>
      <c r="T10" s="90">
        <v>5.2</v>
      </c>
      <c r="U10" s="90">
        <v>5.0599999999999996</v>
      </c>
      <c r="V10" s="90">
        <v>4.8600000000000003</v>
      </c>
      <c r="W10" s="94">
        <v>4.9000000000000004</v>
      </c>
      <c r="X10" s="31"/>
      <c r="Y10" s="90">
        <v>5.51</v>
      </c>
      <c r="Z10" s="90">
        <v>5.66</v>
      </c>
      <c r="AA10" s="90">
        <v>5.73</v>
      </c>
      <c r="AB10" s="90">
        <v>5.64</v>
      </c>
      <c r="AC10" s="90">
        <v>5.61</v>
      </c>
      <c r="AD10" s="90">
        <v>5.69</v>
      </c>
      <c r="AE10" s="90">
        <v>5.45</v>
      </c>
      <c r="AF10" s="90">
        <v>5.46</v>
      </c>
      <c r="AG10" s="90">
        <v>5.49</v>
      </c>
      <c r="AH10" s="94">
        <v>5.26</v>
      </c>
      <c r="AI10" s="111"/>
      <c r="AJ10" s="90">
        <v>4.87</v>
      </c>
      <c r="AK10" s="90">
        <v>4.87</v>
      </c>
      <c r="AL10" s="90">
        <v>5.01</v>
      </c>
      <c r="AM10" s="90">
        <v>5.2</v>
      </c>
      <c r="AN10" s="94">
        <v>5.12</v>
      </c>
    </row>
    <row r="11" spans="1:40" ht="16.5" x14ac:dyDescent="0.35">
      <c r="A11" s="109"/>
      <c r="B11" s="96">
        <v>5.17</v>
      </c>
      <c r="C11" s="96">
        <v>5.31</v>
      </c>
      <c r="D11" s="96">
        <v>5.08</v>
      </c>
      <c r="E11" s="96">
        <v>4.9000000000000004</v>
      </c>
      <c r="F11" s="97">
        <v>4.9400000000000004</v>
      </c>
      <c r="G11" s="23"/>
      <c r="H11" s="96">
        <v>2.2400000000000002</v>
      </c>
      <c r="I11" s="96">
        <v>2.2999999999999998</v>
      </c>
      <c r="J11" s="96">
        <v>2.34</v>
      </c>
      <c r="K11" s="96">
        <v>2.33</v>
      </c>
      <c r="L11" s="96">
        <v>2.36</v>
      </c>
      <c r="M11" s="96">
        <v>2.34</v>
      </c>
      <c r="N11" s="96">
        <v>2.35</v>
      </c>
      <c r="O11" s="96">
        <v>2.35</v>
      </c>
      <c r="P11" s="96">
        <v>2.41</v>
      </c>
      <c r="Q11" s="97">
        <v>2.2599999999999998</v>
      </c>
      <c r="R11" s="109"/>
      <c r="S11" s="96">
        <v>5.0599999999999996</v>
      </c>
      <c r="T11" s="96">
        <v>5.23</v>
      </c>
      <c r="U11" s="96">
        <v>5.16</v>
      </c>
      <c r="V11" s="96">
        <v>4.9400000000000004</v>
      </c>
      <c r="W11" s="97">
        <v>4.8099999999999996</v>
      </c>
      <c r="X11" s="23"/>
      <c r="Y11" s="96">
        <v>5.6</v>
      </c>
      <c r="Z11" s="96">
        <v>5.84</v>
      </c>
      <c r="AA11" s="96">
        <v>5.77</v>
      </c>
      <c r="AB11" s="96">
        <v>5.61</v>
      </c>
      <c r="AC11" s="96">
        <v>5.62</v>
      </c>
      <c r="AD11" s="96">
        <v>5.61</v>
      </c>
      <c r="AE11" s="96">
        <v>5.44</v>
      </c>
      <c r="AF11" s="96">
        <v>5.57</v>
      </c>
      <c r="AG11" s="96">
        <v>5.39</v>
      </c>
      <c r="AH11" s="97">
        <v>5.15</v>
      </c>
      <c r="AI11" s="109"/>
      <c r="AJ11" s="96">
        <v>4.8899999999999997</v>
      </c>
      <c r="AK11" s="96">
        <v>4.9000000000000004</v>
      </c>
      <c r="AL11" s="96">
        <v>5.0599999999999996</v>
      </c>
      <c r="AM11" s="96">
        <v>5.15</v>
      </c>
      <c r="AN11" s="97">
        <v>5.17</v>
      </c>
    </row>
    <row r="12" spans="1:40" ht="16.5" x14ac:dyDescent="0.35">
      <c r="A12" s="109"/>
      <c r="B12" s="90">
        <v>5.3</v>
      </c>
      <c r="C12" s="90">
        <v>5.36</v>
      </c>
      <c r="D12" s="90">
        <v>5.23</v>
      </c>
      <c r="E12" s="90">
        <v>5.03</v>
      </c>
      <c r="F12" s="94">
        <v>4.87</v>
      </c>
      <c r="G12" s="25"/>
      <c r="H12" s="90">
        <v>2.19</v>
      </c>
      <c r="I12" s="90">
        <v>2.2799999999999998</v>
      </c>
      <c r="J12" s="90">
        <v>2.27</v>
      </c>
      <c r="K12" s="90">
        <v>2.37</v>
      </c>
      <c r="L12" s="90">
        <v>2.34</v>
      </c>
      <c r="M12" s="90">
        <v>2.37</v>
      </c>
      <c r="N12" s="90">
        <v>2.4</v>
      </c>
      <c r="O12" s="90">
        <v>2.35</v>
      </c>
      <c r="P12" s="90">
        <v>2.3199999999999998</v>
      </c>
      <c r="Q12" s="94">
        <v>2.2000000000000002</v>
      </c>
      <c r="R12" s="109"/>
      <c r="S12" s="90">
        <v>5.09</v>
      </c>
      <c r="T12" s="90">
        <v>5.19</v>
      </c>
      <c r="U12" s="90">
        <v>5.25</v>
      </c>
      <c r="V12" s="90">
        <v>5.04</v>
      </c>
      <c r="W12" s="94">
        <v>4.8899999999999997</v>
      </c>
      <c r="X12" s="25"/>
      <c r="Y12" s="90">
        <v>5.56</v>
      </c>
      <c r="Z12" s="90">
        <v>5.69</v>
      </c>
      <c r="AA12" s="90">
        <v>5.71</v>
      </c>
      <c r="AB12" s="90">
        <v>5.65</v>
      </c>
      <c r="AC12" s="90">
        <v>5.57</v>
      </c>
      <c r="AD12" s="90">
        <v>5.56</v>
      </c>
      <c r="AE12" s="90">
        <v>5.55</v>
      </c>
      <c r="AF12" s="90">
        <v>5.53</v>
      </c>
      <c r="AG12" s="90">
        <v>5.45</v>
      </c>
      <c r="AH12" s="94">
        <v>5.15</v>
      </c>
      <c r="AI12" s="109"/>
      <c r="AJ12" s="90">
        <v>4.8099999999999996</v>
      </c>
      <c r="AK12" s="90">
        <v>4.82</v>
      </c>
      <c r="AL12" s="90">
        <v>5.04</v>
      </c>
      <c r="AM12" s="90">
        <v>5.21</v>
      </c>
      <c r="AN12" s="94">
        <v>5.17</v>
      </c>
    </row>
    <row r="13" spans="1:40" thickBot="1" x14ac:dyDescent="0.4">
      <c r="A13" s="112"/>
      <c r="B13" s="92">
        <v>5.3</v>
      </c>
      <c r="C13" s="92">
        <v>5.16</v>
      </c>
      <c r="D13" s="92">
        <v>5.08</v>
      </c>
      <c r="E13" s="92">
        <v>5.0599999999999996</v>
      </c>
      <c r="F13" s="93">
        <v>4.79</v>
      </c>
      <c r="G13" s="33"/>
      <c r="H13" s="92">
        <v>2.21</v>
      </c>
      <c r="I13" s="92">
        <v>2.2400000000000002</v>
      </c>
      <c r="J13" s="92">
        <v>2.27</v>
      </c>
      <c r="K13" s="92">
        <v>2.37</v>
      </c>
      <c r="L13" s="92">
        <v>2.36</v>
      </c>
      <c r="M13" s="92">
        <v>2.35</v>
      </c>
      <c r="N13" s="92">
        <v>2.36</v>
      </c>
      <c r="O13" s="92">
        <v>2.29</v>
      </c>
      <c r="P13" s="92">
        <v>2.23</v>
      </c>
      <c r="Q13" s="93">
        <v>2.16</v>
      </c>
      <c r="R13" s="112"/>
      <c r="S13" s="92">
        <v>5.13</v>
      </c>
      <c r="T13" s="92">
        <v>5.1100000000000003</v>
      </c>
      <c r="U13" s="92">
        <v>5</v>
      </c>
      <c r="V13" s="92">
        <v>4.91</v>
      </c>
      <c r="W13" s="93">
        <v>4.71</v>
      </c>
      <c r="X13" s="33"/>
      <c r="Y13" s="92">
        <v>5.51</v>
      </c>
      <c r="Z13" s="92">
        <v>5.57</v>
      </c>
      <c r="AA13" s="92">
        <v>5.61</v>
      </c>
      <c r="AB13" s="92">
        <v>5.6</v>
      </c>
      <c r="AC13" s="92">
        <v>5.52</v>
      </c>
      <c r="AD13" s="92">
        <v>5.56</v>
      </c>
      <c r="AE13" s="92">
        <v>5.41</v>
      </c>
      <c r="AF13" s="92">
        <v>5.4</v>
      </c>
      <c r="AG13" s="92">
        <v>5.29</v>
      </c>
      <c r="AH13" s="93">
        <v>5.19</v>
      </c>
      <c r="AI13" s="112"/>
      <c r="AJ13" s="92">
        <v>4.74</v>
      </c>
      <c r="AK13" s="92">
        <v>4.8600000000000003</v>
      </c>
      <c r="AL13" s="92">
        <v>5.1100000000000003</v>
      </c>
      <c r="AM13" s="92">
        <v>5.0999999999999996</v>
      </c>
      <c r="AN13" s="93">
        <v>5.21</v>
      </c>
    </row>
    <row r="14" spans="1:40" thickBot="1" x14ac:dyDescent="0.4">
      <c r="A14" s="113" t="s">
        <v>75</v>
      </c>
      <c r="B14" s="114">
        <v>4.83</v>
      </c>
      <c r="C14" s="115">
        <v>4.8499999999999996</v>
      </c>
      <c r="D14" s="115">
        <v>4.8099999999999996</v>
      </c>
      <c r="E14" s="115">
        <v>4.6100000000000003</v>
      </c>
      <c r="F14" s="116">
        <v>4.59</v>
      </c>
      <c r="G14" s="113" t="s">
        <v>75</v>
      </c>
      <c r="H14" s="115">
        <v>1.83</v>
      </c>
      <c r="I14" s="115">
        <v>1.88</v>
      </c>
      <c r="J14" s="115">
        <v>1.89</v>
      </c>
      <c r="K14" s="115">
        <v>1.94</v>
      </c>
      <c r="L14" s="115">
        <v>1.95</v>
      </c>
      <c r="M14" s="115">
        <v>2</v>
      </c>
      <c r="N14" s="115">
        <v>2.06</v>
      </c>
      <c r="O14" s="115">
        <v>2.0699999999999998</v>
      </c>
      <c r="P14" s="115">
        <v>1.99</v>
      </c>
      <c r="Q14" s="116">
        <v>1.89</v>
      </c>
      <c r="R14" s="113" t="s">
        <v>75</v>
      </c>
      <c r="S14" s="114">
        <v>3.86</v>
      </c>
      <c r="T14" s="115">
        <v>3.89</v>
      </c>
      <c r="U14" s="115">
        <v>3.74</v>
      </c>
      <c r="V14" s="115">
        <v>3.57</v>
      </c>
      <c r="W14" s="116">
        <v>3.51</v>
      </c>
      <c r="X14" s="113" t="s">
        <v>75</v>
      </c>
      <c r="Y14" s="115">
        <v>4.4000000000000004</v>
      </c>
      <c r="Z14" s="115">
        <v>4.7</v>
      </c>
      <c r="AA14" s="115">
        <v>4.93</v>
      </c>
      <c r="AB14" s="115">
        <v>4.88</v>
      </c>
      <c r="AC14" s="115">
        <v>4.9000000000000004</v>
      </c>
      <c r="AD14" s="115">
        <v>4.8</v>
      </c>
      <c r="AE14" s="115">
        <v>4.59</v>
      </c>
      <c r="AF14" s="115">
        <v>4.49</v>
      </c>
      <c r="AG14" s="115">
        <v>4.59</v>
      </c>
      <c r="AH14" s="116">
        <v>4.46</v>
      </c>
      <c r="AI14" s="113" t="s">
        <v>75</v>
      </c>
      <c r="AJ14" s="114">
        <v>3.63</v>
      </c>
      <c r="AK14" s="115">
        <v>3.57</v>
      </c>
      <c r="AL14" s="115">
        <v>3.75</v>
      </c>
      <c r="AM14" s="115">
        <v>3.97</v>
      </c>
      <c r="AN14" s="116">
        <v>3.85</v>
      </c>
    </row>
    <row r="15" spans="1:40" ht="16.5" x14ac:dyDescent="0.35">
      <c r="A15" s="14"/>
      <c r="B15" s="98">
        <v>4.88</v>
      </c>
      <c r="C15" s="98">
        <v>4.8600000000000003</v>
      </c>
      <c r="D15" s="98">
        <v>4.8499999999999996</v>
      </c>
      <c r="E15" s="98">
        <v>4.6500000000000004</v>
      </c>
      <c r="F15" s="99">
        <v>4.57</v>
      </c>
      <c r="G15" s="25"/>
      <c r="H15" s="98">
        <v>1.98</v>
      </c>
      <c r="I15" s="98">
        <v>1.91</v>
      </c>
      <c r="J15" s="98">
        <v>2.02</v>
      </c>
      <c r="K15" s="98">
        <v>2.06</v>
      </c>
      <c r="L15" s="98">
        <v>2.06</v>
      </c>
      <c r="M15" s="98">
        <v>2.04</v>
      </c>
      <c r="N15" s="98">
        <v>2.13</v>
      </c>
      <c r="O15" s="98">
        <v>2.09</v>
      </c>
      <c r="P15" s="98">
        <v>2.0099999999999998</v>
      </c>
      <c r="Q15" s="99">
        <v>1.95</v>
      </c>
      <c r="R15" s="14"/>
      <c r="S15" s="98">
        <v>3.88</v>
      </c>
      <c r="T15" s="98">
        <v>3.98</v>
      </c>
      <c r="U15" s="98">
        <v>3.75</v>
      </c>
      <c r="V15" s="98">
        <v>3.55</v>
      </c>
      <c r="W15" s="99">
        <v>3.55</v>
      </c>
      <c r="X15" s="25"/>
      <c r="Y15" s="98">
        <v>4.42</v>
      </c>
      <c r="Z15" s="98">
        <v>4.72</v>
      </c>
      <c r="AA15" s="98">
        <v>4.91</v>
      </c>
      <c r="AB15" s="98">
        <v>4.93</v>
      </c>
      <c r="AC15" s="98">
        <v>4.84</v>
      </c>
      <c r="AD15" s="98">
        <v>4.83</v>
      </c>
      <c r="AE15" s="98">
        <v>4.62</v>
      </c>
      <c r="AF15" s="98">
        <v>4.53</v>
      </c>
      <c r="AG15" s="98">
        <v>4.57</v>
      </c>
      <c r="AH15" s="116">
        <v>4.5</v>
      </c>
      <c r="AI15" s="14"/>
      <c r="AJ15" s="98">
        <v>3.64</v>
      </c>
      <c r="AK15" s="98">
        <v>3.65</v>
      </c>
      <c r="AL15" s="98">
        <v>3.79</v>
      </c>
      <c r="AM15" s="98">
        <v>3.91</v>
      </c>
      <c r="AN15" s="99">
        <v>3.9</v>
      </c>
    </row>
    <row r="16" spans="1:40" ht="16.5" x14ac:dyDescent="0.35">
      <c r="A16" s="14"/>
      <c r="B16" s="98">
        <v>4.96</v>
      </c>
      <c r="C16" s="98">
        <v>4.87</v>
      </c>
      <c r="D16" s="98">
        <v>4.8499999999999996</v>
      </c>
      <c r="E16" s="98">
        <v>4.5999999999999996</v>
      </c>
      <c r="F16" s="99">
        <v>4.57</v>
      </c>
      <c r="G16" s="25"/>
      <c r="H16" s="98">
        <v>1.83</v>
      </c>
      <c r="I16" s="98">
        <v>1.93</v>
      </c>
      <c r="J16" s="98">
        <v>2</v>
      </c>
      <c r="K16" s="98">
        <v>1.99</v>
      </c>
      <c r="L16" s="98">
        <v>1.99</v>
      </c>
      <c r="M16" s="98">
        <v>2.0099999999999998</v>
      </c>
      <c r="N16" s="98">
        <v>2.04</v>
      </c>
      <c r="O16" s="98">
        <v>2.02</v>
      </c>
      <c r="P16" s="98">
        <v>1.94</v>
      </c>
      <c r="Q16" s="99">
        <v>1.87</v>
      </c>
      <c r="R16" s="14"/>
      <c r="S16" s="98">
        <v>3.88</v>
      </c>
      <c r="T16" s="98">
        <v>3.9</v>
      </c>
      <c r="U16" s="98">
        <v>3.82</v>
      </c>
      <c r="V16" s="98">
        <v>3.58</v>
      </c>
      <c r="W16" s="99">
        <v>3.49</v>
      </c>
      <c r="X16" s="25"/>
      <c r="Y16" s="98">
        <v>4.3899999999999997</v>
      </c>
      <c r="Z16" s="98">
        <v>4.6900000000000004</v>
      </c>
      <c r="AA16" s="98">
        <v>4.88</v>
      </c>
      <c r="AB16" s="98">
        <v>4.88</v>
      </c>
      <c r="AC16" s="98">
        <v>4.8499999999999996</v>
      </c>
      <c r="AD16" s="98">
        <v>4.84</v>
      </c>
      <c r="AE16" s="98">
        <v>4.66</v>
      </c>
      <c r="AF16" s="98">
        <v>4.5</v>
      </c>
      <c r="AG16" s="98">
        <v>4.53</v>
      </c>
      <c r="AH16" s="99">
        <v>4.5</v>
      </c>
      <c r="AI16" s="14"/>
      <c r="AJ16" s="98">
        <v>3.65</v>
      </c>
      <c r="AK16" s="98">
        <v>3.57</v>
      </c>
      <c r="AL16" s="98">
        <v>3.8</v>
      </c>
      <c r="AM16" s="98">
        <v>3.94</v>
      </c>
      <c r="AN16" s="99">
        <v>3.99</v>
      </c>
    </row>
    <row r="17" spans="1:40" ht="16.5" x14ac:dyDescent="0.35">
      <c r="A17" s="14"/>
      <c r="B17" s="98">
        <v>4.88</v>
      </c>
      <c r="C17" s="98">
        <v>4.95</v>
      </c>
      <c r="D17" s="98">
        <v>4.8600000000000003</v>
      </c>
      <c r="E17" s="98">
        <v>4.5599999999999996</v>
      </c>
      <c r="F17" s="99">
        <v>4.5999999999999996</v>
      </c>
      <c r="G17" s="25"/>
      <c r="H17" s="98">
        <v>1.89</v>
      </c>
      <c r="I17" s="98">
        <v>1.88</v>
      </c>
      <c r="J17" s="98">
        <v>2.04</v>
      </c>
      <c r="K17" s="98">
        <v>2.0499999999999998</v>
      </c>
      <c r="L17" s="98">
        <v>2.06</v>
      </c>
      <c r="M17" s="98">
        <v>2.06</v>
      </c>
      <c r="N17" s="98">
        <v>2.14</v>
      </c>
      <c r="O17" s="98">
        <v>2.1</v>
      </c>
      <c r="P17" s="98">
        <v>2.04</v>
      </c>
      <c r="Q17" s="99">
        <v>1.92</v>
      </c>
      <c r="R17" s="14"/>
      <c r="S17" s="98">
        <v>3.82</v>
      </c>
      <c r="T17" s="98">
        <v>3.91</v>
      </c>
      <c r="U17" s="98">
        <v>3.68</v>
      </c>
      <c r="V17" s="98">
        <v>3.58</v>
      </c>
      <c r="W17" s="99">
        <v>3.53</v>
      </c>
      <c r="X17" s="25"/>
      <c r="Y17" s="98">
        <v>4.43</v>
      </c>
      <c r="Z17" s="98">
        <v>4.58</v>
      </c>
      <c r="AA17" s="98">
        <v>4.8099999999999996</v>
      </c>
      <c r="AB17" s="98">
        <v>4.84</v>
      </c>
      <c r="AC17" s="98">
        <v>4.79</v>
      </c>
      <c r="AD17" s="98">
        <v>4.7699999999999996</v>
      </c>
      <c r="AE17" s="98">
        <v>4.6100000000000003</v>
      </c>
      <c r="AF17" s="98">
        <v>4.47</v>
      </c>
      <c r="AG17" s="98">
        <v>4.46</v>
      </c>
      <c r="AH17" s="99">
        <v>4.46</v>
      </c>
      <c r="AI17" s="14"/>
      <c r="AJ17" s="98">
        <v>3.62</v>
      </c>
      <c r="AK17" s="98">
        <v>3.61</v>
      </c>
      <c r="AL17" s="98">
        <v>3.81</v>
      </c>
      <c r="AM17" s="98">
        <v>3.96</v>
      </c>
      <c r="AN17" s="99">
        <v>3.99</v>
      </c>
    </row>
    <row r="18" spans="1:40" ht="16.5" x14ac:dyDescent="0.35">
      <c r="A18" s="14"/>
      <c r="B18" s="98">
        <v>4.8600000000000003</v>
      </c>
      <c r="C18" s="98">
        <v>4.84</v>
      </c>
      <c r="D18" s="98">
        <v>4.8</v>
      </c>
      <c r="E18" s="98">
        <v>4.53</v>
      </c>
      <c r="F18" s="99">
        <v>4.53</v>
      </c>
      <c r="G18" s="25"/>
      <c r="H18" s="98">
        <v>1.84</v>
      </c>
      <c r="I18" s="98">
        <v>1.89</v>
      </c>
      <c r="J18" s="98">
        <v>1.98</v>
      </c>
      <c r="K18" s="98">
        <v>2</v>
      </c>
      <c r="L18" s="98">
        <v>2.0499999999999998</v>
      </c>
      <c r="M18" s="98">
        <v>2.0099999999999998</v>
      </c>
      <c r="N18" s="98">
        <v>2.0499999999999998</v>
      </c>
      <c r="O18" s="98">
        <v>2.0299999999999998</v>
      </c>
      <c r="P18" s="98">
        <v>1.97</v>
      </c>
      <c r="Q18" s="99">
        <v>1.84</v>
      </c>
      <c r="R18" s="14"/>
      <c r="S18" s="98">
        <v>3.85</v>
      </c>
      <c r="T18" s="98">
        <v>3.95</v>
      </c>
      <c r="U18" s="98">
        <v>3.87</v>
      </c>
      <c r="V18" s="98">
        <v>3.63</v>
      </c>
      <c r="W18" s="99">
        <v>3.59</v>
      </c>
      <c r="X18" s="25"/>
      <c r="Y18" s="98">
        <v>4.3600000000000003</v>
      </c>
      <c r="Z18" s="98">
        <v>4.58</v>
      </c>
      <c r="AA18" s="98">
        <v>4.8099999999999996</v>
      </c>
      <c r="AB18" s="98">
        <v>4.8099999999999996</v>
      </c>
      <c r="AC18" s="98">
        <v>4.8099999999999996</v>
      </c>
      <c r="AD18" s="98">
        <v>4.8099999999999996</v>
      </c>
      <c r="AE18" s="98">
        <v>4.5599999999999996</v>
      </c>
      <c r="AF18" s="98">
        <v>4.42</v>
      </c>
      <c r="AG18" s="98">
        <v>4.4400000000000004</v>
      </c>
      <c r="AH18" s="99">
        <v>4.3899999999999997</v>
      </c>
      <c r="AI18" s="14"/>
      <c r="AJ18" s="98">
        <v>3.57</v>
      </c>
      <c r="AK18" s="98">
        <v>3.56</v>
      </c>
      <c r="AL18" s="98">
        <v>3.82</v>
      </c>
      <c r="AM18" s="98">
        <v>3.86</v>
      </c>
      <c r="AN18" s="99">
        <v>3.9</v>
      </c>
    </row>
    <row r="19" spans="1:40" ht="16.5" x14ac:dyDescent="0.35">
      <c r="A19" s="14"/>
      <c r="B19" s="98">
        <v>4.91</v>
      </c>
      <c r="C19" s="98">
        <v>5.04</v>
      </c>
      <c r="D19" s="98">
        <v>4.9000000000000004</v>
      </c>
      <c r="E19" s="98">
        <v>4.67</v>
      </c>
      <c r="F19" s="99">
        <v>4.6399999999999997</v>
      </c>
      <c r="G19" s="25"/>
      <c r="H19" s="98">
        <v>1.89</v>
      </c>
      <c r="I19" s="98">
        <v>1.92</v>
      </c>
      <c r="J19" s="98">
        <v>1.97</v>
      </c>
      <c r="K19" s="98">
        <v>2.02</v>
      </c>
      <c r="L19" s="98">
        <v>2.0299999999999998</v>
      </c>
      <c r="M19" s="98">
        <v>1.99</v>
      </c>
      <c r="N19" s="98">
        <v>2.0499999999999998</v>
      </c>
      <c r="O19" s="98">
        <v>2.0299999999999998</v>
      </c>
      <c r="P19" s="98">
        <v>2</v>
      </c>
      <c r="Q19" s="99">
        <v>1.86</v>
      </c>
      <c r="R19" s="14"/>
      <c r="S19" s="98">
        <v>4.18</v>
      </c>
      <c r="T19" s="98">
        <v>4.13</v>
      </c>
      <c r="U19" s="98">
        <v>3.99</v>
      </c>
      <c r="V19" s="98">
        <v>3.83</v>
      </c>
      <c r="W19" s="99">
        <v>3.78</v>
      </c>
      <c r="X19" s="25"/>
      <c r="Y19" s="98">
        <v>4.83</v>
      </c>
      <c r="Z19" s="98">
        <v>4.84</v>
      </c>
      <c r="AA19" s="98">
        <v>4.97</v>
      </c>
      <c r="AB19" s="98">
        <v>4.9000000000000004</v>
      </c>
      <c r="AC19" s="98">
        <v>4.9000000000000004</v>
      </c>
      <c r="AD19" s="98">
        <v>4.9000000000000004</v>
      </c>
      <c r="AE19" s="98">
        <v>4.76</v>
      </c>
      <c r="AF19" s="98">
        <v>4.78</v>
      </c>
      <c r="AG19" s="98">
        <v>4.8099999999999996</v>
      </c>
      <c r="AH19" s="99">
        <v>4.62</v>
      </c>
      <c r="AI19" s="14"/>
      <c r="AJ19" s="98">
        <v>3.88</v>
      </c>
      <c r="AK19" s="98">
        <v>3.91</v>
      </c>
      <c r="AL19" s="98">
        <v>4.17</v>
      </c>
      <c r="AM19" s="98">
        <v>4.2</v>
      </c>
      <c r="AN19" s="99">
        <v>4.12</v>
      </c>
    </row>
    <row r="20" spans="1:40" ht="16.5" x14ac:dyDescent="0.35">
      <c r="A20" s="14"/>
      <c r="B20" s="98">
        <v>4.8899999999999997</v>
      </c>
      <c r="C20" s="98">
        <v>4.9800000000000004</v>
      </c>
      <c r="D20" s="98">
        <v>4.9000000000000004</v>
      </c>
      <c r="E20" s="98">
        <v>4.58</v>
      </c>
      <c r="F20" s="99">
        <v>4.62</v>
      </c>
      <c r="G20" s="25"/>
      <c r="H20" s="98">
        <v>1.9</v>
      </c>
      <c r="I20" s="98">
        <v>1.89</v>
      </c>
      <c r="J20" s="98">
        <v>1.98</v>
      </c>
      <c r="K20" s="98">
        <v>2.0299999999999998</v>
      </c>
      <c r="L20" s="98">
        <v>2.0099999999999998</v>
      </c>
      <c r="M20" s="98">
        <v>2.0099999999999998</v>
      </c>
      <c r="N20" s="98">
        <v>2.06</v>
      </c>
      <c r="O20" s="98">
        <v>2.0299999999999998</v>
      </c>
      <c r="P20" s="98">
        <v>1.99</v>
      </c>
      <c r="Q20" s="99">
        <v>1.93</v>
      </c>
      <c r="R20" s="14"/>
      <c r="S20" s="98">
        <v>4.1399999999999997</v>
      </c>
      <c r="T20" s="98">
        <v>4.1500000000000004</v>
      </c>
      <c r="U20" s="98">
        <v>4.05</v>
      </c>
      <c r="V20" s="98">
        <v>3.73</v>
      </c>
      <c r="W20" s="99">
        <v>3.73</v>
      </c>
      <c r="X20" s="25"/>
      <c r="Y20" s="98">
        <v>4.88</v>
      </c>
      <c r="Z20" s="98">
        <v>4.8600000000000003</v>
      </c>
      <c r="AA20" s="98">
        <v>4.93</v>
      </c>
      <c r="AB20" s="98">
        <v>4.93</v>
      </c>
      <c r="AC20" s="98">
        <v>4.88</v>
      </c>
      <c r="AD20" s="98">
        <v>4.87</v>
      </c>
      <c r="AE20" s="98">
        <v>4.75</v>
      </c>
      <c r="AF20" s="98">
        <v>4.78</v>
      </c>
      <c r="AG20" s="98">
        <v>4.8099999999999996</v>
      </c>
      <c r="AH20" s="99">
        <v>4.54</v>
      </c>
      <c r="AI20" s="14"/>
      <c r="AJ20" s="98">
        <v>3.84</v>
      </c>
      <c r="AK20" s="98">
        <v>3.88</v>
      </c>
      <c r="AL20" s="98">
        <v>4.1100000000000003</v>
      </c>
      <c r="AM20" s="98">
        <v>4.16</v>
      </c>
      <c r="AN20" s="99">
        <v>4.05</v>
      </c>
    </row>
    <row r="21" spans="1:40" ht="16.5" x14ac:dyDescent="0.35">
      <c r="A21" s="14"/>
      <c r="B21" s="98">
        <v>4.8899999999999997</v>
      </c>
      <c r="C21" s="98">
        <v>4.92</v>
      </c>
      <c r="D21" s="98">
        <v>4.78</v>
      </c>
      <c r="E21" s="98">
        <v>4.6100000000000003</v>
      </c>
      <c r="F21" s="99">
        <v>4.5999999999999996</v>
      </c>
      <c r="G21" s="25"/>
      <c r="H21" s="98">
        <v>1.91</v>
      </c>
      <c r="I21" s="98">
        <v>1.93</v>
      </c>
      <c r="J21" s="98">
        <v>2</v>
      </c>
      <c r="K21" s="98">
        <v>2.04</v>
      </c>
      <c r="L21" s="98">
        <v>2.0699999999999998</v>
      </c>
      <c r="M21" s="98">
        <v>2.06</v>
      </c>
      <c r="N21" s="98">
        <v>2.09</v>
      </c>
      <c r="O21" s="98">
        <v>2.0499999999999998</v>
      </c>
      <c r="P21" s="98">
        <v>2.02</v>
      </c>
      <c r="Q21" s="99">
        <v>1.92</v>
      </c>
      <c r="R21" s="14"/>
      <c r="S21" s="98">
        <v>4</v>
      </c>
      <c r="T21" s="98">
        <v>4.1100000000000003</v>
      </c>
      <c r="U21" s="98">
        <v>3.99</v>
      </c>
      <c r="V21" s="98">
        <v>3.8</v>
      </c>
      <c r="W21" s="99">
        <v>3.69</v>
      </c>
      <c r="X21" s="25"/>
      <c r="Y21" s="98">
        <v>4.8499999999999996</v>
      </c>
      <c r="Z21" s="98">
        <v>4.91</v>
      </c>
      <c r="AA21" s="98">
        <v>4.9800000000000004</v>
      </c>
      <c r="AB21" s="98">
        <v>4.9000000000000004</v>
      </c>
      <c r="AC21" s="98">
        <v>4.88</v>
      </c>
      <c r="AD21" s="98">
        <v>4.8600000000000003</v>
      </c>
      <c r="AE21" s="98">
        <v>4.79</v>
      </c>
      <c r="AF21" s="98">
        <v>4.79</v>
      </c>
      <c r="AG21" s="98">
        <v>4.8099999999999996</v>
      </c>
      <c r="AH21" s="99">
        <v>4.58</v>
      </c>
      <c r="AI21" s="14"/>
      <c r="AJ21" s="98">
        <v>3.79</v>
      </c>
      <c r="AK21" s="98">
        <v>3.82</v>
      </c>
      <c r="AL21" s="98">
        <v>4.0999999999999996</v>
      </c>
      <c r="AM21" s="98">
        <v>4.21</v>
      </c>
      <c r="AN21" s="99">
        <v>4.07</v>
      </c>
    </row>
    <row r="22" spans="1:40" ht="16.5" x14ac:dyDescent="0.35">
      <c r="A22" s="14"/>
      <c r="B22" s="98">
        <v>4.95</v>
      </c>
      <c r="C22" s="98">
        <v>5</v>
      </c>
      <c r="D22" s="98">
        <v>4.8099999999999996</v>
      </c>
      <c r="E22" s="98">
        <v>4.59</v>
      </c>
      <c r="F22" s="99">
        <v>4.58</v>
      </c>
      <c r="G22" s="25"/>
      <c r="H22" s="98">
        <v>1.89</v>
      </c>
      <c r="I22" s="98">
        <v>1.94</v>
      </c>
      <c r="J22" s="98">
        <v>1.99</v>
      </c>
      <c r="K22" s="98">
        <v>2.0299999999999998</v>
      </c>
      <c r="L22" s="98">
        <v>2.04</v>
      </c>
      <c r="M22" s="98">
        <v>2.0499999999999998</v>
      </c>
      <c r="N22" s="98">
        <v>2.06</v>
      </c>
      <c r="O22" s="98">
        <v>2.0499999999999998</v>
      </c>
      <c r="P22" s="98">
        <v>2.02</v>
      </c>
      <c r="Q22" s="99">
        <v>1.9</v>
      </c>
      <c r="R22" s="14"/>
      <c r="S22" s="98">
        <v>4.0599999999999996</v>
      </c>
      <c r="T22" s="98">
        <v>4.07</v>
      </c>
      <c r="U22" s="98">
        <v>4.0199999999999996</v>
      </c>
      <c r="V22" s="98">
        <v>3.82</v>
      </c>
      <c r="W22" s="99">
        <v>3.77</v>
      </c>
      <c r="X22" s="25"/>
      <c r="Y22" s="98">
        <v>4.7699999999999996</v>
      </c>
      <c r="Z22" s="98">
        <v>4.92</v>
      </c>
      <c r="AA22" s="98">
        <v>4.91</v>
      </c>
      <c r="AB22" s="98">
        <v>4.87</v>
      </c>
      <c r="AC22" s="98">
        <v>4.87</v>
      </c>
      <c r="AD22" s="98">
        <v>4.88</v>
      </c>
      <c r="AE22" s="98">
        <v>4.79</v>
      </c>
      <c r="AF22" s="98">
        <v>4.76</v>
      </c>
      <c r="AG22" s="98">
        <v>4.76</v>
      </c>
      <c r="AH22" s="99">
        <v>4.54</v>
      </c>
      <c r="AI22" s="14"/>
      <c r="AJ22" s="98">
        <v>3.85</v>
      </c>
      <c r="AK22" s="98">
        <v>3.85</v>
      </c>
      <c r="AL22" s="98">
        <v>4.04</v>
      </c>
      <c r="AM22" s="98">
        <v>4.18</v>
      </c>
      <c r="AN22" s="99">
        <v>4.12</v>
      </c>
    </row>
    <row r="23" spans="1:40" thickBot="1" x14ac:dyDescent="0.4">
      <c r="A23" s="107"/>
      <c r="B23" s="117">
        <v>4.93</v>
      </c>
      <c r="C23" s="117">
        <v>4.8899999999999997</v>
      </c>
      <c r="D23" s="117">
        <v>4.7699999999999996</v>
      </c>
      <c r="E23" s="117">
        <v>4.71</v>
      </c>
      <c r="F23" s="118">
        <v>4.5199999999999996</v>
      </c>
      <c r="G23" s="106"/>
      <c r="H23" s="117">
        <v>1.88</v>
      </c>
      <c r="I23" s="117">
        <v>1.9</v>
      </c>
      <c r="J23" s="117">
        <v>1.97</v>
      </c>
      <c r="K23" s="117">
        <v>2.02</v>
      </c>
      <c r="L23" s="117">
        <v>2.0299999999999998</v>
      </c>
      <c r="M23" s="117">
        <v>2</v>
      </c>
      <c r="N23" s="117">
        <v>2.0299999999999998</v>
      </c>
      <c r="O23" s="117">
        <v>2.04</v>
      </c>
      <c r="P23" s="117">
        <v>2</v>
      </c>
      <c r="Q23" s="118">
        <v>1.87</v>
      </c>
      <c r="R23" s="107"/>
      <c r="S23" s="117">
        <v>4.07</v>
      </c>
      <c r="T23" s="117">
        <v>4.07</v>
      </c>
      <c r="U23" s="117">
        <v>3.98</v>
      </c>
      <c r="V23" s="117">
        <v>3.82</v>
      </c>
      <c r="W23" s="118">
        <v>3.7</v>
      </c>
      <c r="X23" s="106"/>
      <c r="Y23" s="117">
        <v>4.78</v>
      </c>
      <c r="Z23" s="117">
        <v>4.88</v>
      </c>
      <c r="AA23" s="117">
        <v>4.95</v>
      </c>
      <c r="AB23" s="117">
        <v>4.88</v>
      </c>
      <c r="AC23" s="117">
        <v>4.8499999999999996</v>
      </c>
      <c r="AD23" s="117">
        <v>4.8</v>
      </c>
      <c r="AE23" s="117">
        <v>4.75</v>
      </c>
      <c r="AF23" s="117">
        <v>4.74</v>
      </c>
      <c r="AG23" s="117">
        <v>4.74</v>
      </c>
      <c r="AH23" s="118">
        <v>4.5999999999999996</v>
      </c>
      <c r="AI23" s="107"/>
      <c r="AJ23" s="117">
        <v>3.86</v>
      </c>
      <c r="AK23" s="117">
        <v>3.87</v>
      </c>
      <c r="AL23" s="117">
        <v>4.07</v>
      </c>
      <c r="AM23" s="117">
        <v>4.1100000000000003</v>
      </c>
      <c r="AN23" s="118">
        <v>4.24</v>
      </c>
    </row>
    <row r="24" spans="1:40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  <c r="AI25" s="119" t="s">
        <v>9</v>
      </c>
      <c r="AJ25" s="120" t="s">
        <v>10</v>
      </c>
      <c r="AK25" s="179" t="s">
        <v>11</v>
      </c>
      <c r="AL25" s="179"/>
      <c r="AM25" s="179" t="s">
        <v>12</v>
      </c>
      <c r="AN25" s="182"/>
    </row>
    <row r="26" spans="1:40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0.3122000000000007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0.32110000000000061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1.1962000000000006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0.76499999999999613</v>
      </c>
      <c r="AC26" s="180"/>
      <c r="AD26" s="43"/>
      <c r="AE26" s="43"/>
      <c r="AF26" s="43"/>
      <c r="AG26" s="105"/>
      <c r="AH26" s="126"/>
      <c r="AI26" s="121" t="s">
        <v>13</v>
      </c>
      <c r="AJ26" s="37" t="s">
        <v>14</v>
      </c>
      <c r="AK26" s="138">
        <v>1.07</v>
      </c>
      <c r="AL26" s="137" t="s">
        <v>97</v>
      </c>
      <c r="AM26" s="180">
        <f>AVERAGE(AJ4:AN13)-AVERAGE(AJ14:AN23)</f>
        <v>1.1416000000000008</v>
      </c>
      <c r="AN26" s="181"/>
    </row>
    <row r="27" spans="1:40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  <c r="AI27" s="122" t="s">
        <v>17</v>
      </c>
      <c r="AJ27" s="100" t="s">
        <v>18</v>
      </c>
      <c r="AK27" s="174" t="str">
        <f>"--"</f>
        <v>--</v>
      </c>
      <c r="AL27" s="174"/>
      <c r="AM27" s="174">
        <v>1.4</v>
      </c>
      <c r="AN27" s="178"/>
    </row>
    <row r="28" spans="1:40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0.5443487179487192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0.49400000000000094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0.86146090534979469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0.50595238095237849</v>
      </c>
      <c r="AC28" s="176"/>
      <c r="AD28" s="102"/>
      <c r="AE28" s="102"/>
      <c r="AF28" s="102"/>
      <c r="AG28" s="103"/>
      <c r="AH28" s="127"/>
      <c r="AI28" s="123" t="s">
        <v>19</v>
      </c>
      <c r="AJ28" s="104" t="s">
        <v>20</v>
      </c>
      <c r="AK28" s="175" t="s">
        <v>96</v>
      </c>
      <c r="AL28" s="175"/>
      <c r="AM28" s="176">
        <f>(AM26/(1.944/AM27))</f>
        <v>0.8221399176954739</v>
      </c>
      <c r="AN28" s="177"/>
    </row>
    <row r="29" spans="1:40" ht="18.75" thickBot="1" x14ac:dyDescent="0.4">
      <c r="A29" s="134" t="s">
        <v>78</v>
      </c>
      <c r="B29" s="128" t="s">
        <v>18</v>
      </c>
      <c r="C29" s="168">
        <f>0.972*E28/C26</f>
        <v>1.7636898461538502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1.6005600000000031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0.93037777777777819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0.76499999999999624</v>
      </c>
      <c r="AA29" s="171"/>
      <c r="AB29" s="142" t="s">
        <v>83</v>
      </c>
      <c r="AC29" s="143"/>
      <c r="AD29" s="144"/>
      <c r="AE29" s="144"/>
      <c r="AF29" s="144"/>
      <c r="AG29" s="145"/>
      <c r="AH29" s="146"/>
      <c r="AI29" s="139" t="s">
        <v>78</v>
      </c>
      <c r="AJ29" s="140" t="s">
        <v>18</v>
      </c>
      <c r="AK29" s="171">
        <f>1.944*AM28/1.8</f>
        <v>0.88791111111111176</v>
      </c>
      <c r="AL29" s="171"/>
      <c r="AM29" s="172" t="s">
        <v>84</v>
      </c>
      <c r="AN29" s="173"/>
    </row>
    <row r="30" spans="1:40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  <c r="AI30" s="154" t="s">
        <v>23</v>
      </c>
      <c r="AJ30" s="154"/>
      <c r="AK30" s="155">
        <f ca="1">TODAY()</f>
        <v>46251</v>
      </c>
      <c r="AL30" s="155"/>
      <c r="AM30" s="155"/>
      <c r="AN30" s="155"/>
    </row>
    <row r="31" spans="1:40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  <c r="AI31" s="156" t="s">
        <v>35</v>
      </c>
      <c r="AJ31" s="157"/>
      <c r="AK31" s="157"/>
      <c r="AL31" s="157"/>
      <c r="AM31" s="157"/>
      <c r="AN31" s="158"/>
    </row>
    <row r="32" spans="1:40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  <c r="AI32" s="162" t="s">
        <v>36</v>
      </c>
      <c r="AJ32" s="163"/>
      <c r="AK32" s="163"/>
      <c r="AL32" s="163"/>
      <c r="AM32" s="163"/>
      <c r="AN32" s="164"/>
    </row>
    <row r="33" spans="1:40" thickTop="1" x14ac:dyDescent="0.35">
      <c r="A33" s="66" t="s">
        <v>52</v>
      </c>
      <c r="B33" s="67">
        <f>B4-B14</f>
        <v>0.25999999999999979</v>
      </c>
      <c r="C33" s="67">
        <f t="shared" ref="C33:F33" si="0">C4-C14</f>
        <v>0.34000000000000075</v>
      </c>
      <c r="D33" s="67">
        <f t="shared" si="0"/>
        <v>0.32000000000000028</v>
      </c>
      <c r="E33" s="67">
        <f t="shared" si="0"/>
        <v>0.26999999999999957</v>
      </c>
      <c r="F33" s="68">
        <f t="shared" si="0"/>
        <v>0.29000000000000004</v>
      </c>
      <c r="G33" s="69" t="s">
        <v>56</v>
      </c>
      <c r="H33" s="22">
        <f>H4-H14</f>
        <v>0.33999999999999986</v>
      </c>
      <c r="I33" s="22">
        <f t="shared" ref="I33:Q33" si="1">I4-I14</f>
        <v>0.3400000000000003</v>
      </c>
      <c r="J33" s="22">
        <f t="shared" si="1"/>
        <v>0.31000000000000028</v>
      </c>
      <c r="K33" s="22">
        <f t="shared" si="1"/>
        <v>0.31999999999999984</v>
      </c>
      <c r="L33" s="22">
        <f t="shared" si="1"/>
        <v>0.34000000000000008</v>
      </c>
      <c r="M33" s="22">
        <f t="shared" si="1"/>
        <v>0.31999999999999984</v>
      </c>
      <c r="N33" s="22">
        <f t="shared" si="1"/>
        <v>0.2799999999999998</v>
      </c>
      <c r="O33" s="22">
        <f t="shared" si="1"/>
        <v>0.31000000000000005</v>
      </c>
      <c r="P33" s="22">
        <f t="shared" si="1"/>
        <v>0.34999999999999987</v>
      </c>
      <c r="Q33" s="70">
        <f t="shared" si="1"/>
        <v>0.2300000000000002</v>
      </c>
      <c r="R33" s="66" t="s">
        <v>52</v>
      </c>
      <c r="S33" s="67">
        <f>S4-S14</f>
        <v>1.27</v>
      </c>
      <c r="T33" s="67">
        <f t="shared" ref="T33:W33" si="2">T4-T14</f>
        <v>1.3000000000000003</v>
      </c>
      <c r="U33" s="67">
        <f t="shared" si="2"/>
        <v>1.33</v>
      </c>
      <c r="V33" s="67">
        <f t="shared" si="2"/>
        <v>1.3400000000000003</v>
      </c>
      <c r="W33" s="68">
        <f t="shared" si="2"/>
        <v>1.2400000000000002</v>
      </c>
      <c r="X33" s="69" t="s">
        <v>56</v>
      </c>
      <c r="Y33" s="22">
        <f>Y4-Y14</f>
        <v>0.71</v>
      </c>
      <c r="Z33" s="22">
        <f t="shared" ref="Z33:AG33" si="3">Z4-Z14</f>
        <v>0.83999999999999986</v>
      </c>
      <c r="AA33" s="22">
        <f t="shared" si="3"/>
        <v>0.58999999999999986</v>
      </c>
      <c r="AB33" s="22">
        <f t="shared" si="3"/>
        <v>0.63999999999999968</v>
      </c>
      <c r="AC33" s="22">
        <f t="shared" si="3"/>
        <v>0.67999999999999972</v>
      </c>
      <c r="AD33" s="22">
        <f t="shared" si="3"/>
        <v>0.73000000000000043</v>
      </c>
      <c r="AE33" s="22">
        <f t="shared" si="3"/>
        <v>0.71999999999999975</v>
      </c>
      <c r="AF33" s="22">
        <f t="shared" si="3"/>
        <v>0.77999999999999936</v>
      </c>
      <c r="AG33" s="22">
        <f t="shared" si="3"/>
        <v>0.70000000000000018</v>
      </c>
      <c r="AH33" s="70">
        <f>AH4-AH14</f>
        <v>0.77000000000000046</v>
      </c>
      <c r="AI33" s="66" t="s">
        <v>52</v>
      </c>
      <c r="AJ33" s="67">
        <f>AJ4-AJ14</f>
        <v>1.2800000000000002</v>
      </c>
      <c r="AK33" s="67">
        <f t="shared" ref="AK33:AN33" si="4">AK4-AK14</f>
        <v>1.3400000000000003</v>
      </c>
      <c r="AL33" s="67">
        <f t="shared" si="4"/>
        <v>1.38</v>
      </c>
      <c r="AM33" s="67">
        <f t="shared" si="4"/>
        <v>1.23</v>
      </c>
      <c r="AN33" s="68">
        <f t="shared" si="4"/>
        <v>1.2499999999999996</v>
      </c>
    </row>
    <row r="34" spans="1:40" ht="16.5" x14ac:dyDescent="0.35">
      <c r="A34" s="55"/>
      <c r="B34" s="54">
        <f t="shared" ref="B34:F42" si="5">B5-B15</f>
        <v>0.3100000000000005</v>
      </c>
      <c r="C34" s="54">
        <f t="shared" si="5"/>
        <v>0.30999999999999961</v>
      </c>
      <c r="D34" s="54">
        <f t="shared" si="5"/>
        <v>0.30000000000000071</v>
      </c>
      <c r="E34" s="54">
        <f t="shared" si="5"/>
        <v>0.30999999999999961</v>
      </c>
      <c r="F34" s="56">
        <f t="shared" si="5"/>
        <v>0.23999999999999932</v>
      </c>
      <c r="G34" s="71"/>
      <c r="H34" s="22">
        <f t="shared" ref="H34:Q42" si="6">H5-H15</f>
        <v>0.31999999999999984</v>
      </c>
      <c r="I34" s="22">
        <f t="shared" si="6"/>
        <v>0.32000000000000006</v>
      </c>
      <c r="J34" s="22">
        <f t="shared" si="6"/>
        <v>0.31999999999999984</v>
      </c>
      <c r="K34" s="22">
        <f t="shared" si="6"/>
        <v>0.29999999999999982</v>
      </c>
      <c r="L34" s="22">
        <f t="shared" si="6"/>
        <v>0.29999999999999982</v>
      </c>
      <c r="M34" s="22">
        <f t="shared" si="6"/>
        <v>0.35999999999999988</v>
      </c>
      <c r="N34" s="22">
        <f t="shared" si="6"/>
        <v>0.29000000000000004</v>
      </c>
      <c r="O34" s="22">
        <f t="shared" si="6"/>
        <v>0.35000000000000009</v>
      </c>
      <c r="P34" s="22">
        <f t="shared" si="6"/>
        <v>0.37000000000000011</v>
      </c>
      <c r="Q34" s="70">
        <f t="shared" si="6"/>
        <v>0.26</v>
      </c>
      <c r="R34" s="55"/>
      <c r="S34" s="54">
        <f t="shared" ref="S34:W42" si="7">S5-S15</f>
        <v>1.2700000000000005</v>
      </c>
      <c r="T34" s="54">
        <f t="shared" si="7"/>
        <v>1.31</v>
      </c>
      <c r="U34" s="54">
        <f t="shared" si="7"/>
        <v>1.4100000000000001</v>
      </c>
      <c r="V34" s="54">
        <f t="shared" si="7"/>
        <v>1.21</v>
      </c>
      <c r="W34" s="56">
        <f t="shared" si="7"/>
        <v>1.3200000000000003</v>
      </c>
      <c r="X34" s="71"/>
      <c r="Y34" s="22">
        <f t="shared" ref="Y34:AH42" si="8">Y5-Y15</f>
        <v>0.83000000000000007</v>
      </c>
      <c r="Z34" s="22">
        <f t="shared" si="8"/>
        <v>0.78000000000000025</v>
      </c>
      <c r="AA34" s="22">
        <f t="shared" si="8"/>
        <v>0.82000000000000028</v>
      </c>
      <c r="AB34" s="22">
        <f t="shared" si="8"/>
        <v>0.82000000000000028</v>
      </c>
      <c r="AC34" s="22">
        <f t="shared" si="8"/>
        <v>0.89000000000000057</v>
      </c>
      <c r="AD34" s="22">
        <f t="shared" si="8"/>
        <v>0.70000000000000018</v>
      </c>
      <c r="AE34" s="22">
        <f t="shared" si="8"/>
        <v>0.80999999999999961</v>
      </c>
      <c r="AF34" s="22">
        <f t="shared" si="8"/>
        <v>0.79</v>
      </c>
      <c r="AG34" s="22">
        <f t="shared" si="8"/>
        <v>0.75</v>
      </c>
      <c r="AH34" s="70" t="e">
        <f>AH5-#REF!</f>
        <v>#REF!</v>
      </c>
      <c r="AI34" s="55"/>
      <c r="AJ34" s="54">
        <f t="shared" ref="AJ34:AN42" si="9">AJ5-AJ15</f>
        <v>1.2799999999999998</v>
      </c>
      <c r="AK34" s="54">
        <f t="shared" si="9"/>
        <v>1.3699999999999997</v>
      </c>
      <c r="AL34" s="54">
        <f t="shared" si="9"/>
        <v>1.38</v>
      </c>
      <c r="AM34" s="54">
        <f t="shared" si="9"/>
        <v>1.3899999999999997</v>
      </c>
      <c r="AN34" s="56">
        <f t="shared" si="9"/>
        <v>1.2500000000000004</v>
      </c>
    </row>
    <row r="35" spans="1:40" ht="16.5" x14ac:dyDescent="0.35">
      <c r="A35" s="55"/>
      <c r="B35" s="54">
        <f t="shared" si="5"/>
        <v>0.29999999999999982</v>
      </c>
      <c r="C35" s="54">
        <f t="shared" si="5"/>
        <v>0.41000000000000014</v>
      </c>
      <c r="D35" s="54">
        <f t="shared" si="5"/>
        <v>0.25</v>
      </c>
      <c r="E35" s="54">
        <f t="shared" si="5"/>
        <v>0.35000000000000053</v>
      </c>
      <c r="F35" s="56">
        <f t="shared" si="5"/>
        <v>0.25999999999999979</v>
      </c>
      <c r="G35" s="71"/>
      <c r="H35" s="22">
        <f t="shared" si="6"/>
        <v>0.39000000000000012</v>
      </c>
      <c r="I35" s="22">
        <f t="shared" si="6"/>
        <v>0.32999999999999985</v>
      </c>
      <c r="J35" s="22">
        <f t="shared" si="6"/>
        <v>0.29999999999999982</v>
      </c>
      <c r="K35" s="22">
        <f t="shared" si="6"/>
        <v>0.28000000000000003</v>
      </c>
      <c r="L35" s="22">
        <f t="shared" si="6"/>
        <v>0.26</v>
      </c>
      <c r="M35" s="22">
        <f t="shared" si="6"/>
        <v>0.30000000000000027</v>
      </c>
      <c r="N35" s="22">
        <f t="shared" si="6"/>
        <v>0.25999999999999979</v>
      </c>
      <c r="O35" s="22">
        <f t="shared" si="6"/>
        <v>0.31999999999999984</v>
      </c>
      <c r="P35" s="22">
        <f t="shared" si="6"/>
        <v>0.39000000000000012</v>
      </c>
      <c r="Q35" s="70">
        <f t="shared" si="6"/>
        <v>0.2799999999999998</v>
      </c>
      <c r="R35" s="55"/>
      <c r="S35" s="54">
        <f t="shared" si="7"/>
        <v>1.3200000000000003</v>
      </c>
      <c r="T35" s="54">
        <f t="shared" si="7"/>
        <v>1.3199999999999998</v>
      </c>
      <c r="U35" s="54">
        <f t="shared" si="7"/>
        <v>1.3800000000000003</v>
      </c>
      <c r="V35" s="54">
        <f t="shared" si="7"/>
        <v>1.25</v>
      </c>
      <c r="W35" s="56">
        <f t="shared" si="7"/>
        <v>1.29</v>
      </c>
      <c r="X35" s="71"/>
      <c r="Y35" s="22">
        <f t="shared" si="8"/>
        <v>0.89000000000000057</v>
      </c>
      <c r="Z35" s="22">
        <f t="shared" si="8"/>
        <v>0.8199999999999994</v>
      </c>
      <c r="AA35" s="22">
        <f t="shared" si="8"/>
        <v>0.83999999999999986</v>
      </c>
      <c r="AB35" s="22">
        <f t="shared" si="8"/>
        <v>0.91000000000000014</v>
      </c>
      <c r="AC35" s="22">
        <f t="shared" si="8"/>
        <v>0.88000000000000078</v>
      </c>
      <c r="AD35" s="22">
        <f t="shared" si="8"/>
        <v>0.77000000000000046</v>
      </c>
      <c r="AE35" s="22">
        <f t="shared" si="8"/>
        <v>0.84999999999999964</v>
      </c>
      <c r="AF35" s="22">
        <f t="shared" si="8"/>
        <v>0.87999999999999989</v>
      </c>
      <c r="AG35" s="22">
        <f t="shared" si="8"/>
        <v>0.84999999999999964</v>
      </c>
      <c r="AH35" s="70">
        <f t="shared" si="8"/>
        <v>0.79</v>
      </c>
      <c r="AI35" s="55"/>
      <c r="AJ35" s="54">
        <f t="shared" si="9"/>
        <v>1.3599999999999999</v>
      </c>
      <c r="AK35" s="54">
        <f t="shared" si="9"/>
        <v>1.3300000000000005</v>
      </c>
      <c r="AL35" s="54">
        <f t="shared" si="9"/>
        <v>1.25</v>
      </c>
      <c r="AM35" s="54">
        <f t="shared" si="9"/>
        <v>1.2200000000000002</v>
      </c>
      <c r="AN35" s="56">
        <f t="shared" si="9"/>
        <v>1.25</v>
      </c>
    </row>
    <row r="36" spans="1:40" ht="16.5" x14ac:dyDescent="0.35">
      <c r="A36" s="55"/>
      <c r="B36" s="54">
        <f t="shared" si="5"/>
        <v>0.32000000000000028</v>
      </c>
      <c r="C36" s="54">
        <f t="shared" si="5"/>
        <v>0.25</v>
      </c>
      <c r="D36" s="54">
        <f t="shared" si="5"/>
        <v>0.1899999999999995</v>
      </c>
      <c r="E36" s="54">
        <f t="shared" si="5"/>
        <v>0.29000000000000004</v>
      </c>
      <c r="F36" s="56">
        <f t="shared" si="5"/>
        <v>0.29000000000000004</v>
      </c>
      <c r="G36" s="71"/>
      <c r="H36" s="22">
        <f t="shared" si="6"/>
        <v>0.25000000000000022</v>
      </c>
      <c r="I36" s="22">
        <f t="shared" si="6"/>
        <v>0.31000000000000005</v>
      </c>
      <c r="J36" s="22">
        <f t="shared" si="6"/>
        <v>0.29999999999999982</v>
      </c>
      <c r="K36" s="22">
        <f t="shared" si="6"/>
        <v>0.38000000000000034</v>
      </c>
      <c r="L36" s="22">
        <f t="shared" si="6"/>
        <v>0.33000000000000007</v>
      </c>
      <c r="M36" s="22">
        <f t="shared" si="6"/>
        <v>0.39999999999999991</v>
      </c>
      <c r="N36" s="22">
        <f t="shared" si="6"/>
        <v>0.2799999999999998</v>
      </c>
      <c r="O36" s="22">
        <f t="shared" si="6"/>
        <v>0.37000000000000011</v>
      </c>
      <c r="P36" s="22">
        <f t="shared" si="6"/>
        <v>0.35000000000000009</v>
      </c>
      <c r="Q36" s="70">
        <f t="shared" si="6"/>
        <v>0.29000000000000004</v>
      </c>
      <c r="R36" s="55"/>
      <c r="S36" s="54">
        <f t="shared" si="7"/>
        <v>1.3000000000000003</v>
      </c>
      <c r="T36" s="54">
        <f t="shared" si="7"/>
        <v>1.2599999999999998</v>
      </c>
      <c r="U36" s="54">
        <f t="shared" si="7"/>
        <v>1.4700000000000002</v>
      </c>
      <c r="V36" s="54">
        <f t="shared" si="7"/>
        <v>1.3899999999999997</v>
      </c>
      <c r="W36" s="56">
        <f t="shared" si="7"/>
        <v>1.3800000000000003</v>
      </c>
      <c r="X36" s="71"/>
      <c r="Y36" s="22">
        <f t="shared" si="8"/>
        <v>0.83999999999999986</v>
      </c>
      <c r="Z36" s="22">
        <f t="shared" si="8"/>
        <v>1.0300000000000002</v>
      </c>
      <c r="AA36" s="22">
        <f t="shared" si="8"/>
        <v>0.95000000000000018</v>
      </c>
      <c r="AB36" s="22">
        <f t="shared" si="8"/>
        <v>0.83999999999999986</v>
      </c>
      <c r="AC36" s="22">
        <f t="shared" si="8"/>
        <v>0.87999999999999989</v>
      </c>
      <c r="AD36" s="22">
        <f t="shared" si="8"/>
        <v>0.83000000000000007</v>
      </c>
      <c r="AE36" s="22">
        <f t="shared" si="8"/>
        <v>0.75999999999999979</v>
      </c>
      <c r="AF36" s="22">
        <f t="shared" si="8"/>
        <v>0.86000000000000032</v>
      </c>
      <c r="AG36" s="22">
        <f t="shared" si="8"/>
        <v>0.88999999999999968</v>
      </c>
      <c r="AH36" s="70">
        <f t="shared" si="8"/>
        <v>0.82000000000000028</v>
      </c>
      <c r="AI36" s="55"/>
      <c r="AJ36" s="54">
        <f t="shared" si="9"/>
        <v>1.2199999999999998</v>
      </c>
      <c r="AK36" s="54">
        <f t="shared" si="9"/>
        <v>1.2100000000000004</v>
      </c>
      <c r="AL36" s="54">
        <f t="shared" si="9"/>
        <v>1.3699999999999997</v>
      </c>
      <c r="AM36" s="54">
        <f t="shared" si="9"/>
        <v>1.37</v>
      </c>
      <c r="AN36" s="56">
        <f t="shared" si="9"/>
        <v>1.3099999999999996</v>
      </c>
    </row>
    <row r="37" spans="1:40" ht="16.5" x14ac:dyDescent="0.35">
      <c r="A37" s="55"/>
      <c r="B37" s="54">
        <f t="shared" si="5"/>
        <v>0.29999999999999982</v>
      </c>
      <c r="C37" s="54">
        <f t="shared" si="5"/>
        <v>0.37999999999999989</v>
      </c>
      <c r="D37" s="54">
        <f t="shared" si="5"/>
        <v>0.33000000000000007</v>
      </c>
      <c r="E37" s="54">
        <f t="shared" si="5"/>
        <v>0.39999999999999947</v>
      </c>
      <c r="F37" s="56">
        <f t="shared" si="5"/>
        <v>0.33999999999999986</v>
      </c>
      <c r="G37" s="71"/>
      <c r="H37" s="22">
        <f t="shared" si="6"/>
        <v>0.30000000000000004</v>
      </c>
      <c r="I37" s="22">
        <f t="shared" si="6"/>
        <v>0.34000000000000008</v>
      </c>
      <c r="J37" s="22">
        <f t="shared" si="6"/>
        <v>0.31000000000000005</v>
      </c>
      <c r="K37" s="22">
        <f t="shared" si="6"/>
        <v>0.31999999999999984</v>
      </c>
      <c r="L37" s="22">
        <f t="shared" si="6"/>
        <v>0.31000000000000005</v>
      </c>
      <c r="M37" s="22">
        <f t="shared" si="6"/>
        <v>0.41000000000000014</v>
      </c>
      <c r="N37" s="22">
        <f t="shared" si="6"/>
        <v>0.3400000000000003</v>
      </c>
      <c r="O37" s="22">
        <f t="shared" si="6"/>
        <v>0.39000000000000012</v>
      </c>
      <c r="P37" s="22">
        <f t="shared" si="6"/>
        <v>0.40000000000000013</v>
      </c>
      <c r="Q37" s="70">
        <f t="shared" si="6"/>
        <v>0.3600000000000001</v>
      </c>
      <c r="R37" s="55"/>
      <c r="S37" s="54">
        <f t="shared" si="7"/>
        <v>1.3199999999999998</v>
      </c>
      <c r="T37" s="54">
        <f t="shared" si="7"/>
        <v>1.2199999999999998</v>
      </c>
      <c r="U37" s="54">
        <f t="shared" si="7"/>
        <v>1.3099999999999996</v>
      </c>
      <c r="V37" s="54">
        <f t="shared" si="7"/>
        <v>1.2700000000000005</v>
      </c>
      <c r="W37" s="56">
        <f t="shared" si="7"/>
        <v>1.4699999999999998</v>
      </c>
      <c r="X37" s="71"/>
      <c r="Y37" s="22">
        <f t="shared" si="8"/>
        <v>0.89999999999999947</v>
      </c>
      <c r="Z37" s="22">
        <f t="shared" si="8"/>
        <v>0.96999999999999975</v>
      </c>
      <c r="AA37" s="22">
        <f t="shared" si="8"/>
        <v>0.90000000000000036</v>
      </c>
      <c r="AB37" s="22">
        <f t="shared" si="8"/>
        <v>0.91000000000000014</v>
      </c>
      <c r="AC37" s="22">
        <f t="shared" si="8"/>
        <v>0.85000000000000053</v>
      </c>
      <c r="AD37" s="22">
        <f t="shared" si="8"/>
        <v>0.80000000000000071</v>
      </c>
      <c r="AE37" s="22">
        <f t="shared" si="8"/>
        <v>0.96</v>
      </c>
      <c r="AF37" s="22">
        <f t="shared" si="8"/>
        <v>0.87000000000000011</v>
      </c>
      <c r="AG37" s="22">
        <f t="shared" si="8"/>
        <v>0.94999999999999929</v>
      </c>
      <c r="AH37" s="70">
        <f t="shared" si="8"/>
        <v>0.90000000000000036</v>
      </c>
      <c r="AI37" s="55"/>
      <c r="AJ37" s="54">
        <f t="shared" si="9"/>
        <v>1.3400000000000003</v>
      </c>
      <c r="AK37" s="54">
        <f t="shared" si="9"/>
        <v>1.27</v>
      </c>
      <c r="AL37" s="54">
        <f t="shared" si="9"/>
        <v>1.2900000000000005</v>
      </c>
      <c r="AM37" s="54">
        <f t="shared" si="9"/>
        <v>1.31</v>
      </c>
      <c r="AN37" s="56">
        <f t="shared" si="9"/>
        <v>1.2900000000000005</v>
      </c>
    </row>
    <row r="38" spans="1:40" ht="16.5" x14ac:dyDescent="0.35">
      <c r="A38" s="55" t="s">
        <v>53</v>
      </c>
      <c r="B38" s="54">
        <f t="shared" si="5"/>
        <v>0.1899999999999995</v>
      </c>
      <c r="C38" s="54">
        <f t="shared" si="5"/>
        <v>0.21999999999999975</v>
      </c>
      <c r="D38" s="54">
        <f t="shared" si="5"/>
        <v>0.40999999999999925</v>
      </c>
      <c r="E38" s="54">
        <f t="shared" si="5"/>
        <v>0.28000000000000025</v>
      </c>
      <c r="F38" s="56">
        <f t="shared" si="5"/>
        <v>0.32000000000000028</v>
      </c>
      <c r="G38" s="71" t="s">
        <v>57</v>
      </c>
      <c r="H38" s="22">
        <f t="shared" si="6"/>
        <v>0.34000000000000008</v>
      </c>
      <c r="I38" s="22">
        <f t="shared" si="6"/>
        <v>0.39000000000000012</v>
      </c>
      <c r="J38" s="22">
        <f t="shared" si="6"/>
        <v>0.32000000000000006</v>
      </c>
      <c r="K38" s="22">
        <f t="shared" si="6"/>
        <v>0.33000000000000007</v>
      </c>
      <c r="L38" s="22">
        <f t="shared" si="6"/>
        <v>0.30000000000000027</v>
      </c>
      <c r="M38" s="22">
        <f t="shared" si="6"/>
        <v>0.3600000000000001</v>
      </c>
      <c r="N38" s="22">
        <f t="shared" si="6"/>
        <v>0.33000000000000007</v>
      </c>
      <c r="O38" s="22">
        <f t="shared" si="6"/>
        <v>0.35000000000000009</v>
      </c>
      <c r="P38" s="22">
        <f t="shared" si="6"/>
        <v>0.29999999999999982</v>
      </c>
      <c r="Q38" s="70">
        <f t="shared" si="6"/>
        <v>0.32999999999999985</v>
      </c>
      <c r="R38" s="55" t="s">
        <v>53</v>
      </c>
      <c r="S38" s="54">
        <f t="shared" si="7"/>
        <v>0.96</v>
      </c>
      <c r="T38" s="54">
        <f t="shared" si="7"/>
        <v>1.0300000000000002</v>
      </c>
      <c r="U38" s="54">
        <f t="shared" si="7"/>
        <v>1.0599999999999996</v>
      </c>
      <c r="V38" s="54">
        <f t="shared" si="7"/>
        <v>1.0599999999999996</v>
      </c>
      <c r="W38" s="56">
        <f t="shared" si="7"/>
        <v>1.0100000000000002</v>
      </c>
      <c r="X38" s="71" t="s">
        <v>57</v>
      </c>
      <c r="Y38" s="22">
        <f t="shared" si="8"/>
        <v>0.59999999999999964</v>
      </c>
      <c r="Z38" s="22">
        <f t="shared" si="8"/>
        <v>0.87999999999999989</v>
      </c>
      <c r="AA38" s="22">
        <f t="shared" si="8"/>
        <v>0.70000000000000018</v>
      </c>
      <c r="AB38" s="22">
        <f t="shared" si="8"/>
        <v>0.65999999999999925</v>
      </c>
      <c r="AC38" s="22">
        <f t="shared" si="8"/>
        <v>0.62999999999999989</v>
      </c>
      <c r="AD38" s="22">
        <f t="shared" si="8"/>
        <v>0.63999999999999968</v>
      </c>
      <c r="AE38" s="22">
        <f t="shared" si="8"/>
        <v>0.6800000000000006</v>
      </c>
      <c r="AF38" s="22">
        <f t="shared" si="8"/>
        <v>0.63999999999999968</v>
      </c>
      <c r="AG38" s="22">
        <f t="shared" si="8"/>
        <v>0.69000000000000039</v>
      </c>
      <c r="AH38" s="70">
        <f t="shared" si="8"/>
        <v>0.53000000000000025</v>
      </c>
      <c r="AI38" s="55" t="s">
        <v>53</v>
      </c>
      <c r="AJ38" s="54">
        <f t="shared" si="9"/>
        <v>0.87000000000000011</v>
      </c>
      <c r="AK38" s="54">
        <f t="shared" si="9"/>
        <v>0.85999999999999943</v>
      </c>
      <c r="AL38" s="54">
        <f t="shared" si="9"/>
        <v>0.87999999999999989</v>
      </c>
      <c r="AM38" s="54">
        <f t="shared" si="9"/>
        <v>0.91000000000000014</v>
      </c>
      <c r="AN38" s="56">
        <f t="shared" si="9"/>
        <v>0.92999999999999972</v>
      </c>
    </row>
    <row r="39" spans="1:40" ht="16.5" x14ac:dyDescent="0.35">
      <c r="A39" s="55"/>
      <c r="B39" s="54">
        <f t="shared" si="5"/>
        <v>0.29000000000000004</v>
      </c>
      <c r="C39" s="54">
        <f t="shared" si="5"/>
        <v>0.34999999999999964</v>
      </c>
      <c r="D39" s="54">
        <f t="shared" si="5"/>
        <v>0.25</v>
      </c>
      <c r="E39" s="54">
        <f t="shared" si="5"/>
        <v>0.37000000000000011</v>
      </c>
      <c r="F39" s="56">
        <f t="shared" si="5"/>
        <v>0.29000000000000004</v>
      </c>
      <c r="G39" s="71"/>
      <c r="H39" s="22">
        <f t="shared" si="6"/>
        <v>0.31000000000000005</v>
      </c>
      <c r="I39" s="22">
        <f t="shared" si="6"/>
        <v>0.38000000000000012</v>
      </c>
      <c r="J39" s="22">
        <f t="shared" si="6"/>
        <v>0.29999999999999982</v>
      </c>
      <c r="K39" s="22">
        <f t="shared" si="6"/>
        <v>0.36000000000000032</v>
      </c>
      <c r="L39" s="22">
        <f t="shared" si="6"/>
        <v>0.37000000000000011</v>
      </c>
      <c r="M39" s="22">
        <f t="shared" si="6"/>
        <v>0.31000000000000005</v>
      </c>
      <c r="N39" s="22">
        <f t="shared" si="6"/>
        <v>0.2799999999999998</v>
      </c>
      <c r="O39" s="22">
        <f t="shared" si="6"/>
        <v>0.36000000000000032</v>
      </c>
      <c r="P39" s="22">
        <f t="shared" si="6"/>
        <v>0.28000000000000003</v>
      </c>
      <c r="Q39" s="70">
        <f t="shared" si="6"/>
        <v>0.21999999999999997</v>
      </c>
      <c r="R39" s="55"/>
      <c r="S39" s="54">
        <f t="shared" si="7"/>
        <v>0.83000000000000007</v>
      </c>
      <c r="T39" s="54">
        <f t="shared" si="7"/>
        <v>1.0499999999999998</v>
      </c>
      <c r="U39" s="54">
        <f t="shared" si="7"/>
        <v>1.0099999999999998</v>
      </c>
      <c r="V39" s="54">
        <f t="shared" si="7"/>
        <v>1.1300000000000003</v>
      </c>
      <c r="W39" s="56">
        <f t="shared" si="7"/>
        <v>1.1700000000000004</v>
      </c>
      <c r="X39" s="71"/>
      <c r="Y39" s="22">
        <f t="shared" si="8"/>
        <v>0.62999999999999989</v>
      </c>
      <c r="Z39" s="22">
        <f t="shared" si="8"/>
        <v>0.79999999999999982</v>
      </c>
      <c r="AA39" s="22">
        <f t="shared" si="8"/>
        <v>0.80000000000000071</v>
      </c>
      <c r="AB39" s="22">
        <f t="shared" si="8"/>
        <v>0.71</v>
      </c>
      <c r="AC39" s="22">
        <f t="shared" si="8"/>
        <v>0.73000000000000043</v>
      </c>
      <c r="AD39" s="22">
        <f t="shared" si="8"/>
        <v>0.82000000000000028</v>
      </c>
      <c r="AE39" s="22">
        <f t="shared" si="8"/>
        <v>0.70000000000000018</v>
      </c>
      <c r="AF39" s="22">
        <f t="shared" si="8"/>
        <v>0.67999999999999972</v>
      </c>
      <c r="AG39" s="22">
        <f t="shared" si="8"/>
        <v>0.6800000000000006</v>
      </c>
      <c r="AH39" s="70">
        <f t="shared" si="8"/>
        <v>0.71999999999999975</v>
      </c>
      <c r="AI39" s="55"/>
      <c r="AJ39" s="54">
        <f t="shared" si="9"/>
        <v>1.0300000000000002</v>
      </c>
      <c r="AK39" s="54">
        <f t="shared" si="9"/>
        <v>0.99000000000000021</v>
      </c>
      <c r="AL39" s="54">
        <f t="shared" si="9"/>
        <v>0.89999999999999947</v>
      </c>
      <c r="AM39" s="54">
        <f t="shared" si="9"/>
        <v>1.04</v>
      </c>
      <c r="AN39" s="56">
        <f t="shared" si="9"/>
        <v>1.0700000000000003</v>
      </c>
    </row>
    <row r="40" spans="1:40" ht="16.5" x14ac:dyDescent="0.35">
      <c r="A40" s="55"/>
      <c r="B40" s="54">
        <f t="shared" si="5"/>
        <v>0.28000000000000025</v>
      </c>
      <c r="C40" s="54">
        <f t="shared" si="5"/>
        <v>0.38999999999999968</v>
      </c>
      <c r="D40" s="54">
        <f t="shared" si="5"/>
        <v>0.29999999999999982</v>
      </c>
      <c r="E40" s="54">
        <f t="shared" si="5"/>
        <v>0.29000000000000004</v>
      </c>
      <c r="F40" s="56">
        <f t="shared" si="5"/>
        <v>0.34000000000000075</v>
      </c>
      <c r="G40" s="71"/>
      <c r="H40" s="22">
        <f t="shared" si="6"/>
        <v>0.33000000000000029</v>
      </c>
      <c r="I40" s="22">
        <f t="shared" si="6"/>
        <v>0.36999999999999988</v>
      </c>
      <c r="J40" s="22">
        <f t="shared" si="6"/>
        <v>0.33999999999999986</v>
      </c>
      <c r="K40" s="22">
        <f t="shared" si="6"/>
        <v>0.29000000000000004</v>
      </c>
      <c r="L40" s="22">
        <f t="shared" si="6"/>
        <v>0.29000000000000004</v>
      </c>
      <c r="M40" s="22">
        <f t="shared" si="6"/>
        <v>0.2799999999999998</v>
      </c>
      <c r="N40" s="22">
        <f t="shared" si="6"/>
        <v>0.26000000000000023</v>
      </c>
      <c r="O40" s="22">
        <f t="shared" si="6"/>
        <v>0.30000000000000027</v>
      </c>
      <c r="P40" s="22">
        <f t="shared" si="6"/>
        <v>0.39000000000000012</v>
      </c>
      <c r="Q40" s="70">
        <f t="shared" si="6"/>
        <v>0.33999999999999986</v>
      </c>
      <c r="R40" s="55"/>
      <c r="S40" s="54">
        <f t="shared" si="7"/>
        <v>1.0599999999999996</v>
      </c>
      <c r="T40" s="54">
        <f t="shared" si="7"/>
        <v>1.1200000000000001</v>
      </c>
      <c r="U40" s="54">
        <f t="shared" si="7"/>
        <v>1.17</v>
      </c>
      <c r="V40" s="54">
        <f t="shared" si="7"/>
        <v>1.1400000000000006</v>
      </c>
      <c r="W40" s="56">
        <f t="shared" si="7"/>
        <v>1.1199999999999997</v>
      </c>
      <c r="X40" s="71"/>
      <c r="Y40" s="22">
        <f t="shared" si="8"/>
        <v>0.75</v>
      </c>
      <c r="Z40" s="22">
        <f t="shared" si="8"/>
        <v>0.92999999999999972</v>
      </c>
      <c r="AA40" s="22">
        <f t="shared" si="8"/>
        <v>0.78999999999999915</v>
      </c>
      <c r="AB40" s="22">
        <f t="shared" si="8"/>
        <v>0.71</v>
      </c>
      <c r="AC40" s="22">
        <f t="shared" si="8"/>
        <v>0.74000000000000021</v>
      </c>
      <c r="AD40" s="22">
        <f t="shared" si="8"/>
        <v>0.75</v>
      </c>
      <c r="AE40" s="22">
        <f t="shared" si="8"/>
        <v>0.65000000000000036</v>
      </c>
      <c r="AF40" s="22">
        <f t="shared" si="8"/>
        <v>0.78000000000000025</v>
      </c>
      <c r="AG40" s="22">
        <f t="shared" si="8"/>
        <v>0.58000000000000007</v>
      </c>
      <c r="AH40" s="70">
        <f t="shared" si="8"/>
        <v>0.57000000000000028</v>
      </c>
      <c r="AI40" s="55"/>
      <c r="AJ40" s="54">
        <f t="shared" si="9"/>
        <v>1.0999999999999996</v>
      </c>
      <c r="AK40" s="54">
        <f t="shared" si="9"/>
        <v>1.0800000000000005</v>
      </c>
      <c r="AL40" s="54">
        <f t="shared" si="9"/>
        <v>0.96</v>
      </c>
      <c r="AM40" s="54">
        <f t="shared" si="9"/>
        <v>0.94000000000000039</v>
      </c>
      <c r="AN40" s="56">
        <f t="shared" si="9"/>
        <v>1.0999999999999996</v>
      </c>
    </row>
    <row r="41" spans="1:40" ht="16.5" x14ac:dyDescent="0.35">
      <c r="A41" s="55"/>
      <c r="B41" s="54">
        <f t="shared" si="5"/>
        <v>0.34999999999999964</v>
      </c>
      <c r="C41" s="54">
        <f t="shared" si="5"/>
        <v>0.36000000000000032</v>
      </c>
      <c r="D41" s="54">
        <f t="shared" si="5"/>
        <v>0.42000000000000082</v>
      </c>
      <c r="E41" s="54">
        <f t="shared" si="5"/>
        <v>0.44000000000000039</v>
      </c>
      <c r="F41" s="56">
        <f t="shared" si="5"/>
        <v>0.29000000000000004</v>
      </c>
      <c r="G41" s="71"/>
      <c r="H41" s="22">
        <f t="shared" si="6"/>
        <v>0.30000000000000004</v>
      </c>
      <c r="I41" s="22">
        <f t="shared" si="6"/>
        <v>0.33999999999999986</v>
      </c>
      <c r="J41" s="22">
        <f t="shared" si="6"/>
        <v>0.28000000000000003</v>
      </c>
      <c r="K41" s="22">
        <f t="shared" si="6"/>
        <v>0.3400000000000003</v>
      </c>
      <c r="L41" s="22">
        <f t="shared" si="6"/>
        <v>0.29999999999999982</v>
      </c>
      <c r="M41" s="22">
        <f t="shared" si="6"/>
        <v>0.32000000000000028</v>
      </c>
      <c r="N41" s="22">
        <f t="shared" si="6"/>
        <v>0.33999999999999986</v>
      </c>
      <c r="O41" s="22">
        <f t="shared" si="6"/>
        <v>0.30000000000000027</v>
      </c>
      <c r="P41" s="22">
        <f t="shared" si="6"/>
        <v>0.29999999999999982</v>
      </c>
      <c r="Q41" s="70">
        <f t="shared" si="6"/>
        <v>0.30000000000000027</v>
      </c>
      <c r="R41" s="55"/>
      <c r="S41" s="54">
        <f t="shared" si="7"/>
        <v>1.0300000000000002</v>
      </c>
      <c r="T41" s="54">
        <f t="shared" si="7"/>
        <v>1.1200000000000001</v>
      </c>
      <c r="U41" s="54">
        <f t="shared" si="7"/>
        <v>1.2300000000000004</v>
      </c>
      <c r="V41" s="54">
        <f t="shared" si="7"/>
        <v>1.2200000000000002</v>
      </c>
      <c r="W41" s="56">
        <f t="shared" si="7"/>
        <v>1.1199999999999997</v>
      </c>
      <c r="X41" s="71"/>
      <c r="Y41" s="22">
        <f t="shared" si="8"/>
        <v>0.79</v>
      </c>
      <c r="Z41" s="22">
        <f t="shared" si="8"/>
        <v>0.77000000000000046</v>
      </c>
      <c r="AA41" s="22">
        <f t="shared" si="8"/>
        <v>0.79999999999999982</v>
      </c>
      <c r="AB41" s="22">
        <f t="shared" si="8"/>
        <v>0.78000000000000025</v>
      </c>
      <c r="AC41" s="22">
        <f t="shared" si="8"/>
        <v>0.70000000000000018</v>
      </c>
      <c r="AD41" s="22">
        <f t="shared" si="8"/>
        <v>0.67999999999999972</v>
      </c>
      <c r="AE41" s="22">
        <f t="shared" si="8"/>
        <v>0.75999999999999979</v>
      </c>
      <c r="AF41" s="22">
        <f t="shared" si="8"/>
        <v>0.77000000000000046</v>
      </c>
      <c r="AG41" s="22">
        <f t="shared" si="8"/>
        <v>0.69000000000000039</v>
      </c>
      <c r="AH41" s="70">
        <f t="shared" si="8"/>
        <v>0.61000000000000032</v>
      </c>
      <c r="AI41" s="55"/>
      <c r="AJ41" s="54">
        <f t="shared" si="9"/>
        <v>0.95999999999999952</v>
      </c>
      <c r="AK41" s="54">
        <f t="shared" si="9"/>
        <v>0.9700000000000002</v>
      </c>
      <c r="AL41" s="54">
        <f t="shared" si="9"/>
        <v>1</v>
      </c>
      <c r="AM41" s="54">
        <f t="shared" si="9"/>
        <v>1.0300000000000002</v>
      </c>
      <c r="AN41" s="56">
        <f t="shared" si="9"/>
        <v>1.0499999999999998</v>
      </c>
    </row>
    <row r="42" spans="1:40" thickBot="1" x14ac:dyDescent="0.4">
      <c r="A42" s="57"/>
      <c r="B42" s="58">
        <f t="shared" si="5"/>
        <v>0.37000000000000011</v>
      </c>
      <c r="C42" s="58">
        <f t="shared" si="5"/>
        <v>0.27000000000000046</v>
      </c>
      <c r="D42" s="58">
        <f t="shared" si="5"/>
        <v>0.3100000000000005</v>
      </c>
      <c r="E42" s="58">
        <f t="shared" si="5"/>
        <v>0.34999999999999964</v>
      </c>
      <c r="F42" s="59">
        <f t="shared" si="5"/>
        <v>0.27000000000000046</v>
      </c>
      <c r="G42" s="73"/>
      <c r="H42" s="36">
        <f t="shared" si="6"/>
        <v>0.33000000000000007</v>
      </c>
      <c r="I42" s="36">
        <f t="shared" si="6"/>
        <v>0.3400000000000003</v>
      </c>
      <c r="J42" s="36">
        <f t="shared" si="6"/>
        <v>0.30000000000000004</v>
      </c>
      <c r="K42" s="36">
        <f t="shared" si="6"/>
        <v>0.35000000000000009</v>
      </c>
      <c r="L42" s="36">
        <f t="shared" si="6"/>
        <v>0.33000000000000007</v>
      </c>
      <c r="M42" s="36">
        <f t="shared" si="6"/>
        <v>0.35000000000000009</v>
      </c>
      <c r="N42" s="36">
        <f t="shared" si="6"/>
        <v>0.33000000000000007</v>
      </c>
      <c r="O42" s="36">
        <f t="shared" si="6"/>
        <v>0.25</v>
      </c>
      <c r="P42" s="36">
        <f t="shared" si="6"/>
        <v>0.22999999999999998</v>
      </c>
      <c r="Q42" s="74">
        <f t="shared" si="6"/>
        <v>0.29000000000000004</v>
      </c>
      <c r="R42" s="57"/>
      <c r="S42" s="58">
        <f t="shared" si="7"/>
        <v>1.0599999999999996</v>
      </c>
      <c r="T42" s="58">
        <f t="shared" si="7"/>
        <v>1.04</v>
      </c>
      <c r="U42" s="58">
        <f t="shared" si="7"/>
        <v>1.02</v>
      </c>
      <c r="V42" s="58">
        <f t="shared" si="7"/>
        <v>1.0900000000000003</v>
      </c>
      <c r="W42" s="59">
        <f t="shared" si="7"/>
        <v>1.0099999999999998</v>
      </c>
      <c r="X42" s="73"/>
      <c r="Y42" s="36">
        <f t="shared" si="8"/>
        <v>0.72999999999999954</v>
      </c>
      <c r="Z42" s="36">
        <f t="shared" si="8"/>
        <v>0.69000000000000039</v>
      </c>
      <c r="AA42" s="36">
        <f t="shared" si="8"/>
        <v>0.66000000000000014</v>
      </c>
      <c r="AB42" s="36">
        <f t="shared" si="8"/>
        <v>0.71999999999999975</v>
      </c>
      <c r="AC42" s="36">
        <f t="shared" si="8"/>
        <v>0.66999999999999993</v>
      </c>
      <c r="AD42" s="36">
        <f t="shared" si="8"/>
        <v>0.75999999999999979</v>
      </c>
      <c r="AE42" s="36">
        <f t="shared" si="8"/>
        <v>0.66000000000000014</v>
      </c>
      <c r="AF42" s="36">
        <f t="shared" si="8"/>
        <v>0.66000000000000014</v>
      </c>
      <c r="AG42" s="36">
        <f t="shared" si="8"/>
        <v>0.54999999999999982</v>
      </c>
      <c r="AH42" s="74">
        <f t="shared" si="8"/>
        <v>0.59000000000000075</v>
      </c>
      <c r="AI42" s="57"/>
      <c r="AJ42" s="58">
        <f t="shared" si="9"/>
        <v>0.88000000000000034</v>
      </c>
      <c r="AK42" s="58">
        <f t="shared" si="9"/>
        <v>0.99000000000000021</v>
      </c>
      <c r="AL42" s="58">
        <f t="shared" si="9"/>
        <v>1.04</v>
      </c>
      <c r="AM42" s="58">
        <f t="shared" si="9"/>
        <v>0.98999999999999932</v>
      </c>
      <c r="AN42" s="59">
        <f t="shared" si="9"/>
        <v>0.96999999999999975</v>
      </c>
    </row>
    <row r="43" spans="1:40" thickTop="1" x14ac:dyDescent="0.35">
      <c r="A43" s="82" t="s">
        <v>65</v>
      </c>
      <c r="B43" s="60">
        <f>AVERAGE(B33:F37)</f>
        <v>0.3044</v>
      </c>
      <c r="C43" s="64" t="s">
        <v>51</v>
      </c>
      <c r="D43" s="60">
        <f>MAX(B33:F37)-MIN(B33:F37)</f>
        <v>0.22000000000000064</v>
      </c>
      <c r="E43" s="64" t="s">
        <v>50</v>
      </c>
      <c r="F43" s="61">
        <f>B43/(0.975/E27)</f>
        <v>0.53074871794871803</v>
      </c>
      <c r="G43" s="82" t="s">
        <v>65</v>
      </c>
      <c r="H43" s="60">
        <f>AVERAGE(H33:Q37)</f>
        <v>0.32360000000000011</v>
      </c>
      <c r="I43" s="64" t="s">
        <v>51</v>
      </c>
      <c r="J43" s="60">
        <f>MAX(H33:Q37)-MIN(H33:Q37)</f>
        <v>0.17999999999999994</v>
      </c>
      <c r="K43" s="64" t="s">
        <v>50</v>
      </c>
      <c r="L43" s="78">
        <f>H43/(0.975/K27)</f>
        <v>0.49784615384615399</v>
      </c>
      <c r="M43" s="79" t="s">
        <v>60</v>
      </c>
      <c r="N43" s="80">
        <f>1-(J43/2*H43)</f>
        <v>0.97087599999999996</v>
      </c>
      <c r="O43" s="84" t="s">
        <v>62</v>
      </c>
      <c r="P43" s="86">
        <f>MAX(H33:Q42)-MIN(H33:Q42)</f>
        <v>0.19000000000000017</v>
      </c>
      <c r="Q43" s="152"/>
      <c r="R43" s="82" t="s">
        <v>65</v>
      </c>
      <c r="S43" s="60">
        <f>AVERAGE(S33:W37)</f>
        <v>1.3179999999999998</v>
      </c>
      <c r="T43" s="64" t="s">
        <v>51</v>
      </c>
      <c r="U43" s="60">
        <f>MAX(S33:W37)-MIN(S33:W37)</f>
        <v>0.26000000000000023</v>
      </c>
      <c r="V43" s="64" t="s">
        <v>50</v>
      </c>
      <c r="W43" s="61">
        <f>S43/(1.944/V27)</f>
        <v>0.94917695473251018</v>
      </c>
      <c r="X43" s="82" t="s">
        <v>65</v>
      </c>
      <c r="Y43" s="60" t="e">
        <f>AVERAGE(Y33:AH37)</f>
        <v>#REF!</v>
      </c>
      <c r="Z43" s="64" t="s">
        <v>51</v>
      </c>
      <c r="AA43" s="60" t="e">
        <f>MAX(Y33:AH37)-MIN(Y33:AH37)</f>
        <v>#REF!</v>
      </c>
      <c r="AB43" s="64" t="s">
        <v>50</v>
      </c>
      <c r="AC43" s="78" t="e">
        <f>Y43/(2.268/AB27)</f>
        <v>#REF!</v>
      </c>
      <c r="AD43" s="79" t="s">
        <v>60</v>
      </c>
      <c r="AE43" s="80" t="e">
        <f>1-(AA43/2*Y43)</f>
        <v>#REF!</v>
      </c>
      <c r="AF43" s="84" t="s">
        <v>62</v>
      </c>
      <c r="AG43" s="86" t="e">
        <f>MAX(Y33:AH42)-MIN(Y33:AH42)</f>
        <v>#REF!</v>
      </c>
      <c r="AH43" s="152"/>
      <c r="AI43" s="82" t="s">
        <v>65</v>
      </c>
      <c r="AJ43" s="60">
        <f>AVERAGE(AJ33:AN37)</f>
        <v>1.3015999999999996</v>
      </c>
      <c r="AK43" s="64" t="s">
        <v>51</v>
      </c>
      <c r="AL43" s="60">
        <f>MAX(AJ33:AN37)-MIN(AJ33:AN37)</f>
        <v>0.17999999999999927</v>
      </c>
      <c r="AM43" s="64" t="s">
        <v>50</v>
      </c>
      <c r="AN43" s="61">
        <f>AJ43/(1.944/AM27)</f>
        <v>0.93736625514403271</v>
      </c>
    </row>
    <row r="44" spans="1:40" thickBot="1" x14ac:dyDescent="0.4">
      <c r="A44" s="83" t="s">
        <v>64</v>
      </c>
      <c r="B44" s="62">
        <f>AVERAGE(B39:F42)</f>
        <v>0.32900000000000013</v>
      </c>
      <c r="C44" s="65" t="s">
        <v>51</v>
      </c>
      <c r="D44" s="62">
        <f>MAX(B38:F42)-MIN(B38:F42)</f>
        <v>0.25000000000000089</v>
      </c>
      <c r="E44" s="65" t="s">
        <v>50</v>
      </c>
      <c r="F44" s="63">
        <f>B44/(0.975/E27)</f>
        <v>0.57364102564102593</v>
      </c>
      <c r="G44" s="83" t="s">
        <v>64</v>
      </c>
      <c r="H44" s="62">
        <f>AVERAGE(H39:Q42)</f>
        <v>0.31450000000000011</v>
      </c>
      <c r="I44" s="65" t="s">
        <v>51</v>
      </c>
      <c r="J44" s="62">
        <f>MAX(H38:Q42)-MIN(H38:Q42)</f>
        <v>0.17000000000000015</v>
      </c>
      <c r="K44" s="65" t="s">
        <v>50</v>
      </c>
      <c r="L44" s="75">
        <f>H44/(0.975/K27)</f>
        <v>0.48384615384615398</v>
      </c>
      <c r="M44" s="76" t="s">
        <v>60</v>
      </c>
      <c r="N44" s="81">
        <f>1-(J44/2*H44)</f>
        <v>0.97326749999999995</v>
      </c>
      <c r="O44" s="85" t="s">
        <v>63</v>
      </c>
      <c r="P44" s="87">
        <f>1-(P43/2*AVERAGE(H43:H44))</f>
        <v>0.96969024999999998</v>
      </c>
      <c r="Q44" s="153"/>
      <c r="R44" s="83" t="s">
        <v>64</v>
      </c>
      <c r="S44" s="62">
        <f>AVERAGE(S39:W42)</f>
        <v>1.0869999999999997</v>
      </c>
      <c r="T44" s="65" t="s">
        <v>51</v>
      </c>
      <c r="U44" s="62">
        <f>MAX(S38:W42)-MIN(S38:W42)</f>
        <v>0.40000000000000036</v>
      </c>
      <c r="V44" s="65" t="s">
        <v>50</v>
      </c>
      <c r="W44" s="63">
        <f>S44/(1.944/V27)</f>
        <v>0.78281893004115211</v>
      </c>
      <c r="X44" s="83" t="s">
        <v>64</v>
      </c>
      <c r="Y44" s="62">
        <f>AVERAGE(Y39:AH42)</f>
        <v>0.71400000000000008</v>
      </c>
      <c r="Z44" s="65" t="s">
        <v>51</v>
      </c>
      <c r="AA44" s="62">
        <f>MAX(Y38:AH42)-MIN(Y38:AH42)</f>
        <v>0.39999999999999947</v>
      </c>
      <c r="AB44" s="65" t="s">
        <v>50</v>
      </c>
      <c r="AC44" s="75">
        <f>Y44/(2.268/AB27)</f>
        <v>0.47222222222222232</v>
      </c>
      <c r="AD44" s="76" t="s">
        <v>60</v>
      </c>
      <c r="AE44" s="81">
        <f>1-(AA44/2*Y44)</f>
        <v>0.85720000000000018</v>
      </c>
      <c r="AF44" s="85" t="s">
        <v>63</v>
      </c>
      <c r="AG44" s="87" t="e">
        <f>1-(AG43/2*AVERAGE(Y43:Y44))</f>
        <v>#REF!</v>
      </c>
      <c r="AH44" s="153"/>
      <c r="AI44" s="83" t="s">
        <v>64</v>
      </c>
      <c r="AJ44" s="62">
        <f>AVERAGE(AJ39:AN42)</f>
        <v>1.0044999999999999</v>
      </c>
      <c r="AK44" s="65" t="s">
        <v>51</v>
      </c>
      <c r="AL44" s="62">
        <f>MAX(AJ38:AN42)-MIN(AJ38:AN42)</f>
        <v>0.24000000000000021</v>
      </c>
      <c r="AM44" s="65" t="s">
        <v>50</v>
      </c>
      <c r="AN44" s="63">
        <f>AJ44/(1.944/AM27)</f>
        <v>0.72340534979423865</v>
      </c>
    </row>
    <row r="45" spans="1:40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40" x14ac:dyDescent="0.35">
      <c r="A46" s="89" t="s">
        <v>79</v>
      </c>
    </row>
  </sheetData>
  <sheetProtection selectLockedCells="1" selectUnlockedCells="1"/>
  <mergeCells count="71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  <mergeCell ref="AI1:AN1"/>
    <mergeCell ref="AI2:AN2"/>
    <mergeCell ref="AK25:AL25"/>
    <mergeCell ref="AM25:AN25"/>
    <mergeCell ref="AM26:AN26"/>
    <mergeCell ref="AI30:AJ30"/>
    <mergeCell ref="AK30:AN30"/>
    <mergeCell ref="AI31:AN31"/>
    <mergeCell ref="AI32:AN32"/>
    <mergeCell ref="AK27:AL27"/>
    <mergeCell ref="AM27:AN27"/>
    <mergeCell ref="AK28:AL28"/>
    <mergeCell ref="AM28:AN28"/>
    <mergeCell ref="AK29:AL29"/>
    <mergeCell ref="AM29:AN29"/>
  </mergeCells>
  <phoneticPr fontId="13" type="noConversion"/>
  <conditionalFormatting sqref="E26">
    <cfRule type="cellIs" dxfId="821" priority="5" operator="notBetween">
      <formula>0.2</formula>
      <formula>0.404</formula>
    </cfRule>
  </conditionalFormatting>
  <conditionalFormatting sqref="E28">
    <cfRule type="cellIs" dxfId="820" priority="6" operator="notBetween">
      <formula>0.38</formula>
      <formula>0.72</formula>
    </cfRule>
  </conditionalFormatting>
  <conditionalFormatting sqref="K26">
    <cfRule type="cellIs" dxfId="819" priority="4" operator="notBetween">
      <formula>0.77</formula>
      <formula>0.91</formula>
    </cfRule>
  </conditionalFormatting>
  <conditionalFormatting sqref="K28">
    <cfRule type="cellIs" dxfId="818" priority="3" operator="notBetween">
      <formula>0.38</formula>
      <formula>0.72</formula>
    </cfRule>
  </conditionalFormatting>
  <conditionalFormatting sqref="AB26">
    <cfRule type="cellIs" dxfId="817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7907-9120-4517-B301-B0F5D639D0CB}">
  <sheetPr>
    <pageSetUpPr fitToPage="1"/>
  </sheetPr>
  <dimension ref="A1:AS46"/>
  <sheetViews>
    <sheetView zoomScaleNormal="100" workbookViewId="0">
      <selection activeCell="AJ5" sqref="AJ5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  <col min="35" max="35" width="13.25" style="88" customWidth="1"/>
    <col min="36" max="36" width="9" style="88" customWidth="1"/>
    <col min="37" max="37" width="8.125" style="88" customWidth="1"/>
    <col min="38" max="38" width="7.5" style="88" customWidth="1"/>
    <col min="39" max="39" width="7.75" style="88" customWidth="1"/>
    <col min="40" max="40" width="7" style="88" customWidth="1"/>
    <col min="41" max="41" width="7.375" style="88" customWidth="1"/>
    <col min="42" max="42" width="6.875" style="88" customWidth="1"/>
    <col min="43" max="43" width="7" style="88" customWidth="1"/>
    <col min="44" max="44" width="6.375" customWidth="1"/>
    <col min="45" max="45" width="7.625" customWidth="1"/>
  </cols>
  <sheetData>
    <row r="1" spans="1:45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 t="s">
        <v>90</v>
      </c>
      <c r="AJ1" s="183"/>
      <c r="AK1" s="183"/>
      <c r="AL1" s="183"/>
      <c r="AM1" s="183"/>
      <c r="AN1" s="183"/>
      <c r="AO1" s="183"/>
      <c r="AP1" s="183"/>
      <c r="AQ1" s="183"/>
      <c r="AR1" s="183"/>
      <c r="AS1" s="183"/>
    </row>
    <row r="2" spans="1:45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108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88" t="s">
        <v>109</v>
      </c>
      <c r="AJ2" s="185"/>
      <c r="AK2" s="185"/>
      <c r="AL2" s="185"/>
      <c r="AM2" s="185"/>
      <c r="AN2" s="185"/>
      <c r="AO2" s="185"/>
      <c r="AP2" s="185"/>
      <c r="AQ2" s="185"/>
      <c r="AR2" s="185"/>
      <c r="AS2" s="186"/>
    </row>
    <row r="3" spans="1:45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  <c r="AI3" s="49" t="s">
        <v>49</v>
      </c>
      <c r="AJ3" s="50">
        <v>1</v>
      </c>
      <c r="AK3" s="50">
        <v>2</v>
      </c>
      <c r="AL3" s="50">
        <v>3</v>
      </c>
      <c r="AM3" s="50">
        <v>4</v>
      </c>
      <c r="AN3" s="50">
        <v>5</v>
      </c>
      <c r="AO3" s="50">
        <v>6</v>
      </c>
      <c r="AP3" s="50">
        <v>7</v>
      </c>
      <c r="AQ3" s="50">
        <v>8</v>
      </c>
      <c r="AR3" s="50">
        <v>9</v>
      </c>
      <c r="AS3" s="51">
        <v>10</v>
      </c>
    </row>
    <row r="4" spans="1:45" thickTop="1" x14ac:dyDescent="0.35">
      <c r="A4" s="108" t="s">
        <v>74</v>
      </c>
      <c r="B4" s="91"/>
      <c r="C4" s="91"/>
      <c r="D4" s="91"/>
      <c r="E4" s="91"/>
      <c r="F4" s="95"/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/>
      <c r="T4" s="91"/>
      <c r="U4" s="91"/>
      <c r="V4" s="91"/>
      <c r="W4" s="95"/>
      <c r="X4" s="23" t="s">
        <v>74</v>
      </c>
      <c r="Y4" s="91">
        <v>5.31</v>
      </c>
      <c r="Z4" s="91">
        <v>5.5</v>
      </c>
      <c r="AA4" s="91">
        <v>5.5</v>
      </c>
      <c r="AB4" s="91">
        <v>5.51</v>
      </c>
      <c r="AC4" s="91">
        <v>5.7</v>
      </c>
      <c r="AD4" s="91">
        <v>5.66</v>
      </c>
      <c r="AE4" s="91">
        <v>5.74</v>
      </c>
      <c r="AF4" s="91">
        <v>5.67</v>
      </c>
      <c r="AG4" s="91">
        <v>5.69</v>
      </c>
      <c r="AH4" s="95">
        <v>5.57</v>
      </c>
      <c r="AI4" s="23" t="s">
        <v>74</v>
      </c>
      <c r="AJ4" s="91">
        <v>2.21</v>
      </c>
      <c r="AK4" s="91">
        <v>2.19</v>
      </c>
      <c r="AL4" s="91">
        <v>2.33</v>
      </c>
      <c r="AM4" s="91">
        <v>2.35</v>
      </c>
      <c r="AN4" s="91">
        <v>2.35</v>
      </c>
      <c r="AO4" s="91">
        <v>2.35</v>
      </c>
      <c r="AP4" s="91">
        <v>2.3199999999999998</v>
      </c>
      <c r="AQ4" s="91">
        <v>2.19</v>
      </c>
      <c r="AR4" s="91">
        <v>2.14</v>
      </c>
      <c r="AS4" s="91">
        <v>2.0699999999999998</v>
      </c>
    </row>
    <row r="5" spans="1:45" ht="16.5" x14ac:dyDescent="0.35">
      <c r="A5" s="109"/>
      <c r="B5" s="91"/>
      <c r="C5" s="90"/>
      <c r="D5" s="90"/>
      <c r="E5" s="90"/>
      <c r="F5" s="94"/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/>
      <c r="T5" s="90"/>
      <c r="U5" s="90"/>
      <c r="V5" s="90"/>
      <c r="W5" s="94"/>
      <c r="X5" s="25"/>
      <c r="Y5" s="91">
        <v>5.4</v>
      </c>
      <c r="Z5" s="90">
        <v>5.59</v>
      </c>
      <c r="AA5" s="90">
        <v>5.63</v>
      </c>
      <c r="AB5" s="90">
        <v>5.66</v>
      </c>
      <c r="AC5" s="90">
        <v>5.81</v>
      </c>
      <c r="AD5" s="90">
        <v>5.64</v>
      </c>
      <c r="AE5" s="90">
        <v>5.78</v>
      </c>
      <c r="AF5" s="90">
        <v>5.81</v>
      </c>
      <c r="AG5" s="90">
        <v>5.82</v>
      </c>
      <c r="AH5" s="94">
        <v>5.6</v>
      </c>
      <c r="AI5" s="25"/>
      <c r="AJ5" s="91"/>
      <c r="AK5" s="90"/>
      <c r="AL5" s="90"/>
      <c r="AM5" s="90"/>
      <c r="AN5" s="90"/>
      <c r="AO5" s="90"/>
      <c r="AP5" s="90"/>
      <c r="AQ5" s="90"/>
      <c r="AR5" s="90"/>
      <c r="AS5" s="94"/>
    </row>
    <row r="6" spans="1:45" ht="16.5" x14ac:dyDescent="0.35">
      <c r="A6" s="109"/>
      <c r="B6" s="91"/>
      <c r="C6" s="90"/>
      <c r="D6" s="90"/>
      <c r="E6" s="90"/>
      <c r="F6" s="94"/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/>
      <c r="T6" s="90"/>
      <c r="U6" s="90"/>
      <c r="V6" s="90"/>
      <c r="W6" s="94"/>
      <c r="X6" s="25"/>
      <c r="Y6" s="91">
        <v>5.33</v>
      </c>
      <c r="Z6" s="90">
        <v>5.58</v>
      </c>
      <c r="AA6" s="90">
        <v>5.52</v>
      </c>
      <c r="AB6" s="90">
        <v>5.52</v>
      </c>
      <c r="AC6" s="90">
        <v>5.79</v>
      </c>
      <c r="AD6" s="90">
        <v>5.77</v>
      </c>
      <c r="AE6" s="90">
        <v>5.79</v>
      </c>
      <c r="AF6" s="90">
        <v>5.79</v>
      </c>
      <c r="AG6" s="90">
        <v>5.74</v>
      </c>
      <c r="AH6" s="94">
        <v>5.67</v>
      </c>
      <c r="AI6" s="25"/>
      <c r="AJ6" s="91"/>
      <c r="AK6" s="90"/>
      <c r="AL6" s="90"/>
      <c r="AM6" s="90"/>
      <c r="AN6" s="90"/>
      <c r="AO6" s="90"/>
      <c r="AP6" s="90"/>
      <c r="AQ6" s="90"/>
      <c r="AR6" s="90"/>
      <c r="AS6" s="94"/>
    </row>
    <row r="7" spans="1:45" ht="16.5" x14ac:dyDescent="0.35">
      <c r="A7" s="109"/>
      <c r="B7" s="91"/>
      <c r="C7" s="90"/>
      <c r="D7" s="90"/>
      <c r="E7" s="90"/>
      <c r="F7" s="94"/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/>
      <c r="T7" s="90"/>
      <c r="U7" s="90"/>
      <c r="V7" s="90"/>
      <c r="W7" s="94"/>
      <c r="X7" s="25"/>
      <c r="Y7" s="91">
        <v>5.33</v>
      </c>
      <c r="Z7" s="90">
        <v>5.69</v>
      </c>
      <c r="AA7" s="90">
        <v>5.55</v>
      </c>
      <c r="AB7" s="90">
        <v>5.51</v>
      </c>
      <c r="AC7" s="90">
        <v>5.69</v>
      </c>
      <c r="AD7" s="90">
        <v>5.78</v>
      </c>
      <c r="AE7" s="90">
        <v>5.72</v>
      </c>
      <c r="AF7" s="90">
        <v>5.73</v>
      </c>
      <c r="AG7" s="90">
        <v>5.79</v>
      </c>
      <c r="AH7" s="94">
        <v>5.61</v>
      </c>
      <c r="AI7" s="25"/>
      <c r="AJ7" s="91"/>
      <c r="AK7" s="90"/>
      <c r="AL7" s="90"/>
      <c r="AM7" s="90"/>
      <c r="AN7" s="90"/>
      <c r="AO7" s="90"/>
      <c r="AP7" s="90"/>
      <c r="AQ7" s="90"/>
      <c r="AR7" s="90"/>
      <c r="AS7" s="94"/>
    </row>
    <row r="8" spans="1:45" ht="16.5" x14ac:dyDescent="0.35">
      <c r="A8" s="109"/>
      <c r="B8" s="91"/>
      <c r="C8" s="90"/>
      <c r="D8" s="90"/>
      <c r="E8" s="90"/>
      <c r="F8" s="94"/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/>
      <c r="T8" s="90"/>
      <c r="U8" s="90"/>
      <c r="V8" s="90"/>
      <c r="W8" s="94"/>
      <c r="X8" s="25"/>
      <c r="Y8" s="91">
        <v>5.2</v>
      </c>
      <c r="Z8" s="90">
        <v>5.48</v>
      </c>
      <c r="AA8" s="90">
        <v>5.41</v>
      </c>
      <c r="AB8" s="90">
        <v>5.44</v>
      </c>
      <c r="AC8" s="90">
        <v>5.64</v>
      </c>
      <c r="AD8" s="90">
        <v>5.61</v>
      </c>
      <c r="AE8" s="90">
        <v>5.66</v>
      </c>
      <c r="AF8" s="90">
        <v>5.77</v>
      </c>
      <c r="AG8" s="90">
        <v>5.67</v>
      </c>
      <c r="AH8" s="94">
        <v>5.6</v>
      </c>
      <c r="AI8" s="25"/>
      <c r="AJ8" s="91"/>
      <c r="AK8" s="90"/>
      <c r="AL8" s="90"/>
      <c r="AM8" s="90"/>
      <c r="AN8" s="90"/>
      <c r="AO8" s="90"/>
      <c r="AP8" s="90"/>
      <c r="AQ8" s="90"/>
      <c r="AR8" s="90"/>
      <c r="AS8" s="94"/>
    </row>
    <row r="9" spans="1:45" ht="16.5" x14ac:dyDescent="0.35">
      <c r="A9" s="110"/>
      <c r="B9" s="90"/>
      <c r="C9" s="90"/>
      <c r="D9" s="90"/>
      <c r="E9" s="90"/>
      <c r="F9" s="94"/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/>
      <c r="T9" s="90"/>
      <c r="U9" s="90"/>
      <c r="V9" s="90"/>
      <c r="W9" s="94"/>
      <c r="X9" s="25"/>
      <c r="Y9" s="90">
        <v>5.31</v>
      </c>
      <c r="Z9" s="90">
        <v>5.48</v>
      </c>
      <c r="AA9" s="90">
        <v>5.55</v>
      </c>
      <c r="AB9" s="90">
        <v>5.47</v>
      </c>
      <c r="AC9" s="90">
        <v>5.54</v>
      </c>
      <c r="AD9" s="90">
        <v>5.68</v>
      </c>
      <c r="AE9" s="90">
        <v>5.78</v>
      </c>
      <c r="AF9" s="90">
        <v>5.82</v>
      </c>
      <c r="AG9" s="90">
        <v>5.53</v>
      </c>
      <c r="AH9" s="94">
        <v>5.38</v>
      </c>
      <c r="AI9" s="25"/>
      <c r="AJ9" s="90"/>
      <c r="AK9" s="90"/>
      <c r="AL9" s="90"/>
      <c r="AM9" s="90"/>
      <c r="AN9" s="90"/>
      <c r="AO9" s="90"/>
      <c r="AP9" s="90"/>
      <c r="AQ9" s="90"/>
      <c r="AR9" s="90"/>
      <c r="AS9" s="94"/>
    </row>
    <row r="10" spans="1:45" ht="16.5" x14ac:dyDescent="0.35">
      <c r="A10" s="111"/>
      <c r="B10" s="90"/>
      <c r="C10" s="90"/>
      <c r="D10" s="90"/>
      <c r="E10" s="90"/>
      <c r="F10" s="94"/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/>
      <c r="T10" s="90"/>
      <c r="U10" s="90"/>
      <c r="V10" s="90"/>
      <c r="W10" s="94"/>
      <c r="X10" s="31"/>
      <c r="Y10" s="90">
        <v>5.35</v>
      </c>
      <c r="Z10" s="90">
        <v>5.58</v>
      </c>
      <c r="AA10" s="90">
        <v>5.4</v>
      </c>
      <c r="AB10" s="90">
        <v>5.5</v>
      </c>
      <c r="AC10" s="90">
        <v>5.63</v>
      </c>
      <c r="AD10" s="90">
        <v>5.73</v>
      </c>
      <c r="AE10" s="90">
        <v>5.82</v>
      </c>
      <c r="AF10" s="90">
        <v>5.8</v>
      </c>
      <c r="AG10" s="90">
        <v>5.66</v>
      </c>
      <c r="AH10" s="94">
        <v>5.48</v>
      </c>
      <c r="AI10" s="31"/>
      <c r="AJ10" s="90"/>
      <c r="AK10" s="90"/>
      <c r="AL10" s="90"/>
      <c r="AM10" s="90"/>
      <c r="AN10" s="90"/>
      <c r="AO10" s="90"/>
      <c r="AP10" s="90"/>
      <c r="AQ10" s="90"/>
      <c r="AR10" s="90"/>
      <c r="AS10" s="94"/>
    </row>
    <row r="11" spans="1:45" ht="16.5" x14ac:dyDescent="0.35">
      <c r="A11" s="109"/>
      <c r="B11" s="96"/>
      <c r="C11" s="96"/>
      <c r="D11" s="96"/>
      <c r="E11" s="96"/>
      <c r="F11" s="97"/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/>
      <c r="T11" s="96"/>
      <c r="U11" s="96"/>
      <c r="V11" s="96"/>
      <c r="W11" s="97"/>
      <c r="X11" s="23"/>
      <c r="Y11" s="96">
        <v>5.17</v>
      </c>
      <c r="Z11" s="96">
        <v>5.36</v>
      </c>
      <c r="AA11" s="96">
        <v>5.34</v>
      </c>
      <c r="AB11" s="96">
        <v>5.5</v>
      </c>
      <c r="AC11" s="96">
        <v>5.62</v>
      </c>
      <c r="AD11" s="96">
        <v>5.72</v>
      </c>
      <c r="AE11" s="96">
        <v>5.86</v>
      </c>
      <c r="AF11" s="96">
        <v>5.83</v>
      </c>
      <c r="AG11" s="96">
        <v>5.76</v>
      </c>
      <c r="AH11" s="97">
        <v>5.51</v>
      </c>
      <c r="AI11" s="23"/>
      <c r="AJ11" s="96"/>
      <c r="AK11" s="96"/>
      <c r="AL11" s="96"/>
      <c r="AM11" s="96"/>
      <c r="AN11" s="96"/>
      <c r="AO11" s="96"/>
      <c r="AP11" s="96"/>
      <c r="AQ11" s="96"/>
      <c r="AR11" s="96"/>
      <c r="AS11" s="97"/>
    </row>
    <row r="12" spans="1:45" ht="16.5" x14ac:dyDescent="0.35">
      <c r="A12" s="109"/>
      <c r="B12" s="90"/>
      <c r="C12" s="90"/>
      <c r="D12" s="90"/>
      <c r="E12" s="90"/>
      <c r="F12" s="94"/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/>
      <c r="T12" s="90"/>
      <c r="U12" s="90"/>
      <c r="V12" s="90"/>
      <c r="W12" s="94"/>
      <c r="X12" s="25"/>
      <c r="Y12" s="90">
        <v>5.23</v>
      </c>
      <c r="Z12" s="90">
        <v>5.29</v>
      </c>
      <c r="AA12" s="90">
        <v>5.4</v>
      </c>
      <c r="AB12" s="90">
        <v>5.44</v>
      </c>
      <c r="AC12" s="90">
        <v>5.68</v>
      </c>
      <c r="AD12" s="90">
        <v>5.7</v>
      </c>
      <c r="AE12" s="90">
        <v>5.75</v>
      </c>
      <c r="AF12" s="90">
        <v>5.68</v>
      </c>
      <c r="AG12" s="90">
        <v>5.66</v>
      </c>
      <c r="AH12" s="94">
        <v>5.34</v>
      </c>
      <c r="AI12" s="25"/>
      <c r="AJ12" s="90"/>
      <c r="AK12" s="90"/>
      <c r="AL12" s="90"/>
      <c r="AM12" s="90"/>
      <c r="AN12" s="90"/>
      <c r="AO12" s="90"/>
      <c r="AP12" s="90"/>
      <c r="AQ12" s="90"/>
      <c r="AR12" s="90"/>
      <c r="AS12" s="94"/>
    </row>
    <row r="13" spans="1:45" thickBot="1" x14ac:dyDescent="0.4">
      <c r="A13" s="112"/>
      <c r="B13" s="92"/>
      <c r="C13" s="92"/>
      <c r="D13" s="92"/>
      <c r="E13" s="92"/>
      <c r="F13" s="93"/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/>
      <c r="T13" s="92"/>
      <c r="U13" s="92"/>
      <c r="V13" s="92"/>
      <c r="W13" s="93"/>
      <c r="X13" s="33"/>
      <c r="Y13" s="92">
        <v>5.25</v>
      </c>
      <c r="Z13" s="92">
        <v>5.29</v>
      </c>
      <c r="AA13" s="92">
        <v>5.37</v>
      </c>
      <c r="AB13" s="92">
        <v>5.53</v>
      </c>
      <c r="AC13" s="92">
        <v>5.54</v>
      </c>
      <c r="AD13" s="92">
        <v>5.78</v>
      </c>
      <c r="AE13" s="92">
        <v>5.71</v>
      </c>
      <c r="AF13" s="92">
        <v>5.72</v>
      </c>
      <c r="AG13" s="92">
        <v>5.61</v>
      </c>
      <c r="AH13" s="93">
        <v>5.39</v>
      </c>
      <c r="AI13" s="33"/>
      <c r="AJ13" s="92"/>
      <c r="AK13" s="92"/>
      <c r="AL13" s="92"/>
      <c r="AM13" s="92"/>
      <c r="AN13" s="92"/>
      <c r="AO13" s="92"/>
      <c r="AP13" s="92"/>
      <c r="AQ13" s="92"/>
      <c r="AR13" s="92"/>
      <c r="AS13" s="93"/>
    </row>
    <row r="14" spans="1:45" thickBot="1" x14ac:dyDescent="0.4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/>
      <c r="T14" s="115"/>
      <c r="U14" s="115"/>
      <c r="V14" s="115"/>
      <c r="W14" s="116"/>
      <c r="X14" s="113" t="s">
        <v>75</v>
      </c>
      <c r="Y14" s="115">
        <v>4.5599999999999996</v>
      </c>
      <c r="Z14" s="115">
        <v>4.7</v>
      </c>
      <c r="AA14" s="115">
        <v>4.68</v>
      </c>
      <c r="AB14" s="115">
        <v>4.6500000000000004</v>
      </c>
      <c r="AC14" s="115">
        <v>4.8</v>
      </c>
      <c r="AD14" s="115">
        <v>4.84</v>
      </c>
      <c r="AE14" s="115">
        <v>4.78</v>
      </c>
      <c r="AF14" s="115">
        <v>4.75</v>
      </c>
      <c r="AG14" s="115">
        <v>4.72</v>
      </c>
      <c r="AH14" s="116">
        <v>4.62</v>
      </c>
      <c r="AI14" s="113" t="s">
        <v>75</v>
      </c>
      <c r="AJ14" s="115"/>
      <c r="AK14" s="115"/>
      <c r="AL14" s="115"/>
      <c r="AM14" s="115"/>
      <c r="AN14" s="115"/>
      <c r="AO14" s="115"/>
      <c r="AP14" s="115"/>
      <c r="AQ14" s="115"/>
      <c r="AR14" s="115"/>
      <c r="AS14" s="116"/>
    </row>
    <row r="15" spans="1:45" ht="16.5" x14ac:dyDescent="0.35">
      <c r="A15" s="14"/>
      <c r="B15" s="98"/>
      <c r="C15" s="98"/>
      <c r="D15" s="98"/>
      <c r="E15" s="98"/>
      <c r="F15" s="99"/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/>
      <c r="T15" s="98"/>
      <c r="U15" s="98"/>
      <c r="V15" s="98"/>
      <c r="W15" s="99"/>
      <c r="X15" s="25"/>
      <c r="Y15" s="98">
        <v>4.6399999999999997</v>
      </c>
      <c r="Z15" s="98">
        <v>4.75</v>
      </c>
      <c r="AA15" s="98">
        <v>4.74</v>
      </c>
      <c r="AB15" s="98">
        <v>4.71</v>
      </c>
      <c r="AC15" s="98">
        <v>4.87</v>
      </c>
      <c r="AD15" s="98">
        <v>4.9000000000000004</v>
      </c>
      <c r="AE15" s="98">
        <v>4.92</v>
      </c>
      <c r="AF15" s="98">
        <v>4.87</v>
      </c>
      <c r="AG15" s="98">
        <v>4.87</v>
      </c>
      <c r="AH15" s="116">
        <v>4.7699999999999996</v>
      </c>
      <c r="AI15" s="25"/>
      <c r="AJ15" s="98"/>
      <c r="AK15" s="98"/>
      <c r="AL15" s="98"/>
      <c r="AM15" s="98"/>
      <c r="AN15" s="98"/>
      <c r="AO15" s="98"/>
      <c r="AP15" s="98"/>
      <c r="AQ15" s="98"/>
      <c r="AR15" s="98"/>
      <c r="AS15" s="116"/>
    </row>
    <row r="16" spans="1:45" ht="16.5" x14ac:dyDescent="0.35">
      <c r="A16" s="14"/>
      <c r="B16" s="98"/>
      <c r="C16" s="98"/>
      <c r="D16" s="98"/>
      <c r="E16" s="98"/>
      <c r="F16" s="99"/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/>
      <c r="T16" s="98"/>
      <c r="U16" s="98"/>
      <c r="V16" s="98"/>
      <c r="W16" s="99"/>
      <c r="X16" s="25"/>
      <c r="Y16" s="98">
        <v>4.59</v>
      </c>
      <c r="Z16" s="98">
        <v>4.83</v>
      </c>
      <c r="AA16" s="98">
        <v>4.76</v>
      </c>
      <c r="AB16" s="98">
        <v>4.7699999999999996</v>
      </c>
      <c r="AC16" s="98">
        <v>4.84</v>
      </c>
      <c r="AD16" s="98">
        <v>4.8600000000000003</v>
      </c>
      <c r="AE16" s="98">
        <v>4.92</v>
      </c>
      <c r="AF16" s="98">
        <v>4.88</v>
      </c>
      <c r="AG16" s="98">
        <v>4.8</v>
      </c>
      <c r="AH16" s="99">
        <v>4.78</v>
      </c>
      <c r="AI16" s="25"/>
      <c r="AJ16" s="98"/>
      <c r="AK16" s="98"/>
      <c r="AL16" s="98"/>
      <c r="AM16" s="98"/>
      <c r="AN16" s="98"/>
      <c r="AO16" s="98"/>
      <c r="AP16" s="98"/>
      <c r="AQ16" s="98"/>
      <c r="AR16" s="98"/>
      <c r="AS16" s="99"/>
    </row>
    <row r="17" spans="1:45" ht="16.5" x14ac:dyDescent="0.35">
      <c r="A17" s="14"/>
      <c r="B17" s="98"/>
      <c r="C17" s="98"/>
      <c r="D17" s="98"/>
      <c r="E17" s="98"/>
      <c r="F17" s="99"/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/>
      <c r="T17" s="98"/>
      <c r="U17" s="98"/>
      <c r="V17" s="98"/>
      <c r="W17" s="99"/>
      <c r="X17" s="25"/>
      <c r="Y17" s="98">
        <v>4.63</v>
      </c>
      <c r="Z17" s="98">
        <v>4.72</v>
      </c>
      <c r="AA17" s="98">
        <v>4.7699999999999996</v>
      </c>
      <c r="AB17" s="98">
        <v>4.7300000000000004</v>
      </c>
      <c r="AC17" s="98">
        <v>4.87</v>
      </c>
      <c r="AD17" s="98">
        <v>4.83</v>
      </c>
      <c r="AE17" s="98">
        <v>4.8499999999999996</v>
      </c>
      <c r="AF17" s="98">
        <v>4.92</v>
      </c>
      <c r="AG17" s="98">
        <v>4.8600000000000003</v>
      </c>
      <c r="AH17" s="99">
        <v>4.79</v>
      </c>
      <c r="AI17" s="25"/>
      <c r="AJ17" s="98"/>
      <c r="AK17" s="98"/>
      <c r="AL17" s="98"/>
      <c r="AM17" s="98"/>
      <c r="AN17" s="98"/>
      <c r="AO17" s="98"/>
      <c r="AP17" s="98"/>
      <c r="AQ17" s="98"/>
      <c r="AR17" s="98"/>
      <c r="AS17" s="99"/>
    </row>
    <row r="18" spans="1:45" ht="16.5" x14ac:dyDescent="0.35">
      <c r="A18" s="14"/>
      <c r="B18" s="98"/>
      <c r="C18" s="98"/>
      <c r="D18" s="98"/>
      <c r="E18" s="98"/>
      <c r="F18" s="99"/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/>
      <c r="T18" s="98"/>
      <c r="U18" s="98"/>
      <c r="V18" s="98"/>
      <c r="W18" s="99"/>
      <c r="X18" s="25"/>
      <c r="Y18" s="98">
        <v>4.57</v>
      </c>
      <c r="Z18" s="98">
        <v>4.67</v>
      </c>
      <c r="AA18" s="98">
        <v>4.68</v>
      </c>
      <c r="AB18" s="98">
        <v>4.7</v>
      </c>
      <c r="AC18" s="98">
        <v>4.8</v>
      </c>
      <c r="AD18" s="98">
        <v>4.7699999999999996</v>
      </c>
      <c r="AE18" s="98">
        <v>4.82</v>
      </c>
      <c r="AF18" s="98">
        <v>4.78</v>
      </c>
      <c r="AG18" s="98">
        <v>4.79</v>
      </c>
      <c r="AH18" s="99">
        <v>4.68</v>
      </c>
      <c r="AI18" s="25"/>
      <c r="AJ18" s="98"/>
      <c r="AK18" s="98"/>
      <c r="AL18" s="98"/>
      <c r="AM18" s="98"/>
      <c r="AN18" s="98"/>
      <c r="AO18" s="98"/>
      <c r="AP18" s="98"/>
      <c r="AQ18" s="98"/>
      <c r="AR18" s="98"/>
      <c r="AS18" s="99"/>
    </row>
    <row r="19" spans="1:45" ht="16.5" x14ac:dyDescent="0.35">
      <c r="A19" s="14"/>
      <c r="B19" s="98"/>
      <c r="C19" s="98"/>
      <c r="D19" s="98"/>
      <c r="E19" s="98"/>
      <c r="F19" s="99"/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/>
      <c r="T19" s="98"/>
      <c r="U19" s="98"/>
      <c r="V19" s="98"/>
      <c r="W19" s="99"/>
      <c r="X19" s="25"/>
      <c r="Y19" s="98">
        <v>4.5199999999999996</v>
      </c>
      <c r="Z19" s="98">
        <v>4.5999999999999996</v>
      </c>
      <c r="AA19" s="98">
        <v>4.5199999999999996</v>
      </c>
      <c r="AB19" s="98">
        <v>4.71</v>
      </c>
      <c r="AC19" s="98">
        <v>4.7699999999999996</v>
      </c>
      <c r="AD19" s="98">
        <v>4.9000000000000004</v>
      </c>
      <c r="AE19" s="98">
        <v>4.95</v>
      </c>
      <c r="AF19" s="98">
        <v>4.92</v>
      </c>
      <c r="AG19" s="98">
        <v>4.79</v>
      </c>
      <c r="AH19" s="99">
        <v>4.62</v>
      </c>
      <c r="AI19" s="25"/>
      <c r="AJ19" s="98"/>
      <c r="AK19" s="98"/>
      <c r="AL19" s="98"/>
      <c r="AM19" s="98"/>
      <c r="AN19" s="98"/>
      <c r="AO19" s="98"/>
      <c r="AP19" s="98"/>
      <c r="AQ19" s="98"/>
      <c r="AR19" s="98"/>
      <c r="AS19" s="99"/>
    </row>
    <row r="20" spans="1:45" ht="16.5" x14ac:dyDescent="0.35">
      <c r="A20" s="14"/>
      <c r="B20" s="98"/>
      <c r="C20" s="98"/>
      <c r="D20" s="98"/>
      <c r="E20" s="98"/>
      <c r="F20" s="99"/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/>
      <c r="T20" s="98"/>
      <c r="U20" s="98"/>
      <c r="V20" s="98"/>
      <c r="W20" s="99"/>
      <c r="X20" s="25"/>
      <c r="Y20" s="98">
        <v>4.6100000000000003</v>
      </c>
      <c r="Z20" s="98">
        <v>4.6100000000000003</v>
      </c>
      <c r="AA20" s="98">
        <v>4.62</v>
      </c>
      <c r="AB20" s="98">
        <v>4.76</v>
      </c>
      <c r="AC20" s="98">
        <v>4.91</v>
      </c>
      <c r="AD20" s="98">
        <v>4.99</v>
      </c>
      <c r="AE20" s="98">
        <v>5.01</v>
      </c>
      <c r="AF20" s="98">
        <v>4.97</v>
      </c>
      <c r="AG20" s="98">
        <v>4.92</v>
      </c>
      <c r="AH20" s="99">
        <v>4.6100000000000003</v>
      </c>
      <c r="AI20" s="25"/>
      <c r="AJ20" s="98"/>
      <c r="AK20" s="98"/>
      <c r="AL20" s="98"/>
      <c r="AM20" s="98"/>
      <c r="AN20" s="98"/>
      <c r="AO20" s="98"/>
      <c r="AP20" s="98"/>
      <c r="AQ20" s="98"/>
      <c r="AR20" s="98"/>
      <c r="AS20" s="99"/>
    </row>
    <row r="21" spans="1:45" ht="16.5" x14ac:dyDescent="0.35">
      <c r="A21" s="14"/>
      <c r="B21" s="98"/>
      <c r="C21" s="98"/>
      <c r="D21" s="98"/>
      <c r="E21" s="98"/>
      <c r="F21" s="99"/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/>
      <c r="T21" s="98"/>
      <c r="U21" s="98"/>
      <c r="V21" s="98"/>
      <c r="W21" s="99"/>
      <c r="X21" s="25"/>
      <c r="Y21" s="98">
        <v>4.59</v>
      </c>
      <c r="Z21" s="98">
        <v>4.66</v>
      </c>
      <c r="AA21" s="98">
        <v>4.58</v>
      </c>
      <c r="AB21" s="98">
        <v>4.8</v>
      </c>
      <c r="AC21" s="98">
        <v>4.97</v>
      </c>
      <c r="AD21" s="98">
        <v>5</v>
      </c>
      <c r="AE21" s="98">
        <v>5.03</v>
      </c>
      <c r="AF21" s="98">
        <v>4.95</v>
      </c>
      <c r="AG21" s="98">
        <v>4.91</v>
      </c>
      <c r="AH21" s="99">
        <v>4.58</v>
      </c>
      <c r="AI21" s="25"/>
      <c r="AJ21" s="98"/>
      <c r="AK21" s="98"/>
      <c r="AL21" s="98"/>
      <c r="AM21" s="98"/>
      <c r="AN21" s="98"/>
      <c r="AO21" s="98"/>
      <c r="AP21" s="98"/>
      <c r="AQ21" s="98"/>
      <c r="AR21" s="98"/>
      <c r="AS21" s="99"/>
    </row>
    <row r="22" spans="1:45" ht="16.5" x14ac:dyDescent="0.35">
      <c r="A22" s="14"/>
      <c r="B22" s="98"/>
      <c r="C22" s="98"/>
      <c r="D22" s="98"/>
      <c r="E22" s="98"/>
      <c r="F22" s="99"/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/>
      <c r="T22" s="98"/>
      <c r="U22" s="98"/>
      <c r="V22" s="98"/>
      <c r="W22" s="99"/>
      <c r="X22" s="25"/>
      <c r="Y22" s="98">
        <v>4.59</v>
      </c>
      <c r="Z22" s="98">
        <v>4.55</v>
      </c>
      <c r="AA22" s="98">
        <v>4.58</v>
      </c>
      <c r="AB22" s="98">
        <v>4.71</v>
      </c>
      <c r="AC22" s="98">
        <v>4.92</v>
      </c>
      <c r="AD22" s="98">
        <v>4.96</v>
      </c>
      <c r="AE22" s="98">
        <v>5.0199999999999996</v>
      </c>
      <c r="AF22" s="98">
        <v>4.95</v>
      </c>
      <c r="AG22" s="98">
        <v>4.91</v>
      </c>
      <c r="AH22" s="99">
        <v>4.59</v>
      </c>
      <c r="AI22" s="25"/>
      <c r="AJ22" s="98"/>
      <c r="AK22" s="98"/>
      <c r="AL22" s="98"/>
      <c r="AM22" s="98"/>
      <c r="AN22" s="98"/>
      <c r="AO22" s="98"/>
      <c r="AP22" s="98"/>
      <c r="AQ22" s="98"/>
      <c r="AR22" s="98"/>
      <c r="AS22" s="99"/>
    </row>
    <row r="23" spans="1:45" thickBot="1" x14ac:dyDescent="0.4">
      <c r="A23" s="107"/>
      <c r="B23" s="117"/>
      <c r="C23" s="117"/>
      <c r="D23" s="117"/>
      <c r="E23" s="117"/>
      <c r="F23" s="118"/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/>
      <c r="T23" s="117"/>
      <c r="U23" s="117"/>
      <c r="V23" s="117"/>
      <c r="W23" s="118"/>
      <c r="X23" s="106"/>
      <c r="Y23" s="117">
        <v>4.5599999999999996</v>
      </c>
      <c r="Z23" s="117">
        <v>4.5999999999999996</v>
      </c>
      <c r="AA23" s="117">
        <v>4.5599999999999996</v>
      </c>
      <c r="AB23" s="117">
        <v>4.68</v>
      </c>
      <c r="AC23" s="117">
        <v>4.8</v>
      </c>
      <c r="AD23" s="117">
        <v>4.9400000000000004</v>
      </c>
      <c r="AE23" s="117">
        <v>4.9400000000000004</v>
      </c>
      <c r="AF23" s="117">
        <v>4.93</v>
      </c>
      <c r="AG23" s="117">
        <v>4.83</v>
      </c>
      <c r="AH23" s="118">
        <v>4.53</v>
      </c>
      <c r="AI23" s="106"/>
      <c r="AJ23" s="117"/>
      <c r="AK23" s="117"/>
      <c r="AL23" s="117"/>
      <c r="AM23" s="117"/>
      <c r="AN23" s="117"/>
      <c r="AO23" s="117"/>
      <c r="AP23" s="117"/>
      <c r="AQ23" s="117"/>
      <c r="AR23" s="117"/>
      <c r="AS23" s="118"/>
    </row>
    <row r="24" spans="1:45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 spans="1:45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  <c r="AI25" s="119" t="s">
        <v>9</v>
      </c>
      <c r="AJ25" s="120" t="s">
        <v>10</v>
      </c>
      <c r="AK25" s="179" t="s">
        <v>11</v>
      </c>
      <c r="AL25" s="179"/>
      <c r="AM25" s="179" t="s">
        <v>12</v>
      </c>
      <c r="AN25" s="179"/>
      <c r="AO25" s="120"/>
      <c r="AP25" s="120"/>
      <c r="AQ25" s="120"/>
      <c r="AR25" s="124"/>
      <c r="AS25" s="125"/>
    </row>
    <row r="26" spans="1:45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 t="e">
        <f>AVERAGE(S4:W13)-AVERAGE(S14:W23)</f>
        <v>#DIV/0!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0.81560000000000077</v>
      </c>
      <c r="AC26" s="180"/>
      <c r="AD26" s="43"/>
      <c r="AE26" s="43"/>
      <c r="AF26" s="43"/>
      <c r="AG26" s="105"/>
      <c r="AH26" s="126"/>
      <c r="AI26" s="121" t="s">
        <v>13</v>
      </c>
      <c r="AJ26" s="101" t="s">
        <v>14</v>
      </c>
      <c r="AK26" s="138">
        <v>1.38</v>
      </c>
      <c r="AL26" s="137" t="s">
        <v>99</v>
      </c>
      <c r="AM26" s="180" t="e">
        <f>AVERAGE(AJ4:AS13)-AVERAGE(AJ14:AS23)</f>
        <v>#DIV/0!</v>
      </c>
      <c r="AN26" s="180"/>
      <c r="AO26" s="43"/>
      <c r="AP26" s="43"/>
      <c r="AQ26" s="43"/>
      <c r="AR26" s="105"/>
      <c r="AS26" s="126"/>
    </row>
    <row r="27" spans="1:45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  <c r="AI27" s="122" t="s">
        <v>17</v>
      </c>
      <c r="AJ27" s="100" t="s">
        <v>18</v>
      </c>
      <c r="AK27" s="174" t="str">
        <f>"--"</f>
        <v>--</v>
      </c>
      <c r="AL27" s="174"/>
      <c r="AM27" s="174">
        <v>1.5</v>
      </c>
      <c r="AN27" s="174"/>
      <c r="AO27" s="42"/>
      <c r="AP27" s="42"/>
      <c r="AQ27" s="42"/>
      <c r="AR27" s="103"/>
      <c r="AS27" s="127"/>
    </row>
    <row r="28" spans="1:45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 t="e">
        <f>(V26/(1.944/V27))</f>
        <v>#DIV/0!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0.53941798941799002</v>
      </c>
      <c r="AC28" s="176"/>
      <c r="AD28" s="102"/>
      <c r="AE28" s="102"/>
      <c r="AF28" s="102"/>
      <c r="AG28" s="103"/>
      <c r="AH28" s="127"/>
      <c r="AI28" s="123" t="s">
        <v>19</v>
      </c>
      <c r="AJ28" s="104" t="s">
        <v>20</v>
      </c>
      <c r="AK28" s="175" t="s">
        <v>98</v>
      </c>
      <c r="AL28" s="175"/>
      <c r="AM28" s="176" t="e">
        <f>(AM26/(2.268/AM27))</f>
        <v>#DIV/0!</v>
      </c>
      <c r="AN28" s="176"/>
      <c r="AO28" s="102"/>
      <c r="AP28" s="102"/>
      <c r="AQ28" s="102"/>
      <c r="AR28" s="103"/>
      <c r="AS28" s="127"/>
    </row>
    <row r="29" spans="1:45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 t="e">
        <f>1.944*V28/1.8</f>
        <v>#DIV/0!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0.81560000000000077</v>
      </c>
      <c r="AA29" s="171"/>
      <c r="AB29" s="142" t="s">
        <v>83</v>
      </c>
      <c r="AC29" s="143"/>
      <c r="AD29" s="144"/>
      <c r="AE29" s="144"/>
      <c r="AF29" s="144"/>
      <c r="AG29" s="145"/>
      <c r="AH29" s="146"/>
      <c r="AI29" s="139" t="s">
        <v>78</v>
      </c>
      <c r="AJ29" s="141" t="s">
        <v>18</v>
      </c>
      <c r="AK29" s="171" t="e">
        <f>2.268*AM28/1.5</f>
        <v>#DIV/0!</v>
      </c>
      <c r="AL29" s="171"/>
      <c r="AM29" s="142" t="s">
        <v>83</v>
      </c>
      <c r="AN29" s="143"/>
      <c r="AO29" s="144"/>
      <c r="AP29" s="144"/>
      <c r="AQ29" s="144"/>
      <c r="AR29" s="145"/>
      <c r="AS29" s="146"/>
    </row>
    <row r="30" spans="1:45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  <c r="AI30"/>
      <c r="AJ30"/>
      <c r="AK30"/>
      <c r="AL30"/>
      <c r="AM30"/>
      <c r="AN30"/>
      <c r="AO30"/>
      <c r="AP30"/>
      <c r="AQ30"/>
    </row>
    <row r="31" spans="1:45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  <c r="AI31" s="159" t="s">
        <v>34</v>
      </c>
      <c r="AJ31" s="160"/>
      <c r="AK31" s="160"/>
      <c r="AL31" s="160"/>
      <c r="AM31" s="160"/>
      <c r="AN31" s="160"/>
      <c r="AO31" s="160"/>
      <c r="AP31" s="160"/>
      <c r="AQ31" s="160"/>
      <c r="AR31" s="160"/>
      <c r="AS31" s="161"/>
    </row>
    <row r="32" spans="1:45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  <c r="AI32" s="165" t="s">
        <v>36</v>
      </c>
      <c r="AJ32" s="166"/>
      <c r="AK32" s="166"/>
      <c r="AL32" s="166"/>
      <c r="AM32" s="166"/>
      <c r="AN32" s="166"/>
      <c r="AO32" s="166"/>
      <c r="AP32" s="166"/>
      <c r="AQ32" s="166"/>
      <c r="AR32" s="166"/>
      <c r="AS32" s="167"/>
    </row>
    <row r="33" spans="1:45" thickTop="1" x14ac:dyDescent="0.35">
      <c r="A33" s="66" t="s">
        <v>52</v>
      </c>
      <c r="B33" s="67">
        <f>B4-B14</f>
        <v>0</v>
      </c>
      <c r="C33" s="67">
        <f t="shared" ref="C33:F33" si="0">C4-C14</f>
        <v>0</v>
      </c>
      <c r="D33" s="67">
        <f t="shared" si="0"/>
        <v>0</v>
      </c>
      <c r="E33" s="67">
        <f t="shared" si="0"/>
        <v>0</v>
      </c>
      <c r="F33" s="68">
        <f t="shared" si="0"/>
        <v>0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0</v>
      </c>
      <c r="T33" s="67">
        <f t="shared" ref="T33:W33" si="2">T4-T14</f>
        <v>0</v>
      </c>
      <c r="U33" s="67">
        <f t="shared" si="2"/>
        <v>0</v>
      </c>
      <c r="V33" s="67">
        <f t="shared" si="2"/>
        <v>0</v>
      </c>
      <c r="W33" s="68">
        <f t="shared" si="2"/>
        <v>0</v>
      </c>
      <c r="X33" s="69" t="s">
        <v>56</v>
      </c>
      <c r="Y33" s="22">
        <f>Y4-Y14</f>
        <v>0.75</v>
      </c>
      <c r="Z33" s="22">
        <f t="shared" ref="Z33:AG33" si="3">Z4-Z14</f>
        <v>0.79999999999999982</v>
      </c>
      <c r="AA33" s="22">
        <f t="shared" si="3"/>
        <v>0.82000000000000028</v>
      </c>
      <c r="AB33" s="22">
        <f t="shared" si="3"/>
        <v>0.85999999999999943</v>
      </c>
      <c r="AC33" s="22">
        <f t="shared" si="3"/>
        <v>0.90000000000000036</v>
      </c>
      <c r="AD33" s="22">
        <f t="shared" si="3"/>
        <v>0.82000000000000028</v>
      </c>
      <c r="AE33" s="22">
        <f t="shared" si="3"/>
        <v>0.96</v>
      </c>
      <c r="AF33" s="22">
        <f t="shared" si="3"/>
        <v>0.91999999999999993</v>
      </c>
      <c r="AG33" s="22">
        <f t="shared" si="3"/>
        <v>0.97000000000000064</v>
      </c>
      <c r="AH33" s="70">
        <f>AH4-AH14</f>
        <v>0.95000000000000018</v>
      </c>
      <c r="AI33" s="69" t="s">
        <v>56</v>
      </c>
      <c r="AJ33" s="22">
        <f>AJ4-AJ14</f>
        <v>2.21</v>
      </c>
      <c r="AK33" s="22">
        <f t="shared" ref="AK33:AR33" si="4">AK4-AK14</f>
        <v>2.19</v>
      </c>
      <c r="AL33" s="22">
        <f t="shared" si="4"/>
        <v>2.33</v>
      </c>
      <c r="AM33" s="22">
        <f t="shared" si="4"/>
        <v>2.35</v>
      </c>
      <c r="AN33" s="22">
        <f t="shared" si="4"/>
        <v>2.35</v>
      </c>
      <c r="AO33" s="22">
        <f t="shared" si="4"/>
        <v>2.35</v>
      </c>
      <c r="AP33" s="22">
        <f t="shared" si="4"/>
        <v>2.3199999999999998</v>
      </c>
      <c r="AQ33" s="22">
        <f t="shared" si="4"/>
        <v>2.19</v>
      </c>
      <c r="AR33" s="22">
        <f t="shared" si="4"/>
        <v>2.14</v>
      </c>
      <c r="AS33" s="70">
        <f>AS4-AS14</f>
        <v>2.0699999999999998</v>
      </c>
    </row>
    <row r="34" spans="1:45" ht="16.5" x14ac:dyDescent="0.35">
      <c r="A34" s="55"/>
      <c r="B34" s="54">
        <f t="shared" ref="B34:F42" si="5">B5-B15</f>
        <v>0</v>
      </c>
      <c r="C34" s="54">
        <f t="shared" si="5"/>
        <v>0</v>
      </c>
      <c r="D34" s="54">
        <f t="shared" si="5"/>
        <v>0</v>
      </c>
      <c r="E34" s="54">
        <f t="shared" si="5"/>
        <v>0</v>
      </c>
      <c r="F34" s="56">
        <f t="shared" si="5"/>
        <v>0</v>
      </c>
      <c r="G34" s="71"/>
      <c r="H34" s="22">
        <f t="shared" ref="H34:Q42" si="6">H5-H15</f>
        <v>0</v>
      </c>
      <c r="I34" s="22">
        <f t="shared" si="6"/>
        <v>0</v>
      </c>
      <c r="J34" s="22">
        <f t="shared" si="6"/>
        <v>0</v>
      </c>
      <c r="K34" s="22">
        <f t="shared" si="6"/>
        <v>0</v>
      </c>
      <c r="L34" s="22">
        <f t="shared" si="6"/>
        <v>0</v>
      </c>
      <c r="M34" s="22">
        <f t="shared" si="6"/>
        <v>0</v>
      </c>
      <c r="N34" s="22">
        <f t="shared" si="6"/>
        <v>0</v>
      </c>
      <c r="O34" s="22">
        <f t="shared" si="6"/>
        <v>0</v>
      </c>
      <c r="P34" s="22">
        <f t="shared" si="6"/>
        <v>0</v>
      </c>
      <c r="Q34" s="70">
        <f t="shared" si="6"/>
        <v>0</v>
      </c>
      <c r="R34" s="55"/>
      <c r="S34" s="54">
        <f t="shared" ref="S34:W42" si="7">S5-S15</f>
        <v>0</v>
      </c>
      <c r="T34" s="54">
        <f t="shared" si="7"/>
        <v>0</v>
      </c>
      <c r="U34" s="54">
        <f t="shared" si="7"/>
        <v>0</v>
      </c>
      <c r="V34" s="54">
        <f t="shared" si="7"/>
        <v>0</v>
      </c>
      <c r="W34" s="56">
        <f t="shared" si="7"/>
        <v>0</v>
      </c>
      <c r="X34" s="71"/>
      <c r="Y34" s="22">
        <f t="shared" ref="Y34:AH42" si="8">Y5-Y15</f>
        <v>0.76000000000000068</v>
      </c>
      <c r="Z34" s="22">
        <f t="shared" si="8"/>
        <v>0.83999999999999986</v>
      </c>
      <c r="AA34" s="22">
        <f t="shared" si="8"/>
        <v>0.88999999999999968</v>
      </c>
      <c r="AB34" s="22">
        <f t="shared" si="8"/>
        <v>0.95000000000000018</v>
      </c>
      <c r="AC34" s="22">
        <f t="shared" si="8"/>
        <v>0.9399999999999995</v>
      </c>
      <c r="AD34" s="22">
        <f t="shared" si="8"/>
        <v>0.73999999999999932</v>
      </c>
      <c r="AE34" s="22">
        <f t="shared" si="8"/>
        <v>0.86000000000000032</v>
      </c>
      <c r="AF34" s="22">
        <f t="shared" si="8"/>
        <v>0.9399999999999995</v>
      </c>
      <c r="AG34" s="22">
        <f t="shared" si="8"/>
        <v>0.95000000000000018</v>
      </c>
      <c r="AH34" s="70" t="e">
        <f>AH5-#REF!</f>
        <v>#REF!</v>
      </c>
      <c r="AI34" s="71"/>
      <c r="AJ34" s="22">
        <f t="shared" ref="AJ34:AR34" si="9">AJ5-AJ15</f>
        <v>0</v>
      </c>
      <c r="AK34" s="22">
        <f t="shared" si="9"/>
        <v>0</v>
      </c>
      <c r="AL34" s="22">
        <f t="shared" si="9"/>
        <v>0</v>
      </c>
      <c r="AM34" s="22">
        <f t="shared" si="9"/>
        <v>0</v>
      </c>
      <c r="AN34" s="22">
        <f t="shared" si="9"/>
        <v>0</v>
      </c>
      <c r="AO34" s="22">
        <f t="shared" si="9"/>
        <v>0</v>
      </c>
      <c r="AP34" s="22">
        <f t="shared" si="9"/>
        <v>0</v>
      </c>
      <c r="AQ34" s="22">
        <f t="shared" si="9"/>
        <v>0</v>
      </c>
      <c r="AR34" s="22">
        <f t="shared" si="9"/>
        <v>0</v>
      </c>
      <c r="AS34" s="70" t="e">
        <f>AS5-#REF!</f>
        <v>#REF!</v>
      </c>
    </row>
    <row r="35" spans="1:45" ht="16.5" x14ac:dyDescent="0.35">
      <c r="A35" s="55"/>
      <c r="B35" s="54">
        <f t="shared" si="5"/>
        <v>0</v>
      </c>
      <c r="C35" s="54">
        <f t="shared" si="5"/>
        <v>0</v>
      </c>
      <c r="D35" s="54">
        <f t="shared" si="5"/>
        <v>0</v>
      </c>
      <c r="E35" s="54">
        <f t="shared" si="5"/>
        <v>0</v>
      </c>
      <c r="F35" s="56">
        <f t="shared" si="5"/>
        <v>0</v>
      </c>
      <c r="G35" s="71"/>
      <c r="H35" s="22">
        <f t="shared" si="6"/>
        <v>0</v>
      </c>
      <c r="I35" s="22">
        <f t="shared" si="6"/>
        <v>0</v>
      </c>
      <c r="J35" s="22">
        <f t="shared" si="6"/>
        <v>0</v>
      </c>
      <c r="K35" s="22">
        <f t="shared" si="6"/>
        <v>0</v>
      </c>
      <c r="L35" s="22">
        <f t="shared" si="6"/>
        <v>0</v>
      </c>
      <c r="M35" s="22">
        <f t="shared" si="6"/>
        <v>0</v>
      </c>
      <c r="N35" s="22">
        <f t="shared" si="6"/>
        <v>0</v>
      </c>
      <c r="O35" s="22">
        <f t="shared" si="6"/>
        <v>0</v>
      </c>
      <c r="P35" s="22">
        <f t="shared" si="6"/>
        <v>0</v>
      </c>
      <c r="Q35" s="70">
        <f t="shared" si="6"/>
        <v>0</v>
      </c>
      <c r="R35" s="55"/>
      <c r="S35" s="54">
        <f t="shared" si="7"/>
        <v>0</v>
      </c>
      <c r="T35" s="54">
        <f t="shared" si="7"/>
        <v>0</v>
      </c>
      <c r="U35" s="54">
        <f t="shared" si="7"/>
        <v>0</v>
      </c>
      <c r="V35" s="54">
        <f t="shared" si="7"/>
        <v>0</v>
      </c>
      <c r="W35" s="56">
        <f t="shared" si="7"/>
        <v>0</v>
      </c>
      <c r="X35" s="71"/>
      <c r="Y35" s="22">
        <f t="shared" si="8"/>
        <v>0.74000000000000021</v>
      </c>
      <c r="Z35" s="22">
        <f t="shared" si="8"/>
        <v>0.75</v>
      </c>
      <c r="AA35" s="22">
        <f t="shared" si="8"/>
        <v>0.75999999999999979</v>
      </c>
      <c r="AB35" s="22">
        <f t="shared" si="8"/>
        <v>0.75</v>
      </c>
      <c r="AC35" s="22">
        <f t="shared" si="8"/>
        <v>0.95000000000000018</v>
      </c>
      <c r="AD35" s="22">
        <f t="shared" si="8"/>
        <v>0.90999999999999925</v>
      </c>
      <c r="AE35" s="22">
        <f t="shared" si="8"/>
        <v>0.87000000000000011</v>
      </c>
      <c r="AF35" s="22">
        <f t="shared" si="8"/>
        <v>0.91000000000000014</v>
      </c>
      <c r="AG35" s="22">
        <f t="shared" si="8"/>
        <v>0.94000000000000039</v>
      </c>
      <c r="AH35" s="70">
        <f t="shared" si="8"/>
        <v>0.88999999999999968</v>
      </c>
      <c r="AI35" s="71"/>
      <c r="AJ35" s="22">
        <f t="shared" ref="AJ35:AS35" si="10">AJ6-AJ16</f>
        <v>0</v>
      </c>
      <c r="AK35" s="22">
        <f t="shared" si="10"/>
        <v>0</v>
      </c>
      <c r="AL35" s="22">
        <f t="shared" si="10"/>
        <v>0</v>
      </c>
      <c r="AM35" s="22">
        <f t="shared" si="10"/>
        <v>0</v>
      </c>
      <c r="AN35" s="22">
        <f t="shared" si="10"/>
        <v>0</v>
      </c>
      <c r="AO35" s="22">
        <f t="shared" si="10"/>
        <v>0</v>
      </c>
      <c r="AP35" s="22">
        <f t="shared" si="10"/>
        <v>0</v>
      </c>
      <c r="AQ35" s="22">
        <f t="shared" si="10"/>
        <v>0</v>
      </c>
      <c r="AR35" s="22">
        <f t="shared" si="10"/>
        <v>0</v>
      </c>
      <c r="AS35" s="70">
        <f t="shared" si="10"/>
        <v>0</v>
      </c>
    </row>
    <row r="36" spans="1:45" ht="16.5" x14ac:dyDescent="0.35">
      <c r="A36" s="55"/>
      <c r="B36" s="54">
        <f t="shared" si="5"/>
        <v>0</v>
      </c>
      <c r="C36" s="54">
        <f t="shared" si="5"/>
        <v>0</v>
      </c>
      <c r="D36" s="54">
        <f t="shared" si="5"/>
        <v>0</v>
      </c>
      <c r="E36" s="54">
        <f t="shared" si="5"/>
        <v>0</v>
      </c>
      <c r="F36" s="56">
        <f t="shared" si="5"/>
        <v>0</v>
      </c>
      <c r="G36" s="71"/>
      <c r="H36" s="22">
        <f t="shared" si="6"/>
        <v>0</v>
      </c>
      <c r="I36" s="22">
        <f t="shared" si="6"/>
        <v>0</v>
      </c>
      <c r="J36" s="22">
        <f t="shared" si="6"/>
        <v>0</v>
      </c>
      <c r="K36" s="22">
        <f t="shared" si="6"/>
        <v>0</v>
      </c>
      <c r="L36" s="22">
        <f t="shared" si="6"/>
        <v>0</v>
      </c>
      <c r="M36" s="22">
        <f t="shared" si="6"/>
        <v>0</v>
      </c>
      <c r="N36" s="22">
        <f t="shared" si="6"/>
        <v>0</v>
      </c>
      <c r="O36" s="22">
        <f t="shared" si="6"/>
        <v>0</v>
      </c>
      <c r="P36" s="22">
        <f t="shared" si="6"/>
        <v>0</v>
      </c>
      <c r="Q36" s="70">
        <f t="shared" si="6"/>
        <v>0</v>
      </c>
      <c r="R36" s="55"/>
      <c r="S36" s="54">
        <f t="shared" si="7"/>
        <v>0</v>
      </c>
      <c r="T36" s="54">
        <f t="shared" si="7"/>
        <v>0</v>
      </c>
      <c r="U36" s="54">
        <f t="shared" si="7"/>
        <v>0</v>
      </c>
      <c r="V36" s="54">
        <f t="shared" si="7"/>
        <v>0</v>
      </c>
      <c r="W36" s="56">
        <f t="shared" si="7"/>
        <v>0</v>
      </c>
      <c r="X36" s="71"/>
      <c r="Y36" s="22">
        <f t="shared" si="8"/>
        <v>0.70000000000000018</v>
      </c>
      <c r="Z36" s="22">
        <f t="shared" si="8"/>
        <v>0.97000000000000064</v>
      </c>
      <c r="AA36" s="22">
        <f t="shared" si="8"/>
        <v>0.78000000000000025</v>
      </c>
      <c r="AB36" s="22">
        <f t="shared" si="8"/>
        <v>0.77999999999999936</v>
      </c>
      <c r="AC36" s="22">
        <f t="shared" si="8"/>
        <v>0.82000000000000028</v>
      </c>
      <c r="AD36" s="22">
        <f t="shared" si="8"/>
        <v>0.95000000000000018</v>
      </c>
      <c r="AE36" s="22">
        <f t="shared" si="8"/>
        <v>0.87000000000000011</v>
      </c>
      <c r="AF36" s="22">
        <f t="shared" si="8"/>
        <v>0.8100000000000005</v>
      </c>
      <c r="AG36" s="22">
        <f t="shared" si="8"/>
        <v>0.92999999999999972</v>
      </c>
      <c r="AH36" s="70">
        <f t="shared" si="8"/>
        <v>0.82000000000000028</v>
      </c>
      <c r="AI36" s="71"/>
      <c r="AJ36" s="22">
        <f t="shared" ref="AJ36:AS36" si="11">AJ7-AJ17</f>
        <v>0</v>
      </c>
      <c r="AK36" s="22">
        <f t="shared" si="11"/>
        <v>0</v>
      </c>
      <c r="AL36" s="22">
        <f t="shared" si="11"/>
        <v>0</v>
      </c>
      <c r="AM36" s="22">
        <f t="shared" si="11"/>
        <v>0</v>
      </c>
      <c r="AN36" s="22">
        <f t="shared" si="11"/>
        <v>0</v>
      </c>
      <c r="AO36" s="22">
        <f t="shared" si="11"/>
        <v>0</v>
      </c>
      <c r="AP36" s="22">
        <f t="shared" si="11"/>
        <v>0</v>
      </c>
      <c r="AQ36" s="22">
        <f t="shared" si="11"/>
        <v>0</v>
      </c>
      <c r="AR36" s="22">
        <f t="shared" si="11"/>
        <v>0</v>
      </c>
      <c r="AS36" s="70">
        <f t="shared" si="11"/>
        <v>0</v>
      </c>
    </row>
    <row r="37" spans="1:45" ht="16.5" x14ac:dyDescent="0.35">
      <c r="A37" s="55"/>
      <c r="B37" s="54">
        <f t="shared" si="5"/>
        <v>0</v>
      </c>
      <c r="C37" s="54">
        <f t="shared" si="5"/>
        <v>0</v>
      </c>
      <c r="D37" s="54">
        <f t="shared" si="5"/>
        <v>0</v>
      </c>
      <c r="E37" s="54">
        <f t="shared" si="5"/>
        <v>0</v>
      </c>
      <c r="F37" s="56">
        <f t="shared" si="5"/>
        <v>0</v>
      </c>
      <c r="G37" s="71"/>
      <c r="H37" s="22">
        <f t="shared" si="6"/>
        <v>0</v>
      </c>
      <c r="I37" s="22">
        <f t="shared" si="6"/>
        <v>0</v>
      </c>
      <c r="J37" s="22">
        <f t="shared" si="6"/>
        <v>0</v>
      </c>
      <c r="K37" s="22">
        <f t="shared" si="6"/>
        <v>0</v>
      </c>
      <c r="L37" s="22">
        <f t="shared" si="6"/>
        <v>0</v>
      </c>
      <c r="M37" s="22">
        <f t="shared" si="6"/>
        <v>0</v>
      </c>
      <c r="N37" s="22">
        <f t="shared" si="6"/>
        <v>0</v>
      </c>
      <c r="O37" s="22">
        <f t="shared" si="6"/>
        <v>0</v>
      </c>
      <c r="P37" s="22">
        <f t="shared" si="6"/>
        <v>0</v>
      </c>
      <c r="Q37" s="70">
        <f t="shared" si="6"/>
        <v>0</v>
      </c>
      <c r="R37" s="55"/>
      <c r="S37" s="54">
        <f t="shared" si="7"/>
        <v>0</v>
      </c>
      <c r="T37" s="54">
        <f t="shared" si="7"/>
        <v>0</v>
      </c>
      <c r="U37" s="54">
        <f t="shared" si="7"/>
        <v>0</v>
      </c>
      <c r="V37" s="54">
        <f t="shared" si="7"/>
        <v>0</v>
      </c>
      <c r="W37" s="56">
        <f t="shared" si="7"/>
        <v>0</v>
      </c>
      <c r="X37" s="71"/>
      <c r="Y37" s="22">
        <f t="shared" si="8"/>
        <v>0.62999999999999989</v>
      </c>
      <c r="Z37" s="22">
        <f t="shared" si="8"/>
        <v>0.8100000000000005</v>
      </c>
      <c r="AA37" s="22">
        <f t="shared" si="8"/>
        <v>0.73000000000000043</v>
      </c>
      <c r="AB37" s="22">
        <f t="shared" si="8"/>
        <v>0.74000000000000021</v>
      </c>
      <c r="AC37" s="22">
        <f t="shared" si="8"/>
        <v>0.83999999999999986</v>
      </c>
      <c r="AD37" s="22">
        <f t="shared" si="8"/>
        <v>0.84000000000000075</v>
      </c>
      <c r="AE37" s="22">
        <f t="shared" si="8"/>
        <v>0.83999999999999986</v>
      </c>
      <c r="AF37" s="22">
        <f t="shared" si="8"/>
        <v>0.98999999999999932</v>
      </c>
      <c r="AG37" s="22">
        <f t="shared" si="8"/>
        <v>0.87999999999999989</v>
      </c>
      <c r="AH37" s="70">
        <f t="shared" si="8"/>
        <v>0.91999999999999993</v>
      </c>
      <c r="AI37" s="71"/>
      <c r="AJ37" s="22">
        <f t="shared" ref="AJ37:AS37" si="12">AJ8-AJ18</f>
        <v>0</v>
      </c>
      <c r="AK37" s="22">
        <f t="shared" si="12"/>
        <v>0</v>
      </c>
      <c r="AL37" s="22">
        <f t="shared" si="12"/>
        <v>0</v>
      </c>
      <c r="AM37" s="22">
        <f t="shared" si="12"/>
        <v>0</v>
      </c>
      <c r="AN37" s="22">
        <f t="shared" si="12"/>
        <v>0</v>
      </c>
      <c r="AO37" s="22">
        <f t="shared" si="12"/>
        <v>0</v>
      </c>
      <c r="AP37" s="22">
        <f t="shared" si="12"/>
        <v>0</v>
      </c>
      <c r="AQ37" s="22">
        <f t="shared" si="12"/>
        <v>0</v>
      </c>
      <c r="AR37" s="22">
        <f t="shared" si="12"/>
        <v>0</v>
      </c>
      <c r="AS37" s="70">
        <f t="shared" si="12"/>
        <v>0</v>
      </c>
    </row>
    <row r="38" spans="1:45" ht="16.5" x14ac:dyDescent="0.35">
      <c r="A38" s="55" t="s">
        <v>53</v>
      </c>
      <c r="B38" s="54">
        <f t="shared" si="5"/>
        <v>0</v>
      </c>
      <c r="C38" s="54">
        <f t="shared" si="5"/>
        <v>0</v>
      </c>
      <c r="D38" s="54">
        <f t="shared" si="5"/>
        <v>0</v>
      </c>
      <c r="E38" s="54">
        <f t="shared" si="5"/>
        <v>0</v>
      </c>
      <c r="F38" s="56">
        <f t="shared" si="5"/>
        <v>0</v>
      </c>
      <c r="G38" s="71" t="s">
        <v>57</v>
      </c>
      <c r="H38" s="22">
        <f t="shared" si="6"/>
        <v>0</v>
      </c>
      <c r="I38" s="22">
        <f t="shared" si="6"/>
        <v>0</v>
      </c>
      <c r="J38" s="22">
        <f t="shared" si="6"/>
        <v>0</v>
      </c>
      <c r="K38" s="22">
        <f t="shared" si="6"/>
        <v>0</v>
      </c>
      <c r="L38" s="22">
        <f t="shared" si="6"/>
        <v>0</v>
      </c>
      <c r="M38" s="22">
        <f t="shared" si="6"/>
        <v>0</v>
      </c>
      <c r="N38" s="22">
        <f t="shared" si="6"/>
        <v>0</v>
      </c>
      <c r="O38" s="22">
        <f t="shared" si="6"/>
        <v>0</v>
      </c>
      <c r="P38" s="22">
        <f t="shared" si="6"/>
        <v>0</v>
      </c>
      <c r="Q38" s="70">
        <f t="shared" si="6"/>
        <v>0</v>
      </c>
      <c r="R38" s="55" t="s">
        <v>53</v>
      </c>
      <c r="S38" s="54">
        <f t="shared" si="7"/>
        <v>0</v>
      </c>
      <c r="T38" s="54">
        <f t="shared" si="7"/>
        <v>0</v>
      </c>
      <c r="U38" s="54">
        <f t="shared" si="7"/>
        <v>0</v>
      </c>
      <c r="V38" s="54">
        <f t="shared" si="7"/>
        <v>0</v>
      </c>
      <c r="W38" s="56">
        <f t="shared" si="7"/>
        <v>0</v>
      </c>
      <c r="X38" s="71" t="s">
        <v>57</v>
      </c>
      <c r="Y38" s="22">
        <f t="shared" si="8"/>
        <v>0.79</v>
      </c>
      <c r="Z38" s="22">
        <f t="shared" si="8"/>
        <v>0.88000000000000078</v>
      </c>
      <c r="AA38" s="22">
        <f t="shared" si="8"/>
        <v>1.0300000000000002</v>
      </c>
      <c r="AB38" s="22">
        <f t="shared" si="8"/>
        <v>0.75999999999999979</v>
      </c>
      <c r="AC38" s="22">
        <f t="shared" si="8"/>
        <v>0.77000000000000046</v>
      </c>
      <c r="AD38" s="22">
        <f t="shared" si="8"/>
        <v>0.77999999999999936</v>
      </c>
      <c r="AE38" s="22">
        <f t="shared" si="8"/>
        <v>0.83000000000000007</v>
      </c>
      <c r="AF38" s="22">
        <f t="shared" si="8"/>
        <v>0.90000000000000036</v>
      </c>
      <c r="AG38" s="22">
        <f t="shared" si="8"/>
        <v>0.74000000000000021</v>
      </c>
      <c r="AH38" s="70">
        <f t="shared" si="8"/>
        <v>0.75999999999999979</v>
      </c>
      <c r="AI38" s="71" t="s">
        <v>57</v>
      </c>
      <c r="AJ38" s="22">
        <f t="shared" ref="AJ38:AS38" si="13">AJ9-AJ19</f>
        <v>0</v>
      </c>
      <c r="AK38" s="22">
        <f t="shared" si="13"/>
        <v>0</v>
      </c>
      <c r="AL38" s="22">
        <f t="shared" si="13"/>
        <v>0</v>
      </c>
      <c r="AM38" s="22">
        <f t="shared" si="13"/>
        <v>0</v>
      </c>
      <c r="AN38" s="22">
        <f t="shared" si="13"/>
        <v>0</v>
      </c>
      <c r="AO38" s="22">
        <f t="shared" si="13"/>
        <v>0</v>
      </c>
      <c r="AP38" s="22">
        <f t="shared" si="13"/>
        <v>0</v>
      </c>
      <c r="AQ38" s="22">
        <f t="shared" si="13"/>
        <v>0</v>
      </c>
      <c r="AR38" s="22">
        <f t="shared" si="13"/>
        <v>0</v>
      </c>
      <c r="AS38" s="70">
        <f t="shared" si="13"/>
        <v>0</v>
      </c>
    </row>
    <row r="39" spans="1:45" ht="16.5" x14ac:dyDescent="0.35">
      <c r="A39" s="55"/>
      <c r="B39" s="54">
        <f t="shared" si="5"/>
        <v>0</v>
      </c>
      <c r="C39" s="54">
        <f t="shared" si="5"/>
        <v>0</v>
      </c>
      <c r="D39" s="54">
        <f t="shared" si="5"/>
        <v>0</v>
      </c>
      <c r="E39" s="54">
        <f t="shared" si="5"/>
        <v>0</v>
      </c>
      <c r="F39" s="56">
        <f t="shared" si="5"/>
        <v>0</v>
      </c>
      <c r="G39" s="71"/>
      <c r="H39" s="22">
        <f t="shared" si="6"/>
        <v>0</v>
      </c>
      <c r="I39" s="22">
        <f t="shared" si="6"/>
        <v>0</v>
      </c>
      <c r="J39" s="22">
        <f t="shared" si="6"/>
        <v>0</v>
      </c>
      <c r="K39" s="22">
        <f t="shared" si="6"/>
        <v>0</v>
      </c>
      <c r="L39" s="22">
        <f t="shared" si="6"/>
        <v>0</v>
      </c>
      <c r="M39" s="22">
        <f t="shared" si="6"/>
        <v>0</v>
      </c>
      <c r="N39" s="22">
        <f t="shared" si="6"/>
        <v>0</v>
      </c>
      <c r="O39" s="22">
        <f t="shared" si="6"/>
        <v>0</v>
      </c>
      <c r="P39" s="22">
        <f t="shared" si="6"/>
        <v>0</v>
      </c>
      <c r="Q39" s="70">
        <f t="shared" si="6"/>
        <v>0</v>
      </c>
      <c r="R39" s="55"/>
      <c r="S39" s="54">
        <f t="shared" si="7"/>
        <v>0</v>
      </c>
      <c r="T39" s="54">
        <f t="shared" si="7"/>
        <v>0</v>
      </c>
      <c r="U39" s="54">
        <f t="shared" si="7"/>
        <v>0</v>
      </c>
      <c r="V39" s="54">
        <f t="shared" si="7"/>
        <v>0</v>
      </c>
      <c r="W39" s="56">
        <f t="shared" si="7"/>
        <v>0</v>
      </c>
      <c r="X39" s="71"/>
      <c r="Y39" s="22">
        <f t="shared" si="8"/>
        <v>0.73999999999999932</v>
      </c>
      <c r="Z39" s="22">
        <f t="shared" si="8"/>
        <v>0.96999999999999975</v>
      </c>
      <c r="AA39" s="22">
        <f t="shared" si="8"/>
        <v>0.78000000000000025</v>
      </c>
      <c r="AB39" s="22">
        <f t="shared" si="8"/>
        <v>0.74000000000000021</v>
      </c>
      <c r="AC39" s="22">
        <f t="shared" si="8"/>
        <v>0.71999999999999975</v>
      </c>
      <c r="AD39" s="22">
        <f t="shared" si="8"/>
        <v>0.74000000000000021</v>
      </c>
      <c r="AE39" s="22">
        <f t="shared" si="8"/>
        <v>0.8100000000000005</v>
      </c>
      <c r="AF39" s="22">
        <f t="shared" si="8"/>
        <v>0.83000000000000007</v>
      </c>
      <c r="AG39" s="22">
        <f t="shared" si="8"/>
        <v>0.74000000000000021</v>
      </c>
      <c r="AH39" s="70">
        <f t="shared" si="8"/>
        <v>0.87000000000000011</v>
      </c>
      <c r="AI39" s="71"/>
      <c r="AJ39" s="22">
        <f t="shared" ref="AJ39:AS39" si="14">AJ10-AJ20</f>
        <v>0</v>
      </c>
      <c r="AK39" s="22">
        <f t="shared" si="14"/>
        <v>0</v>
      </c>
      <c r="AL39" s="22">
        <f t="shared" si="14"/>
        <v>0</v>
      </c>
      <c r="AM39" s="22">
        <f t="shared" si="14"/>
        <v>0</v>
      </c>
      <c r="AN39" s="22">
        <f t="shared" si="14"/>
        <v>0</v>
      </c>
      <c r="AO39" s="22">
        <f t="shared" si="14"/>
        <v>0</v>
      </c>
      <c r="AP39" s="22">
        <f t="shared" si="14"/>
        <v>0</v>
      </c>
      <c r="AQ39" s="22">
        <f t="shared" si="14"/>
        <v>0</v>
      </c>
      <c r="AR39" s="22">
        <f t="shared" si="14"/>
        <v>0</v>
      </c>
      <c r="AS39" s="70">
        <f t="shared" si="14"/>
        <v>0</v>
      </c>
    </row>
    <row r="40" spans="1:45" ht="16.5" x14ac:dyDescent="0.35">
      <c r="A40" s="55"/>
      <c r="B40" s="54">
        <f t="shared" si="5"/>
        <v>0</v>
      </c>
      <c r="C40" s="54">
        <f t="shared" si="5"/>
        <v>0</v>
      </c>
      <c r="D40" s="54">
        <f t="shared" si="5"/>
        <v>0</v>
      </c>
      <c r="E40" s="54">
        <f t="shared" si="5"/>
        <v>0</v>
      </c>
      <c r="F40" s="56">
        <f t="shared" si="5"/>
        <v>0</v>
      </c>
      <c r="G40" s="71"/>
      <c r="H40" s="22">
        <f t="shared" si="6"/>
        <v>0</v>
      </c>
      <c r="I40" s="22">
        <f t="shared" si="6"/>
        <v>0</v>
      </c>
      <c r="J40" s="22">
        <f t="shared" si="6"/>
        <v>0</v>
      </c>
      <c r="K40" s="22">
        <f t="shared" si="6"/>
        <v>0</v>
      </c>
      <c r="L40" s="22">
        <f t="shared" si="6"/>
        <v>0</v>
      </c>
      <c r="M40" s="22">
        <f t="shared" si="6"/>
        <v>0</v>
      </c>
      <c r="N40" s="22">
        <f t="shared" si="6"/>
        <v>0</v>
      </c>
      <c r="O40" s="22">
        <f t="shared" si="6"/>
        <v>0</v>
      </c>
      <c r="P40" s="22">
        <f t="shared" si="6"/>
        <v>0</v>
      </c>
      <c r="Q40" s="70">
        <f t="shared" si="6"/>
        <v>0</v>
      </c>
      <c r="R40" s="55"/>
      <c r="S40" s="54">
        <f t="shared" si="7"/>
        <v>0</v>
      </c>
      <c r="T40" s="54">
        <f t="shared" si="7"/>
        <v>0</v>
      </c>
      <c r="U40" s="54">
        <f t="shared" si="7"/>
        <v>0</v>
      </c>
      <c r="V40" s="54">
        <f t="shared" si="7"/>
        <v>0</v>
      </c>
      <c r="W40" s="56">
        <f t="shared" si="7"/>
        <v>0</v>
      </c>
      <c r="X40" s="71"/>
      <c r="Y40" s="22">
        <f t="shared" si="8"/>
        <v>0.58000000000000007</v>
      </c>
      <c r="Z40" s="22">
        <f t="shared" si="8"/>
        <v>0.70000000000000018</v>
      </c>
      <c r="AA40" s="22">
        <f t="shared" si="8"/>
        <v>0.75999999999999979</v>
      </c>
      <c r="AB40" s="22">
        <f t="shared" si="8"/>
        <v>0.70000000000000018</v>
      </c>
      <c r="AC40" s="22">
        <f t="shared" si="8"/>
        <v>0.65000000000000036</v>
      </c>
      <c r="AD40" s="22">
        <f t="shared" si="8"/>
        <v>0.71999999999999975</v>
      </c>
      <c r="AE40" s="22">
        <f t="shared" si="8"/>
        <v>0.83000000000000007</v>
      </c>
      <c r="AF40" s="22">
        <f t="shared" si="8"/>
        <v>0.87999999999999989</v>
      </c>
      <c r="AG40" s="22">
        <f t="shared" si="8"/>
        <v>0.84999999999999964</v>
      </c>
      <c r="AH40" s="70">
        <f t="shared" si="8"/>
        <v>0.92999999999999972</v>
      </c>
      <c r="AI40" s="71"/>
      <c r="AJ40" s="22">
        <f t="shared" ref="AJ40:AS40" si="15">AJ11-AJ21</f>
        <v>0</v>
      </c>
      <c r="AK40" s="22">
        <f t="shared" si="15"/>
        <v>0</v>
      </c>
      <c r="AL40" s="22">
        <f t="shared" si="15"/>
        <v>0</v>
      </c>
      <c r="AM40" s="22">
        <f t="shared" si="15"/>
        <v>0</v>
      </c>
      <c r="AN40" s="22">
        <f t="shared" si="15"/>
        <v>0</v>
      </c>
      <c r="AO40" s="22">
        <f t="shared" si="15"/>
        <v>0</v>
      </c>
      <c r="AP40" s="22">
        <f t="shared" si="15"/>
        <v>0</v>
      </c>
      <c r="AQ40" s="22">
        <f t="shared" si="15"/>
        <v>0</v>
      </c>
      <c r="AR40" s="22">
        <f t="shared" si="15"/>
        <v>0</v>
      </c>
      <c r="AS40" s="70">
        <f t="shared" si="15"/>
        <v>0</v>
      </c>
    </row>
    <row r="41" spans="1:45" ht="16.5" x14ac:dyDescent="0.35">
      <c r="A41" s="55"/>
      <c r="B41" s="54">
        <f t="shared" si="5"/>
        <v>0</v>
      </c>
      <c r="C41" s="54">
        <f t="shared" si="5"/>
        <v>0</v>
      </c>
      <c r="D41" s="54">
        <f t="shared" si="5"/>
        <v>0</v>
      </c>
      <c r="E41" s="54">
        <f t="shared" si="5"/>
        <v>0</v>
      </c>
      <c r="F41" s="56">
        <f t="shared" si="5"/>
        <v>0</v>
      </c>
      <c r="G41" s="71"/>
      <c r="H41" s="22">
        <f t="shared" si="6"/>
        <v>0</v>
      </c>
      <c r="I41" s="22">
        <f t="shared" si="6"/>
        <v>0</v>
      </c>
      <c r="J41" s="22">
        <f t="shared" si="6"/>
        <v>0</v>
      </c>
      <c r="K41" s="22">
        <f t="shared" si="6"/>
        <v>0</v>
      </c>
      <c r="L41" s="22">
        <f t="shared" si="6"/>
        <v>0</v>
      </c>
      <c r="M41" s="22">
        <f t="shared" si="6"/>
        <v>0</v>
      </c>
      <c r="N41" s="22">
        <f t="shared" si="6"/>
        <v>0</v>
      </c>
      <c r="O41" s="22">
        <f t="shared" si="6"/>
        <v>0</v>
      </c>
      <c r="P41" s="22">
        <f t="shared" si="6"/>
        <v>0</v>
      </c>
      <c r="Q41" s="70">
        <f t="shared" si="6"/>
        <v>0</v>
      </c>
      <c r="R41" s="55"/>
      <c r="S41" s="54">
        <f t="shared" si="7"/>
        <v>0</v>
      </c>
      <c r="T41" s="54">
        <f t="shared" si="7"/>
        <v>0</v>
      </c>
      <c r="U41" s="54">
        <f t="shared" si="7"/>
        <v>0</v>
      </c>
      <c r="V41" s="54">
        <f t="shared" si="7"/>
        <v>0</v>
      </c>
      <c r="W41" s="56">
        <f t="shared" si="7"/>
        <v>0</v>
      </c>
      <c r="X41" s="71"/>
      <c r="Y41" s="22">
        <f t="shared" si="8"/>
        <v>0.64000000000000057</v>
      </c>
      <c r="Z41" s="22">
        <f t="shared" si="8"/>
        <v>0.74000000000000021</v>
      </c>
      <c r="AA41" s="22">
        <f t="shared" si="8"/>
        <v>0.82000000000000028</v>
      </c>
      <c r="AB41" s="22">
        <f t="shared" si="8"/>
        <v>0.73000000000000043</v>
      </c>
      <c r="AC41" s="22">
        <f t="shared" si="8"/>
        <v>0.75999999999999979</v>
      </c>
      <c r="AD41" s="22">
        <f t="shared" si="8"/>
        <v>0.74000000000000021</v>
      </c>
      <c r="AE41" s="22">
        <f t="shared" si="8"/>
        <v>0.73000000000000043</v>
      </c>
      <c r="AF41" s="22">
        <f t="shared" si="8"/>
        <v>0.72999999999999954</v>
      </c>
      <c r="AG41" s="22">
        <f t="shared" si="8"/>
        <v>0.75</v>
      </c>
      <c r="AH41" s="70">
        <f t="shared" si="8"/>
        <v>0.75</v>
      </c>
      <c r="AI41" s="71"/>
      <c r="AJ41" s="22">
        <f t="shared" ref="AJ41:AS41" si="16">AJ12-AJ22</f>
        <v>0</v>
      </c>
      <c r="AK41" s="22">
        <f t="shared" si="16"/>
        <v>0</v>
      </c>
      <c r="AL41" s="22">
        <f t="shared" si="16"/>
        <v>0</v>
      </c>
      <c r="AM41" s="22">
        <f t="shared" si="16"/>
        <v>0</v>
      </c>
      <c r="AN41" s="22">
        <f t="shared" si="16"/>
        <v>0</v>
      </c>
      <c r="AO41" s="22">
        <f t="shared" si="16"/>
        <v>0</v>
      </c>
      <c r="AP41" s="22">
        <f t="shared" si="16"/>
        <v>0</v>
      </c>
      <c r="AQ41" s="22">
        <f t="shared" si="16"/>
        <v>0</v>
      </c>
      <c r="AR41" s="22">
        <f t="shared" si="16"/>
        <v>0</v>
      </c>
      <c r="AS41" s="70">
        <f t="shared" si="16"/>
        <v>0</v>
      </c>
    </row>
    <row r="42" spans="1:45" thickBot="1" x14ac:dyDescent="0.4">
      <c r="A42" s="57"/>
      <c r="B42" s="58">
        <f t="shared" si="5"/>
        <v>0</v>
      </c>
      <c r="C42" s="58">
        <f t="shared" si="5"/>
        <v>0</v>
      </c>
      <c r="D42" s="58">
        <f t="shared" si="5"/>
        <v>0</v>
      </c>
      <c r="E42" s="58">
        <f t="shared" si="5"/>
        <v>0</v>
      </c>
      <c r="F42" s="59">
        <f t="shared" si="5"/>
        <v>0</v>
      </c>
      <c r="G42" s="73"/>
      <c r="H42" s="36">
        <f t="shared" si="6"/>
        <v>0</v>
      </c>
      <c r="I42" s="36">
        <f t="shared" si="6"/>
        <v>0</v>
      </c>
      <c r="J42" s="36">
        <f t="shared" si="6"/>
        <v>0</v>
      </c>
      <c r="K42" s="36">
        <f t="shared" si="6"/>
        <v>0</v>
      </c>
      <c r="L42" s="36">
        <f t="shared" si="6"/>
        <v>0</v>
      </c>
      <c r="M42" s="36">
        <f t="shared" si="6"/>
        <v>0</v>
      </c>
      <c r="N42" s="36">
        <f t="shared" si="6"/>
        <v>0</v>
      </c>
      <c r="O42" s="36">
        <f t="shared" si="6"/>
        <v>0</v>
      </c>
      <c r="P42" s="36">
        <f t="shared" si="6"/>
        <v>0</v>
      </c>
      <c r="Q42" s="74">
        <f t="shared" si="6"/>
        <v>0</v>
      </c>
      <c r="R42" s="57"/>
      <c r="S42" s="58">
        <f t="shared" si="7"/>
        <v>0</v>
      </c>
      <c r="T42" s="58">
        <f t="shared" si="7"/>
        <v>0</v>
      </c>
      <c r="U42" s="58">
        <f t="shared" si="7"/>
        <v>0</v>
      </c>
      <c r="V42" s="58">
        <f t="shared" si="7"/>
        <v>0</v>
      </c>
      <c r="W42" s="59">
        <f t="shared" si="7"/>
        <v>0</v>
      </c>
      <c r="X42" s="73"/>
      <c r="Y42" s="36">
        <f t="shared" si="8"/>
        <v>0.69000000000000039</v>
      </c>
      <c r="Z42" s="36">
        <f t="shared" si="8"/>
        <v>0.69000000000000039</v>
      </c>
      <c r="AA42" s="36">
        <f t="shared" si="8"/>
        <v>0.8100000000000005</v>
      </c>
      <c r="AB42" s="36">
        <f t="shared" si="8"/>
        <v>0.85000000000000053</v>
      </c>
      <c r="AC42" s="36">
        <f t="shared" si="8"/>
        <v>0.74000000000000021</v>
      </c>
      <c r="AD42" s="36">
        <f t="shared" si="8"/>
        <v>0.83999999999999986</v>
      </c>
      <c r="AE42" s="36">
        <f t="shared" si="8"/>
        <v>0.76999999999999957</v>
      </c>
      <c r="AF42" s="36">
        <f t="shared" si="8"/>
        <v>0.79</v>
      </c>
      <c r="AG42" s="36">
        <f t="shared" si="8"/>
        <v>0.78000000000000025</v>
      </c>
      <c r="AH42" s="74">
        <f t="shared" si="8"/>
        <v>0.85999999999999943</v>
      </c>
      <c r="AI42" s="73"/>
      <c r="AJ42" s="36">
        <f t="shared" ref="AJ42:AS42" si="17">AJ13-AJ23</f>
        <v>0</v>
      </c>
      <c r="AK42" s="36">
        <f t="shared" si="17"/>
        <v>0</v>
      </c>
      <c r="AL42" s="36">
        <f t="shared" si="17"/>
        <v>0</v>
      </c>
      <c r="AM42" s="36">
        <f t="shared" si="17"/>
        <v>0</v>
      </c>
      <c r="AN42" s="36">
        <f t="shared" si="17"/>
        <v>0</v>
      </c>
      <c r="AO42" s="36">
        <f t="shared" si="17"/>
        <v>0</v>
      </c>
      <c r="AP42" s="36">
        <f t="shared" si="17"/>
        <v>0</v>
      </c>
      <c r="AQ42" s="36">
        <f t="shared" si="17"/>
        <v>0</v>
      </c>
      <c r="AR42" s="36">
        <f t="shared" si="17"/>
        <v>0</v>
      </c>
      <c r="AS42" s="74">
        <f t="shared" si="17"/>
        <v>0</v>
      </c>
    </row>
    <row r="43" spans="1:45" thickTop="1" x14ac:dyDescent="0.35">
      <c r="A43" s="82" t="s">
        <v>65</v>
      </c>
      <c r="B43" s="60">
        <f>AVERAGE(B33:F37)</f>
        <v>0</v>
      </c>
      <c r="C43" s="64" t="s">
        <v>51</v>
      </c>
      <c r="D43" s="60">
        <f>MAX(B33:F37)-MIN(B33:F37)</f>
        <v>0</v>
      </c>
      <c r="E43" s="64" t="s">
        <v>50</v>
      </c>
      <c r="F43" s="61">
        <f>B43/(0.975/E27)</f>
        <v>0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0</v>
      </c>
      <c r="T43" s="64" t="s">
        <v>51</v>
      </c>
      <c r="U43" s="60">
        <f>MAX(S33:W37)-MIN(S33:W37)</f>
        <v>0</v>
      </c>
      <c r="V43" s="64" t="s">
        <v>50</v>
      </c>
      <c r="W43" s="61">
        <f>S43/(0.975/V27)</f>
        <v>0</v>
      </c>
      <c r="X43" s="82" t="s">
        <v>65</v>
      </c>
      <c r="Y43" s="60" t="e">
        <f>AVERAGE(Y33:AH37)</f>
        <v>#REF!</v>
      </c>
      <c r="Z43" s="64" t="s">
        <v>51</v>
      </c>
      <c r="AA43" s="60" t="e">
        <f>MAX(Y33:AH37)-MIN(Y33:AH37)</f>
        <v>#REF!</v>
      </c>
      <c r="AB43" s="64" t="s">
        <v>50</v>
      </c>
      <c r="AC43" s="78" t="e">
        <f>Y43/(0.975/AB27)</f>
        <v>#REF!</v>
      </c>
      <c r="AD43" s="79" t="s">
        <v>60</v>
      </c>
      <c r="AE43" s="80" t="e">
        <f>1-(AA43/2*Y43)</f>
        <v>#REF!</v>
      </c>
      <c r="AF43" s="84" t="s">
        <v>62</v>
      </c>
      <c r="AG43" s="86" t="e">
        <f>MAX(Y33:AH42)-MIN(Y33:AH42)</f>
        <v>#REF!</v>
      </c>
      <c r="AH43" s="152"/>
      <c r="AI43" s="82" t="s">
        <v>65</v>
      </c>
      <c r="AJ43" s="60" t="e">
        <f>AVERAGE(AJ33:AS37)</f>
        <v>#REF!</v>
      </c>
      <c r="AK43" s="64" t="s">
        <v>51</v>
      </c>
      <c r="AL43" s="60" t="e">
        <f>MAX(AJ33:AS37)-MIN(AJ33:AS37)</f>
        <v>#REF!</v>
      </c>
      <c r="AM43" s="64" t="s">
        <v>50</v>
      </c>
      <c r="AN43" s="78" t="e">
        <f>AJ43/(0.975/AM27)</f>
        <v>#REF!</v>
      </c>
      <c r="AO43" s="79" t="s">
        <v>60</v>
      </c>
      <c r="AP43" s="80" t="e">
        <f>1-(AL43/2*AJ43)</f>
        <v>#REF!</v>
      </c>
      <c r="AQ43" s="84" t="s">
        <v>62</v>
      </c>
      <c r="AR43" s="86" t="e">
        <f>MAX(AJ33:AS42)-MIN(AJ33:AS42)</f>
        <v>#REF!</v>
      </c>
      <c r="AS43" s="152"/>
    </row>
    <row r="44" spans="1:45" thickBot="1" x14ac:dyDescent="0.4">
      <c r="A44" s="83" t="s">
        <v>64</v>
      </c>
      <c r="B44" s="62">
        <f>AVERAGE(B39:F42)</f>
        <v>0</v>
      </c>
      <c r="C44" s="65" t="s">
        <v>51</v>
      </c>
      <c r="D44" s="62">
        <f>MAX(B38:F42)-MIN(B38:F42)</f>
        <v>0</v>
      </c>
      <c r="E44" s="65" t="s">
        <v>50</v>
      </c>
      <c r="F44" s="63">
        <f>B44/(0.975/E27)</f>
        <v>0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</v>
      </c>
      <c r="T44" s="65" t="s">
        <v>51</v>
      </c>
      <c r="U44" s="62">
        <f>MAX(S38:W42)-MIN(S38:W42)</f>
        <v>0</v>
      </c>
      <c r="V44" s="65" t="s">
        <v>50</v>
      </c>
      <c r="W44" s="63">
        <f>S44/(0.975/V27)</f>
        <v>0</v>
      </c>
      <c r="X44" s="83" t="s">
        <v>64</v>
      </c>
      <c r="Y44" s="62">
        <f>AVERAGE(Y39:AH42)</f>
        <v>0.76875000000000038</v>
      </c>
      <c r="Z44" s="65" t="s">
        <v>51</v>
      </c>
      <c r="AA44" s="62">
        <f>MAX(Y38:AH42)-MIN(Y38:AH42)</f>
        <v>0.45000000000000018</v>
      </c>
      <c r="AB44" s="65" t="s">
        <v>50</v>
      </c>
      <c r="AC44" s="75">
        <f>Y44/(0.975/AB27)</f>
        <v>1.1826923076923082</v>
      </c>
      <c r="AD44" s="76" t="s">
        <v>60</v>
      </c>
      <c r="AE44" s="81">
        <f>1-(AA44/2*Y44)</f>
        <v>0.82703124999999988</v>
      </c>
      <c r="AF44" s="85" t="s">
        <v>63</v>
      </c>
      <c r="AG44" s="87" t="e">
        <f>1-(AG43/2*AVERAGE(Y43:Y44))</f>
        <v>#REF!</v>
      </c>
      <c r="AH44" s="153"/>
      <c r="AI44" s="83" t="s">
        <v>64</v>
      </c>
      <c r="AJ44" s="62">
        <f>AVERAGE(AJ39:AS42)</f>
        <v>0</v>
      </c>
      <c r="AK44" s="65" t="s">
        <v>51</v>
      </c>
      <c r="AL44" s="62">
        <f>MAX(AJ38:AS42)-MIN(AJ38:AS42)</f>
        <v>0</v>
      </c>
      <c r="AM44" s="65" t="s">
        <v>50</v>
      </c>
      <c r="AN44" s="75">
        <f>AJ44/(0.975/AM27)</f>
        <v>0</v>
      </c>
      <c r="AO44" s="76" t="s">
        <v>60</v>
      </c>
      <c r="AP44" s="81">
        <f>1-(AL44/2*AJ44)</f>
        <v>1</v>
      </c>
      <c r="AQ44" s="85" t="s">
        <v>63</v>
      </c>
      <c r="AR44" s="87" t="e">
        <f>1-(AR43/2*AVERAGE(AJ43:AJ44))</f>
        <v>#REF!</v>
      </c>
      <c r="AS44" s="153"/>
    </row>
    <row r="45" spans="1:45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45" x14ac:dyDescent="0.35">
      <c r="A46" s="89" t="s">
        <v>79</v>
      </c>
    </row>
  </sheetData>
  <sheetProtection selectLockedCells="1" selectUnlockedCells="1"/>
  <mergeCells count="69">
    <mergeCell ref="AI1:AS1"/>
    <mergeCell ref="AK25:AL25"/>
    <mergeCell ref="AM25:AN25"/>
    <mergeCell ref="AM26:AN26"/>
    <mergeCell ref="AK27:AL27"/>
    <mergeCell ref="AM27:AN27"/>
    <mergeCell ref="AI2:AS2"/>
    <mergeCell ref="AK28:AL28"/>
    <mergeCell ref="AM28:AN28"/>
    <mergeCell ref="AK29:AL29"/>
    <mergeCell ref="AI31:AS31"/>
    <mergeCell ref="AI32:AS32"/>
    <mergeCell ref="AS43:AS44"/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816" priority="5" operator="notBetween">
      <formula>0.2</formula>
      <formula>0.404</formula>
    </cfRule>
  </conditionalFormatting>
  <conditionalFormatting sqref="E28">
    <cfRule type="cellIs" dxfId="815" priority="6" operator="notBetween">
      <formula>0.38</formula>
      <formula>0.72</formula>
    </cfRule>
  </conditionalFormatting>
  <conditionalFormatting sqref="K26">
    <cfRule type="cellIs" dxfId="814" priority="4" operator="notBetween">
      <formula>0.77</formula>
      <formula>0.91</formula>
    </cfRule>
  </conditionalFormatting>
  <conditionalFormatting sqref="K28">
    <cfRule type="cellIs" dxfId="813" priority="3" operator="notBetween">
      <formula>0.38</formula>
      <formula>0.72</formula>
    </cfRule>
  </conditionalFormatting>
  <conditionalFormatting sqref="AB26">
    <cfRule type="cellIs" dxfId="812" priority="2" operator="notBetween">
      <formula>0.77</formula>
      <formula>0.91</formula>
    </cfRule>
  </conditionalFormatting>
  <conditionalFormatting sqref="AM26">
    <cfRule type="cellIs" dxfId="811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BF1D-EA11-4BB2-B3E0-09E9819E7246}">
  <sheetPr>
    <pageSetUpPr fitToPage="1"/>
  </sheetPr>
  <dimension ref="A1:AH46"/>
  <sheetViews>
    <sheetView topLeftCell="H21" zoomScaleNormal="100" workbookViewId="0">
      <selection activeCell="R43" sqref="R43:AG4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107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/>
      <c r="C4" s="91"/>
      <c r="D4" s="91"/>
      <c r="E4" s="91"/>
      <c r="F4" s="95"/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>
        <v>4.6900000000000004</v>
      </c>
      <c r="T4" s="91">
        <v>4.9000000000000004</v>
      </c>
      <c r="U4" s="91">
        <v>5.1100000000000003</v>
      </c>
      <c r="V4" s="91">
        <v>5.0999999999999996</v>
      </c>
      <c r="W4" s="95">
        <v>5.0999999999999996</v>
      </c>
      <c r="X4" s="23" t="s">
        <v>74</v>
      </c>
      <c r="Y4" s="91">
        <v>5.49</v>
      </c>
      <c r="Z4" s="91">
        <v>5.68</v>
      </c>
      <c r="AA4" s="91">
        <v>5.68</v>
      </c>
      <c r="AB4" s="91">
        <v>5.7</v>
      </c>
      <c r="AC4" s="91">
        <v>5.69</v>
      </c>
      <c r="AD4" s="91">
        <v>5.58</v>
      </c>
      <c r="AE4" s="91">
        <v>5.45</v>
      </c>
      <c r="AF4" s="91">
        <v>5.36</v>
      </c>
      <c r="AG4" s="91">
        <v>5.25</v>
      </c>
      <c r="AH4" s="95">
        <v>5.26</v>
      </c>
    </row>
    <row r="5" spans="1:34" ht="16.5" x14ac:dyDescent="0.35">
      <c r="A5" s="109"/>
      <c r="B5" s="91"/>
      <c r="C5" s="90"/>
      <c r="D5" s="90"/>
      <c r="E5" s="90"/>
      <c r="F5" s="94"/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>
        <v>4.74</v>
      </c>
      <c r="T5" s="90">
        <v>4.88</v>
      </c>
      <c r="U5" s="90">
        <v>4.99</v>
      </c>
      <c r="V5" s="90">
        <v>5.0999999999999996</v>
      </c>
      <c r="W5" s="94">
        <v>5.23</v>
      </c>
      <c r="X5" s="25"/>
      <c r="Y5" s="91">
        <v>5.49</v>
      </c>
      <c r="Z5" s="90">
        <v>5.65</v>
      </c>
      <c r="AA5" s="90">
        <v>5.77</v>
      </c>
      <c r="AB5" s="90">
        <v>5.83</v>
      </c>
      <c r="AC5" s="90">
        <v>5.69</v>
      </c>
      <c r="AD5" s="90">
        <v>5.51</v>
      </c>
      <c r="AE5" s="90">
        <v>5.45</v>
      </c>
      <c r="AF5" s="90">
        <v>5.37</v>
      </c>
      <c r="AG5" s="90">
        <v>5.4</v>
      </c>
      <c r="AH5" s="94">
        <v>5.26</v>
      </c>
    </row>
    <row r="6" spans="1:34" ht="16.5" x14ac:dyDescent="0.35">
      <c r="A6" s="109"/>
      <c r="B6" s="91"/>
      <c r="C6" s="90"/>
      <c r="D6" s="90"/>
      <c r="E6" s="90"/>
      <c r="F6" s="94"/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>
        <v>4.88</v>
      </c>
      <c r="T6" s="90">
        <v>4.8099999999999996</v>
      </c>
      <c r="U6" s="90">
        <v>5.07</v>
      </c>
      <c r="V6" s="90">
        <v>5.15</v>
      </c>
      <c r="W6" s="94">
        <v>5.14</v>
      </c>
      <c r="X6" s="25"/>
      <c r="Y6" s="91">
        <v>5.44</v>
      </c>
      <c r="Z6" s="90">
        <v>5.65</v>
      </c>
      <c r="AA6" s="90">
        <v>5.78</v>
      </c>
      <c r="AB6" s="90">
        <v>5.72</v>
      </c>
      <c r="AC6" s="90">
        <v>5.75</v>
      </c>
      <c r="AD6" s="90">
        <v>5.56</v>
      </c>
      <c r="AE6" s="90">
        <v>5.49</v>
      </c>
      <c r="AF6" s="90">
        <v>5.31</v>
      </c>
      <c r="AG6" s="90">
        <v>5.35</v>
      </c>
      <c r="AH6" s="94">
        <v>5.32</v>
      </c>
    </row>
    <row r="7" spans="1:34" ht="16.5" x14ac:dyDescent="0.35">
      <c r="A7" s="109"/>
      <c r="B7" s="91"/>
      <c r="C7" s="90"/>
      <c r="D7" s="90"/>
      <c r="E7" s="90"/>
      <c r="F7" s="94"/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>
        <v>4.72</v>
      </c>
      <c r="T7" s="90">
        <v>4.82</v>
      </c>
      <c r="U7" s="90">
        <v>4.93</v>
      </c>
      <c r="V7" s="90">
        <v>5.09</v>
      </c>
      <c r="W7" s="94">
        <v>5.17</v>
      </c>
      <c r="X7" s="25"/>
      <c r="Y7" s="91">
        <v>5.36</v>
      </c>
      <c r="Z7" s="90">
        <v>5.54</v>
      </c>
      <c r="AA7" s="90">
        <v>5.73</v>
      </c>
      <c r="AB7" s="90">
        <v>5.64</v>
      </c>
      <c r="AC7" s="90">
        <v>5.68</v>
      </c>
      <c r="AD7" s="90">
        <v>5.54</v>
      </c>
      <c r="AE7" s="90">
        <v>5.38</v>
      </c>
      <c r="AF7" s="90">
        <v>5.29</v>
      </c>
      <c r="AG7" s="90">
        <v>5.36</v>
      </c>
      <c r="AH7" s="94">
        <v>5.35</v>
      </c>
    </row>
    <row r="8" spans="1:34" ht="16.5" x14ac:dyDescent="0.35">
      <c r="A8" s="109"/>
      <c r="B8" s="91"/>
      <c r="C8" s="90"/>
      <c r="D8" s="90"/>
      <c r="E8" s="90"/>
      <c r="F8" s="94"/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>
        <v>4.6900000000000004</v>
      </c>
      <c r="T8" s="90">
        <v>4.93</v>
      </c>
      <c r="U8" s="90">
        <v>5</v>
      </c>
      <c r="V8" s="90">
        <v>5.19</v>
      </c>
      <c r="W8" s="94">
        <v>5.23</v>
      </c>
      <c r="X8" s="25"/>
      <c r="Y8" s="91">
        <v>5.31</v>
      </c>
      <c r="Z8" s="90">
        <v>5.61</v>
      </c>
      <c r="AA8" s="90">
        <v>5.73</v>
      </c>
      <c r="AB8" s="90">
        <v>5.64</v>
      </c>
      <c r="AC8" s="90">
        <v>5.63</v>
      </c>
      <c r="AD8" s="90">
        <v>5.35</v>
      </c>
      <c r="AE8" s="90">
        <v>5.44</v>
      </c>
      <c r="AF8" s="90">
        <v>5.34</v>
      </c>
      <c r="AG8" s="90">
        <v>5.29</v>
      </c>
      <c r="AH8" s="94">
        <v>5.31</v>
      </c>
    </row>
    <row r="9" spans="1:34" ht="16.5" x14ac:dyDescent="0.35">
      <c r="A9" s="110"/>
      <c r="B9" s="90"/>
      <c r="C9" s="90"/>
      <c r="D9" s="90"/>
      <c r="E9" s="90"/>
      <c r="F9" s="94"/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>
        <v>4.79</v>
      </c>
      <c r="T9" s="90">
        <v>4.9000000000000004</v>
      </c>
      <c r="U9" s="90">
        <v>5.07</v>
      </c>
      <c r="V9" s="90">
        <v>5.18</v>
      </c>
      <c r="W9" s="94">
        <v>5.19</v>
      </c>
      <c r="X9" s="25"/>
      <c r="Y9" s="90">
        <v>5.48</v>
      </c>
      <c r="Z9" s="90">
        <v>5.76</v>
      </c>
      <c r="AA9" s="90">
        <v>5.69</v>
      </c>
      <c r="AB9" s="90">
        <v>5.63</v>
      </c>
      <c r="AC9" s="90">
        <v>5.62</v>
      </c>
      <c r="AD9" s="90">
        <v>5.48</v>
      </c>
      <c r="AE9" s="90">
        <v>5.51</v>
      </c>
      <c r="AF9" s="90">
        <v>5.52</v>
      </c>
      <c r="AG9" s="90">
        <v>5.5</v>
      </c>
      <c r="AH9" s="94">
        <v>5.23</v>
      </c>
    </row>
    <row r="10" spans="1:34" ht="16.5" x14ac:dyDescent="0.35">
      <c r="A10" s="111"/>
      <c r="B10" s="90"/>
      <c r="C10" s="90"/>
      <c r="D10" s="90"/>
      <c r="E10" s="90"/>
      <c r="F10" s="94"/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>
        <v>4.91</v>
      </c>
      <c r="T10" s="90">
        <v>4.92</v>
      </c>
      <c r="U10" s="90">
        <v>5.08</v>
      </c>
      <c r="V10" s="90">
        <v>5.26</v>
      </c>
      <c r="W10" s="94">
        <v>5.25</v>
      </c>
      <c r="X10" s="31"/>
      <c r="Y10" s="90">
        <v>5.44</v>
      </c>
      <c r="Z10" s="90">
        <v>5.67</v>
      </c>
      <c r="AA10" s="90">
        <v>5.69</v>
      </c>
      <c r="AB10" s="90">
        <v>5.68</v>
      </c>
      <c r="AC10" s="90">
        <v>5.58</v>
      </c>
      <c r="AD10" s="90">
        <v>5.72</v>
      </c>
      <c r="AE10" s="90">
        <v>5.41</v>
      </c>
      <c r="AF10" s="90">
        <v>5.54</v>
      </c>
      <c r="AG10" s="90">
        <v>5.6</v>
      </c>
      <c r="AH10" s="94">
        <v>5.48</v>
      </c>
    </row>
    <row r="11" spans="1:34" ht="16.5" x14ac:dyDescent="0.35">
      <c r="A11" s="109"/>
      <c r="B11" s="96"/>
      <c r="C11" s="96"/>
      <c r="D11" s="96"/>
      <c r="E11" s="96"/>
      <c r="F11" s="97"/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>
        <v>4.88</v>
      </c>
      <c r="T11" s="96">
        <v>4.68</v>
      </c>
      <c r="U11" s="96">
        <v>5.1100000000000003</v>
      </c>
      <c r="V11" s="96">
        <v>5.15</v>
      </c>
      <c r="W11" s="97">
        <v>5.19</v>
      </c>
      <c r="X11" s="23"/>
      <c r="Y11" s="96">
        <v>5.6</v>
      </c>
      <c r="Z11" s="96">
        <v>5.85</v>
      </c>
      <c r="AA11" s="96">
        <v>5.76</v>
      </c>
      <c r="AB11" s="96">
        <v>5.74</v>
      </c>
      <c r="AC11" s="96">
        <v>5.65</v>
      </c>
      <c r="AD11" s="96">
        <v>5.68</v>
      </c>
      <c r="AE11" s="96">
        <v>5.6</v>
      </c>
      <c r="AF11" s="96">
        <v>5.58</v>
      </c>
      <c r="AG11" s="96">
        <v>5.58</v>
      </c>
      <c r="AH11" s="97">
        <v>5.38</v>
      </c>
    </row>
    <row r="12" spans="1:34" ht="16.5" x14ac:dyDescent="0.35">
      <c r="A12" s="109"/>
      <c r="B12" s="90"/>
      <c r="C12" s="90"/>
      <c r="D12" s="90"/>
      <c r="E12" s="90"/>
      <c r="F12" s="94"/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>
        <v>4.7699999999999996</v>
      </c>
      <c r="T12" s="90">
        <v>4.8600000000000003</v>
      </c>
      <c r="U12" s="90">
        <v>5.05</v>
      </c>
      <c r="V12" s="90">
        <v>5.17</v>
      </c>
      <c r="W12" s="94">
        <v>5.09</v>
      </c>
      <c r="X12" s="25"/>
      <c r="Y12" s="90">
        <v>5.44</v>
      </c>
      <c r="Z12" s="90">
        <v>5.83</v>
      </c>
      <c r="AA12" s="90">
        <v>5.72</v>
      </c>
      <c r="AB12" s="90">
        <v>5.87</v>
      </c>
      <c r="AC12" s="90">
        <v>5.65</v>
      </c>
      <c r="AD12" s="90">
        <v>5.7</v>
      </c>
      <c r="AE12" s="90">
        <v>5.59</v>
      </c>
      <c r="AF12" s="90">
        <v>5.67</v>
      </c>
      <c r="AG12" s="90">
        <v>5.53</v>
      </c>
      <c r="AH12" s="94">
        <v>5.41</v>
      </c>
    </row>
    <row r="13" spans="1:34" thickBot="1" x14ac:dyDescent="0.4">
      <c r="A13" s="112"/>
      <c r="B13" s="92"/>
      <c r="C13" s="92"/>
      <c r="D13" s="92"/>
      <c r="E13" s="92"/>
      <c r="F13" s="93"/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>
        <v>4.7699999999999996</v>
      </c>
      <c r="T13" s="92">
        <v>4.82</v>
      </c>
      <c r="U13" s="92">
        <v>5.01</v>
      </c>
      <c r="V13" s="92">
        <v>5.12</v>
      </c>
      <c r="W13" s="93">
        <v>5.07</v>
      </c>
      <c r="X13" s="33"/>
      <c r="Y13" s="92">
        <v>5.39</v>
      </c>
      <c r="Z13" s="92">
        <v>5.61</v>
      </c>
      <c r="AA13" s="92">
        <v>5.83</v>
      </c>
      <c r="AB13" s="92">
        <v>5.54</v>
      </c>
      <c r="AC13" s="92">
        <v>5.52</v>
      </c>
      <c r="AD13" s="92">
        <v>5.68</v>
      </c>
      <c r="AE13" s="92">
        <v>5.4</v>
      </c>
      <c r="AF13" s="92">
        <v>5.45</v>
      </c>
      <c r="AG13" s="92">
        <v>5.51</v>
      </c>
      <c r="AH13" s="93">
        <v>5.39</v>
      </c>
    </row>
    <row r="14" spans="1:34" ht="16.5" x14ac:dyDescent="0.35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>
        <v>3.55</v>
      </c>
      <c r="T14" s="115">
        <v>3.62</v>
      </c>
      <c r="U14" s="115">
        <v>3.78</v>
      </c>
      <c r="V14" s="115">
        <v>3.92</v>
      </c>
      <c r="W14" s="116">
        <v>3.87</v>
      </c>
      <c r="X14" s="113" t="s">
        <v>75</v>
      </c>
      <c r="Y14" s="115">
        <v>4.66</v>
      </c>
      <c r="Z14" s="115">
        <v>4.83</v>
      </c>
      <c r="AA14" s="115">
        <v>4.93</v>
      </c>
      <c r="AB14" s="115">
        <v>4.91</v>
      </c>
      <c r="AC14" s="115">
        <v>4.8899999999999997</v>
      </c>
      <c r="AD14" s="115">
        <v>4.75</v>
      </c>
      <c r="AE14" s="115">
        <v>4.6500000000000004</v>
      </c>
      <c r="AF14" s="115">
        <v>4.57</v>
      </c>
      <c r="AG14" s="115">
        <v>4.55</v>
      </c>
      <c r="AH14" s="116">
        <v>4.51</v>
      </c>
    </row>
    <row r="15" spans="1:34" ht="16.5" x14ac:dyDescent="0.35">
      <c r="A15" s="14"/>
      <c r="B15" s="98"/>
      <c r="C15" s="98"/>
      <c r="D15" s="98"/>
      <c r="E15" s="98"/>
      <c r="F15" s="99"/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>
        <v>3.54</v>
      </c>
      <c r="T15" s="98">
        <v>3.63</v>
      </c>
      <c r="U15" s="98">
        <v>3.82</v>
      </c>
      <c r="V15" s="98">
        <v>3.92</v>
      </c>
      <c r="W15" s="99">
        <v>3.94</v>
      </c>
      <c r="X15" s="25"/>
      <c r="Y15" s="98">
        <v>4.71</v>
      </c>
      <c r="Z15" s="98">
        <v>4.91</v>
      </c>
      <c r="AA15" s="98">
        <v>4.9400000000000004</v>
      </c>
      <c r="AB15" s="98">
        <v>4.95</v>
      </c>
      <c r="AC15" s="98">
        <v>4.88</v>
      </c>
      <c r="AD15" s="98">
        <v>4.78</v>
      </c>
      <c r="AE15" s="98">
        <v>4.68</v>
      </c>
      <c r="AF15" s="98">
        <v>4.5999999999999996</v>
      </c>
      <c r="AG15" s="98">
        <v>4.53</v>
      </c>
      <c r="AH15" s="99">
        <v>4.5199999999999996</v>
      </c>
    </row>
    <row r="16" spans="1:34" ht="16.5" x14ac:dyDescent="0.35">
      <c r="A16" s="14"/>
      <c r="B16" s="98"/>
      <c r="C16" s="98"/>
      <c r="D16" s="98"/>
      <c r="E16" s="98"/>
      <c r="F16" s="99"/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>
        <v>3.61</v>
      </c>
      <c r="T16" s="98">
        <v>3.65</v>
      </c>
      <c r="U16" s="98">
        <v>3.83</v>
      </c>
      <c r="V16" s="98">
        <v>3.9</v>
      </c>
      <c r="W16" s="99">
        <v>3.88</v>
      </c>
      <c r="X16" s="25"/>
      <c r="Y16" s="98">
        <v>4.68</v>
      </c>
      <c r="Z16" s="98">
        <v>4.88</v>
      </c>
      <c r="AA16" s="98">
        <v>4.96</v>
      </c>
      <c r="AB16" s="98">
        <v>4.91</v>
      </c>
      <c r="AC16" s="98">
        <v>4.9000000000000004</v>
      </c>
      <c r="AD16" s="98">
        <v>4.78</v>
      </c>
      <c r="AE16" s="98">
        <v>4.63</v>
      </c>
      <c r="AF16" s="98">
        <v>4.5999999999999996</v>
      </c>
      <c r="AG16" s="98">
        <v>4.51</v>
      </c>
      <c r="AH16" s="99">
        <v>4.49</v>
      </c>
    </row>
    <row r="17" spans="1:34" ht="16.5" x14ac:dyDescent="0.35">
      <c r="A17" s="14"/>
      <c r="B17" s="98"/>
      <c r="C17" s="98"/>
      <c r="D17" s="98"/>
      <c r="E17" s="98"/>
      <c r="F17" s="99"/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>
        <v>3.56</v>
      </c>
      <c r="T17" s="98">
        <v>3.59</v>
      </c>
      <c r="U17" s="98">
        <v>3.8</v>
      </c>
      <c r="V17" s="98">
        <v>3.89</v>
      </c>
      <c r="W17" s="99">
        <v>3.9</v>
      </c>
      <c r="X17" s="25"/>
      <c r="Y17" s="98">
        <v>4.67</v>
      </c>
      <c r="Z17" s="98">
        <v>4.88</v>
      </c>
      <c r="AA17" s="98">
        <v>4.9400000000000004</v>
      </c>
      <c r="AB17" s="98">
        <v>4.9000000000000004</v>
      </c>
      <c r="AC17" s="98">
        <v>4.91</v>
      </c>
      <c r="AD17" s="98">
        <v>4.74</v>
      </c>
      <c r="AE17" s="98">
        <v>4.6500000000000004</v>
      </c>
      <c r="AF17" s="98">
        <v>4.59</v>
      </c>
      <c r="AG17" s="98">
        <v>4.5199999999999996</v>
      </c>
      <c r="AH17" s="99">
        <v>4.55</v>
      </c>
    </row>
    <row r="18" spans="1:34" ht="16.5" x14ac:dyDescent="0.35">
      <c r="A18" s="14"/>
      <c r="B18" s="98"/>
      <c r="C18" s="98"/>
      <c r="D18" s="98"/>
      <c r="E18" s="98"/>
      <c r="F18" s="99"/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>
        <v>3.45</v>
      </c>
      <c r="T18" s="98">
        <v>3.61</v>
      </c>
      <c r="U18" s="98">
        <v>3.73</v>
      </c>
      <c r="V18" s="98">
        <v>3.87</v>
      </c>
      <c r="W18" s="99">
        <v>3.86</v>
      </c>
      <c r="X18" s="25"/>
      <c r="Y18" s="98">
        <v>4.6399999999999997</v>
      </c>
      <c r="Z18" s="98">
        <v>4.79</v>
      </c>
      <c r="AA18" s="98">
        <v>4.92</v>
      </c>
      <c r="AB18" s="98">
        <v>4.88</v>
      </c>
      <c r="AC18" s="98">
        <v>4.87</v>
      </c>
      <c r="AD18" s="98">
        <v>4.7</v>
      </c>
      <c r="AE18" s="98">
        <v>4.59</v>
      </c>
      <c r="AF18" s="98">
        <v>4.53</v>
      </c>
      <c r="AG18" s="98">
        <v>4.5</v>
      </c>
      <c r="AH18" s="99">
        <v>4.53</v>
      </c>
    </row>
    <row r="19" spans="1:34" ht="16.5" x14ac:dyDescent="0.35">
      <c r="A19" s="14"/>
      <c r="B19" s="98"/>
      <c r="C19" s="98"/>
      <c r="D19" s="98"/>
      <c r="E19" s="98"/>
      <c r="F19" s="99"/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>
        <v>3.79</v>
      </c>
      <c r="T19" s="98">
        <v>3.92</v>
      </c>
      <c r="U19" s="98">
        <v>4.07</v>
      </c>
      <c r="V19" s="98">
        <v>4.21</v>
      </c>
      <c r="W19" s="99">
        <v>4.2300000000000004</v>
      </c>
      <c r="X19" s="25"/>
      <c r="Y19" s="98">
        <v>4.78</v>
      </c>
      <c r="Z19" s="98">
        <v>4.95</v>
      </c>
      <c r="AA19" s="98">
        <v>5.0199999999999996</v>
      </c>
      <c r="AB19" s="98">
        <v>4.99</v>
      </c>
      <c r="AC19" s="98">
        <v>4.95</v>
      </c>
      <c r="AD19" s="98">
        <v>4.87</v>
      </c>
      <c r="AE19" s="98">
        <v>4.75</v>
      </c>
      <c r="AF19" s="98">
        <v>4.8</v>
      </c>
      <c r="AG19" s="98">
        <v>4.75</v>
      </c>
      <c r="AH19" s="99">
        <v>4.66</v>
      </c>
    </row>
    <row r="20" spans="1:34" ht="16.5" x14ac:dyDescent="0.35">
      <c r="A20" s="14"/>
      <c r="B20" s="98"/>
      <c r="C20" s="98"/>
      <c r="D20" s="98"/>
      <c r="E20" s="98"/>
      <c r="F20" s="99"/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>
        <v>3.79</v>
      </c>
      <c r="T20" s="98">
        <v>3.83</v>
      </c>
      <c r="U20" s="98">
        <v>4.1100000000000003</v>
      </c>
      <c r="V20" s="98">
        <v>4.22</v>
      </c>
      <c r="W20" s="99">
        <v>4.1399999999999997</v>
      </c>
      <c r="X20" s="25"/>
      <c r="Y20" s="98">
        <v>4.78</v>
      </c>
      <c r="Z20" s="98">
        <v>5</v>
      </c>
      <c r="AA20" s="98">
        <v>5</v>
      </c>
      <c r="AB20" s="98">
        <v>4.96</v>
      </c>
      <c r="AC20" s="98">
        <v>4.91</v>
      </c>
      <c r="AD20" s="98">
        <v>4.9400000000000004</v>
      </c>
      <c r="AE20" s="98">
        <v>4.8</v>
      </c>
      <c r="AF20" s="98">
        <v>4.8099999999999996</v>
      </c>
      <c r="AG20" s="98">
        <v>4.8</v>
      </c>
      <c r="AH20" s="99">
        <v>4.66</v>
      </c>
    </row>
    <row r="21" spans="1:34" ht="16.5" x14ac:dyDescent="0.35">
      <c r="A21" s="14"/>
      <c r="B21" s="98"/>
      <c r="C21" s="98"/>
      <c r="D21" s="98"/>
      <c r="E21" s="98"/>
      <c r="F21" s="99"/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>
        <v>3.84</v>
      </c>
      <c r="T21" s="98">
        <v>3.82</v>
      </c>
      <c r="U21" s="98">
        <v>4.1100000000000003</v>
      </c>
      <c r="V21" s="98">
        <v>4.22</v>
      </c>
      <c r="W21" s="99">
        <v>4.18</v>
      </c>
      <c r="X21" s="25"/>
      <c r="Y21" s="98">
        <v>4.82</v>
      </c>
      <c r="Z21" s="98">
        <v>4.96</v>
      </c>
      <c r="AA21" s="98">
        <v>4.96</v>
      </c>
      <c r="AB21" s="98">
        <v>5.01</v>
      </c>
      <c r="AC21" s="98">
        <v>4.95</v>
      </c>
      <c r="AD21" s="98">
        <v>4.93</v>
      </c>
      <c r="AE21" s="98">
        <v>4.7699999999999996</v>
      </c>
      <c r="AF21" s="98">
        <v>4.7300000000000004</v>
      </c>
      <c r="AG21" s="98">
        <v>4.79</v>
      </c>
      <c r="AH21" s="99">
        <v>4.66</v>
      </c>
    </row>
    <row r="22" spans="1:34" ht="16.5" x14ac:dyDescent="0.35">
      <c r="A22" s="14"/>
      <c r="B22" s="98"/>
      <c r="C22" s="98"/>
      <c r="D22" s="98"/>
      <c r="E22" s="98"/>
      <c r="F22" s="99"/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>
        <v>3.81</v>
      </c>
      <c r="T22" s="98">
        <v>3.9</v>
      </c>
      <c r="U22" s="98">
        <v>4.12</v>
      </c>
      <c r="V22" s="98">
        <v>4.22</v>
      </c>
      <c r="W22" s="99">
        <v>4.26</v>
      </c>
      <c r="X22" s="25"/>
      <c r="Y22" s="98">
        <v>4.84</v>
      </c>
      <c r="Z22" s="98">
        <v>5.03</v>
      </c>
      <c r="AA22" s="98">
        <v>5.05</v>
      </c>
      <c r="AB22" s="98">
        <v>5.01</v>
      </c>
      <c r="AC22" s="98">
        <v>4.9000000000000004</v>
      </c>
      <c r="AD22" s="98">
        <v>4.96</v>
      </c>
      <c r="AE22" s="98">
        <v>4.78</v>
      </c>
      <c r="AF22" s="98">
        <v>4.8099999999999996</v>
      </c>
      <c r="AG22" s="98">
        <v>4.79</v>
      </c>
      <c r="AH22" s="99">
        <v>4.59</v>
      </c>
    </row>
    <row r="23" spans="1:34" thickBot="1" x14ac:dyDescent="0.4">
      <c r="A23" s="107"/>
      <c r="B23" s="117"/>
      <c r="C23" s="117"/>
      <c r="D23" s="117"/>
      <c r="E23" s="117"/>
      <c r="F23" s="118"/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>
        <v>3.85</v>
      </c>
      <c r="T23" s="117">
        <v>3.83</v>
      </c>
      <c r="U23" s="117">
        <v>4.08</v>
      </c>
      <c r="V23" s="117">
        <v>4.08</v>
      </c>
      <c r="W23" s="118">
        <v>4.0599999999999996</v>
      </c>
      <c r="X23" s="106"/>
      <c r="Y23" s="117">
        <v>4.7</v>
      </c>
      <c r="Z23" s="117">
        <v>4.8899999999999997</v>
      </c>
      <c r="AA23" s="117">
        <v>4.93</v>
      </c>
      <c r="AB23" s="117">
        <v>4.88</v>
      </c>
      <c r="AC23" s="117">
        <v>4.8</v>
      </c>
      <c r="AD23" s="117">
        <v>4.8099999999999996</v>
      </c>
      <c r="AE23" s="117">
        <v>4.71</v>
      </c>
      <c r="AF23" s="117">
        <v>4.78</v>
      </c>
      <c r="AG23" s="117">
        <v>4.6900000000000004</v>
      </c>
      <c r="AH23" s="118">
        <v>4.58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1.1107999999999989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0.76150000000000251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0.79995884773662473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0.50363756613756783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0.8639555555555547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0.76150000000000251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</v>
      </c>
      <c r="C33" s="67">
        <f t="shared" ref="C33:F33" si="0">C4-C14</f>
        <v>0</v>
      </c>
      <c r="D33" s="67">
        <f t="shared" si="0"/>
        <v>0</v>
      </c>
      <c r="E33" s="67">
        <f t="shared" si="0"/>
        <v>0</v>
      </c>
      <c r="F33" s="68">
        <f t="shared" si="0"/>
        <v>0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1.1400000000000006</v>
      </c>
      <c r="T33" s="67">
        <f t="shared" ref="T33:W33" si="2">T4-T14</f>
        <v>1.2800000000000002</v>
      </c>
      <c r="U33" s="67">
        <f t="shared" si="2"/>
        <v>1.3300000000000005</v>
      </c>
      <c r="V33" s="67">
        <f t="shared" si="2"/>
        <v>1.1799999999999997</v>
      </c>
      <c r="W33" s="68">
        <f t="shared" si="2"/>
        <v>1.2299999999999995</v>
      </c>
      <c r="X33" s="69" t="s">
        <v>56</v>
      </c>
      <c r="Y33" s="22">
        <f>Y4-Y14</f>
        <v>0.83000000000000007</v>
      </c>
      <c r="Z33" s="22">
        <f t="shared" ref="Z33:AH33" si="3">Z4-Z14</f>
        <v>0.84999999999999964</v>
      </c>
      <c r="AA33" s="22">
        <f t="shared" si="3"/>
        <v>0.75</v>
      </c>
      <c r="AB33" s="22">
        <f t="shared" si="3"/>
        <v>0.79</v>
      </c>
      <c r="AC33" s="22">
        <f t="shared" si="3"/>
        <v>0.80000000000000071</v>
      </c>
      <c r="AD33" s="22">
        <f t="shared" si="3"/>
        <v>0.83000000000000007</v>
      </c>
      <c r="AE33" s="22">
        <f t="shared" si="3"/>
        <v>0.79999999999999982</v>
      </c>
      <c r="AF33" s="22">
        <f t="shared" si="3"/>
        <v>0.79</v>
      </c>
      <c r="AG33" s="22">
        <f t="shared" si="3"/>
        <v>0.70000000000000018</v>
      </c>
      <c r="AH33" s="70">
        <f t="shared" si="3"/>
        <v>0.75</v>
      </c>
    </row>
    <row r="34" spans="1:34" ht="16.5" x14ac:dyDescent="0.35">
      <c r="A34" s="55"/>
      <c r="B34" s="54">
        <f t="shared" ref="B34:F42" si="4">B5-B15</f>
        <v>0</v>
      </c>
      <c r="C34" s="54">
        <f t="shared" si="4"/>
        <v>0</v>
      </c>
      <c r="D34" s="54">
        <f t="shared" si="4"/>
        <v>0</v>
      </c>
      <c r="E34" s="54">
        <f t="shared" si="4"/>
        <v>0</v>
      </c>
      <c r="F34" s="56">
        <f t="shared" si="4"/>
        <v>0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1.2000000000000002</v>
      </c>
      <c r="T34" s="54">
        <f t="shared" si="6"/>
        <v>1.25</v>
      </c>
      <c r="U34" s="54">
        <f t="shared" si="6"/>
        <v>1.1700000000000004</v>
      </c>
      <c r="V34" s="54">
        <f t="shared" si="6"/>
        <v>1.1799999999999997</v>
      </c>
      <c r="W34" s="56">
        <f t="shared" si="6"/>
        <v>1.2900000000000005</v>
      </c>
      <c r="X34" s="71"/>
      <c r="Y34" s="22">
        <f t="shared" ref="Y34:AH42" si="7">Y5-Y15</f>
        <v>0.78000000000000025</v>
      </c>
      <c r="Z34" s="22">
        <f t="shared" si="7"/>
        <v>0.74000000000000021</v>
      </c>
      <c r="AA34" s="22">
        <f t="shared" si="7"/>
        <v>0.82999999999999918</v>
      </c>
      <c r="AB34" s="22">
        <f t="shared" si="7"/>
        <v>0.87999999999999989</v>
      </c>
      <c r="AC34" s="22">
        <f t="shared" si="7"/>
        <v>0.8100000000000005</v>
      </c>
      <c r="AD34" s="22">
        <f t="shared" si="7"/>
        <v>0.72999999999999954</v>
      </c>
      <c r="AE34" s="22">
        <f t="shared" si="7"/>
        <v>0.77000000000000046</v>
      </c>
      <c r="AF34" s="22">
        <f t="shared" si="7"/>
        <v>0.77000000000000046</v>
      </c>
      <c r="AG34" s="22">
        <f t="shared" si="7"/>
        <v>0.87000000000000011</v>
      </c>
      <c r="AH34" s="70">
        <f t="shared" si="7"/>
        <v>0.74000000000000021</v>
      </c>
    </row>
    <row r="35" spans="1:34" ht="16.5" x14ac:dyDescent="0.35">
      <c r="A35" s="55"/>
      <c r="B35" s="54">
        <f t="shared" si="4"/>
        <v>0</v>
      </c>
      <c r="C35" s="54">
        <f t="shared" si="4"/>
        <v>0</v>
      </c>
      <c r="D35" s="54">
        <f t="shared" si="4"/>
        <v>0</v>
      </c>
      <c r="E35" s="54">
        <f t="shared" si="4"/>
        <v>0</v>
      </c>
      <c r="F35" s="56">
        <f t="shared" si="4"/>
        <v>0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1.27</v>
      </c>
      <c r="T35" s="54">
        <f t="shared" si="6"/>
        <v>1.1599999999999997</v>
      </c>
      <c r="U35" s="54">
        <f t="shared" si="6"/>
        <v>1.2400000000000002</v>
      </c>
      <c r="V35" s="54">
        <f t="shared" si="6"/>
        <v>1.2500000000000004</v>
      </c>
      <c r="W35" s="56">
        <f t="shared" si="6"/>
        <v>1.2599999999999998</v>
      </c>
      <c r="X35" s="71"/>
      <c r="Y35" s="22">
        <f t="shared" si="7"/>
        <v>0.76000000000000068</v>
      </c>
      <c r="Z35" s="22">
        <f t="shared" si="7"/>
        <v>0.77000000000000046</v>
      </c>
      <c r="AA35" s="22">
        <f t="shared" si="7"/>
        <v>0.82000000000000028</v>
      </c>
      <c r="AB35" s="22">
        <f t="shared" si="7"/>
        <v>0.80999999999999961</v>
      </c>
      <c r="AC35" s="22">
        <f t="shared" si="7"/>
        <v>0.84999999999999964</v>
      </c>
      <c r="AD35" s="22">
        <f t="shared" si="7"/>
        <v>0.77999999999999936</v>
      </c>
      <c r="AE35" s="22">
        <f t="shared" si="7"/>
        <v>0.86000000000000032</v>
      </c>
      <c r="AF35" s="22">
        <f t="shared" si="7"/>
        <v>0.71</v>
      </c>
      <c r="AG35" s="22">
        <f t="shared" si="7"/>
        <v>0.83999999999999986</v>
      </c>
      <c r="AH35" s="70">
        <f t="shared" si="7"/>
        <v>0.83000000000000007</v>
      </c>
    </row>
    <row r="36" spans="1:34" ht="16.5" x14ac:dyDescent="0.35">
      <c r="A36" s="55"/>
      <c r="B36" s="54">
        <f t="shared" si="4"/>
        <v>0</v>
      </c>
      <c r="C36" s="54">
        <f t="shared" si="4"/>
        <v>0</v>
      </c>
      <c r="D36" s="54">
        <f t="shared" si="4"/>
        <v>0</v>
      </c>
      <c r="E36" s="54">
        <f t="shared" si="4"/>
        <v>0</v>
      </c>
      <c r="F36" s="56">
        <f t="shared" si="4"/>
        <v>0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1.1599999999999997</v>
      </c>
      <c r="T36" s="54">
        <f t="shared" si="6"/>
        <v>1.2300000000000004</v>
      </c>
      <c r="U36" s="54">
        <f t="shared" si="6"/>
        <v>1.1299999999999999</v>
      </c>
      <c r="V36" s="54">
        <f t="shared" si="6"/>
        <v>1.1999999999999997</v>
      </c>
      <c r="W36" s="56">
        <f t="shared" si="6"/>
        <v>1.27</v>
      </c>
      <c r="X36" s="71"/>
      <c r="Y36" s="22">
        <f t="shared" si="7"/>
        <v>0.69000000000000039</v>
      </c>
      <c r="Z36" s="22">
        <f t="shared" si="7"/>
        <v>0.66000000000000014</v>
      </c>
      <c r="AA36" s="22">
        <f t="shared" si="7"/>
        <v>0.79</v>
      </c>
      <c r="AB36" s="22">
        <f t="shared" si="7"/>
        <v>0.73999999999999932</v>
      </c>
      <c r="AC36" s="22">
        <f t="shared" si="7"/>
        <v>0.76999999999999957</v>
      </c>
      <c r="AD36" s="22">
        <f t="shared" si="7"/>
        <v>0.79999999999999982</v>
      </c>
      <c r="AE36" s="22">
        <f t="shared" si="7"/>
        <v>0.72999999999999954</v>
      </c>
      <c r="AF36" s="22">
        <f t="shared" si="7"/>
        <v>0.70000000000000018</v>
      </c>
      <c r="AG36" s="22">
        <f t="shared" si="7"/>
        <v>0.84000000000000075</v>
      </c>
      <c r="AH36" s="70">
        <f t="shared" si="7"/>
        <v>0.79999999999999982</v>
      </c>
    </row>
    <row r="37" spans="1:34" ht="16.5" x14ac:dyDescent="0.35">
      <c r="A37" s="55"/>
      <c r="B37" s="54">
        <f t="shared" si="4"/>
        <v>0</v>
      </c>
      <c r="C37" s="54">
        <f t="shared" si="4"/>
        <v>0</v>
      </c>
      <c r="D37" s="54">
        <f t="shared" si="4"/>
        <v>0</v>
      </c>
      <c r="E37" s="54">
        <f t="shared" si="4"/>
        <v>0</v>
      </c>
      <c r="F37" s="56">
        <f t="shared" si="4"/>
        <v>0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1.2400000000000002</v>
      </c>
      <c r="T37" s="54">
        <f t="shared" si="6"/>
        <v>1.3199999999999998</v>
      </c>
      <c r="U37" s="54">
        <f t="shared" si="6"/>
        <v>1.27</v>
      </c>
      <c r="V37" s="54">
        <f t="shared" si="6"/>
        <v>1.3200000000000003</v>
      </c>
      <c r="W37" s="56">
        <f t="shared" si="6"/>
        <v>1.3700000000000006</v>
      </c>
      <c r="X37" s="71"/>
      <c r="Y37" s="22">
        <f t="shared" si="7"/>
        <v>0.66999999999999993</v>
      </c>
      <c r="Z37" s="22">
        <f t="shared" si="7"/>
        <v>0.82000000000000028</v>
      </c>
      <c r="AA37" s="22">
        <f t="shared" si="7"/>
        <v>0.8100000000000005</v>
      </c>
      <c r="AB37" s="22">
        <f t="shared" si="7"/>
        <v>0.75999999999999979</v>
      </c>
      <c r="AC37" s="22">
        <f t="shared" si="7"/>
        <v>0.75999999999999979</v>
      </c>
      <c r="AD37" s="22">
        <f t="shared" si="7"/>
        <v>0.64999999999999947</v>
      </c>
      <c r="AE37" s="22">
        <f t="shared" si="7"/>
        <v>0.85000000000000053</v>
      </c>
      <c r="AF37" s="22">
        <f t="shared" si="7"/>
        <v>0.80999999999999961</v>
      </c>
      <c r="AG37" s="22">
        <f t="shared" si="7"/>
        <v>0.79</v>
      </c>
      <c r="AH37" s="70">
        <f t="shared" si="7"/>
        <v>0.77999999999999936</v>
      </c>
    </row>
    <row r="38" spans="1:34" ht="16.5" x14ac:dyDescent="0.35">
      <c r="A38" s="55" t="s">
        <v>53</v>
      </c>
      <c r="B38" s="54">
        <f t="shared" si="4"/>
        <v>0</v>
      </c>
      <c r="C38" s="54">
        <f t="shared" si="4"/>
        <v>0</v>
      </c>
      <c r="D38" s="54">
        <f t="shared" si="4"/>
        <v>0</v>
      </c>
      <c r="E38" s="54">
        <f t="shared" si="4"/>
        <v>0</v>
      </c>
      <c r="F38" s="56">
        <f t="shared" si="4"/>
        <v>0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1</v>
      </c>
      <c r="T38" s="54">
        <f t="shared" si="6"/>
        <v>0.98000000000000043</v>
      </c>
      <c r="U38" s="54">
        <f t="shared" si="6"/>
        <v>1</v>
      </c>
      <c r="V38" s="54">
        <f t="shared" si="6"/>
        <v>0.96999999999999975</v>
      </c>
      <c r="W38" s="56">
        <f t="shared" si="6"/>
        <v>0.96</v>
      </c>
      <c r="X38" s="71" t="s">
        <v>57</v>
      </c>
      <c r="Y38" s="22">
        <f t="shared" si="7"/>
        <v>0.70000000000000018</v>
      </c>
      <c r="Z38" s="22">
        <f t="shared" si="7"/>
        <v>0.80999999999999961</v>
      </c>
      <c r="AA38" s="22">
        <f t="shared" si="7"/>
        <v>0.67000000000000082</v>
      </c>
      <c r="AB38" s="22">
        <f t="shared" si="7"/>
        <v>0.63999999999999968</v>
      </c>
      <c r="AC38" s="22">
        <f t="shared" si="7"/>
        <v>0.66999999999999993</v>
      </c>
      <c r="AD38" s="22">
        <f t="shared" si="7"/>
        <v>0.61000000000000032</v>
      </c>
      <c r="AE38" s="22">
        <f t="shared" si="7"/>
        <v>0.75999999999999979</v>
      </c>
      <c r="AF38" s="22">
        <f t="shared" si="7"/>
        <v>0.71999999999999975</v>
      </c>
      <c r="AG38" s="22">
        <f t="shared" si="7"/>
        <v>0.75</v>
      </c>
      <c r="AH38" s="70">
        <f t="shared" si="7"/>
        <v>0.57000000000000028</v>
      </c>
    </row>
    <row r="39" spans="1:34" ht="16.5" x14ac:dyDescent="0.35">
      <c r="A39" s="55"/>
      <c r="B39" s="54">
        <f t="shared" si="4"/>
        <v>0</v>
      </c>
      <c r="C39" s="54">
        <f t="shared" si="4"/>
        <v>0</v>
      </c>
      <c r="D39" s="54">
        <f t="shared" si="4"/>
        <v>0</v>
      </c>
      <c r="E39" s="54">
        <f t="shared" si="4"/>
        <v>0</v>
      </c>
      <c r="F39" s="56">
        <f t="shared" si="4"/>
        <v>0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1.1200000000000001</v>
      </c>
      <c r="T39" s="54">
        <f t="shared" si="6"/>
        <v>1.0899999999999999</v>
      </c>
      <c r="U39" s="54">
        <f t="shared" si="6"/>
        <v>0.96999999999999975</v>
      </c>
      <c r="V39" s="54">
        <f t="shared" si="6"/>
        <v>1.04</v>
      </c>
      <c r="W39" s="56">
        <f t="shared" si="6"/>
        <v>1.1100000000000003</v>
      </c>
      <c r="X39" s="71"/>
      <c r="Y39" s="22">
        <f t="shared" si="7"/>
        <v>0.66000000000000014</v>
      </c>
      <c r="Z39" s="22">
        <f t="shared" si="7"/>
        <v>0.66999999999999993</v>
      </c>
      <c r="AA39" s="22">
        <f t="shared" si="7"/>
        <v>0.69000000000000039</v>
      </c>
      <c r="AB39" s="22">
        <f t="shared" si="7"/>
        <v>0.71999999999999975</v>
      </c>
      <c r="AC39" s="22">
        <f t="shared" si="7"/>
        <v>0.66999999999999993</v>
      </c>
      <c r="AD39" s="22">
        <f t="shared" si="7"/>
        <v>0.77999999999999936</v>
      </c>
      <c r="AE39" s="22">
        <f t="shared" si="7"/>
        <v>0.61000000000000032</v>
      </c>
      <c r="AF39" s="22">
        <f t="shared" si="7"/>
        <v>0.73000000000000043</v>
      </c>
      <c r="AG39" s="22">
        <f t="shared" si="7"/>
        <v>0.79999999999999982</v>
      </c>
      <c r="AH39" s="70">
        <f t="shared" si="7"/>
        <v>0.82000000000000028</v>
      </c>
    </row>
    <row r="40" spans="1:34" ht="16.5" x14ac:dyDescent="0.35">
      <c r="A40" s="55"/>
      <c r="B40" s="54">
        <f t="shared" si="4"/>
        <v>0</v>
      </c>
      <c r="C40" s="54">
        <f t="shared" si="4"/>
        <v>0</v>
      </c>
      <c r="D40" s="54">
        <f t="shared" si="4"/>
        <v>0</v>
      </c>
      <c r="E40" s="54">
        <f t="shared" si="4"/>
        <v>0</v>
      </c>
      <c r="F40" s="56">
        <f t="shared" si="4"/>
        <v>0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1.04</v>
      </c>
      <c r="T40" s="54">
        <f t="shared" si="6"/>
        <v>0.85999999999999988</v>
      </c>
      <c r="U40" s="54">
        <f t="shared" si="6"/>
        <v>1</v>
      </c>
      <c r="V40" s="54">
        <f t="shared" si="6"/>
        <v>0.9300000000000006</v>
      </c>
      <c r="W40" s="56">
        <f t="shared" si="6"/>
        <v>1.0100000000000007</v>
      </c>
      <c r="X40" s="71"/>
      <c r="Y40" s="22">
        <f t="shared" si="7"/>
        <v>0.77999999999999936</v>
      </c>
      <c r="Z40" s="22">
        <f t="shared" si="7"/>
        <v>0.88999999999999968</v>
      </c>
      <c r="AA40" s="22">
        <f t="shared" si="7"/>
        <v>0.79999999999999982</v>
      </c>
      <c r="AB40" s="22">
        <f t="shared" si="7"/>
        <v>0.73000000000000043</v>
      </c>
      <c r="AC40" s="22">
        <f t="shared" si="7"/>
        <v>0.70000000000000018</v>
      </c>
      <c r="AD40" s="22">
        <f t="shared" si="7"/>
        <v>0.75</v>
      </c>
      <c r="AE40" s="22">
        <f t="shared" si="7"/>
        <v>0.83000000000000007</v>
      </c>
      <c r="AF40" s="22">
        <f t="shared" si="7"/>
        <v>0.84999999999999964</v>
      </c>
      <c r="AG40" s="22">
        <f t="shared" si="7"/>
        <v>0.79</v>
      </c>
      <c r="AH40" s="70">
        <f t="shared" si="7"/>
        <v>0.71999999999999975</v>
      </c>
    </row>
    <row r="41" spans="1:34" ht="16.5" x14ac:dyDescent="0.35">
      <c r="A41" s="55"/>
      <c r="B41" s="54">
        <f t="shared" si="4"/>
        <v>0</v>
      </c>
      <c r="C41" s="54">
        <f t="shared" si="4"/>
        <v>0</v>
      </c>
      <c r="D41" s="54">
        <f t="shared" si="4"/>
        <v>0</v>
      </c>
      <c r="E41" s="54">
        <f t="shared" si="4"/>
        <v>0</v>
      </c>
      <c r="F41" s="56">
        <f t="shared" si="4"/>
        <v>0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0.95999999999999952</v>
      </c>
      <c r="T41" s="54">
        <f t="shared" si="6"/>
        <v>0.96000000000000041</v>
      </c>
      <c r="U41" s="54">
        <f t="shared" si="6"/>
        <v>0.92999999999999972</v>
      </c>
      <c r="V41" s="54">
        <f t="shared" si="6"/>
        <v>0.95000000000000018</v>
      </c>
      <c r="W41" s="56">
        <f t="shared" si="6"/>
        <v>0.83000000000000007</v>
      </c>
      <c r="X41" s="71"/>
      <c r="Y41" s="22">
        <f t="shared" si="7"/>
        <v>0.60000000000000053</v>
      </c>
      <c r="Z41" s="22">
        <f t="shared" si="7"/>
        <v>0.79999999999999982</v>
      </c>
      <c r="AA41" s="22">
        <f t="shared" si="7"/>
        <v>0.66999999999999993</v>
      </c>
      <c r="AB41" s="22">
        <f t="shared" si="7"/>
        <v>0.86000000000000032</v>
      </c>
      <c r="AC41" s="22">
        <f t="shared" si="7"/>
        <v>0.75</v>
      </c>
      <c r="AD41" s="22">
        <f t="shared" si="7"/>
        <v>0.74000000000000021</v>
      </c>
      <c r="AE41" s="22">
        <f t="shared" si="7"/>
        <v>0.80999999999999961</v>
      </c>
      <c r="AF41" s="22">
        <f t="shared" si="7"/>
        <v>0.86000000000000032</v>
      </c>
      <c r="AG41" s="22">
        <f t="shared" si="7"/>
        <v>0.74000000000000021</v>
      </c>
      <c r="AH41" s="70">
        <f t="shared" si="7"/>
        <v>0.82000000000000028</v>
      </c>
    </row>
    <row r="42" spans="1:34" thickBot="1" x14ac:dyDescent="0.4">
      <c r="A42" s="57"/>
      <c r="B42" s="58">
        <f t="shared" si="4"/>
        <v>0</v>
      </c>
      <c r="C42" s="58">
        <f t="shared" si="4"/>
        <v>0</v>
      </c>
      <c r="D42" s="58">
        <f t="shared" si="4"/>
        <v>0</v>
      </c>
      <c r="E42" s="58">
        <f t="shared" si="4"/>
        <v>0</v>
      </c>
      <c r="F42" s="59">
        <f t="shared" si="4"/>
        <v>0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0.91999999999999948</v>
      </c>
      <c r="T42" s="58">
        <f t="shared" si="6"/>
        <v>0.99000000000000021</v>
      </c>
      <c r="U42" s="58">
        <f t="shared" si="6"/>
        <v>0.92999999999999972</v>
      </c>
      <c r="V42" s="58">
        <f t="shared" si="6"/>
        <v>1.04</v>
      </c>
      <c r="W42" s="59">
        <f t="shared" si="6"/>
        <v>1.0100000000000007</v>
      </c>
      <c r="X42" s="73"/>
      <c r="Y42" s="36">
        <f t="shared" si="7"/>
        <v>0.6899999999999995</v>
      </c>
      <c r="Z42" s="36">
        <f t="shared" si="7"/>
        <v>0.72000000000000064</v>
      </c>
      <c r="AA42" s="36">
        <f t="shared" si="7"/>
        <v>0.90000000000000036</v>
      </c>
      <c r="AB42" s="36">
        <f t="shared" si="7"/>
        <v>0.66000000000000014</v>
      </c>
      <c r="AC42" s="36">
        <f t="shared" si="7"/>
        <v>0.71999999999999975</v>
      </c>
      <c r="AD42" s="36">
        <f t="shared" si="7"/>
        <v>0.87000000000000011</v>
      </c>
      <c r="AE42" s="36">
        <f t="shared" si="7"/>
        <v>0.69000000000000039</v>
      </c>
      <c r="AF42" s="36">
        <f t="shared" si="7"/>
        <v>0.66999999999999993</v>
      </c>
      <c r="AG42" s="36">
        <f t="shared" si="7"/>
        <v>0.8199999999999994</v>
      </c>
      <c r="AH42" s="74">
        <f t="shared" si="7"/>
        <v>0.80999999999999961</v>
      </c>
    </row>
    <row r="43" spans="1:34" thickTop="1" x14ac:dyDescent="0.35">
      <c r="A43" s="82" t="s">
        <v>65</v>
      </c>
      <c r="B43" s="60">
        <f>AVERAGE(B33:F37)</f>
        <v>0</v>
      </c>
      <c r="C43" s="64" t="s">
        <v>51</v>
      </c>
      <c r="D43" s="60">
        <f>MAX(B33:F37)-MIN(B33:F37)</f>
        <v>0</v>
      </c>
      <c r="E43" s="64" t="s">
        <v>50</v>
      </c>
      <c r="F43" s="61">
        <f>B43/(0.975/E27)</f>
        <v>0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1.2375999999999998</v>
      </c>
      <c r="T43" s="64" t="s">
        <v>51</v>
      </c>
      <c r="U43" s="60">
        <f>MAX(S33:W37)-MIN(S33:W37)</f>
        <v>0.24000000000000066</v>
      </c>
      <c r="V43" s="64" t="s">
        <v>50</v>
      </c>
      <c r="W43" s="61">
        <f>S43/(1.944/V27)</f>
        <v>0.89127572016460888</v>
      </c>
      <c r="X43" s="82" t="s">
        <v>65</v>
      </c>
      <c r="Y43" s="60">
        <f>AVERAGE(Y33:AH37)</f>
        <v>0.78120000000000001</v>
      </c>
      <c r="Z43" s="64" t="s">
        <v>51</v>
      </c>
      <c r="AA43" s="60">
        <f>MAX(Y33:AH37)-MIN(Y33:AH37)</f>
        <v>0.23000000000000043</v>
      </c>
      <c r="AB43" s="64" t="s">
        <v>50</v>
      </c>
      <c r="AC43" s="78">
        <f>Y43/(2.268/AB27)</f>
        <v>0.51666666666666672</v>
      </c>
      <c r="AD43" s="79" t="s">
        <v>60</v>
      </c>
      <c r="AE43" s="80">
        <f>1-(AA43/2*Y43)</f>
        <v>0.9101619999999998</v>
      </c>
      <c r="AF43" s="84" t="s">
        <v>62</v>
      </c>
      <c r="AG43" s="86">
        <f>MAX(Y33:AH42)-MIN(Y33:AH42)</f>
        <v>0.33000000000000007</v>
      </c>
      <c r="AH43" s="152"/>
    </row>
    <row r="44" spans="1:34" thickBot="1" x14ac:dyDescent="0.4">
      <c r="A44" s="83" t="s">
        <v>64</v>
      </c>
      <c r="B44" s="62">
        <f>AVERAGE(B39:F42)</f>
        <v>0</v>
      </c>
      <c r="C44" s="65" t="s">
        <v>51</v>
      </c>
      <c r="D44" s="62">
        <f>MAX(B38:F42)-MIN(B38:F42)</f>
        <v>0</v>
      </c>
      <c r="E44" s="65" t="s">
        <v>50</v>
      </c>
      <c r="F44" s="63">
        <f>B44/(0.975/E27)</f>
        <v>0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0.98450000000000004</v>
      </c>
      <c r="T44" s="65" t="s">
        <v>51</v>
      </c>
      <c r="U44" s="62">
        <f>MAX(S38:W42)-MIN(S38:W42)</f>
        <v>0.29000000000000004</v>
      </c>
      <c r="V44" s="65" t="s">
        <v>50</v>
      </c>
      <c r="W44" s="63">
        <f>S44/(1.944/V27)</f>
        <v>0.7090020576131687</v>
      </c>
      <c r="X44" s="83" t="s">
        <v>64</v>
      </c>
      <c r="Y44" s="62">
        <f>AVERAGE(Y39:AH42)</f>
        <v>0.75474999999999981</v>
      </c>
      <c r="Z44" s="65" t="s">
        <v>51</v>
      </c>
      <c r="AA44" s="62">
        <f>MAX(Y38:AH42)-MIN(Y38:AH42)</f>
        <v>0.33000000000000007</v>
      </c>
      <c r="AB44" s="65" t="s">
        <v>50</v>
      </c>
      <c r="AC44" s="75">
        <f>Y44/(2.268/AB27)</f>
        <v>0.49917328042328035</v>
      </c>
      <c r="AD44" s="76" t="s">
        <v>60</v>
      </c>
      <c r="AE44" s="81">
        <f>1-(AA44/2*Y44)</f>
        <v>0.87546625</v>
      </c>
      <c r="AF44" s="85" t="s">
        <v>63</v>
      </c>
      <c r="AG44" s="87">
        <f>1-(AG43/2*AVERAGE(Y43:Y44))</f>
        <v>0.87328412499999997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810" priority="4" operator="notBetween">
      <formula>0.2</formula>
      <formula>0.404</formula>
    </cfRule>
  </conditionalFormatting>
  <conditionalFormatting sqref="E28">
    <cfRule type="cellIs" dxfId="809" priority="5" operator="notBetween">
      <formula>0.38</formula>
      <formula>0.72</formula>
    </cfRule>
  </conditionalFormatting>
  <conditionalFormatting sqref="K26">
    <cfRule type="cellIs" dxfId="808" priority="3" operator="notBetween">
      <formula>0.77</formula>
      <formula>0.91</formula>
    </cfRule>
  </conditionalFormatting>
  <conditionalFormatting sqref="K28">
    <cfRule type="cellIs" dxfId="807" priority="2" operator="notBetween">
      <formula>0.38</formula>
      <formula>0.72</formula>
    </cfRule>
  </conditionalFormatting>
  <conditionalFormatting sqref="AB26">
    <cfRule type="cellIs" dxfId="806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45F8-9CE2-435B-9FE2-FE2193E2024A}">
  <sheetPr>
    <pageSetUpPr fitToPage="1"/>
  </sheetPr>
  <dimension ref="A1:AH46"/>
  <sheetViews>
    <sheetView topLeftCell="H21" zoomScaleNormal="100" workbookViewId="0">
      <selection activeCell="R43" sqref="R43:AG4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4.97</v>
      </c>
      <c r="C4" s="91">
        <v>4.95</v>
      </c>
      <c r="D4" s="91">
        <v>5.1100000000000003</v>
      </c>
      <c r="E4" s="91">
        <v>5.35</v>
      </c>
      <c r="F4" s="95">
        <v>5.14</v>
      </c>
      <c r="G4" s="23" t="s">
        <v>74</v>
      </c>
      <c r="H4" s="91">
        <v>2.21</v>
      </c>
      <c r="I4" s="91">
        <v>2.2599999999999998</v>
      </c>
      <c r="J4" s="91">
        <v>2.46</v>
      </c>
      <c r="K4" s="91">
        <v>2.37</v>
      </c>
      <c r="L4" s="91">
        <v>2.39</v>
      </c>
      <c r="M4" s="91">
        <v>2.4500000000000002</v>
      </c>
      <c r="N4" s="91">
        <v>2.37</v>
      </c>
      <c r="O4" s="91">
        <v>2.35</v>
      </c>
      <c r="P4" s="91">
        <v>2.21</v>
      </c>
      <c r="Q4" s="95">
        <v>2.2200000000000002</v>
      </c>
      <c r="R4" s="108" t="s">
        <v>74</v>
      </c>
      <c r="S4" s="91">
        <v>4.95</v>
      </c>
      <c r="T4" s="91">
        <v>4.91</v>
      </c>
      <c r="U4" s="91">
        <v>5.08</v>
      </c>
      <c r="V4" s="91">
        <v>5.24</v>
      </c>
      <c r="W4" s="95">
        <v>5.14</v>
      </c>
      <c r="X4" s="23" t="s">
        <v>74</v>
      </c>
      <c r="Y4" s="91">
        <v>5.51</v>
      </c>
      <c r="Z4" s="91">
        <v>5.63</v>
      </c>
      <c r="AA4" s="91">
        <v>5.71</v>
      </c>
      <c r="AB4" s="91">
        <v>5.67</v>
      </c>
      <c r="AC4" s="91">
        <v>5.67</v>
      </c>
      <c r="AD4" s="91">
        <v>5.53</v>
      </c>
      <c r="AE4" s="91">
        <v>5.56</v>
      </c>
      <c r="AF4" s="91">
        <v>5.55</v>
      </c>
      <c r="AG4" s="91">
        <v>5.48</v>
      </c>
      <c r="AH4" s="95">
        <v>5.41</v>
      </c>
    </row>
    <row r="5" spans="1:34" ht="16.5" x14ac:dyDescent="0.35">
      <c r="A5" s="109"/>
      <c r="B5" s="91">
        <v>5.03</v>
      </c>
      <c r="C5" s="90">
        <v>4.88</v>
      </c>
      <c r="D5" s="90">
        <v>5.0199999999999996</v>
      </c>
      <c r="E5" s="90">
        <v>5.34</v>
      </c>
      <c r="F5" s="94">
        <v>5.12</v>
      </c>
      <c r="G5" s="25"/>
      <c r="H5" s="91">
        <v>2.2000000000000002</v>
      </c>
      <c r="I5" s="90">
        <v>2.35</v>
      </c>
      <c r="J5" s="90">
        <v>2.4300000000000002</v>
      </c>
      <c r="K5" s="90">
        <v>2.41</v>
      </c>
      <c r="L5" s="90">
        <v>2.4</v>
      </c>
      <c r="M5" s="90">
        <v>2.41</v>
      </c>
      <c r="N5" s="90">
        <v>2.42</v>
      </c>
      <c r="O5" s="90">
        <v>2.41</v>
      </c>
      <c r="P5" s="90">
        <v>2.2599999999999998</v>
      </c>
      <c r="Q5" s="94">
        <v>2.1800000000000002</v>
      </c>
      <c r="R5" s="109"/>
      <c r="S5" s="91">
        <v>4.95</v>
      </c>
      <c r="T5" s="90">
        <v>4.83</v>
      </c>
      <c r="U5" s="90">
        <v>5.08</v>
      </c>
      <c r="V5" s="90">
        <v>5.08</v>
      </c>
      <c r="W5" s="94">
        <v>5.21</v>
      </c>
      <c r="X5" s="25"/>
      <c r="Y5" s="91">
        <v>5.55</v>
      </c>
      <c r="Z5" s="90">
        <v>5.6</v>
      </c>
      <c r="AA5" s="90">
        <v>5.76</v>
      </c>
      <c r="AB5" s="90">
        <v>5.7</v>
      </c>
      <c r="AC5" s="90">
        <v>5.68</v>
      </c>
      <c r="AD5" s="90">
        <v>5.74</v>
      </c>
      <c r="AE5" s="90">
        <v>5.49</v>
      </c>
      <c r="AF5" s="90">
        <v>5.52</v>
      </c>
      <c r="AG5" s="90">
        <v>5.63</v>
      </c>
      <c r="AH5" s="94">
        <v>5.39</v>
      </c>
    </row>
    <row r="6" spans="1:34" ht="16.5" x14ac:dyDescent="0.35">
      <c r="A6" s="109"/>
      <c r="B6" s="91">
        <v>4.8600000000000003</v>
      </c>
      <c r="C6" s="90">
        <v>4.8899999999999997</v>
      </c>
      <c r="D6" s="90">
        <v>5.2</v>
      </c>
      <c r="E6" s="90">
        <v>5.25</v>
      </c>
      <c r="F6" s="94">
        <v>5.22</v>
      </c>
      <c r="G6" s="25"/>
      <c r="H6" s="91">
        <v>2.13</v>
      </c>
      <c r="I6" s="90">
        <v>2.25</v>
      </c>
      <c r="J6" s="90">
        <v>2.36</v>
      </c>
      <c r="K6" s="90">
        <v>2.35</v>
      </c>
      <c r="L6" s="90">
        <v>2.36</v>
      </c>
      <c r="M6" s="90">
        <v>2.2999999999999998</v>
      </c>
      <c r="N6" s="90">
        <v>2.34</v>
      </c>
      <c r="O6" s="90">
        <v>2.25</v>
      </c>
      <c r="P6" s="90">
        <v>2.2599999999999998</v>
      </c>
      <c r="Q6" s="94">
        <v>2.15</v>
      </c>
      <c r="R6" s="109"/>
      <c r="S6" s="91">
        <v>4.7699999999999996</v>
      </c>
      <c r="T6" s="90">
        <v>4.93</v>
      </c>
      <c r="U6" s="90">
        <v>5.0599999999999996</v>
      </c>
      <c r="V6" s="90">
        <v>5.32</v>
      </c>
      <c r="W6" s="94">
        <v>5.27</v>
      </c>
      <c r="X6" s="25"/>
      <c r="Y6" s="91">
        <v>5.51</v>
      </c>
      <c r="Z6" s="90">
        <v>5.65</v>
      </c>
      <c r="AA6" s="90">
        <v>5.79</v>
      </c>
      <c r="AB6" s="90">
        <v>5.61</v>
      </c>
      <c r="AC6" s="90">
        <v>5.57</v>
      </c>
      <c r="AD6" s="90">
        <v>5.67</v>
      </c>
      <c r="AE6" s="90">
        <v>5.56</v>
      </c>
      <c r="AF6" s="90">
        <v>5.63</v>
      </c>
      <c r="AG6" s="90">
        <v>5.54</v>
      </c>
      <c r="AH6" s="94">
        <v>5.36</v>
      </c>
    </row>
    <row r="7" spans="1:34" ht="16.5" x14ac:dyDescent="0.35">
      <c r="A7" s="109"/>
      <c r="B7" s="91">
        <v>4.79</v>
      </c>
      <c r="C7" s="90">
        <v>4.93</v>
      </c>
      <c r="D7" s="90">
        <v>5.0999999999999996</v>
      </c>
      <c r="E7" s="90">
        <v>5.35</v>
      </c>
      <c r="F7" s="94">
        <v>5.24</v>
      </c>
      <c r="G7" s="25"/>
      <c r="H7" s="91">
        <v>2.23</v>
      </c>
      <c r="I7" s="90">
        <v>2.39</v>
      </c>
      <c r="J7" s="90">
        <v>2.41</v>
      </c>
      <c r="K7" s="90">
        <v>2.44</v>
      </c>
      <c r="L7" s="90">
        <v>2.4</v>
      </c>
      <c r="M7" s="90">
        <v>2.42</v>
      </c>
      <c r="N7" s="90">
        <v>2.35</v>
      </c>
      <c r="O7" s="90">
        <v>2.37</v>
      </c>
      <c r="P7" s="90">
        <v>2.2000000000000002</v>
      </c>
      <c r="Q7" s="94">
        <v>2.13</v>
      </c>
      <c r="R7" s="109"/>
      <c r="S7" s="91">
        <v>4.87</v>
      </c>
      <c r="T7" s="90">
        <v>4.83</v>
      </c>
      <c r="U7" s="90">
        <v>5.03</v>
      </c>
      <c r="V7" s="90">
        <v>5.21</v>
      </c>
      <c r="W7" s="94">
        <v>5.2</v>
      </c>
      <c r="X7" s="25"/>
      <c r="Y7" s="91">
        <v>5.66</v>
      </c>
      <c r="Z7" s="90">
        <v>5.69</v>
      </c>
      <c r="AA7" s="90">
        <v>5.84</v>
      </c>
      <c r="AB7" s="90">
        <v>5.73</v>
      </c>
      <c r="AC7" s="90">
        <v>5.73</v>
      </c>
      <c r="AD7" s="90">
        <v>5.68</v>
      </c>
      <c r="AE7" s="90">
        <v>5.48</v>
      </c>
      <c r="AF7" s="90">
        <v>5.55</v>
      </c>
      <c r="AG7" s="90">
        <v>5.48</v>
      </c>
      <c r="AH7" s="94">
        <v>5.32</v>
      </c>
    </row>
    <row r="8" spans="1:34" ht="16.5" x14ac:dyDescent="0.35">
      <c r="A8" s="109"/>
      <c r="B8" s="91">
        <v>4.87</v>
      </c>
      <c r="C8" s="90">
        <v>4.92</v>
      </c>
      <c r="D8" s="90">
        <v>5.14</v>
      </c>
      <c r="E8" s="90">
        <v>5.24</v>
      </c>
      <c r="F8" s="94">
        <v>5.29</v>
      </c>
      <c r="G8" s="25"/>
      <c r="H8" s="91">
        <v>2.11</v>
      </c>
      <c r="I8" s="90">
        <v>2.2999999999999998</v>
      </c>
      <c r="J8" s="90">
        <v>2.3199999999999998</v>
      </c>
      <c r="K8" s="90">
        <v>2.31</v>
      </c>
      <c r="L8" s="90">
        <v>2.3199999999999998</v>
      </c>
      <c r="M8" s="90">
        <v>2.3199999999999998</v>
      </c>
      <c r="N8" s="90">
        <v>2.35</v>
      </c>
      <c r="O8" s="90">
        <v>2.2599999999999998</v>
      </c>
      <c r="P8" s="90">
        <v>2.29</v>
      </c>
      <c r="Q8" s="94">
        <v>2.09</v>
      </c>
      <c r="R8" s="109"/>
      <c r="S8" s="91">
        <v>4.7699999999999996</v>
      </c>
      <c r="T8" s="90">
        <v>4.84</v>
      </c>
      <c r="U8" s="90">
        <v>5.15</v>
      </c>
      <c r="V8" s="90">
        <v>5.25</v>
      </c>
      <c r="W8" s="94">
        <v>5.21</v>
      </c>
      <c r="X8" s="25"/>
      <c r="Y8" s="91">
        <v>5.41</v>
      </c>
      <c r="Z8" s="90">
        <v>5.61</v>
      </c>
      <c r="AA8" s="90">
        <v>5.59</v>
      </c>
      <c r="AB8" s="90">
        <v>5.69</v>
      </c>
      <c r="AC8" s="90">
        <v>5.52</v>
      </c>
      <c r="AD8" s="90">
        <v>5.51</v>
      </c>
      <c r="AE8" s="90">
        <v>5.56</v>
      </c>
      <c r="AF8" s="90">
        <v>5.49</v>
      </c>
      <c r="AG8" s="90">
        <v>5.56</v>
      </c>
      <c r="AH8" s="94">
        <v>5.19</v>
      </c>
    </row>
    <row r="9" spans="1:34" ht="16.5" x14ac:dyDescent="0.35">
      <c r="A9" s="110"/>
      <c r="B9" s="90">
        <v>4.9000000000000004</v>
      </c>
      <c r="C9" s="90">
        <v>4.96</v>
      </c>
      <c r="D9" s="90">
        <v>5.07</v>
      </c>
      <c r="E9" s="90">
        <v>5.18</v>
      </c>
      <c r="F9" s="94">
        <v>5.14</v>
      </c>
      <c r="G9" s="25"/>
      <c r="H9" s="90">
        <v>2.13</v>
      </c>
      <c r="I9" s="90">
        <v>2.2999999999999998</v>
      </c>
      <c r="J9" s="90">
        <v>2.41</v>
      </c>
      <c r="K9" s="90">
        <v>2.33</v>
      </c>
      <c r="L9" s="90">
        <v>2.39</v>
      </c>
      <c r="M9" s="90">
        <v>2.36</v>
      </c>
      <c r="N9" s="90">
        <v>2.33</v>
      </c>
      <c r="O9" s="90">
        <v>2.33</v>
      </c>
      <c r="P9" s="90">
        <v>2.2599999999999998</v>
      </c>
      <c r="Q9" s="94">
        <v>2.1800000000000002</v>
      </c>
      <c r="R9" s="110"/>
      <c r="S9" s="90">
        <v>4.7699999999999996</v>
      </c>
      <c r="T9" s="90">
        <v>4.88</v>
      </c>
      <c r="U9" s="90">
        <v>5.07</v>
      </c>
      <c r="V9" s="90">
        <v>5.17</v>
      </c>
      <c r="W9" s="94">
        <v>5.12</v>
      </c>
      <c r="X9" s="25"/>
      <c r="Y9" s="90">
        <v>5.46</v>
      </c>
      <c r="Z9" s="90">
        <v>5.79</v>
      </c>
      <c r="AA9" s="90">
        <v>5.77</v>
      </c>
      <c r="AB9" s="90">
        <v>5.66</v>
      </c>
      <c r="AC9" s="90">
        <v>5.68</v>
      </c>
      <c r="AD9" s="90">
        <v>5.58</v>
      </c>
      <c r="AE9" s="90">
        <v>5.23</v>
      </c>
      <c r="AF9" s="90">
        <v>5.52</v>
      </c>
      <c r="AG9" s="90">
        <v>5.42</v>
      </c>
      <c r="AH9" s="94">
        <v>5.44</v>
      </c>
    </row>
    <row r="10" spans="1:34" ht="16.5" x14ac:dyDescent="0.35">
      <c r="A10" s="111"/>
      <c r="B10" s="90">
        <v>4.8899999999999997</v>
      </c>
      <c r="C10" s="90">
        <v>4.8899999999999997</v>
      </c>
      <c r="D10" s="90">
        <v>5.0999999999999996</v>
      </c>
      <c r="E10" s="90">
        <v>5.14</v>
      </c>
      <c r="F10" s="94">
        <v>5.23</v>
      </c>
      <c r="G10" s="31"/>
      <c r="H10" s="90">
        <v>2.14</v>
      </c>
      <c r="I10" s="90">
        <v>2.29</v>
      </c>
      <c r="J10" s="90">
        <v>2.36</v>
      </c>
      <c r="K10" s="90">
        <v>2.33</v>
      </c>
      <c r="L10" s="90">
        <v>2.39</v>
      </c>
      <c r="M10" s="90">
        <v>2.38</v>
      </c>
      <c r="N10" s="90">
        <v>2.4</v>
      </c>
      <c r="O10" s="90">
        <v>2.3199999999999998</v>
      </c>
      <c r="P10" s="90">
        <v>2.29</v>
      </c>
      <c r="Q10" s="94">
        <v>2.2000000000000002</v>
      </c>
      <c r="R10" s="111"/>
      <c r="S10" s="90">
        <v>4.83</v>
      </c>
      <c r="T10" s="90">
        <v>4.8600000000000003</v>
      </c>
      <c r="U10" s="90">
        <v>5.07</v>
      </c>
      <c r="V10" s="90">
        <v>5.16</v>
      </c>
      <c r="W10" s="94">
        <v>5.14</v>
      </c>
      <c r="X10" s="31"/>
      <c r="Y10" s="90">
        <v>5.48</v>
      </c>
      <c r="Z10" s="90">
        <v>5.76</v>
      </c>
      <c r="AA10" s="90">
        <v>5.69</v>
      </c>
      <c r="AB10" s="90">
        <v>5.74</v>
      </c>
      <c r="AC10" s="90">
        <v>5.64</v>
      </c>
      <c r="AD10" s="90">
        <v>5.52</v>
      </c>
      <c r="AE10" s="90">
        <v>5.44</v>
      </c>
      <c r="AF10" s="90">
        <v>5.54</v>
      </c>
      <c r="AG10" s="90">
        <v>5.35</v>
      </c>
      <c r="AH10" s="94">
        <v>5.48</v>
      </c>
    </row>
    <row r="11" spans="1:34" ht="16.5" x14ac:dyDescent="0.35">
      <c r="A11" s="109"/>
      <c r="B11" s="96">
        <v>4.92</v>
      </c>
      <c r="C11" s="96">
        <v>4.92</v>
      </c>
      <c r="D11" s="96">
        <v>5.13</v>
      </c>
      <c r="E11" s="96">
        <v>5.25</v>
      </c>
      <c r="F11" s="97">
        <v>5.15</v>
      </c>
      <c r="G11" s="23"/>
      <c r="H11" s="96">
        <v>2.1800000000000002</v>
      </c>
      <c r="I11" s="96">
        <v>2.2400000000000002</v>
      </c>
      <c r="J11" s="96">
        <v>2.3740000000000001</v>
      </c>
      <c r="K11" s="96">
        <v>2.35</v>
      </c>
      <c r="L11" s="96">
        <v>2.4300000000000002</v>
      </c>
      <c r="M11" s="96">
        <v>2.34</v>
      </c>
      <c r="N11" s="96">
        <v>2.38</v>
      </c>
      <c r="O11" s="96">
        <v>2.29</v>
      </c>
      <c r="P11" s="96">
        <v>2.29</v>
      </c>
      <c r="Q11" s="97">
        <v>2.2000000000000002</v>
      </c>
      <c r="R11" s="109"/>
      <c r="S11" s="96">
        <v>4.82</v>
      </c>
      <c r="T11" s="96">
        <v>4.93</v>
      </c>
      <c r="U11" s="96">
        <v>5.26</v>
      </c>
      <c r="V11" s="96">
        <v>5.25</v>
      </c>
      <c r="W11" s="97">
        <v>5.2</v>
      </c>
      <c r="X11" s="23"/>
      <c r="Y11" s="96">
        <v>5.39</v>
      </c>
      <c r="Z11" s="96">
        <v>5.62</v>
      </c>
      <c r="AA11" s="96">
        <v>5.57</v>
      </c>
      <c r="AB11" s="96">
        <v>5.81</v>
      </c>
      <c r="AC11" s="96">
        <v>5.68</v>
      </c>
      <c r="AD11" s="96">
        <v>5.61</v>
      </c>
      <c r="AE11" s="96">
        <v>5.48</v>
      </c>
      <c r="AF11" s="96">
        <v>5.42</v>
      </c>
      <c r="AG11" s="96">
        <v>5.36</v>
      </c>
      <c r="AH11" s="97">
        <v>5.4</v>
      </c>
    </row>
    <row r="12" spans="1:34" ht="16.5" x14ac:dyDescent="0.35">
      <c r="A12" s="109"/>
      <c r="B12" s="90">
        <v>4.8499999999999996</v>
      </c>
      <c r="C12" s="90">
        <v>4.96</v>
      </c>
      <c r="D12" s="90">
        <v>5.17</v>
      </c>
      <c r="E12" s="90">
        <v>5.1100000000000003</v>
      </c>
      <c r="F12" s="94">
        <v>5.1100000000000003</v>
      </c>
      <c r="G12" s="25"/>
      <c r="H12" s="90">
        <v>2.19</v>
      </c>
      <c r="I12" s="90">
        <v>2.29</v>
      </c>
      <c r="J12" s="90">
        <v>2.41</v>
      </c>
      <c r="K12" s="90">
        <v>2.39</v>
      </c>
      <c r="L12" s="90">
        <v>2.38</v>
      </c>
      <c r="M12" s="90">
        <v>2.36</v>
      </c>
      <c r="N12" s="90">
        <v>2.35</v>
      </c>
      <c r="O12" s="90">
        <v>2.33</v>
      </c>
      <c r="P12" s="90">
        <v>2.31</v>
      </c>
      <c r="Q12" s="94">
        <v>2.2200000000000002</v>
      </c>
      <c r="R12" s="109"/>
      <c r="S12" s="90">
        <v>4.88</v>
      </c>
      <c r="T12" s="90">
        <v>4.9000000000000004</v>
      </c>
      <c r="U12" s="90">
        <v>5.15</v>
      </c>
      <c r="V12" s="90">
        <v>5.21</v>
      </c>
      <c r="W12" s="94">
        <v>5.21</v>
      </c>
      <c r="X12" s="25"/>
      <c r="Y12" s="90">
        <v>5.42</v>
      </c>
      <c r="Z12" s="90">
        <v>5.76</v>
      </c>
      <c r="AA12" s="90">
        <v>5.76</v>
      </c>
      <c r="AB12" s="90">
        <v>5.84</v>
      </c>
      <c r="AC12" s="90">
        <v>5.78</v>
      </c>
      <c r="AD12" s="90">
        <v>5.53</v>
      </c>
      <c r="AE12" s="90">
        <v>5.41</v>
      </c>
      <c r="AF12" s="90">
        <v>5.42</v>
      </c>
      <c r="AG12" s="90">
        <v>5.41</v>
      </c>
      <c r="AH12" s="94">
        <v>5.37</v>
      </c>
    </row>
    <row r="13" spans="1:34" thickBot="1" x14ac:dyDescent="0.4">
      <c r="A13" s="112"/>
      <c r="B13" s="92">
        <v>4.87</v>
      </c>
      <c r="C13" s="92">
        <v>4.8600000000000003</v>
      </c>
      <c r="D13" s="92">
        <v>5.0199999999999996</v>
      </c>
      <c r="E13" s="92">
        <v>5.2</v>
      </c>
      <c r="F13" s="93">
        <v>5.03</v>
      </c>
      <c r="G13" s="33"/>
      <c r="H13" s="92">
        <v>2.11</v>
      </c>
      <c r="I13" s="92">
        <v>2.27</v>
      </c>
      <c r="J13" s="92">
        <v>2.36</v>
      </c>
      <c r="K13" s="92">
        <v>2.34</v>
      </c>
      <c r="L13" s="92">
        <v>2.2999999999999998</v>
      </c>
      <c r="M13" s="92">
        <v>2.34</v>
      </c>
      <c r="N13" s="92">
        <v>2.31</v>
      </c>
      <c r="O13" s="92">
        <v>2.33</v>
      </c>
      <c r="P13" s="92">
        <v>2.34</v>
      </c>
      <c r="Q13" s="93">
        <v>2.19</v>
      </c>
      <c r="R13" s="112"/>
      <c r="S13" s="92">
        <v>4.8499999999999996</v>
      </c>
      <c r="T13" s="92">
        <v>4.83</v>
      </c>
      <c r="U13" s="92">
        <v>5.03</v>
      </c>
      <c r="V13" s="92">
        <v>5.0599999999999996</v>
      </c>
      <c r="W13" s="93">
        <v>5.14</v>
      </c>
      <c r="X13" s="33"/>
      <c r="Y13" s="92">
        <v>5.37</v>
      </c>
      <c r="Z13" s="92">
        <v>5.65</v>
      </c>
      <c r="AA13" s="92">
        <v>5.67</v>
      </c>
      <c r="AB13" s="92">
        <v>5.72</v>
      </c>
      <c r="AC13" s="92">
        <v>5.72</v>
      </c>
      <c r="AD13" s="92">
        <v>5.51</v>
      </c>
      <c r="AE13" s="92">
        <v>5.3</v>
      </c>
      <c r="AF13" s="92">
        <v>5.37</v>
      </c>
      <c r="AG13" s="92">
        <v>5.26</v>
      </c>
      <c r="AH13" s="93">
        <v>5.33</v>
      </c>
    </row>
    <row r="14" spans="1:34" ht="16.5" x14ac:dyDescent="0.35">
      <c r="A14" s="113" t="s">
        <v>75</v>
      </c>
      <c r="B14" s="114">
        <v>4.68</v>
      </c>
      <c r="C14" s="115">
        <v>4.59</v>
      </c>
      <c r="D14" s="115">
        <v>4.91</v>
      </c>
      <c r="E14" s="115">
        <v>5.08</v>
      </c>
      <c r="F14" s="116">
        <v>4.88</v>
      </c>
      <c r="G14" s="113" t="s">
        <v>75</v>
      </c>
      <c r="H14" s="115">
        <v>1.88</v>
      </c>
      <c r="I14" s="115">
        <v>1.94</v>
      </c>
      <c r="J14" s="115">
        <v>2.1</v>
      </c>
      <c r="K14" s="115">
        <v>2.1</v>
      </c>
      <c r="L14" s="115">
        <v>2.1</v>
      </c>
      <c r="M14" s="115">
        <v>2.0699999999999998</v>
      </c>
      <c r="N14" s="115">
        <v>2.06</v>
      </c>
      <c r="O14" s="115">
        <v>2.0299999999999998</v>
      </c>
      <c r="P14" s="115">
        <v>1.95</v>
      </c>
      <c r="Q14" s="116">
        <v>1.88</v>
      </c>
      <c r="R14" s="113" t="s">
        <v>75</v>
      </c>
      <c r="S14" s="114">
        <v>3.64</v>
      </c>
      <c r="T14" s="115">
        <v>3.65</v>
      </c>
      <c r="U14" s="115">
        <v>3.81</v>
      </c>
      <c r="V14" s="115">
        <v>4</v>
      </c>
      <c r="W14" s="116">
        <v>3.97</v>
      </c>
      <c r="X14" s="113" t="s">
        <v>75</v>
      </c>
      <c r="Y14" s="115">
        <v>4.79</v>
      </c>
      <c r="Z14" s="115">
        <v>4.88</v>
      </c>
      <c r="AA14" s="115">
        <v>5.01</v>
      </c>
      <c r="AB14" s="115">
        <v>4.87</v>
      </c>
      <c r="AC14" s="115">
        <v>4.8899999999999997</v>
      </c>
      <c r="AD14" s="115">
        <v>4.78</v>
      </c>
      <c r="AE14" s="115">
        <v>4.76</v>
      </c>
      <c r="AF14" s="115">
        <v>4.78</v>
      </c>
      <c r="AG14" s="115">
        <v>4.68</v>
      </c>
      <c r="AH14" s="116">
        <v>4.75</v>
      </c>
    </row>
    <row r="15" spans="1:34" ht="16.5" x14ac:dyDescent="0.35">
      <c r="A15" s="14"/>
      <c r="B15" s="98">
        <v>4.75</v>
      </c>
      <c r="C15" s="98">
        <v>4.7699999999999996</v>
      </c>
      <c r="D15" s="98">
        <v>4.84</v>
      </c>
      <c r="E15" s="98">
        <v>5.08</v>
      </c>
      <c r="F15" s="99">
        <v>4.9000000000000004</v>
      </c>
      <c r="G15" s="25"/>
      <c r="H15" s="98">
        <v>1.92</v>
      </c>
      <c r="I15" s="98">
        <v>2.08</v>
      </c>
      <c r="J15" s="98">
        <v>2.15</v>
      </c>
      <c r="K15" s="98">
        <v>2.15</v>
      </c>
      <c r="L15" s="98">
        <v>2.12</v>
      </c>
      <c r="M15" s="98">
        <v>2.11</v>
      </c>
      <c r="N15" s="98">
        <v>2.11</v>
      </c>
      <c r="O15" s="98">
        <v>2.09</v>
      </c>
      <c r="P15" s="98">
        <v>2</v>
      </c>
      <c r="Q15" s="99">
        <v>1.91</v>
      </c>
      <c r="R15" s="14"/>
      <c r="S15" s="98">
        <v>3.59</v>
      </c>
      <c r="T15" s="98">
        <v>3.7</v>
      </c>
      <c r="U15" s="98">
        <v>3.74</v>
      </c>
      <c r="V15" s="98">
        <v>3.95</v>
      </c>
      <c r="W15" s="99">
        <v>3.97</v>
      </c>
      <c r="X15" s="25"/>
      <c r="Y15" s="98">
        <v>4.82</v>
      </c>
      <c r="Z15" s="98">
        <v>5.01</v>
      </c>
      <c r="AA15" s="98">
        <v>4.9000000000000004</v>
      </c>
      <c r="AB15" s="98">
        <v>4.92</v>
      </c>
      <c r="AC15" s="98">
        <v>4.84</v>
      </c>
      <c r="AD15" s="98">
        <v>4.79</v>
      </c>
      <c r="AE15" s="98">
        <v>4.78</v>
      </c>
      <c r="AF15" s="98">
        <v>4.8099999999999996</v>
      </c>
      <c r="AG15" s="98">
        <v>4.68</v>
      </c>
      <c r="AH15" s="99">
        <v>4.68</v>
      </c>
    </row>
    <row r="16" spans="1:34" ht="16.5" x14ac:dyDescent="0.35">
      <c r="A16" s="14"/>
      <c r="B16" s="98">
        <v>4.66</v>
      </c>
      <c r="C16" s="98">
        <v>4.63</v>
      </c>
      <c r="D16" s="98">
        <v>4.83</v>
      </c>
      <c r="E16" s="98">
        <v>5.09</v>
      </c>
      <c r="F16" s="99">
        <v>5.01</v>
      </c>
      <c r="G16" s="25"/>
      <c r="H16" s="98">
        <v>1.83</v>
      </c>
      <c r="I16" s="98">
        <v>1.96</v>
      </c>
      <c r="J16" s="98">
        <v>2.09</v>
      </c>
      <c r="K16" s="98">
        <v>2.09</v>
      </c>
      <c r="L16" s="98">
        <v>2.06</v>
      </c>
      <c r="M16" s="98">
        <v>2.04</v>
      </c>
      <c r="N16" s="98">
        <v>2.04</v>
      </c>
      <c r="O16" s="98">
        <v>1.99</v>
      </c>
      <c r="P16" s="98">
        <v>1.96</v>
      </c>
      <c r="Q16" s="99">
        <v>1.88</v>
      </c>
      <c r="R16" s="14"/>
      <c r="S16" s="98">
        <v>3.58</v>
      </c>
      <c r="T16" s="98">
        <v>3.63</v>
      </c>
      <c r="U16" s="98">
        <v>3.79</v>
      </c>
      <c r="V16" s="98">
        <v>4.05</v>
      </c>
      <c r="W16" s="99">
        <v>3.96</v>
      </c>
      <c r="X16" s="25"/>
      <c r="Y16" s="98">
        <v>4.8099999999999996</v>
      </c>
      <c r="Z16" s="98">
        <v>4.97</v>
      </c>
      <c r="AA16" s="98">
        <v>5.01</v>
      </c>
      <c r="AB16" s="98">
        <v>4.9000000000000004</v>
      </c>
      <c r="AC16" s="98">
        <v>4.84</v>
      </c>
      <c r="AD16" s="98">
        <v>4.8</v>
      </c>
      <c r="AE16" s="98">
        <v>4.78</v>
      </c>
      <c r="AF16" s="98">
        <v>4.8</v>
      </c>
      <c r="AG16" s="98">
        <v>4.74</v>
      </c>
      <c r="AH16" s="99">
        <v>4.66</v>
      </c>
    </row>
    <row r="17" spans="1:34" ht="16.5" x14ac:dyDescent="0.35">
      <c r="A17" s="14"/>
      <c r="B17" s="98">
        <v>4.7</v>
      </c>
      <c r="C17" s="98">
        <v>4.7</v>
      </c>
      <c r="D17" s="98">
        <v>4.87</v>
      </c>
      <c r="E17" s="98">
        <v>5.12</v>
      </c>
      <c r="F17" s="99">
        <v>4.9800000000000004</v>
      </c>
      <c r="G17" s="25"/>
      <c r="H17" s="98">
        <v>1.89</v>
      </c>
      <c r="I17" s="98">
        <v>2.02</v>
      </c>
      <c r="J17" s="98">
        <v>2.12</v>
      </c>
      <c r="K17" s="98">
        <v>2.14</v>
      </c>
      <c r="L17" s="98">
        <v>2.11</v>
      </c>
      <c r="M17" s="98">
        <v>2.11</v>
      </c>
      <c r="N17" s="98">
        <v>2.12</v>
      </c>
      <c r="O17" s="98">
        <v>2.0699999999999998</v>
      </c>
      <c r="P17" s="98">
        <v>1.98</v>
      </c>
      <c r="Q17" s="99">
        <v>1.89</v>
      </c>
      <c r="R17" s="14"/>
      <c r="S17" s="98">
        <v>3.66</v>
      </c>
      <c r="T17" s="98">
        <v>3.6</v>
      </c>
      <c r="U17" s="98">
        <v>3.77</v>
      </c>
      <c r="V17" s="98">
        <v>4.0199999999999996</v>
      </c>
      <c r="W17" s="99">
        <v>4.03</v>
      </c>
      <c r="X17" s="25"/>
      <c r="Y17" s="98">
        <v>4.87</v>
      </c>
      <c r="Z17" s="98">
        <v>4.96</v>
      </c>
      <c r="AA17" s="98">
        <v>5.01</v>
      </c>
      <c r="AB17" s="98">
        <v>4.97</v>
      </c>
      <c r="AC17" s="98">
        <v>4.8499999999999996</v>
      </c>
      <c r="AD17" s="98">
        <v>4.79</v>
      </c>
      <c r="AE17" s="98">
        <v>4.7300000000000004</v>
      </c>
      <c r="AF17" s="98">
        <v>4.8</v>
      </c>
      <c r="AG17" s="98">
        <v>4.6100000000000003</v>
      </c>
      <c r="AH17" s="99">
        <v>4.57</v>
      </c>
    </row>
    <row r="18" spans="1:34" ht="16.5" x14ac:dyDescent="0.35">
      <c r="A18" s="14"/>
      <c r="B18" s="98">
        <v>4.68</v>
      </c>
      <c r="C18" s="98">
        <v>4.62</v>
      </c>
      <c r="D18" s="98">
        <v>4.91</v>
      </c>
      <c r="E18" s="98">
        <v>5.03</v>
      </c>
      <c r="F18" s="99">
        <v>5.07</v>
      </c>
      <c r="G18" s="25"/>
      <c r="H18" s="98">
        <v>1.87</v>
      </c>
      <c r="I18" s="98">
        <v>1.97</v>
      </c>
      <c r="J18" s="98">
        <v>2</v>
      </c>
      <c r="K18" s="98">
        <v>2.0499999999999998</v>
      </c>
      <c r="L18" s="98">
        <v>2.0299999999999998</v>
      </c>
      <c r="M18" s="98">
        <v>2</v>
      </c>
      <c r="N18" s="98">
        <v>2</v>
      </c>
      <c r="O18" s="98">
        <v>1.98</v>
      </c>
      <c r="P18" s="98">
        <v>1.95</v>
      </c>
      <c r="Q18" s="99">
        <v>1.84</v>
      </c>
      <c r="R18" s="14"/>
      <c r="S18" s="98">
        <v>3.59</v>
      </c>
      <c r="T18" s="98">
        <v>3.63</v>
      </c>
      <c r="U18" s="98">
        <v>3.82</v>
      </c>
      <c r="V18" s="98">
        <v>3.98</v>
      </c>
      <c r="W18" s="99">
        <v>3.92</v>
      </c>
      <c r="X18" s="25"/>
      <c r="Y18" s="98">
        <v>4.7699999999999996</v>
      </c>
      <c r="Z18" s="98">
        <v>4.9400000000000004</v>
      </c>
      <c r="AA18" s="98">
        <v>4.9400000000000004</v>
      </c>
      <c r="AB18" s="98">
        <v>4.91</v>
      </c>
      <c r="AC18" s="98">
        <v>4.82</v>
      </c>
      <c r="AD18" s="98">
        <v>4.7699999999999996</v>
      </c>
      <c r="AE18" s="98">
        <v>4.6900000000000004</v>
      </c>
      <c r="AF18" s="98">
        <v>4.76</v>
      </c>
      <c r="AG18" s="98">
        <v>4.62</v>
      </c>
      <c r="AH18" s="99">
        <v>4.51</v>
      </c>
    </row>
    <row r="19" spans="1:34" ht="16.5" x14ac:dyDescent="0.35">
      <c r="A19" s="14"/>
      <c r="B19" s="98">
        <v>4.6100000000000003</v>
      </c>
      <c r="C19" s="98">
        <v>4.6500000000000004</v>
      </c>
      <c r="D19" s="98">
        <v>4.82</v>
      </c>
      <c r="E19" s="98">
        <v>4.8600000000000003</v>
      </c>
      <c r="F19" s="99">
        <v>4.8600000000000003</v>
      </c>
      <c r="G19" s="25"/>
      <c r="H19" s="98">
        <v>1.86</v>
      </c>
      <c r="I19" s="98">
        <v>2.0499999999999998</v>
      </c>
      <c r="J19" s="98">
        <v>2.09</v>
      </c>
      <c r="K19" s="98">
        <v>2.0699999999999998</v>
      </c>
      <c r="L19" s="98">
        <v>2.08</v>
      </c>
      <c r="M19" s="98">
        <v>2.0499999999999998</v>
      </c>
      <c r="N19" s="98">
        <v>2.11</v>
      </c>
      <c r="O19" s="98">
        <v>2.02</v>
      </c>
      <c r="P19" s="98">
        <v>1.98</v>
      </c>
      <c r="Q19" s="99">
        <v>1.97</v>
      </c>
      <c r="R19" s="14"/>
      <c r="S19" s="98">
        <v>3.88</v>
      </c>
      <c r="T19" s="98">
        <v>3.89</v>
      </c>
      <c r="U19" s="98">
        <v>4.1900000000000004</v>
      </c>
      <c r="V19" s="98">
        <v>4.12</v>
      </c>
      <c r="W19" s="99">
        <v>4.1100000000000003</v>
      </c>
      <c r="X19" s="25"/>
      <c r="Y19" s="98">
        <v>4.8099999999999996</v>
      </c>
      <c r="Z19" s="98">
        <v>4.99</v>
      </c>
      <c r="AA19" s="98">
        <v>5.0999999999999996</v>
      </c>
      <c r="AB19" s="98">
        <v>5.14</v>
      </c>
      <c r="AC19" s="98">
        <v>5.0599999999999996</v>
      </c>
      <c r="AD19" s="98">
        <v>4.97</v>
      </c>
      <c r="AE19" s="98">
        <v>4.8499999999999996</v>
      </c>
      <c r="AF19" s="98">
        <v>4.63</v>
      </c>
      <c r="AG19" s="98">
        <v>4.7</v>
      </c>
      <c r="AH19" s="99">
        <v>4.68</v>
      </c>
    </row>
    <row r="20" spans="1:34" ht="16.5" x14ac:dyDescent="0.35">
      <c r="A20" s="14"/>
      <c r="B20" s="98">
        <v>4.58</v>
      </c>
      <c r="C20" s="98">
        <v>4.6500000000000004</v>
      </c>
      <c r="D20" s="98">
        <v>4.83</v>
      </c>
      <c r="E20" s="98">
        <v>4.96</v>
      </c>
      <c r="F20" s="99">
        <v>4.8499999999999996</v>
      </c>
      <c r="G20" s="25"/>
      <c r="H20" s="98">
        <v>1.9</v>
      </c>
      <c r="I20" s="98">
        <v>2.02</v>
      </c>
      <c r="J20" s="98">
        <v>2.0699999999999998</v>
      </c>
      <c r="K20" s="98">
        <v>2.11</v>
      </c>
      <c r="L20" s="98">
        <v>2.11</v>
      </c>
      <c r="M20" s="98">
        <v>2.06</v>
      </c>
      <c r="N20" s="98">
        <v>2.11</v>
      </c>
      <c r="O20" s="98">
        <v>2.04</v>
      </c>
      <c r="P20" s="98">
        <v>1.99</v>
      </c>
      <c r="Q20" s="99">
        <v>1.93</v>
      </c>
      <c r="R20" s="14"/>
      <c r="S20" s="98">
        <v>3.78</v>
      </c>
      <c r="T20" s="98">
        <v>3.84</v>
      </c>
      <c r="U20" s="98">
        <v>4.09</v>
      </c>
      <c r="V20" s="98">
        <v>4.1900000000000004</v>
      </c>
      <c r="W20" s="99">
        <v>4.2</v>
      </c>
      <c r="X20" s="25"/>
      <c r="Y20" s="98">
        <v>4.76</v>
      </c>
      <c r="Z20" s="98">
        <v>5.0199999999999996</v>
      </c>
      <c r="AA20" s="98">
        <v>5.1100000000000003</v>
      </c>
      <c r="AB20" s="98">
        <v>5.0999999999999996</v>
      </c>
      <c r="AC20" s="98">
        <v>5.08</v>
      </c>
      <c r="AD20" s="98">
        <v>5.01</v>
      </c>
      <c r="AE20" s="98">
        <v>4.82</v>
      </c>
      <c r="AF20" s="98">
        <v>4.7300000000000004</v>
      </c>
      <c r="AG20" s="98">
        <v>4.7300000000000004</v>
      </c>
      <c r="AH20" s="99">
        <v>4.71</v>
      </c>
    </row>
    <row r="21" spans="1:34" ht="16.5" x14ac:dyDescent="0.35">
      <c r="A21" s="14"/>
      <c r="B21" s="98">
        <v>4.5599999999999996</v>
      </c>
      <c r="C21" s="98">
        <v>4.59</v>
      </c>
      <c r="D21" s="98">
        <v>4.84</v>
      </c>
      <c r="E21" s="98">
        <v>4.92</v>
      </c>
      <c r="F21" s="99">
        <v>4.9400000000000004</v>
      </c>
      <c r="G21" s="25"/>
      <c r="H21" s="98">
        <v>1.91</v>
      </c>
      <c r="I21" s="98">
        <v>2.02</v>
      </c>
      <c r="J21" s="98">
        <v>2.06</v>
      </c>
      <c r="K21" s="98">
        <v>2.11</v>
      </c>
      <c r="L21" s="98">
        <v>2.13</v>
      </c>
      <c r="M21" s="98">
        <v>2.0699999999999998</v>
      </c>
      <c r="N21" s="98">
        <v>2.09</v>
      </c>
      <c r="O21" s="98">
        <v>2.0299999999999998</v>
      </c>
      <c r="P21" s="98">
        <v>2.02</v>
      </c>
      <c r="Q21" s="99">
        <v>1.96</v>
      </c>
      <c r="R21" s="14"/>
      <c r="S21" s="98">
        <v>3.8</v>
      </c>
      <c r="T21" s="98">
        <v>3.9</v>
      </c>
      <c r="U21" s="98">
        <v>4.16</v>
      </c>
      <c r="V21" s="98">
        <v>4.18</v>
      </c>
      <c r="W21" s="99">
        <v>4.1399999999999997</v>
      </c>
      <c r="X21" s="25"/>
      <c r="Y21" s="98">
        <v>4.71</v>
      </c>
      <c r="Z21" s="98">
        <v>4.97</v>
      </c>
      <c r="AA21" s="98">
        <v>5.0999999999999996</v>
      </c>
      <c r="AB21" s="98">
        <v>5.08</v>
      </c>
      <c r="AC21" s="98">
        <v>5.01</v>
      </c>
      <c r="AD21" s="98">
        <v>4.97</v>
      </c>
      <c r="AE21" s="98">
        <v>4.84</v>
      </c>
      <c r="AF21" s="98">
        <v>4.66</v>
      </c>
      <c r="AG21" s="98">
        <v>4.75</v>
      </c>
      <c r="AH21" s="99">
        <v>4.7</v>
      </c>
    </row>
    <row r="22" spans="1:34" ht="16.5" x14ac:dyDescent="0.35">
      <c r="A22" s="14"/>
      <c r="B22" s="98">
        <v>4.62</v>
      </c>
      <c r="C22" s="98">
        <v>4.67</v>
      </c>
      <c r="D22" s="98">
        <v>4.8600000000000003</v>
      </c>
      <c r="E22" s="98">
        <v>4.9000000000000004</v>
      </c>
      <c r="F22" s="99">
        <v>4.91</v>
      </c>
      <c r="G22" s="25"/>
      <c r="H22" s="98">
        <v>1.9</v>
      </c>
      <c r="I22" s="98">
        <v>2.0299999999999998</v>
      </c>
      <c r="J22" s="98">
        <v>2.08</v>
      </c>
      <c r="K22" s="98">
        <v>2.11</v>
      </c>
      <c r="L22" s="98">
        <v>2.15</v>
      </c>
      <c r="M22" s="98">
        <v>2.08</v>
      </c>
      <c r="N22" s="98">
        <v>2.09</v>
      </c>
      <c r="O22" s="98">
        <v>2.04</v>
      </c>
      <c r="P22" s="98">
        <v>1.99</v>
      </c>
      <c r="Q22" s="99">
        <v>1.94</v>
      </c>
      <c r="R22" s="14"/>
      <c r="S22" s="98">
        <v>3.85</v>
      </c>
      <c r="T22" s="98">
        <v>3.89</v>
      </c>
      <c r="U22" s="98">
        <v>4.08</v>
      </c>
      <c r="V22" s="98">
        <v>4.0999999999999996</v>
      </c>
      <c r="W22" s="99">
        <v>4.1500000000000004</v>
      </c>
      <c r="X22" s="25"/>
      <c r="Y22" s="98">
        <v>4.72</v>
      </c>
      <c r="Z22" s="98">
        <v>4.97</v>
      </c>
      <c r="AA22" s="98">
        <v>5.07</v>
      </c>
      <c r="AB22" s="98">
        <v>5.07</v>
      </c>
      <c r="AC22" s="98">
        <v>5.0599999999999996</v>
      </c>
      <c r="AD22" s="98">
        <v>5.0199999999999996</v>
      </c>
      <c r="AE22" s="98">
        <v>4.7699999999999996</v>
      </c>
      <c r="AF22" s="98">
        <v>4.66</v>
      </c>
      <c r="AG22" s="98">
        <v>4.6900000000000004</v>
      </c>
      <c r="AH22" s="99">
        <v>4.7300000000000004</v>
      </c>
    </row>
    <row r="23" spans="1:34" thickBot="1" x14ac:dyDescent="0.4">
      <c r="A23" s="107"/>
      <c r="B23" s="117">
        <v>4.58</v>
      </c>
      <c r="C23" s="117">
        <v>4.6500000000000004</v>
      </c>
      <c r="D23" s="117">
        <v>4.8</v>
      </c>
      <c r="E23" s="117">
        <v>4.88</v>
      </c>
      <c r="F23" s="118">
        <v>4.75</v>
      </c>
      <c r="G23" s="106"/>
      <c r="H23" s="117">
        <v>1.86</v>
      </c>
      <c r="I23" s="117">
        <v>2.02</v>
      </c>
      <c r="J23" s="117">
        <v>2.06</v>
      </c>
      <c r="K23" s="117">
        <v>2.0499999999999998</v>
      </c>
      <c r="L23" s="117">
        <v>2.0299999999999998</v>
      </c>
      <c r="M23" s="117">
        <v>2.0499999999999998</v>
      </c>
      <c r="N23" s="117">
        <v>2.0699999999999998</v>
      </c>
      <c r="O23" s="117">
        <v>2.0099999999999998</v>
      </c>
      <c r="P23" s="117">
        <v>1.99</v>
      </c>
      <c r="Q23" s="118">
        <v>1.92</v>
      </c>
      <c r="R23" s="107"/>
      <c r="S23" s="117">
        <v>3.8</v>
      </c>
      <c r="T23" s="117">
        <v>3.82</v>
      </c>
      <c r="U23" s="117">
        <v>4.04</v>
      </c>
      <c r="V23" s="117">
        <v>4.1399999999999997</v>
      </c>
      <c r="W23" s="118">
        <v>4.22</v>
      </c>
      <c r="X23" s="106"/>
      <c r="Y23" s="117">
        <v>4.5999999999999996</v>
      </c>
      <c r="Z23" s="117">
        <v>4.8600000000000003</v>
      </c>
      <c r="AA23" s="117">
        <v>4.9800000000000004</v>
      </c>
      <c r="AB23" s="117">
        <v>5</v>
      </c>
      <c r="AC23" s="117">
        <v>4.93</v>
      </c>
      <c r="AD23" s="117">
        <v>4.9400000000000004</v>
      </c>
      <c r="AE23" s="117">
        <v>4.7699999999999996</v>
      </c>
      <c r="AF23" s="117">
        <v>4.6100000000000003</v>
      </c>
      <c r="AG23" s="117">
        <v>4.7</v>
      </c>
      <c r="AH23" s="118">
        <v>4.74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0.25459999999999638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0.28513999999999884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1.1272000000000006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0.71789999999999843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0.44391794871794243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0.4386769230769213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0.81176954732510331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0.47480158730158634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1.4382941538461333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1.4213132307692251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0.87671111111111155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0.71789999999999843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0.29000000000000004</v>
      </c>
      <c r="C33" s="67">
        <f t="shared" ref="C33:F33" si="0">C4-C14</f>
        <v>0.36000000000000032</v>
      </c>
      <c r="D33" s="67">
        <f t="shared" si="0"/>
        <v>0.20000000000000018</v>
      </c>
      <c r="E33" s="67">
        <f t="shared" si="0"/>
        <v>0.26999999999999957</v>
      </c>
      <c r="F33" s="68">
        <f t="shared" si="0"/>
        <v>0.25999999999999979</v>
      </c>
      <c r="G33" s="69" t="s">
        <v>56</v>
      </c>
      <c r="H33" s="22">
        <f>H4-H14</f>
        <v>0.33000000000000007</v>
      </c>
      <c r="I33" s="22">
        <f t="shared" ref="I33:Q33" si="1">I4-I14</f>
        <v>0.31999999999999984</v>
      </c>
      <c r="J33" s="22">
        <f t="shared" si="1"/>
        <v>0.35999999999999988</v>
      </c>
      <c r="K33" s="22">
        <f t="shared" si="1"/>
        <v>0.27</v>
      </c>
      <c r="L33" s="22">
        <f t="shared" si="1"/>
        <v>0.29000000000000004</v>
      </c>
      <c r="M33" s="22">
        <f t="shared" si="1"/>
        <v>0.38000000000000034</v>
      </c>
      <c r="N33" s="22">
        <f t="shared" si="1"/>
        <v>0.31000000000000005</v>
      </c>
      <c r="O33" s="22">
        <f t="shared" si="1"/>
        <v>0.32000000000000028</v>
      </c>
      <c r="P33" s="22">
        <f t="shared" si="1"/>
        <v>0.26</v>
      </c>
      <c r="Q33" s="70">
        <f t="shared" si="1"/>
        <v>0.3400000000000003</v>
      </c>
      <c r="R33" s="66" t="s">
        <v>52</v>
      </c>
      <c r="S33" s="67">
        <f>S4-S14</f>
        <v>1.31</v>
      </c>
      <c r="T33" s="67">
        <f t="shared" ref="T33:W33" si="2">T4-T14</f>
        <v>1.2600000000000002</v>
      </c>
      <c r="U33" s="67">
        <f t="shared" si="2"/>
        <v>1.27</v>
      </c>
      <c r="V33" s="67">
        <f t="shared" si="2"/>
        <v>1.2400000000000002</v>
      </c>
      <c r="W33" s="68">
        <f t="shared" si="2"/>
        <v>1.1699999999999995</v>
      </c>
      <c r="X33" s="69" t="s">
        <v>56</v>
      </c>
      <c r="Y33" s="22">
        <f>Y4-Y14</f>
        <v>0.71999999999999975</v>
      </c>
      <c r="Z33" s="22">
        <f t="shared" ref="Z33:AH33" si="3">Z4-Z14</f>
        <v>0.75</v>
      </c>
      <c r="AA33" s="22">
        <f t="shared" si="3"/>
        <v>0.70000000000000018</v>
      </c>
      <c r="AB33" s="22">
        <f t="shared" si="3"/>
        <v>0.79999999999999982</v>
      </c>
      <c r="AC33" s="22">
        <f t="shared" si="3"/>
        <v>0.78000000000000025</v>
      </c>
      <c r="AD33" s="22">
        <f t="shared" si="3"/>
        <v>0.75</v>
      </c>
      <c r="AE33" s="22">
        <f t="shared" si="3"/>
        <v>0.79999999999999982</v>
      </c>
      <c r="AF33" s="22">
        <f t="shared" si="3"/>
        <v>0.76999999999999957</v>
      </c>
      <c r="AG33" s="22">
        <f t="shared" si="3"/>
        <v>0.80000000000000071</v>
      </c>
      <c r="AH33" s="70">
        <f t="shared" si="3"/>
        <v>0.66000000000000014</v>
      </c>
    </row>
    <row r="34" spans="1:34" ht="16.5" x14ac:dyDescent="0.35">
      <c r="A34" s="55"/>
      <c r="B34" s="54">
        <f t="shared" ref="B34:F42" si="4">B5-B15</f>
        <v>0.28000000000000025</v>
      </c>
      <c r="C34" s="54">
        <f t="shared" si="4"/>
        <v>0.11000000000000032</v>
      </c>
      <c r="D34" s="54">
        <f t="shared" si="4"/>
        <v>0.17999999999999972</v>
      </c>
      <c r="E34" s="54">
        <f t="shared" si="4"/>
        <v>0.25999999999999979</v>
      </c>
      <c r="F34" s="56">
        <f t="shared" si="4"/>
        <v>0.21999999999999975</v>
      </c>
      <c r="G34" s="71"/>
      <c r="H34" s="22">
        <f t="shared" ref="H34:Q42" si="5">H5-H15</f>
        <v>0.28000000000000025</v>
      </c>
      <c r="I34" s="22">
        <f t="shared" si="5"/>
        <v>0.27</v>
      </c>
      <c r="J34" s="22">
        <f t="shared" si="5"/>
        <v>0.28000000000000025</v>
      </c>
      <c r="K34" s="22">
        <f t="shared" si="5"/>
        <v>0.26000000000000023</v>
      </c>
      <c r="L34" s="22">
        <f t="shared" si="5"/>
        <v>0.2799999999999998</v>
      </c>
      <c r="M34" s="22">
        <f t="shared" si="5"/>
        <v>0.30000000000000027</v>
      </c>
      <c r="N34" s="22">
        <f t="shared" si="5"/>
        <v>0.31000000000000005</v>
      </c>
      <c r="O34" s="22">
        <f t="shared" si="5"/>
        <v>0.32000000000000028</v>
      </c>
      <c r="P34" s="22">
        <f t="shared" si="5"/>
        <v>0.25999999999999979</v>
      </c>
      <c r="Q34" s="70">
        <f t="shared" si="5"/>
        <v>0.27000000000000024</v>
      </c>
      <c r="R34" s="55"/>
      <c r="S34" s="54">
        <f t="shared" ref="S34:W42" si="6">S5-S15</f>
        <v>1.3600000000000003</v>
      </c>
      <c r="T34" s="54">
        <f t="shared" si="6"/>
        <v>1.1299999999999999</v>
      </c>
      <c r="U34" s="54">
        <f t="shared" si="6"/>
        <v>1.3399999999999999</v>
      </c>
      <c r="V34" s="54">
        <f t="shared" si="6"/>
        <v>1.1299999999999999</v>
      </c>
      <c r="W34" s="56">
        <f t="shared" si="6"/>
        <v>1.2399999999999998</v>
      </c>
      <c r="X34" s="71"/>
      <c r="Y34" s="22">
        <f t="shared" ref="Y34:AH42" si="7">Y5-Y15</f>
        <v>0.72999999999999954</v>
      </c>
      <c r="Z34" s="22">
        <f t="shared" si="7"/>
        <v>0.58999999999999986</v>
      </c>
      <c r="AA34" s="22">
        <f t="shared" si="7"/>
        <v>0.85999999999999943</v>
      </c>
      <c r="AB34" s="22">
        <f t="shared" si="7"/>
        <v>0.78000000000000025</v>
      </c>
      <c r="AC34" s="22">
        <f t="shared" si="7"/>
        <v>0.83999999999999986</v>
      </c>
      <c r="AD34" s="22">
        <f t="shared" si="7"/>
        <v>0.95000000000000018</v>
      </c>
      <c r="AE34" s="22">
        <f t="shared" si="7"/>
        <v>0.71</v>
      </c>
      <c r="AF34" s="22">
        <f t="shared" si="7"/>
        <v>0.71</v>
      </c>
      <c r="AG34" s="22">
        <f t="shared" si="7"/>
        <v>0.95000000000000018</v>
      </c>
      <c r="AH34" s="70">
        <f t="shared" si="7"/>
        <v>0.71</v>
      </c>
    </row>
    <row r="35" spans="1:34" ht="16.5" x14ac:dyDescent="0.35">
      <c r="A35" s="55"/>
      <c r="B35" s="54">
        <f t="shared" si="4"/>
        <v>0.20000000000000018</v>
      </c>
      <c r="C35" s="54">
        <f t="shared" si="4"/>
        <v>0.25999999999999979</v>
      </c>
      <c r="D35" s="54">
        <f t="shared" si="4"/>
        <v>0.37000000000000011</v>
      </c>
      <c r="E35" s="54">
        <f t="shared" si="4"/>
        <v>0.16000000000000014</v>
      </c>
      <c r="F35" s="56">
        <f t="shared" si="4"/>
        <v>0.20999999999999996</v>
      </c>
      <c r="G35" s="71"/>
      <c r="H35" s="22">
        <f t="shared" si="5"/>
        <v>0.29999999999999982</v>
      </c>
      <c r="I35" s="22">
        <f t="shared" si="5"/>
        <v>0.29000000000000004</v>
      </c>
      <c r="J35" s="22">
        <f t="shared" si="5"/>
        <v>0.27</v>
      </c>
      <c r="K35" s="22">
        <f t="shared" si="5"/>
        <v>0.26000000000000023</v>
      </c>
      <c r="L35" s="22">
        <f t="shared" si="5"/>
        <v>0.29999999999999982</v>
      </c>
      <c r="M35" s="22">
        <f t="shared" si="5"/>
        <v>0.25999999999999979</v>
      </c>
      <c r="N35" s="22">
        <f t="shared" si="5"/>
        <v>0.29999999999999982</v>
      </c>
      <c r="O35" s="22">
        <f t="shared" si="5"/>
        <v>0.26</v>
      </c>
      <c r="P35" s="22">
        <f t="shared" si="5"/>
        <v>0.29999999999999982</v>
      </c>
      <c r="Q35" s="70">
        <f t="shared" si="5"/>
        <v>0.27</v>
      </c>
      <c r="R35" s="55"/>
      <c r="S35" s="54">
        <f t="shared" si="6"/>
        <v>1.1899999999999995</v>
      </c>
      <c r="T35" s="54">
        <f t="shared" si="6"/>
        <v>1.2999999999999998</v>
      </c>
      <c r="U35" s="54">
        <f t="shared" si="6"/>
        <v>1.2699999999999996</v>
      </c>
      <c r="V35" s="54">
        <f t="shared" si="6"/>
        <v>1.2700000000000005</v>
      </c>
      <c r="W35" s="56">
        <f t="shared" si="6"/>
        <v>1.3099999999999996</v>
      </c>
      <c r="X35" s="71"/>
      <c r="Y35" s="22">
        <f t="shared" si="7"/>
        <v>0.70000000000000018</v>
      </c>
      <c r="Z35" s="22">
        <f t="shared" si="7"/>
        <v>0.6800000000000006</v>
      </c>
      <c r="AA35" s="22">
        <f t="shared" si="7"/>
        <v>0.78000000000000025</v>
      </c>
      <c r="AB35" s="22">
        <f t="shared" si="7"/>
        <v>0.71</v>
      </c>
      <c r="AC35" s="22">
        <f t="shared" si="7"/>
        <v>0.73000000000000043</v>
      </c>
      <c r="AD35" s="22">
        <f t="shared" si="7"/>
        <v>0.87000000000000011</v>
      </c>
      <c r="AE35" s="22">
        <f t="shared" si="7"/>
        <v>0.77999999999999936</v>
      </c>
      <c r="AF35" s="22">
        <f t="shared" si="7"/>
        <v>0.83000000000000007</v>
      </c>
      <c r="AG35" s="22">
        <f t="shared" si="7"/>
        <v>0.79999999999999982</v>
      </c>
      <c r="AH35" s="70">
        <f t="shared" si="7"/>
        <v>0.70000000000000018</v>
      </c>
    </row>
    <row r="36" spans="1:34" ht="16.5" x14ac:dyDescent="0.35">
      <c r="A36" s="55"/>
      <c r="B36" s="54">
        <f t="shared" si="4"/>
        <v>8.9999999999999858E-2</v>
      </c>
      <c r="C36" s="54">
        <f t="shared" si="4"/>
        <v>0.22999999999999954</v>
      </c>
      <c r="D36" s="54">
        <f t="shared" si="4"/>
        <v>0.22999999999999954</v>
      </c>
      <c r="E36" s="54">
        <f t="shared" si="4"/>
        <v>0.22999999999999954</v>
      </c>
      <c r="F36" s="56">
        <f t="shared" si="4"/>
        <v>0.25999999999999979</v>
      </c>
      <c r="G36" s="71"/>
      <c r="H36" s="22">
        <f t="shared" si="5"/>
        <v>0.34000000000000008</v>
      </c>
      <c r="I36" s="22">
        <f t="shared" si="5"/>
        <v>0.37000000000000011</v>
      </c>
      <c r="J36" s="22">
        <f t="shared" si="5"/>
        <v>0.29000000000000004</v>
      </c>
      <c r="K36" s="22">
        <f t="shared" si="5"/>
        <v>0.29999999999999982</v>
      </c>
      <c r="L36" s="22">
        <f t="shared" si="5"/>
        <v>0.29000000000000004</v>
      </c>
      <c r="M36" s="22">
        <f t="shared" si="5"/>
        <v>0.31000000000000005</v>
      </c>
      <c r="N36" s="22">
        <f t="shared" si="5"/>
        <v>0.22999999999999998</v>
      </c>
      <c r="O36" s="22">
        <f t="shared" si="5"/>
        <v>0.30000000000000027</v>
      </c>
      <c r="P36" s="22">
        <f t="shared" si="5"/>
        <v>0.2200000000000002</v>
      </c>
      <c r="Q36" s="70">
        <f t="shared" si="5"/>
        <v>0.24</v>
      </c>
      <c r="R36" s="55"/>
      <c r="S36" s="54">
        <f t="shared" si="6"/>
        <v>1.21</v>
      </c>
      <c r="T36" s="54">
        <f t="shared" si="6"/>
        <v>1.23</v>
      </c>
      <c r="U36" s="54">
        <f t="shared" si="6"/>
        <v>1.2600000000000002</v>
      </c>
      <c r="V36" s="54">
        <f t="shared" si="6"/>
        <v>1.1900000000000004</v>
      </c>
      <c r="W36" s="56">
        <f t="shared" si="6"/>
        <v>1.17</v>
      </c>
      <c r="X36" s="71"/>
      <c r="Y36" s="22">
        <f t="shared" si="7"/>
        <v>0.79</v>
      </c>
      <c r="Z36" s="22">
        <f t="shared" si="7"/>
        <v>0.73000000000000043</v>
      </c>
      <c r="AA36" s="22">
        <f t="shared" si="7"/>
        <v>0.83000000000000007</v>
      </c>
      <c r="AB36" s="22">
        <f t="shared" si="7"/>
        <v>0.76000000000000068</v>
      </c>
      <c r="AC36" s="22">
        <f t="shared" si="7"/>
        <v>0.88000000000000078</v>
      </c>
      <c r="AD36" s="22">
        <f t="shared" si="7"/>
        <v>0.88999999999999968</v>
      </c>
      <c r="AE36" s="22">
        <f t="shared" si="7"/>
        <v>0.75</v>
      </c>
      <c r="AF36" s="22">
        <f t="shared" si="7"/>
        <v>0.75</v>
      </c>
      <c r="AG36" s="22">
        <f t="shared" si="7"/>
        <v>0.87000000000000011</v>
      </c>
      <c r="AH36" s="70">
        <f t="shared" si="7"/>
        <v>0.75</v>
      </c>
    </row>
    <row r="37" spans="1:34" ht="16.5" x14ac:dyDescent="0.35">
      <c r="A37" s="55"/>
      <c r="B37" s="54">
        <f t="shared" si="4"/>
        <v>0.19000000000000039</v>
      </c>
      <c r="C37" s="54">
        <f t="shared" si="4"/>
        <v>0.29999999999999982</v>
      </c>
      <c r="D37" s="54">
        <f t="shared" si="4"/>
        <v>0.22999999999999954</v>
      </c>
      <c r="E37" s="54">
        <f t="shared" si="4"/>
        <v>0.20999999999999996</v>
      </c>
      <c r="F37" s="56">
        <f t="shared" si="4"/>
        <v>0.21999999999999975</v>
      </c>
      <c r="G37" s="71"/>
      <c r="H37" s="22">
        <f t="shared" si="5"/>
        <v>0.23999999999999977</v>
      </c>
      <c r="I37" s="22">
        <f t="shared" si="5"/>
        <v>0.32999999999999985</v>
      </c>
      <c r="J37" s="22">
        <f t="shared" si="5"/>
        <v>0.31999999999999984</v>
      </c>
      <c r="K37" s="22">
        <f t="shared" si="5"/>
        <v>0.26000000000000023</v>
      </c>
      <c r="L37" s="22">
        <f t="shared" si="5"/>
        <v>0.29000000000000004</v>
      </c>
      <c r="M37" s="22">
        <f t="shared" si="5"/>
        <v>0.31999999999999984</v>
      </c>
      <c r="N37" s="22">
        <f t="shared" si="5"/>
        <v>0.35000000000000009</v>
      </c>
      <c r="O37" s="22">
        <f t="shared" si="5"/>
        <v>0.2799999999999998</v>
      </c>
      <c r="P37" s="22">
        <f t="shared" si="5"/>
        <v>0.34000000000000008</v>
      </c>
      <c r="Q37" s="70">
        <f t="shared" si="5"/>
        <v>0.24999999999999978</v>
      </c>
      <c r="R37" s="55"/>
      <c r="S37" s="54">
        <f t="shared" si="6"/>
        <v>1.1799999999999997</v>
      </c>
      <c r="T37" s="54">
        <f t="shared" si="6"/>
        <v>1.21</v>
      </c>
      <c r="U37" s="54">
        <f t="shared" si="6"/>
        <v>1.3300000000000005</v>
      </c>
      <c r="V37" s="54">
        <f t="shared" si="6"/>
        <v>1.27</v>
      </c>
      <c r="W37" s="56">
        <f t="shared" si="6"/>
        <v>1.29</v>
      </c>
      <c r="X37" s="71"/>
      <c r="Y37" s="22">
        <f t="shared" si="7"/>
        <v>0.64000000000000057</v>
      </c>
      <c r="Z37" s="22">
        <f t="shared" si="7"/>
        <v>0.66999999999999993</v>
      </c>
      <c r="AA37" s="22">
        <f t="shared" si="7"/>
        <v>0.64999999999999947</v>
      </c>
      <c r="AB37" s="22">
        <f t="shared" si="7"/>
        <v>0.78000000000000025</v>
      </c>
      <c r="AC37" s="22">
        <f t="shared" si="7"/>
        <v>0.69999999999999929</v>
      </c>
      <c r="AD37" s="22">
        <f t="shared" si="7"/>
        <v>0.74000000000000021</v>
      </c>
      <c r="AE37" s="22">
        <f t="shared" si="7"/>
        <v>0.86999999999999922</v>
      </c>
      <c r="AF37" s="22">
        <f t="shared" si="7"/>
        <v>0.73000000000000043</v>
      </c>
      <c r="AG37" s="22">
        <f t="shared" si="7"/>
        <v>0.9399999999999995</v>
      </c>
      <c r="AH37" s="70">
        <f t="shared" si="7"/>
        <v>0.6800000000000006</v>
      </c>
    </row>
    <row r="38" spans="1:34" ht="16.5" x14ac:dyDescent="0.35">
      <c r="A38" s="55" t="s">
        <v>53</v>
      </c>
      <c r="B38" s="54">
        <f t="shared" si="4"/>
        <v>0.29000000000000004</v>
      </c>
      <c r="C38" s="54">
        <f t="shared" si="4"/>
        <v>0.30999999999999961</v>
      </c>
      <c r="D38" s="54">
        <f t="shared" si="4"/>
        <v>0.25</v>
      </c>
      <c r="E38" s="54">
        <f t="shared" si="4"/>
        <v>0.3199999999999994</v>
      </c>
      <c r="F38" s="56">
        <f t="shared" si="4"/>
        <v>0.27999999999999936</v>
      </c>
      <c r="G38" s="71" t="s">
        <v>57</v>
      </c>
      <c r="H38" s="22">
        <f t="shared" si="5"/>
        <v>0.2699999999999998</v>
      </c>
      <c r="I38" s="22">
        <f t="shared" si="5"/>
        <v>0.25</v>
      </c>
      <c r="J38" s="22">
        <f t="shared" si="5"/>
        <v>0.32000000000000028</v>
      </c>
      <c r="K38" s="22">
        <f t="shared" si="5"/>
        <v>0.26000000000000023</v>
      </c>
      <c r="L38" s="22">
        <f t="shared" si="5"/>
        <v>0.31000000000000005</v>
      </c>
      <c r="M38" s="22">
        <f t="shared" si="5"/>
        <v>0.31000000000000005</v>
      </c>
      <c r="N38" s="22">
        <f t="shared" si="5"/>
        <v>0.2200000000000002</v>
      </c>
      <c r="O38" s="22">
        <f t="shared" si="5"/>
        <v>0.31000000000000005</v>
      </c>
      <c r="P38" s="22">
        <f t="shared" si="5"/>
        <v>0.2799999999999998</v>
      </c>
      <c r="Q38" s="70">
        <f t="shared" si="5"/>
        <v>0.21000000000000019</v>
      </c>
      <c r="R38" s="55" t="s">
        <v>53</v>
      </c>
      <c r="S38" s="54">
        <f t="shared" si="6"/>
        <v>0.88999999999999968</v>
      </c>
      <c r="T38" s="54">
        <f t="shared" si="6"/>
        <v>0.98999999999999977</v>
      </c>
      <c r="U38" s="54">
        <f t="shared" si="6"/>
        <v>0.87999999999999989</v>
      </c>
      <c r="V38" s="54">
        <f t="shared" si="6"/>
        <v>1.0499999999999998</v>
      </c>
      <c r="W38" s="56">
        <f t="shared" si="6"/>
        <v>1.0099999999999998</v>
      </c>
      <c r="X38" s="71" t="s">
        <v>57</v>
      </c>
      <c r="Y38" s="22">
        <f t="shared" si="7"/>
        <v>0.65000000000000036</v>
      </c>
      <c r="Z38" s="22">
        <f t="shared" si="7"/>
        <v>0.79999999999999982</v>
      </c>
      <c r="AA38" s="22">
        <f t="shared" si="7"/>
        <v>0.66999999999999993</v>
      </c>
      <c r="AB38" s="22">
        <f t="shared" si="7"/>
        <v>0.52000000000000046</v>
      </c>
      <c r="AC38" s="22">
        <f t="shared" si="7"/>
        <v>0.62000000000000011</v>
      </c>
      <c r="AD38" s="22">
        <f t="shared" si="7"/>
        <v>0.61000000000000032</v>
      </c>
      <c r="AE38" s="22">
        <f t="shared" si="7"/>
        <v>0.38000000000000078</v>
      </c>
      <c r="AF38" s="22">
        <f t="shared" si="7"/>
        <v>0.88999999999999968</v>
      </c>
      <c r="AG38" s="22">
        <f t="shared" si="7"/>
        <v>0.71999999999999975</v>
      </c>
      <c r="AH38" s="70">
        <f t="shared" si="7"/>
        <v>0.76000000000000068</v>
      </c>
    </row>
    <row r="39" spans="1:34" ht="16.5" x14ac:dyDescent="0.35">
      <c r="A39" s="55"/>
      <c r="B39" s="54">
        <f t="shared" si="4"/>
        <v>0.30999999999999961</v>
      </c>
      <c r="C39" s="54">
        <f t="shared" si="4"/>
        <v>0.23999999999999932</v>
      </c>
      <c r="D39" s="54">
        <f t="shared" si="4"/>
        <v>0.26999999999999957</v>
      </c>
      <c r="E39" s="54">
        <f t="shared" si="4"/>
        <v>0.17999999999999972</v>
      </c>
      <c r="F39" s="56">
        <f t="shared" si="4"/>
        <v>0.38000000000000078</v>
      </c>
      <c r="G39" s="71"/>
      <c r="H39" s="22">
        <f t="shared" si="5"/>
        <v>0.24000000000000021</v>
      </c>
      <c r="I39" s="22">
        <f t="shared" si="5"/>
        <v>0.27</v>
      </c>
      <c r="J39" s="22">
        <f t="shared" si="5"/>
        <v>0.29000000000000004</v>
      </c>
      <c r="K39" s="22">
        <f t="shared" si="5"/>
        <v>0.2200000000000002</v>
      </c>
      <c r="L39" s="22">
        <f t="shared" si="5"/>
        <v>0.28000000000000025</v>
      </c>
      <c r="M39" s="22">
        <f t="shared" si="5"/>
        <v>0.31999999999999984</v>
      </c>
      <c r="N39" s="22">
        <f t="shared" si="5"/>
        <v>0.29000000000000004</v>
      </c>
      <c r="O39" s="22">
        <f t="shared" si="5"/>
        <v>0.2799999999999998</v>
      </c>
      <c r="P39" s="22">
        <f t="shared" si="5"/>
        <v>0.30000000000000004</v>
      </c>
      <c r="Q39" s="70">
        <f t="shared" si="5"/>
        <v>0.27000000000000024</v>
      </c>
      <c r="R39" s="55"/>
      <c r="S39" s="54">
        <f t="shared" si="6"/>
        <v>1.0500000000000003</v>
      </c>
      <c r="T39" s="54">
        <f t="shared" si="6"/>
        <v>1.0200000000000005</v>
      </c>
      <c r="U39" s="54">
        <f t="shared" si="6"/>
        <v>0.98000000000000043</v>
      </c>
      <c r="V39" s="54">
        <f t="shared" si="6"/>
        <v>0.96999999999999975</v>
      </c>
      <c r="W39" s="56">
        <f t="shared" si="6"/>
        <v>0.9399999999999995</v>
      </c>
      <c r="X39" s="71"/>
      <c r="Y39" s="22">
        <f t="shared" si="7"/>
        <v>0.72000000000000064</v>
      </c>
      <c r="Z39" s="22">
        <f t="shared" si="7"/>
        <v>0.74000000000000021</v>
      </c>
      <c r="AA39" s="22">
        <f t="shared" si="7"/>
        <v>0.58000000000000007</v>
      </c>
      <c r="AB39" s="22">
        <f t="shared" si="7"/>
        <v>0.64000000000000057</v>
      </c>
      <c r="AC39" s="22">
        <f t="shared" si="7"/>
        <v>0.55999999999999961</v>
      </c>
      <c r="AD39" s="22">
        <f t="shared" si="7"/>
        <v>0.50999999999999979</v>
      </c>
      <c r="AE39" s="22">
        <f t="shared" si="7"/>
        <v>0.62000000000000011</v>
      </c>
      <c r="AF39" s="22">
        <f t="shared" si="7"/>
        <v>0.80999999999999961</v>
      </c>
      <c r="AG39" s="22">
        <f t="shared" si="7"/>
        <v>0.61999999999999922</v>
      </c>
      <c r="AH39" s="70">
        <f t="shared" si="7"/>
        <v>0.77000000000000046</v>
      </c>
    </row>
    <row r="40" spans="1:34" ht="16.5" x14ac:dyDescent="0.35">
      <c r="A40" s="55"/>
      <c r="B40" s="54">
        <f t="shared" si="4"/>
        <v>0.36000000000000032</v>
      </c>
      <c r="C40" s="54">
        <f t="shared" si="4"/>
        <v>0.33000000000000007</v>
      </c>
      <c r="D40" s="54">
        <f t="shared" si="4"/>
        <v>0.29000000000000004</v>
      </c>
      <c r="E40" s="54">
        <f t="shared" si="4"/>
        <v>0.33000000000000007</v>
      </c>
      <c r="F40" s="56">
        <f t="shared" si="4"/>
        <v>0.20999999999999996</v>
      </c>
      <c r="G40" s="71"/>
      <c r="H40" s="22">
        <f t="shared" si="5"/>
        <v>0.27000000000000024</v>
      </c>
      <c r="I40" s="22">
        <f t="shared" si="5"/>
        <v>0.2200000000000002</v>
      </c>
      <c r="J40" s="22">
        <f t="shared" si="5"/>
        <v>0.31400000000000006</v>
      </c>
      <c r="K40" s="22">
        <f t="shared" si="5"/>
        <v>0.24000000000000021</v>
      </c>
      <c r="L40" s="22">
        <f t="shared" si="5"/>
        <v>0.30000000000000027</v>
      </c>
      <c r="M40" s="22">
        <f t="shared" si="5"/>
        <v>0.27</v>
      </c>
      <c r="N40" s="22">
        <f t="shared" si="5"/>
        <v>0.29000000000000004</v>
      </c>
      <c r="O40" s="22">
        <f t="shared" si="5"/>
        <v>0.26000000000000023</v>
      </c>
      <c r="P40" s="22">
        <f t="shared" si="5"/>
        <v>0.27</v>
      </c>
      <c r="Q40" s="70">
        <f t="shared" si="5"/>
        <v>0.24000000000000021</v>
      </c>
      <c r="R40" s="55"/>
      <c r="S40" s="54">
        <f t="shared" si="6"/>
        <v>1.0200000000000005</v>
      </c>
      <c r="T40" s="54">
        <f t="shared" si="6"/>
        <v>1.0299999999999998</v>
      </c>
      <c r="U40" s="54">
        <f t="shared" si="6"/>
        <v>1.0999999999999996</v>
      </c>
      <c r="V40" s="54">
        <f t="shared" si="6"/>
        <v>1.0700000000000003</v>
      </c>
      <c r="W40" s="56">
        <f t="shared" si="6"/>
        <v>1.0600000000000005</v>
      </c>
      <c r="X40" s="71"/>
      <c r="Y40" s="22">
        <f t="shared" si="7"/>
        <v>0.67999999999999972</v>
      </c>
      <c r="Z40" s="22">
        <f t="shared" si="7"/>
        <v>0.65000000000000036</v>
      </c>
      <c r="AA40" s="22">
        <f t="shared" si="7"/>
        <v>0.47000000000000064</v>
      </c>
      <c r="AB40" s="22">
        <f t="shared" si="7"/>
        <v>0.72999999999999954</v>
      </c>
      <c r="AC40" s="22">
        <f t="shared" si="7"/>
        <v>0.66999999999999993</v>
      </c>
      <c r="AD40" s="22">
        <f t="shared" si="7"/>
        <v>0.64000000000000057</v>
      </c>
      <c r="AE40" s="22">
        <f t="shared" si="7"/>
        <v>0.64000000000000057</v>
      </c>
      <c r="AF40" s="22">
        <f t="shared" si="7"/>
        <v>0.75999999999999979</v>
      </c>
      <c r="AG40" s="22">
        <f t="shared" si="7"/>
        <v>0.61000000000000032</v>
      </c>
      <c r="AH40" s="70">
        <f t="shared" si="7"/>
        <v>0.70000000000000018</v>
      </c>
    </row>
    <row r="41" spans="1:34" ht="16.5" x14ac:dyDescent="0.35">
      <c r="A41" s="55"/>
      <c r="B41" s="54">
        <f t="shared" si="4"/>
        <v>0.22999999999999954</v>
      </c>
      <c r="C41" s="54">
        <f t="shared" si="4"/>
        <v>0.29000000000000004</v>
      </c>
      <c r="D41" s="54">
        <f t="shared" si="4"/>
        <v>0.30999999999999961</v>
      </c>
      <c r="E41" s="54">
        <f t="shared" si="4"/>
        <v>0.20999999999999996</v>
      </c>
      <c r="F41" s="56">
        <f t="shared" si="4"/>
        <v>0.20000000000000018</v>
      </c>
      <c r="G41" s="71"/>
      <c r="H41" s="22">
        <f t="shared" si="5"/>
        <v>0.29000000000000004</v>
      </c>
      <c r="I41" s="22">
        <f t="shared" si="5"/>
        <v>0.26000000000000023</v>
      </c>
      <c r="J41" s="22">
        <f t="shared" si="5"/>
        <v>0.33000000000000007</v>
      </c>
      <c r="K41" s="22">
        <f t="shared" si="5"/>
        <v>0.28000000000000025</v>
      </c>
      <c r="L41" s="22">
        <f t="shared" si="5"/>
        <v>0.22999999999999998</v>
      </c>
      <c r="M41" s="22">
        <f t="shared" si="5"/>
        <v>0.2799999999999998</v>
      </c>
      <c r="N41" s="22">
        <f t="shared" si="5"/>
        <v>0.26000000000000023</v>
      </c>
      <c r="O41" s="22">
        <f t="shared" si="5"/>
        <v>0.29000000000000004</v>
      </c>
      <c r="P41" s="22">
        <f t="shared" si="5"/>
        <v>0.32000000000000006</v>
      </c>
      <c r="Q41" s="70">
        <f t="shared" si="5"/>
        <v>0.28000000000000025</v>
      </c>
      <c r="R41" s="55"/>
      <c r="S41" s="54">
        <f t="shared" si="6"/>
        <v>1.0299999999999998</v>
      </c>
      <c r="T41" s="54">
        <f t="shared" si="6"/>
        <v>1.0100000000000002</v>
      </c>
      <c r="U41" s="54">
        <f t="shared" si="6"/>
        <v>1.0700000000000003</v>
      </c>
      <c r="V41" s="54">
        <f t="shared" si="6"/>
        <v>1.1100000000000003</v>
      </c>
      <c r="W41" s="56">
        <f t="shared" si="6"/>
        <v>1.0599999999999996</v>
      </c>
      <c r="X41" s="71"/>
      <c r="Y41" s="22">
        <f t="shared" si="7"/>
        <v>0.70000000000000018</v>
      </c>
      <c r="Z41" s="22">
        <f t="shared" si="7"/>
        <v>0.79</v>
      </c>
      <c r="AA41" s="22">
        <f t="shared" si="7"/>
        <v>0.6899999999999995</v>
      </c>
      <c r="AB41" s="22">
        <f t="shared" si="7"/>
        <v>0.76999999999999957</v>
      </c>
      <c r="AC41" s="22">
        <f t="shared" si="7"/>
        <v>0.72000000000000064</v>
      </c>
      <c r="AD41" s="22">
        <f t="shared" si="7"/>
        <v>0.51000000000000068</v>
      </c>
      <c r="AE41" s="22">
        <f t="shared" si="7"/>
        <v>0.64000000000000057</v>
      </c>
      <c r="AF41" s="22">
        <f t="shared" si="7"/>
        <v>0.75999999999999979</v>
      </c>
      <c r="AG41" s="22">
        <f t="shared" si="7"/>
        <v>0.71999999999999975</v>
      </c>
      <c r="AH41" s="70">
        <f t="shared" si="7"/>
        <v>0.63999999999999968</v>
      </c>
    </row>
    <row r="42" spans="1:34" thickBot="1" x14ac:dyDescent="0.4">
      <c r="A42" s="57"/>
      <c r="B42" s="58">
        <f t="shared" si="4"/>
        <v>0.29000000000000004</v>
      </c>
      <c r="C42" s="58">
        <f t="shared" si="4"/>
        <v>0.20999999999999996</v>
      </c>
      <c r="D42" s="58">
        <f t="shared" si="4"/>
        <v>0.21999999999999975</v>
      </c>
      <c r="E42" s="58">
        <f t="shared" si="4"/>
        <v>0.32000000000000028</v>
      </c>
      <c r="F42" s="59">
        <f t="shared" si="4"/>
        <v>0.28000000000000025</v>
      </c>
      <c r="G42" s="73"/>
      <c r="H42" s="36">
        <f t="shared" si="5"/>
        <v>0.24999999999999978</v>
      </c>
      <c r="I42" s="36">
        <f t="shared" si="5"/>
        <v>0.25</v>
      </c>
      <c r="J42" s="36">
        <f t="shared" si="5"/>
        <v>0.29999999999999982</v>
      </c>
      <c r="K42" s="36">
        <f t="shared" si="5"/>
        <v>0.29000000000000004</v>
      </c>
      <c r="L42" s="36">
        <f t="shared" si="5"/>
        <v>0.27</v>
      </c>
      <c r="M42" s="36">
        <f t="shared" si="5"/>
        <v>0.29000000000000004</v>
      </c>
      <c r="N42" s="36">
        <f t="shared" si="5"/>
        <v>0.24000000000000021</v>
      </c>
      <c r="O42" s="36">
        <f t="shared" si="5"/>
        <v>0.32000000000000028</v>
      </c>
      <c r="P42" s="36">
        <f t="shared" si="5"/>
        <v>0.34999999999999987</v>
      </c>
      <c r="Q42" s="74">
        <f t="shared" si="5"/>
        <v>0.27</v>
      </c>
      <c r="R42" s="57"/>
      <c r="S42" s="58">
        <f t="shared" si="6"/>
        <v>1.0499999999999998</v>
      </c>
      <c r="T42" s="58">
        <f t="shared" si="6"/>
        <v>1.0100000000000002</v>
      </c>
      <c r="U42" s="58">
        <f t="shared" si="6"/>
        <v>0.99000000000000021</v>
      </c>
      <c r="V42" s="58">
        <f t="shared" si="6"/>
        <v>0.91999999999999993</v>
      </c>
      <c r="W42" s="59">
        <f t="shared" si="6"/>
        <v>0.91999999999999993</v>
      </c>
      <c r="X42" s="73"/>
      <c r="Y42" s="36">
        <f t="shared" si="7"/>
        <v>0.77000000000000046</v>
      </c>
      <c r="Z42" s="36">
        <f t="shared" si="7"/>
        <v>0.79</v>
      </c>
      <c r="AA42" s="36">
        <f t="shared" si="7"/>
        <v>0.6899999999999995</v>
      </c>
      <c r="AB42" s="36">
        <f t="shared" si="7"/>
        <v>0.71999999999999975</v>
      </c>
      <c r="AC42" s="36">
        <f t="shared" si="7"/>
        <v>0.79</v>
      </c>
      <c r="AD42" s="36">
        <f t="shared" si="7"/>
        <v>0.5699999999999994</v>
      </c>
      <c r="AE42" s="36">
        <f t="shared" si="7"/>
        <v>0.53000000000000025</v>
      </c>
      <c r="AF42" s="36">
        <f t="shared" si="7"/>
        <v>0.75999999999999979</v>
      </c>
      <c r="AG42" s="36">
        <f t="shared" si="7"/>
        <v>0.55999999999999961</v>
      </c>
      <c r="AH42" s="74">
        <f t="shared" si="7"/>
        <v>0.58999999999999986</v>
      </c>
    </row>
    <row r="43" spans="1:34" thickTop="1" x14ac:dyDescent="0.35">
      <c r="A43" s="82" t="s">
        <v>65</v>
      </c>
      <c r="B43" s="60">
        <f>AVERAGE(B33:F37)</f>
        <v>0.2327999999999999</v>
      </c>
      <c r="C43" s="64" t="s">
        <v>51</v>
      </c>
      <c r="D43" s="60">
        <f>MAX(B33:F37)-MIN(B33:F37)</f>
        <v>0.28000000000000025</v>
      </c>
      <c r="E43" s="64" t="s">
        <v>50</v>
      </c>
      <c r="F43" s="61">
        <f>B43/(0.975/E27)</f>
        <v>0.40590769230769214</v>
      </c>
      <c r="G43" s="82" t="s">
        <v>65</v>
      </c>
      <c r="H43" s="60">
        <f>AVERAGE(H33:Q37)</f>
        <v>0.29380000000000001</v>
      </c>
      <c r="I43" s="64" t="s">
        <v>51</v>
      </c>
      <c r="J43" s="60">
        <f>MAX(H33:Q37)-MIN(H33:Q37)</f>
        <v>0.16000000000000014</v>
      </c>
      <c r="K43" s="64" t="s">
        <v>50</v>
      </c>
      <c r="L43" s="78">
        <f>H43/(0.975/K27)</f>
        <v>0.45200000000000001</v>
      </c>
      <c r="M43" s="79" t="s">
        <v>60</v>
      </c>
      <c r="N43" s="80">
        <f>1-(J43/2*H43)</f>
        <v>0.97649600000000003</v>
      </c>
      <c r="O43" s="84" t="s">
        <v>62</v>
      </c>
      <c r="P43" s="86">
        <f>MAX(H33:Q42)-MIN(H33:Q42)</f>
        <v>0.17000000000000015</v>
      </c>
      <c r="Q43" s="152"/>
      <c r="R43" s="82" t="s">
        <v>65</v>
      </c>
      <c r="S43" s="60">
        <f>AVERAGE(S33:W37)</f>
        <v>1.2452000000000001</v>
      </c>
      <c r="T43" s="64" t="s">
        <v>51</v>
      </c>
      <c r="U43" s="60">
        <f>MAX(S33:W37)-MIN(S33:W37)</f>
        <v>0.23000000000000043</v>
      </c>
      <c r="V43" s="64" t="s">
        <v>50</v>
      </c>
      <c r="W43" s="61">
        <f>S43/(1.944/V27)</f>
        <v>0.89674897119341568</v>
      </c>
      <c r="X43" s="82" t="s">
        <v>65</v>
      </c>
      <c r="Y43" s="60">
        <f>AVERAGE(Y33:AH37)</f>
        <v>0.76679999999999993</v>
      </c>
      <c r="Z43" s="64" t="s">
        <v>51</v>
      </c>
      <c r="AA43" s="60">
        <f>MAX(Y33:AH37)-MIN(Y33:AH37)</f>
        <v>0.36000000000000032</v>
      </c>
      <c r="AB43" s="64" t="s">
        <v>50</v>
      </c>
      <c r="AC43" s="78">
        <f>Y43/(2.268/AB27)</f>
        <v>0.50714285714285712</v>
      </c>
      <c r="AD43" s="79" t="s">
        <v>60</v>
      </c>
      <c r="AE43" s="80">
        <f>1-(AA43/2*Y43)</f>
        <v>0.86197599999999985</v>
      </c>
      <c r="AF43" s="84" t="s">
        <v>62</v>
      </c>
      <c r="AG43" s="86">
        <f>MAX(Y33:AH42)-MIN(Y33:AH42)</f>
        <v>0.5699999999999994</v>
      </c>
      <c r="AH43" s="152"/>
    </row>
    <row r="44" spans="1:34" thickBot="1" x14ac:dyDescent="0.4">
      <c r="A44" s="83" t="s">
        <v>64</v>
      </c>
      <c r="B44" s="62">
        <f>AVERAGE(B39:F42)</f>
        <v>0.27299999999999996</v>
      </c>
      <c r="C44" s="65" t="s">
        <v>51</v>
      </c>
      <c r="D44" s="62">
        <f>MAX(B38:F42)-MIN(B38:F42)</f>
        <v>0.20000000000000107</v>
      </c>
      <c r="E44" s="65" t="s">
        <v>50</v>
      </c>
      <c r="F44" s="63">
        <f>B44/(0.975/E27)</f>
        <v>0.47599999999999998</v>
      </c>
      <c r="G44" s="83" t="s">
        <v>64</v>
      </c>
      <c r="H44" s="62">
        <f>AVERAGE(H39:Q42)</f>
        <v>0.27710000000000001</v>
      </c>
      <c r="I44" s="65" t="s">
        <v>51</v>
      </c>
      <c r="J44" s="62">
        <f>MAX(H38:Q42)-MIN(H38:Q42)</f>
        <v>0.13999999999999968</v>
      </c>
      <c r="K44" s="65" t="s">
        <v>50</v>
      </c>
      <c r="L44" s="75">
        <f>H44/(0.975/K27)</f>
        <v>0.42630769230769233</v>
      </c>
      <c r="M44" s="76" t="s">
        <v>60</v>
      </c>
      <c r="N44" s="81">
        <f>1-(J44/2*H44)</f>
        <v>0.980603</v>
      </c>
      <c r="O44" s="85" t="s">
        <v>63</v>
      </c>
      <c r="P44" s="87">
        <f>1-(P43/2*AVERAGE(H43:H44))</f>
        <v>0.97573674999999993</v>
      </c>
      <c r="Q44" s="153"/>
      <c r="R44" s="83" t="s">
        <v>64</v>
      </c>
      <c r="S44" s="62">
        <f>AVERAGE(S39:W42)</f>
        <v>1.0205000000000002</v>
      </c>
      <c r="T44" s="65" t="s">
        <v>51</v>
      </c>
      <c r="U44" s="62">
        <f>MAX(S38:W42)-MIN(S38:W42)</f>
        <v>0.23000000000000043</v>
      </c>
      <c r="V44" s="65" t="s">
        <v>50</v>
      </c>
      <c r="W44" s="63">
        <f>S44/(1.944/V27)</f>
        <v>0.73492798353909483</v>
      </c>
      <c r="X44" s="83" t="s">
        <v>64</v>
      </c>
      <c r="Y44" s="62">
        <f>AVERAGE(Y39:AH42)</f>
        <v>0.67074999999999996</v>
      </c>
      <c r="Z44" s="65" t="s">
        <v>51</v>
      </c>
      <c r="AA44" s="62">
        <f>MAX(Y38:AH42)-MIN(Y38:AH42)</f>
        <v>0.5099999999999989</v>
      </c>
      <c r="AB44" s="65" t="s">
        <v>50</v>
      </c>
      <c r="AC44" s="75">
        <f>Y44/(2.268/AB27)</f>
        <v>0.44361772486772488</v>
      </c>
      <c r="AD44" s="76" t="s">
        <v>60</v>
      </c>
      <c r="AE44" s="81">
        <f>1-(AA44/2*Y44)</f>
        <v>0.82895875000000041</v>
      </c>
      <c r="AF44" s="85" t="s">
        <v>63</v>
      </c>
      <c r="AG44" s="87">
        <f>1-(AG43/2*AVERAGE(Y43:Y44))</f>
        <v>0.79514912500000023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805" priority="5" operator="notBetween">
      <formula>0.2</formula>
      <formula>0.404</formula>
    </cfRule>
  </conditionalFormatting>
  <conditionalFormatting sqref="E28">
    <cfRule type="cellIs" dxfId="804" priority="6" operator="notBetween">
      <formula>0.38</formula>
      <formula>0.72</formula>
    </cfRule>
  </conditionalFormatting>
  <conditionalFormatting sqref="K26">
    <cfRule type="cellIs" dxfId="803" priority="4" operator="notBetween">
      <formula>0.77</formula>
      <formula>0.91</formula>
    </cfRule>
  </conditionalFormatting>
  <conditionalFormatting sqref="K28">
    <cfRule type="cellIs" dxfId="802" priority="3" operator="notBetween">
      <formula>0.38</formula>
      <formula>0.72</formula>
    </cfRule>
  </conditionalFormatting>
  <conditionalFormatting sqref="AB26">
    <cfRule type="cellIs" dxfId="801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D7CA-0A01-4074-86E1-8515EAD3A156}">
  <sheetPr>
    <pageSetUpPr fitToPage="1"/>
  </sheetPr>
  <dimension ref="A1:AH46"/>
  <sheetViews>
    <sheetView topLeftCell="F18" zoomScaleNormal="100" workbookViewId="0">
      <selection activeCell="R43" sqref="R43:AG44"/>
    </sheetView>
  </sheetViews>
  <sheetFormatPr defaultColWidth="11.25" defaultRowHeight="17.25" x14ac:dyDescent="0.35"/>
  <cols>
    <col min="1" max="1" width="15.75" bestFit="1" customWidth="1"/>
    <col min="2" max="5" width="8.625" customWidth="1"/>
    <col min="6" max="6" width="8.37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5.14</v>
      </c>
      <c r="C4" s="91">
        <v>5.12</v>
      </c>
      <c r="D4" s="91">
        <v>5.18</v>
      </c>
      <c r="E4" s="91">
        <v>5.05</v>
      </c>
      <c r="F4" s="95">
        <v>4.97</v>
      </c>
      <c r="G4" s="23" t="s">
        <v>74</v>
      </c>
      <c r="H4" s="91">
        <v>2.19</v>
      </c>
      <c r="I4" s="91">
        <v>2.3199999999999998</v>
      </c>
      <c r="J4" s="91">
        <v>2.36</v>
      </c>
      <c r="K4" s="91">
        <v>2.39</v>
      </c>
      <c r="L4" s="91">
        <v>2.34</v>
      </c>
      <c r="M4" s="91">
        <v>2.33</v>
      </c>
      <c r="N4" s="91">
        <v>2.29</v>
      </c>
      <c r="O4" s="91">
        <v>2.34</v>
      </c>
      <c r="P4" s="91">
        <v>2.21</v>
      </c>
      <c r="Q4" s="95">
        <v>2.25</v>
      </c>
      <c r="R4" s="108" t="s">
        <v>74</v>
      </c>
      <c r="S4" s="91">
        <v>4.9000000000000004</v>
      </c>
      <c r="T4" s="91">
        <v>4.93</v>
      </c>
      <c r="U4" s="91">
        <v>5.07</v>
      </c>
      <c r="V4" s="91">
        <v>5.24</v>
      </c>
      <c r="W4" s="95">
        <v>5.23</v>
      </c>
      <c r="X4" s="23" t="s">
        <v>74</v>
      </c>
      <c r="Y4" s="91">
        <v>5.52</v>
      </c>
      <c r="Z4" s="91">
        <v>5.63</v>
      </c>
      <c r="AA4" s="91">
        <v>5.71</v>
      </c>
      <c r="AB4" s="91">
        <v>5.62</v>
      </c>
      <c r="AC4" s="91">
        <v>5.7</v>
      </c>
      <c r="AD4" s="91">
        <v>5.51</v>
      </c>
      <c r="AE4" s="91">
        <v>5.61</v>
      </c>
      <c r="AF4" s="91">
        <v>5.59</v>
      </c>
      <c r="AG4" s="91">
        <v>5.48</v>
      </c>
      <c r="AH4" s="95">
        <v>5.43</v>
      </c>
    </row>
    <row r="5" spans="1:34" ht="16.5" x14ac:dyDescent="0.35">
      <c r="A5" s="109"/>
      <c r="B5" s="91">
        <v>5.31</v>
      </c>
      <c r="C5" s="90">
        <v>5.24</v>
      </c>
      <c r="D5" s="90">
        <v>5.16</v>
      </c>
      <c r="E5" s="90">
        <v>5.03</v>
      </c>
      <c r="F5" s="94">
        <v>4.95</v>
      </c>
      <c r="G5" s="25"/>
      <c r="H5" s="91">
        <v>2.2200000000000002</v>
      </c>
      <c r="I5" s="90">
        <v>2.41</v>
      </c>
      <c r="J5" s="90">
        <v>2.44</v>
      </c>
      <c r="K5" s="90">
        <v>2.4900000000000002</v>
      </c>
      <c r="L5" s="90">
        <v>2.44</v>
      </c>
      <c r="M5" s="90">
        <v>2.4900000000000002</v>
      </c>
      <c r="N5" s="90">
        <v>2.37</v>
      </c>
      <c r="O5" s="90">
        <v>2.33</v>
      </c>
      <c r="P5" s="90">
        <v>2.2599999999999998</v>
      </c>
      <c r="Q5" s="94">
        <v>2.27</v>
      </c>
      <c r="R5" s="109"/>
      <c r="S5" s="91">
        <v>4.8099999999999996</v>
      </c>
      <c r="T5" s="90">
        <v>4.96</v>
      </c>
      <c r="U5" s="90">
        <v>5.04</v>
      </c>
      <c r="V5" s="90">
        <v>5.3</v>
      </c>
      <c r="W5" s="94">
        <v>5.2</v>
      </c>
      <c r="X5" s="25"/>
      <c r="Y5" s="91">
        <v>5.7</v>
      </c>
      <c r="Z5" s="90">
        <v>5.72</v>
      </c>
      <c r="AA5" s="90">
        <v>5.65</v>
      </c>
      <c r="AB5" s="90">
        <v>5.76</v>
      </c>
      <c r="AC5" s="90">
        <v>5.59</v>
      </c>
      <c r="AD5" s="90">
        <v>5.52</v>
      </c>
      <c r="AE5" s="90">
        <v>5.66</v>
      </c>
      <c r="AF5" s="90">
        <v>5.76</v>
      </c>
      <c r="AG5" s="90">
        <v>5.53</v>
      </c>
      <c r="AH5" s="94">
        <v>5.49</v>
      </c>
    </row>
    <row r="6" spans="1:34" ht="16.5" x14ac:dyDescent="0.35">
      <c r="A6" s="109"/>
      <c r="B6" s="91">
        <v>5.32</v>
      </c>
      <c r="C6" s="90">
        <v>5.24</v>
      </c>
      <c r="D6" s="90">
        <v>5.26</v>
      </c>
      <c r="E6" s="90">
        <v>4.92</v>
      </c>
      <c r="F6" s="94">
        <v>4.83</v>
      </c>
      <c r="G6" s="25"/>
      <c r="H6" s="91">
        <v>2.2000000000000002</v>
      </c>
      <c r="I6" s="90">
        <v>2.31</v>
      </c>
      <c r="J6" s="90">
        <v>2.36</v>
      </c>
      <c r="K6" s="90">
        <v>2.4</v>
      </c>
      <c r="L6" s="90">
        <v>2.36</v>
      </c>
      <c r="M6" s="90">
        <v>2.34</v>
      </c>
      <c r="N6" s="90">
        <v>2.27</v>
      </c>
      <c r="O6" s="90">
        <v>2.2999999999999998</v>
      </c>
      <c r="P6" s="90">
        <v>2.31</v>
      </c>
      <c r="Q6" s="94">
        <v>2.2000000000000002</v>
      </c>
      <c r="R6" s="109"/>
      <c r="S6" s="91">
        <v>4.8600000000000003</v>
      </c>
      <c r="T6" s="90">
        <v>5.03</v>
      </c>
      <c r="U6" s="90">
        <v>5.29</v>
      </c>
      <c r="V6" s="90">
        <v>5.2</v>
      </c>
      <c r="W6" s="94">
        <v>5.0599999999999996</v>
      </c>
      <c r="X6" s="25"/>
      <c r="Y6" s="91">
        <v>5.73</v>
      </c>
      <c r="Z6" s="90">
        <v>5.75</v>
      </c>
      <c r="AA6" s="90">
        <v>5.66</v>
      </c>
      <c r="AB6" s="90">
        <v>5.75</v>
      </c>
      <c r="AC6" s="90">
        <v>5.71</v>
      </c>
      <c r="AD6" s="90">
        <v>5.55</v>
      </c>
      <c r="AE6" s="90">
        <v>5.48</v>
      </c>
      <c r="AF6" s="90">
        <v>5.49</v>
      </c>
      <c r="AG6" s="90">
        <v>5.54</v>
      </c>
      <c r="AH6" s="94">
        <v>5.33</v>
      </c>
    </row>
    <row r="7" spans="1:34" ht="16.5" x14ac:dyDescent="0.35">
      <c r="A7" s="109"/>
      <c r="B7" s="91">
        <v>5.15</v>
      </c>
      <c r="C7" s="90">
        <v>5.31</v>
      </c>
      <c r="D7" s="90">
        <v>5.3</v>
      </c>
      <c r="E7" s="90">
        <v>4.95</v>
      </c>
      <c r="F7" s="94">
        <v>5</v>
      </c>
      <c r="G7" s="25"/>
      <c r="H7" s="91">
        <v>2.2999999999999998</v>
      </c>
      <c r="I7" s="90">
        <v>2.44</v>
      </c>
      <c r="J7" s="90">
        <v>2.48</v>
      </c>
      <c r="K7" s="90">
        <v>2.5</v>
      </c>
      <c r="L7" s="90">
        <v>2.39</v>
      </c>
      <c r="M7" s="90">
        <v>2.4</v>
      </c>
      <c r="N7" s="90">
        <v>2.41</v>
      </c>
      <c r="O7" s="90">
        <v>2.37</v>
      </c>
      <c r="P7" s="90">
        <v>2.27</v>
      </c>
      <c r="Q7" s="94">
        <v>2.19</v>
      </c>
      <c r="R7" s="109"/>
      <c r="S7" s="91">
        <v>4.7300000000000004</v>
      </c>
      <c r="T7" s="90">
        <v>4.99</v>
      </c>
      <c r="U7" s="90">
        <v>5.21</v>
      </c>
      <c r="V7" s="90">
        <v>5.3</v>
      </c>
      <c r="W7" s="94">
        <v>5.08</v>
      </c>
      <c r="X7" s="25"/>
      <c r="Y7" s="91">
        <v>5.42</v>
      </c>
      <c r="Z7" s="90">
        <v>5.74</v>
      </c>
      <c r="AA7" s="90">
        <v>5.75</v>
      </c>
      <c r="AB7" s="90">
        <v>5.64</v>
      </c>
      <c r="AC7" s="90">
        <v>5.62</v>
      </c>
      <c r="AD7" s="90">
        <v>5.55</v>
      </c>
      <c r="AE7" s="90">
        <v>5.51</v>
      </c>
      <c r="AF7" s="90">
        <v>5.44</v>
      </c>
      <c r="AG7" s="90">
        <v>5.37</v>
      </c>
      <c r="AH7" s="94">
        <v>5.29</v>
      </c>
    </row>
    <row r="8" spans="1:34" ht="16.5" x14ac:dyDescent="0.35">
      <c r="A8" s="109"/>
      <c r="B8" s="91">
        <v>5.12</v>
      </c>
      <c r="C8" s="90">
        <v>5.29</v>
      </c>
      <c r="D8" s="90">
        <v>5.07</v>
      </c>
      <c r="E8" s="90">
        <v>4.99</v>
      </c>
      <c r="F8" s="94">
        <v>4.92</v>
      </c>
      <c r="G8" s="25"/>
      <c r="H8" s="91">
        <v>2.19</v>
      </c>
      <c r="I8" s="90">
        <v>2.21</v>
      </c>
      <c r="J8" s="90">
        <v>2.33</v>
      </c>
      <c r="K8" s="90">
        <v>2.35</v>
      </c>
      <c r="L8" s="90">
        <v>2.2599999999999998</v>
      </c>
      <c r="M8" s="90">
        <v>2.27</v>
      </c>
      <c r="N8" s="90">
        <v>2.31</v>
      </c>
      <c r="O8" s="90">
        <v>2.2999999999999998</v>
      </c>
      <c r="P8" s="90">
        <v>2.2799999999999998</v>
      </c>
      <c r="Q8" s="94">
        <v>2.15</v>
      </c>
      <c r="R8" s="109"/>
      <c r="S8" s="91">
        <v>4.88</v>
      </c>
      <c r="T8" s="90">
        <v>4.8899999999999997</v>
      </c>
      <c r="U8" s="90">
        <v>5.08</v>
      </c>
      <c r="V8" s="90">
        <v>5.0599999999999996</v>
      </c>
      <c r="W8" s="94">
        <v>5.09</v>
      </c>
      <c r="X8" s="25"/>
      <c r="Y8" s="91">
        <v>5.59</v>
      </c>
      <c r="Z8" s="90">
        <v>5.81</v>
      </c>
      <c r="AA8" s="90">
        <v>5.78</v>
      </c>
      <c r="AB8" s="90">
        <v>5.7</v>
      </c>
      <c r="AC8" s="90">
        <v>5.54</v>
      </c>
      <c r="AD8" s="90">
        <v>5.53</v>
      </c>
      <c r="AE8" s="90">
        <v>5.56</v>
      </c>
      <c r="AF8" s="90">
        <v>5.53</v>
      </c>
      <c r="AG8" s="90">
        <v>5.34</v>
      </c>
      <c r="AH8" s="94">
        <v>5.32</v>
      </c>
    </row>
    <row r="9" spans="1:34" ht="16.5" x14ac:dyDescent="0.35">
      <c r="A9" s="110"/>
      <c r="B9" s="90">
        <v>5.04</v>
      </c>
      <c r="C9" s="90">
        <v>5.07</v>
      </c>
      <c r="D9" s="90">
        <v>5.12</v>
      </c>
      <c r="E9" s="90">
        <v>4.87</v>
      </c>
      <c r="F9" s="94">
        <v>4.7300000000000004</v>
      </c>
      <c r="G9" s="25"/>
      <c r="H9" s="90">
        <v>2.14</v>
      </c>
      <c r="I9" s="90">
        <v>2.36</v>
      </c>
      <c r="J9" s="90">
        <v>2.4500000000000002</v>
      </c>
      <c r="K9" s="90">
        <v>2.37</v>
      </c>
      <c r="L9" s="90">
        <v>2.37</v>
      </c>
      <c r="M9" s="90">
        <v>2.2999999999999998</v>
      </c>
      <c r="N9" s="90">
        <v>2.4</v>
      </c>
      <c r="O9" s="90">
        <v>2.34</v>
      </c>
      <c r="P9" s="90">
        <v>2.31</v>
      </c>
      <c r="Q9" s="94">
        <v>2.23</v>
      </c>
      <c r="R9" s="110"/>
      <c r="S9" s="90">
        <v>4.87</v>
      </c>
      <c r="T9" s="90">
        <v>4.9800000000000004</v>
      </c>
      <c r="U9" s="90">
        <v>5.0999999999999996</v>
      </c>
      <c r="V9" s="90">
        <v>5.0999999999999996</v>
      </c>
      <c r="W9" s="94">
        <v>5.04</v>
      </c>
      <c r="X9" s="25"/>
      <c r="Y9" s="90">
        <v>5.32</v>
      </c>
      <c r="Z9" s="90">
        <v>5.59</v>
      </c>
      <c r="AA9" s="90">
        <v>5.72</v>
      </c>
      <c r="AB9" s="90">
        <v>5.72</v>
      </c>
      <c r="AC9" s="90">
        <v>5.68</v>
      </c>
      <c r="AD9" s="90">
        <v>5.64</v>
      </c>
      <c r="AE9" s="90">
        <v>5.38</v>
      </c>
      <c r="AF9" s="90">
        <v>5.35</v>
      </c>
      <c r="AG9" s="90">
        <v>5.34</v>
      </c>
      <c r="AH9" s="94">
        <v>5.26</v>
      </c>
    </row>
    <row r="10" spans="1:34" ht="16.5" x14ac:dyDescent="0.35">
      <c r="A10" s="111"/>
      <c r="B10" s="90">
        <v>5.15</v>
      </c>
      <c r="C10" s="90">
        <v>5.19</v>
      </c>
      <c r="D10" s="90">
        <v>5.13</v>
      </c>
      <c r="E10" s="90">
        <v>4.91</v>
      </c>
      <c r="F10" s="94">
        <v>4.88</v>
      </c>
      <c r="G10" s="31"/>
      <c r="H10" s="90">
        <v>2.2799999999999998</v>
      </c>
      <c r="I10" s="90">
        <v>2.34</v>
      </c>
      <c r="J10" s="90">
        <v>2.37</v>
      </c>
      <c r="K10" s="90">
        <v>2.37</v>
      </c>
      <c r="L10" s="90">
        <v>2.41</v>
      </c>
      <c r="M10" s="90">
        <v>2.38</v>
      </c>
      <c r="N10" s="90">
        <v>2.31</v>
      </c>
      <c r="O10" s="90">
        <v>2.33</v>
      </c>
      <c r="P10" s="90">
        <v>2.29</v>
      </c>
      <c r="Q10" s="94">
        <v>2.2400000000000002</v>
      </c>
      <c r="R10" s="111"/>
      <c r="S10" s="90">
        <v>4.8499999999999996</v>
      </c>
      <c r="T10" s="90">
        <v>4.97</v>
      </c>
      <c r="U10" s="90">
        <v>5.03</v>
      </c>
      <c r="V10" s="90">
        <v>5.04</v>
      </c>
      <c r="W10" s="94">
        <v>5.21</v>
      </c>
      <c r="X10" s="31"/>
      <c r="Y10" s="90">
        <v>5.45</v>
      </c>
      <c r="Z10" s="90">
        <v>5.62</v>
      </c>
      <c r="AA10" s="90">
        <v>5.83</v>
      </c>
      <c r="AB10" s="90">
        <v>5.83</v>
      </c>
      <c r="AC10" s="90">
        <v>5.71</v>
      </c>
      <c r="AD10" s="90">
        <v>5.76</v>
      </c>
      <c r="AE10" s="90">
        <v>5.59</v>
      </c>
      <c r="AF10" s="90">
        <v>5.46</v>
      </c>
      <c r="AG10" s="90">
        <v>5.48</v>
      </c>
      <c r="AH10" s="94">
        <v>5.35</v>
      </c>
    </row>
    <row r="11" spans="1:34" ht="16.5" x14ac:dyDescent="0.35">
      <c r="A11" s="109"/>
      <c r="B11" s="96">
        <v>5.2</v>
      </c>
      <c r="C11" s="96">
        <v>5.19</v>
      </c>
      <c r="D11" s="96">
        <v>5.14</v>
      </c>
      <c r="E11" s="96">
        <v>4.99</v>
      </c>
      <c r="F11" s="97">
        <v>4.82</v>
      </c>
      <c r="G11" s="23"/>
      <c r="H11" s="96">
        <v>2.2000000000000002</v>
      </c>
      <c r="I11" s="96">
        <v>2.36</v>
      </c>
      <c r="J11" s="96">
        <v>2.39</v>
      </c>
      <c r="K11" s="96">
        <v>2.39</v>
      </c>
      <c r="L11" s="96">
        <v>2.41</v>
      </c>
      <c r="M11" s="96">
        <v>2.41</v>
      </c>
      <c r="N11" s="96">
        <v>2.4500000000000002</v>
      </c>
      <c r="O11" s="96">
        <v>2.2599999999999998</v>
      </c>
      <c r="P11" s="96">
        <v>2.27</v>
      </c>
      <c r="Q11" s="97">
        <v>2.23</v>
      </c>
      <c r="R11" s="109"/>
      <c r="S11" s="96">
        <v>4.75</v>
      </c>
      <c r="T11" s="96">
        <v>4.8499999999999996</v>
      </c>
      <c r="U11" s="96">
        <v>5.14</v>
      </c>
      <c r="V11" s="96">
        <v>5.24</v>
      </c>
      <c r="W11" s="97">
        <v>5.14</v>
      </c>
      <c r="X11" s="23"/>
      <c r="Y11" s="96">
        <v>5.41</v>
      </c>
      <c r="Z11" s="96">
        <v>5.67</v>
      </c>
      <c r="AA11" s="96">
        <v>5.86</v>
      </c>
      <c r="AB11" s="96">
        <v>5.66</v>
      </c>
      <c r="AC11" s="96">
        <v>5.63</v>
      </c>
      <c r="AD11" s="96">
        <v>5.7</v>
      </c>
      <c r="AE11" s="96">
        <v>5.44</v>
      </c>
      <c r="AF11" s="96">
        <v>5.4</v>
      </c>
      <c r="AG11" s="96">
        <v>5.5</v>
      </c>
      <c r="AH11" s="97">
        <v>5.5</v>
      </c>
    </row>
    <row r="12" spans="1:34" ht="16.5" x14ac:dyDescent="0.35">
      <c r="A12" s="109"/>
      <c r="B12" s="90">
        <v>5.22</v>
      </c>
      <c r="C12" s="90">
        <v>5.07</v>
      </c>
      <c r="D12" s="90">
        <v>5.12</v>
      </c>
      <c r="E12" s="90">
        <v>4.88</v>
      </c>
      <c r="F12" s="94">
        <v>4.76</v>
      </c>
      <c r="G12" s="25"/>
      <c r="H12" s="90">
        <v>2.1800000000000002</v>
      </c>
      <c r="I12" s="90">
        <v>2.37</v>
      </c>
      <c r="J12" s="90">
        <v>2.41</v>
      </c>
      <c r="K12" s="90">
        <v>2.38</v>
      </c>
      <c r="L12" s="90">
        <v>2.36</v>
      </c>
      <c r="M12" s="90">
        <v>2.4300000000000002</v>
      </c>
      <c r="N12" s="90">
        <v>2.4</v>
      </c>
      <c r="O12" s="90">
        <v>2.34</v>
      </c>
      <c r="P12" s="90">
        <v>2.27</v>
      </c>
      <c r="Q12" s="94">
        <v>2.25</v>
      </c>
      <c r="R12" s="109"/>
      <c r="S12" s="90">
        <v>4.8099999999999996</v>
      </c>
      <c r="T12" s="90">
        <v>4.8899999999999997</v>
      </c>
      <c r="U12" s="90">
        <v>5.12</v>
      </c>
      <c r="V12" s="90">
        <v>5.13</v>
      </c>
      <c r="W12" s="94">
        <v>5.03</v>
      </c>
      <c r="X12" s="25"/>
      <c r="Y12" s="90">
        <v>5.37</v>
      </c>
      <c r="Z12" s="90">
        <v>5.73</v>
      </c>
      <c r="AA12" s="90">
        <v>5.76</v>
      </c>
      <c r="AB12" s="90">
        <v>5.67</v>
      </c>
      <c r="AC12" s="90">
        <v>5.62</v>
      </c>
      <c r="AD12" s="90">
        <v>5.7</v>
      </c>
      <c r="AE12" s="90">
        <v>5.5</v>
      </c>
      <c r="AF12" s="90">
        <v>5.37</v>
      </c>
      <c r="AG12" s="90">
        <v>5.42</v>
      </c>
      <c r="AH12" s="94">
        <v>5.46</v>
      </c>
    </row>
    <row r="13" spans="1:34" thickBot="1" x14ac:dyDescent="0.4">
      <c r="A13" s="112"/>
      <c r="B13" s="92">
        <v>5.21</v>
      </c>
      <c r="C13" s="92">
        <v>5.23</v>
      </c>
      <c r="D13" s="92">
        <v>5.14</v>
      </c>
      <c r="E13" s="92">
        <v>4.8899999999999997</v>
      </c>
      <c r="F13" s="93">
        <v>4.78</v>
      </c>
      <c r="G13" s="33"/>
      <c r="H13" s="92">
        <v>2.2000000000000002</v>
      </c>
      <c r="I13" s="92">
        <v>2.38</v>
      </c>
      <c r="J13" s="92">
        <v>2.33</v>
      </c>
      <c r="K13" s="92">
        <v>2.38</v>
      </c>
      <c r="L13" s="92">
        <v>2.33</v>
      </c>
      <c r="M13" s="92">
        <v>2.38</v>
      </c>
      <c r="N13" s="92">
        <v>2.41</v>
      </c>
      <c r="O13" s="92">
        <v>2.34</v>
      </c>
      <c r="P13" s="92">
        <v>2.2599999999999998</v>
      </c>
      <c r="Q13" s="93">
        <v>2.21</v>
      </c>
      <c r="R13" s="112"/>
      <c r="S13" s="92">
        <v>4.8099999999999996</v>
      </c>
      <c r="T13" s="92">
        <v>4.88</v>
      </c>
      <c r="U13" s="92">
        <v>5.17</v>
      </c>
      <c r="V13" s="92">
        <v>5.17</v>
      </c>
      <c r="W13" s="93">
        <v>5.03</v>
      </c>
      <c r="X13" s="33"/>
      <c r="Y13" s="92">
        <v>5.38</v>
      </c>
      <c r="Z13" s="92">
        <v>5.58</v>
      </c>
      <c r="AA13" s="92">
        <v>5.86</v>
      </c>
      <c r="AB13" s="92">
        <v>5.58</v>
      </c>
      <c r="AC13" s="92">
        <v>5.55</v>
      </c>
      <c r="AD13" s="92">
        <v>5.61</v>
      </c>
      <c r="AE13" s="92">
        <v>5.36</v>
      </c>
      <c r="AF13" s="92">
        <v>5.23</v>
      </c>
      <c r="AG13" s="92">
        <v>5.38</v>
      </c>
      <c r="AH13" s="93">
        <v>5.4</v>
      </c>
    </row>
    <row r="14" spans="1:34" ht="16.5" x14ac:dyDescent="0.35">
      <c r="A14" s="113" t="s">
        <v>75</v>
      </c>
      <c r="B14" s="114">
        <v>4.78</v>
      </c>
      <c r="C14" s="115">
        <v>4.93</v>
      </c>
      <c r="D14" s="115">
        <v>4.82</v>
      </c>
      <c r="E14" s="115">
        <v>4.68</v>
      </c>
      <c r="F14" s="116">
        <v>4.63</v>
      </c>
      <c r="G14" s="113" t="s">
        <v>75</v>
      </c>
      <c r="H14" s="115">
        <v>1.94</v>
      </c>
      <c r="I14" s="115">
        <v>2.02</v>
      </c>
      <c r="J14" s="115">
        <v>2.1</v>
      </c>
      <c r="K14" s="115">
        <v>2.12</v>
      </c>
      <c r="L14" s="115">
        <v>2.06</v>
      </c>
      <c r="M14" s="115">
        <v>1.99</v>
      </c>
      <c r="N14" s="115">
        <v>1.99</v>
      </c>
      <c r="O14" s="115">
        <v>2</v>
      </c>
      <c r="P14" s="115">
        <v>1.97</v>
      </c>
      <c r="Q14" s="116">
        <v>1.93</v>
      </c>
      <c r="R14" s="113" t="s">
        <v>75</v>
      </c>
      <c r="S14" s="114">
        <v>3.75</v>
      </c>
      <c r="T14" s="115">
        <v>3.79</v>
      </c>
      <c r="U14" s="115">
        <v>3.94</v>
      </c>
      <c r="V14" s="115">
        <v>4.04</v>
      </c>
      <c r="W14" s="116">
        <v>4.0199999999999996</v>
      </c>
      <c r="X14" s="113" t="s">
        <v>75</v>
      </c>
      <c r="Y14" s="115">
        <v>4.22</v>
      </c>
      <c r="Z14" s="115">
        <v>4.33</v>
      </c>
      <c r="AA14" s="115">
        <v>4.22</v>
      </c>
      <c r="AB14" s="115">
        <v>4.2300000000000004</v>
      </c>
      <c r="AC14" s="115">
        <v>4.22</v>
      </c>
      <c r="AD14" s="115">
        <v>4.17</v>
      </c>
      <c r="AE14" s="115">
        <v>4.1100000000000003</v>
      </c>
      <c r="AF14" s="115">
        <v>4.17</v>
      </c>
      <c r="AG14" s="115">
        <v>4.1900000000000004</v>
      </c>
      <c r="AH14" s="116">
        <v>4.05</v>
      </c>
    </row>
    <row r="15" spans="1:34" ht="16.5" x14ac:dyDescent="0.35">
      <c r="A15" s="14"/>
      <c r="B15" s="98">
        <v>5.01</v>
      </c>
      <c r="C15" s="98">
        <v>4.95</v>
      </c>
      <c r="D15" s="98">
        <v>4.92</v>
      </c>
      <c r="E15" s="98">
        <v>4.6399999999999997</v>
      </c>
      <c r="F15" s="99">
        <v>4.58</v>
      </c>
      <c r="G15" s="25"/>
      <c r="H15" s="98">
        <v>2.0099999999999998</v>
      </c>
      <c r="I15" s="98">
        <v>2.09</v>
      </c>
      <c r="J15" s="98">
        <v>2.1800000000000002</v>
      </c>
      <c r="K15" s="98">
        <v>2.2000000000000002</v>
      </c>
      <c r="L15" s="98">
        <v>2.1</v>
      </c>
      <c r="M15" s="98">
        <v>2.11</v>
      </c>
      <c r="N15" s="98">
        <v>2.1</v>
      </c>
      <c r="O15" s="98">
        <v>2.0699999999999998</v>
      </c>
      <c r="P15" s="98">
        <v>1.96</v>
      </c>
      <c r="Q15" s="99">
        <v>1.93</v>
      </c>
      <c r="R15" s="14"/>
      <c r="S15" s="98">
        <v>3.72</v>
      </c>
      <c r="T15" s="98">
        <v>3.75</v>
      </c>
      <c r="U15" s="98">
        <v>3.95</v>
      </c>
      <c r="V15" s="98">
        <v>4.1399999999999997</v>
      </c>
      <c r="W15" s="99">
        <v>4.05</v>
      </c>
      <c r="X15" s="25"/>
      <c r="Y15" s="98">
        <v>4.22</v>
      </c>
      <c r="Z15" s="98">
        <v>4.3099999999999996</v>
      </c>
      <c r="AA15" s="98">
        <v>4.28</v>
      </c>
      <c r="AB15" s="98">
        <v>4.2300000000000004</v>
      </c>
      <c r="AC15" s="98">
        <v>4.22</v>
      </c>
      <c r="AD15" s="98">
        <v>4.2699999999999996</v>
      </c>
      <c r="AE15" s="98">
        <v>4.1500000000000004</v>
      </c>
      <c r="AF15" s="98">
        <v>4.26</v>
      </c>
      <c r="AG15" s="98">
        <v>4.16</v>
      </c>
      <c r="AH15" s="99">
        <v>4.03</v>
      </c>
    </row>
    <row r="16" spans="1:34" ht="16.5" x14ac:dyDescent="0.35">
      <c r="A16" s="14"/>
      <c r="B16" s="98">
        <v>5.07</v>
      </c>
      <c r="C16" s="98">
        <v>4.9800000000000004</v>
      </c>
      <c r="D16" s="98">
        <v>4.9400000000000004</v>
      </c>
      <c r="E16" s="98">
        <v>4.7699999999999996</v>
      </c>
      <c r="F16" s="99">
        <v>4.68</v>
      </c>
      <c r="G16" s="25"/>
      <c r="H16" s="98">
        <v>1.92</v>
      </c>
      <c r="I16" s="98">
        <v>2.02</v>
      </c>
      <c r="J16" s="98">
        <v>2.09</v>
      </c>
      <c r="K16" s="98">
        <v>2.14</v>
      </c>
      <c r="L16" s="98">
        <v>2.0699999999999998</v>
      </c>
      <c r="M16" s="98">
        <v>2.0699999999999998</v>
      </c>
      <c r="N16" s="98">
        <v>2.02</v>
      </c>
      <c r="O16" s="98">
        <v>2.02</v>
      </c>
      <c r="P16" s="98">
        <v>2</v>
      </c>
      <c r="Q16" s="99">
        <v>1.89</v>
      </c>
      <c r="R16" s="14"/>
      <c r="S16" s="98">
        <v>3.73</v>
      </c>
      <c r="T16" s="98">
        <v>3.82</v>
      </c>
      <c r="U16" s="98">
        <v>3.98</v>
      </c>
      <c r="V16" s="98">
        <v>4.0599999999999996</v>
      </c>
      <c r="W16" s="99">
        <v>4.01</v>
      </c>
      <c r="X16" s="25"/>
      <c r="Y16" s="98">
        <v>4.13</v>
      </c>
      <c r="Z16" s="98">
        <v>4.3</v>
      </c>
      <c r="AA16" s="98">
        <v>4.24</v>
      </c>
      <c r="AB16" s="98">
        <v>4.22</v>
      </c>
      <c r="AC16" s="98">
        <v>4.16</v>
      </c>
      <c r="AD16" s="98">
        <v>4.26</v>
      </c>
      <c r="AE16" s="98">
        <v>4.13</v>
      </c>
      <c r="AF16" s="98">
        <v>4.17</v>
      </c>
      <c r="AG16" s="98">
        <v>4.1500000000000004</v>
      </c>
      <c r="AH16" s="99">
        <v>3.91</v>
      </c>
    </row>
    <row r="17" spans="1:34" ht="16.5" x14ac:dyDescent="0.35">
      <c r="A17" s="14"/>
      <c r="B17" s="98">
        <v>4.92</v>
      </c>
      <c r="C17" s="98">
        <v>4.99</v>
      </c>
      <c r="D17" s="98">
        <v>4.9400000000000004</v>
      </c>
      <c r="E17" s="98">
        <v>4.7</v>
      </c>
      <c r="F17" s="99">
        <v>4.72</v>
      </c>
      <c r="G17" s="25"/>
      <c r="H17" s="98">
        <v>1.98</v>
      </c>
      <c r="I17" s="98">
        <v>2.12</v>
      </c>
      <c r="J17" s="98">
        <v>2.21</v>
      </c>
      <c r="K17" s="98">
        <v>2.2000000000000002</v>
      </c>
      <c r="L17" s="98">
        <v>2.12</v>
      </c>
      <c r="M17" s="98">
        <v>2.12</v>
      </c>
      <c r="N17" s="98">
        <v>2.11</v>
      </c>
      <c r="O17" s="98">
        <v>2.12</v>
      </c>
      <c r="P17" s="98">
        <v>2.02</v>
      </c>
      <c r="Q17" s="99">
        <v>1.94</v>
      </c>
      <c r="R17" s="14"/>
      <c r="S17" s="98">
        <v>3.7</v>
      </c>
      <c r="T17" s="98">
        <v>3.89</v>
      </c>
      <c r="U17" s="98">
        <v>3.99</v>
      </c>
      <c r="V17" s="98">
        <v>4.12</v>
      </c>
      <c r="W17" s="99">
        <v>4.0199999999999996</v>
      </c>
      <c r="X17" s="25"/>
      <c r="Y17" s="98">
        <v>4.12</v>
      </c>
      <c r="Z17" s="98">
        <v>4.24</v>
      </c>
      <c r="AA17" s="98">
        <v>4.25</v>
      </c>
      <c r="AB17" s="98">
        <v>4.24</v>
      </c>
      <c r="AC17" s="98">
        <v>4.1500000000000004</v>
      </c>
      <c r="AD17" s="98">
        <v>4.18</v>
      </c>
      <c r="AE17" s="98">
        <v>4.0199999999999996</v>
      </c>
      <c r="AF17" s="98">
        <v>4.05</v>
      </c>
      <c r="AG17" s="98">
        <v>4.08</v>
      </c>
      <c r="AH17" s="99">
        <v>3.91</v>
      </c>
    </row>
    <row r="18" spans="1:34" ht="16.5" x14ac:dyDescent="0.35">
      <c r="A18" s="14"/>
      <c r="B18" s="98">
        <v>4.8600000000000003</v>
      </c>
      <c r="C18" s="98">
        <v>4.95</v>
      </c>
      <c r="D18" s="98">
        <v>4.84</v>
      </c>
      <c r="E18" s="98">
        <v>4.7699999999999996</v>
      </c>
      <c r="F18" s="99">
        <v>4.63</v>
      </c>
      <c r="G18" s="25"/>
      <c r="H18" s="98">
        <v>1.86</v>
      </c>
      <c r="I18" s="98">
        <v>2</v>
      </c>
      <c r="J18" s="98">
        <v>2.0699999999999998</v>
      </c>
      <c r="K18" s="98">
        <v>2.06</v>
      </c>
      <c r="L18" s="98">
        <v>1.96</v>
      </c>
      <c r="M18" s="98">
        <v>1.96</v>
      </c>
      <c r="N18" s="98">
        <v>1.99</v>
      </c>
      <c r="O18" s="98">
        <v>1.99</v>
      </c>
      <c r="P18" s="98">
        <v>1.97</v>
      </c>
      <c r="Q18" s="99">
        <v>1.88</v>
      </c>
      <c r="R18" s="14"/>
      <c r="S18" s="98">
        <v>3.76</v>
      </c>
      <c r="T18" s="98">
        <v>3.77</v>
      </c>
      <c r="U18" s="98">
        <v>3.99</v>
      </c>
      <c r="V18" s="98">
        <v>4.12</v>
      </c>
      <c r="W18" s="99">
        <v>4.05</v>
      </c>
      <c r="X18" s="25"/>
      <c r="Y18" s="98">
        <v>4.17</v>
      </c>
      <c r="Z18" s="98">
        <v>4.25</v>
      </c>
      <c r="AA18" s="98">
        <v>4.25</v>
      </c>
      <c r="AB18" s="98">
        <v>4.18</v>
      </c>
      <c r="AC18" s="98">
        <v>4.16</v>
      </c>
      <c r="AD18" s="98">
        <v>4.17</v>
      </c>
      <c r="AE18" s="98">
        <v>4.04</v>
      </c>
      <c r="AF18" s="98">
        <v>4.07</v>
      </c>
      <c r="AG18" s="98">
        <v>4.03</v>
      </c>
      <c r="AH18" s="99">
        <v>3.94</v>
      </c>
    </row>
    <row r="19" spans="1:34" ht="16.5" x14ac:dyDescent="0.35">
      <c r="A19" s="14"/>
      <c r="B19" s="98">
        <v>4.82</v>
      </c>
      <c r="C19" s="98">
        <v>4.87</v>
      </c>
      <c r="D19" s="98">
        <v>4.76</v>
      </c>
      <c r="E19" s="98">
        <v>4.57</v>
      </c>
      <c r="F19" s="99">
        <v>4.5599999999999996</v>
      </c>
      <c r="G19" s="25"/>
      <c r="H19" s="98">
        <v>2</v>
      </c>
      <c r="I19" s="98">
        <v>2.0699999999999998</v>
      </c>
      <c r="J19" s="98">
        <v>2.11</v>
      </c>
      <c r="K19" s="98">
        <v>2.12</v>
      </c>
      <c r="L19" s="98">
        <v>2.11</v>
      </c>
      <c r="M19" s="98">
        <v>2.0699999999999998</v>
      </c>
      <c r="N19" s="98">
        <v>2.11</v>
      </c>
      <c r="O19" s="98">
        <v>2.06</v>
      </c>
      <c r="P19" s="98">
        <v>2</v>
      </c>
      <c r="Q19" s="99">
        <v>1.96</v>
      </c>
      <c r="R19" s="14"/>
      <c r="S19" s="98">
        <v>3.97</v>
      </c>
      <c r="T19" s="98">
        <v>4.0199999999999996</v>
      </c>
      <c r="U19" s="98">
        <v>4.1900000000000004</v>
      </c>
      <c r="V19" s="98">
        <v>4.2300000000000004</v>
      </c>
      <c r="W19" s="99">
        <v>4.1500000000000004</v>
      </c>
      <c r="X19" s="25"/>
      <c r="Y19" s="98">
        <v>4.18</v>
      </c>
      <c r="Z19" s="98">
        <v>4.49</v>
      </c>
      <c r="AA19" s="98">
        <v>4.59</v>
      </c>
      <c r="AB19" s="98">
        <v>4.6500000000000004</v>
      </c>
      <c r="AC19" s="98">
        <v>4.57</v>
      </c>
      <c r="AD19" s="98">
        <v>4.51</v>
      </c>
      <c r="AE19" s="98">
        <v>4.33</v>
      </c>
      <c r="AF19" s="98">
        <v>4.3099999999999996</v>
      </c>
      <c r="AG19" s="98">
        <v>4.21</v>
      </c>
      <c r="AH19" s="99">
        <v>4.21</v>
      </c>
    </row>
    <row r="20" spans="1:34" ht="16.5" x14ac:dyDescent="0.35">
      <c r="A20" s="14"/>
      <c r="B20" s="98">
        <v>4.84</v>
      </c>
      <c r="C20" s="98">
        <v>4.88</v>
      </c>
      <c r="D20" s="98">
        <v>4.8499999999999996</v>
      </c>
      <c r="E20" s="98">
        <v>4.63</v>
      </c>
      <c r="F20" s="99">
        <v>4.59</v>
      </c>
      <c r="G20" s="25"/>
      <c r="H20" s="98">
        <v>1.98</v>
      </c>
      <c r="I20" s="98">
        <v>2.04</v>
      </c>
      <c r="J20" s="98">
        <v>2.13</v>
      </c>
      <c r="K20" s="98">
        <v>2.1</v>
      </c>
      <c r="L20" s="98">
        <v>2.06</v>
      </c>
      <c r="M20" s="98">
        <v>2.1</v>
      </c>
      <c r="N20" s="98">
        <v>2.08</v>
      </c>
      <c r="O20" s="98">
        <v>2.06</v>
      </c>
      <c r="P20" s="98">
        <v>1.97</v>
      </c>
      <c r="Q20" s="99">
        <v>1.93</v>
      </c>
      <c r="R20" s="14"/>
      <c r="S20" s="98">
        <v>3.91</v>
      </c>
      <c r="T20" s="98">
        <v>4.01</v>
      </c>
      <c r="U20" s="98">
        <v>4.18</v>
      </c>
      <c r="V20" s="98">
        <v>4.25</v>
      </c>
      <c r="W20" s="99">
        <v>4.2300000000000004</v>
      </c>
      <c r="X20" s="25"/>
      <c r="Y20" s="98">
        <v>4.25</v>
      </c>
      <c r="Z20" s="98">
        <v>4.49</v>
      </c>
      <c r="AA20" s="98">
        <v>4.57</v>
      </c>
      <c r="AB20" s="98">
        <v>4.58</v>
      </c>
      <c r="AC20" s="98">
        <v>4.6100000000000003</v>
      </c>
      <c r="AD20" s="98">
        <v>4.4000000000000004</v>
      </c>
      <c r="AE20" s="98">
        <v>4.25</v>
      </c>
      <c r="AF20" s="98">
        <v>4.21</v>
      </c>
      <c r="AG20" s="98">
        <v>4.25</v>
      </c>
      <c r="AH20" s="99">
        <v>4.24</v>
      </c>
    </row>
    <row r="21" spans="1:34" ht="16.5" x14ac:dyDescent="0.35">
      <c r="A21" s="14"/>
      <c r="B21" s="98">
        <v>4.9000000000000004</v>
      </c>
      <c r="C21" s="98">
        <v>4.95</v>
      </c>
      <c r="D21" s="98">
        <v>4.8899999999999997</v>
      </c>
      <c r="E21" s="98">
        <v>4.6900000000000004</v>
      </c>
      <c r="F21" s="99">
        <v>4.51</v>
      </c>
      <c r="G21" s="25"/>
      <c r="H21" s="98">
        <v>1.87</v>
      </c>
      <c r="I21" s="98">
        <v>2.04</v>
      </c>
      <c r="J21" s="98">
        <v>2.1</v>
      </c>
      <c r="K21" s="98">
        <v>2.14</v>
      </c>
      <c r="L21" s="98">
        <v>2.09</v>
      </c>
      <c r="M21" s="98">
        <v>2.09</v>
      </c>
      <c r="N21" s="98">
        <v>2.09</v>
      </c>
      <c r="O21" s="98">
        <v>2.06</v>
      </c>
      <c r="P21" s="98">
        <v>1.96</v>
      </c>
      <c r="Q21" s="99">
        <v>1.95</v>
      </c>
      <c r="R21" s="14"/>
      <c r="S21" s="98">
        <v>3.95</v>
      </c>
      <c r="T21" s="98">
        <v>4.01</v>
      </c>
      <c r="U21" s="98">
        <v>4.0999999999999996</v>
      </c>
      <c r="V21" s="98">
        <v>4.2300000000000004</v>
      </c>
      <c r="W21" s="99">
        <v>4.25</v>
      </c>
      <c r="X21" s="25"/>
      <c r="Y21" s="98">
        <v>4.24</v>
      </c>
      <c r="Z21" s="98">
        <v>4.5</v>
      </c>
      <c r="AA21" s="98">
        <v>4.57</v>
      </c>
      <c r="AB21" s="98">
        <v>4.58</v>
      </c>
      <c r="AC21" s="98">
        <v>4.5199999999999996</v>
      </c>
      <c r="AD21" s="98">
        <v>4.38</v>
      </c>
      <c r="AE21" s="98">
        <v>4.3099999999999996</v>
      </c>
      <c r="AF21" s="98">
        <v>4.13</v>
      </c>
      <c r="AG21" s="98">
        <v>4.26</v>
      </c>
      <c r="AH21" s="99">
        <v>4.2</v>
      </c>
    </row>
    <row r="22" spans="1:34" ht="16.5" x14ac:dyDescent="0.35">
      <c r="A22" s="14"/>
      <c r="B22" s="98">
        <v>4.9000000000000004</v>
      </c>
      <c r="C22" s="98">
        <v>4.91</v>
      </c>
      <c r="D22" s="98">
        <v>4.8099999999999996</v>
      </c>
      <c r="E22" s="98">
        <v>4.66</v>
      </c>
      <c r="F22" s="99">
        <v>4.45</v>
      </c>
      <c r="G22" s="25"/>
      <c r="H22" s="98">
        <v>1.9</v>
      </c>
      <c r="I22" s="98">
        <v>2.06</v>
      </c>
      <c r="J22" s="98">
        <v>2.11</v>
      </c>
      <c r="K22" s="98">
        <v>2.13</v>
      </c>
      <c r="L22" s="98">
        <v>2.11</v>
      </c>
      <c r="M22" s="98">
        <v>2.11</v>
      </c>
      <c r="N22" s="98">
        <v>2.1</v>
      </c>
      <c r="O22" s="98">
        <v>2.0699999999999998</v>
      </c>
      <c r="P22" s="98">
        <v>1.98</v>
      </c>
      <c r="Q22" s="99">
        <v>1.96</v>
      </c>
      <c r="R22" s="14"/>
      <c r="S22" s="98">
        <v>3.94</v>
      </c>
      <c r="T22" s="98">
        <v>3.95</v>
      </c>
      <c r="U22" s="98">
        <v>4.1399999999999997</v>
      </c>
      <c r="V22" s="98">
        <v>4.28</v>
      </c>
      <c r="W22" s="99">
        <v>4.1399999999999997</v>
      </c>
      <c r="X22" s="25"/>
      <c r="Y22" s="98">
        <v>4.2300000000000004</v>
      </c>
      <c r="Z22" s="98">
        <v>4.5599999999999996</v>
      </c>
      <c r="AA22" s="98">
        <v>4.57</v>
      </c>
      <c r="AB22" s="98">
        <v>4.62</v>
      </c>
      <c r="AC22" s="98">
        <v>4.5599999999999996</v>
      </c>
      <c r="AD22" s="98">
        <v>4.41</v>
      </c>
      <c r="AE22" s="98">
        <v>4.34</v>
      </c>
      <c r="AF22" s="98">
        <v>4.24</v>
      </c>
      <c r="AG22" s="98">
        <v>4.2</v>
      </c>
      <c r="AH22" s="99">
        <v>4.22</v>
      </c>
    </row>
    <row r="23" spans="1:34" thickBot="1" x14ac:dyDescent="0.4">
      <c r="A23" s="107"/>
      <c r="B23" s="117">
        <v>4.93</v>
      </c>
      <c r="C23" s="117">
        <v>4.95</v>
      </c>
      <c r="D23" s="117">
        <v>4.84</v>
      </c>
      <c r="E23" s="117">
        <v>4.63</v>
      </c>
      <c r="F23" s="118">
        <v>4.57</v>
      </c>
      <c r="G23" s="106"/>
      <c r="H23" s="117">
        <v>1.88</v>
      </c>
      <c r="I23" s="117">
        <v>2.0299999999999998</v>
      </c>
      <c r="J23" s="117">
        <v>2.09</v>
      </c>
      <c r="K23" s="117">
        <v>2.13</v>
      </c>
      <c r="L23" s="117">
        <v>2.08</v>
      </c>
      <c r="M23" s="117">
        <v>2.1</v>
      </c>
      <c r="N23" s="117">
        <v>2.1</v>
      </c>
      <c r="O23" s="117">
        <v>2.06</v>
      </c>
      <c r="P23" s="117">
        <v>1.96</v>
      </c>
      <c r="Q23" s="118">
        <v>1.94</v>
      </c>
      <c r="R23" s="107"/>
      <c r="S23" s="117">
        <v>3.95</v>
      </c>
      <c r="T23" s="117">
        <v>3.95</v>
      </c>
      <c r="U23" s="117">
        <v>4.18</v>
      </c>
      <c r="V23" s="117">
        <v>4.18</v>
      </c>
      <c r="W23" s="118">
        <v>4.21</v>
      </c>
      <c r="X23" s="106"/>
      <c r="Y23" s="117">
        <v>4.17</v>
      </c>
      <c r="Z23" s="117">
        <v>4.4800000000000004</v>
      </c>
      <c r="AA23" s="117">
        <v>4.5599999999999996</v>
      </c>
      <c r="AB23" s="117">
        <v>4.53</v>
      </c>
      <c r="AC23" s="117">
        <v>4.49</v>
      </c>
      <c r="AD23" s="117">
        <v>4.33</v>
      </c>
      <c r="AE23" s="117">
        <v>4.29</v>
      </c>
      <c r="AF23" s="117">
        <v>4.1399999999999997</v>
      </c>
      <c r="AG23" s="117">
        <v>4.1900000000000004</v>
      </c>
      <c r="AH23" s="118">
        <v>4.2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0.27780000000000094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0.28620000000000001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1.0203999999999995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1.2944999999999993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0.48436923076923244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0.44030769230769229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0.73485596707818901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0.85615079365079327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1.5693563076923132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1.4265969230769231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0.79364444444444404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1.2944999999999993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0.35999999999999943</v>
      </c>
      <c r="C33" s="67">
        <f t="shared" ref="C33:F33" si="0">C4-C14</f>
        <v>0.19000000000000039</v>
      </c>
      <c r="D33" s="67">
        <f t="shared" si="0"/>
        <v>0.35999999999999943</v>
      </c>
      <c r="E33" s="67">
        <f t="shared" si="0"/>
        <v>0.37000000000000011</v>
      </c>
      <c r="F33" s="68">
        <f t="shared" si="0"/>
        <v>0.33999999999999986</v>
      </c>
      <c r="G33" s="69" t="s">
        <v>56</v>
      </c>
      <c r="H33" s="22">
        <f>H4-H14</f>
        <v>0.25</v>
      </c>
      <c r="I33" s="22">
        <f t="shared" ref="I33:Q33" si="1">I4-I14</f>
        <v>0.29999999999999982</v>
      </c>
      <c r="J33" s="22">
        <f t="shared" si="1"/>
        <v>0.25999999999999979</v>
      </c>
      <c r="K33" s="22">
        <f t="shared" si="1"/>
        <v>0.27</v>
      </c>
      <c r="L33" s="22">
        <f t="shared" si="1"/>
        <v>0.2799999999999998</v>
      </c>
      <c r="M33" s="22">
        <f t="shared" si="1"/>
        <v>0.34000000000000008</v>
      </c>
      <c r="N33" s="22">
        <f t="shared" si="1"/>
        <v>0.30000000000000004</v>
      </c>
      <c r="O33" s="22">
        <f t="shared" si="1"/>
        <v>0.33999999999999986</v>
      </c>
      <c r="P33" s="22">
        <f t="shared" si="1"/>
        <v>0.24</v>
      </c>
      <c r="Q33" s="70">
        <f t="shared" si="1"/>
        <v>0.32000000000000006</v>
      </c>
      <c r="R33" s="66" t="s">
        <v>52</v>
      </c>
      <c r="S33" s="67">
        <f>S4-S14</f>
        <v>1.1500000000000004</v>
      </c>
      <c r="T33" s="67">
        <f t="shared" ref="T33:W33" si="2">T4-T14</f>
        <v>1.1399999999999997</v>
      </c>
      <c r="U33" s="67">
        <f t="shared" si="2"/>
        <v>1.1300000000000003</v>
      </c>
      <c r="V33" s="67">
        <f t="shared" si="2"/>
        <v>1.2000000000000002</v>
      </c>
      <c r="W33" s="68">
        <f t="shared" si="2"/>
        <v>1.2100000000000009</v>
      </c>
      <c r="X33" s="69" t="s">
        <v>56</v>
      </c>
      <c r="Y33" s="22">
        <f>Y4-Y14</f>
        <v>1.2999999999999998</v>
      </c>
      <c r="Z33" s="22">
        <f t="shared" ref="Z33:AH33" si="3">Z4-Z14</f>
        <v>1.2999999999999998</v>
      </c>
      <c r="AA33" s="22">
        <f t="shared" si="3"/>
        <v>1.4900000000000002</v>
      </c>
      <c r="AB33" s="22">
        <f t="shared" si="3"/>
        <v>1.3899999999999997</v>
      </c>
      <c r="AC33" s="22">
        <f t="shared" si="3"/>
        <v>1.4800000000000004</v>
      </c>
      <c r="AD33" s="22">
        <f t="shared" si="3"/>
        <v>1.3399999999999999</v>
      </c>
      <c r="AE33" s="22">
        <f t="shared" si="3"/>
        <v>1.5</v>
      </c>
      <c r="AF33" s="22">
        <f t="shared" si="3"/>
        <v>1.42</v>
      </c>
      <c r="AG33" s="22">
        <f t="shared" si="3"/>
        <v>1.29</v>
      </c>
      <c r="AH33" s="70">
        <f t="shared" si="3"/>
        <v>1.38</v>
      </c>
    </row>
    <row r="34" spans="1:34" ht="16.5" x14ac:dyDescent="0.35">
      <c r="A34" s="55"/>
      <c r="B34" s="54">
        <f t="shared" ref="B34:F42" si="4">B5-B15</f>
        <v>0.29999999999999982</v>
      </c>
      <c r="C34" s="54">
        <f t="shared" si="4"/>
        <v>0.29000000000000004</v>
      </c>
      <c r="D34" s="54">
        <f t="shared" si="4"/>
        <v>0.24000000000000021</v>
      </c>
      <c r="E34" s="54">
        <f t="shared" si="4"/>
        <v>0.39000000000000057</v>
      </c>
      <c r="F34" s="56">
        <f t="shared" si="4"/>
        <v>0.37000000000000011</v>
      </c>
      <c r="G34" s="71"/>
      <c r="H34" s="22">
        <f t="shared" ref="H34:Q42" si="5">H5-H15</f>
        <v>0.21000000000000041</v>
      </c>
      <c r="I34" s="22">
        <f t="shared" si="5"/>
        <v>0.32000000000000028</v>
      </c>
      <c r="J34" s="22">
        <f t="shared" si="5"/>
        <v>0.25999999999999979</v>
      </c>
      <c r="K34" s="22">
        <f t="shared" si="5"/>
        <v>0.29000000000000004</v>
      </c>
      <c r="L34" s="22">
        <f t="shared" si="5"/>
        <v>0.33999999999999986</v>
      </c>
      <c r="M34" s="22">
        <f t="shared" si="5"/>
        <v>0.38000000000000034</v>
      </c>
      <c r="N34" s="22">
        <f t="shared" si="5"/>
        <v>0.27</v>
      </c>
      <c r="O34" s="22">
        <f t="shared" si="5"/>
        <v>0.26000000000000023</v>
      </c>
      <c r="P34" s="22">
        <f t="shared" si="5"/>
        <v>0.29999999999999982</v>
      </c>
      <c r="Q34" s="70">
        <f t="shared" si="5"/>
        <v>0.34000000000000008</v>
      </c>
      <c r="R34" s="55"/>
      <c r="S34" s="54">
        <f t="shared" ref="S34:W42" si="6">S5-S15</f>
        <v>1.0899999999999994</v>
      </c>
      <c r="T34" s="54">
        <f t="shared" si="6"/>
        <v>1.21</v>
      </c>
      <c r="U34" s="54">
        <f t="shared" si="6"/>
        <v>1.0899999999999999</v>
      </c>
      <c r="V34" s="54">
        <f t="shared" si="6"/>
        <v>1.1600000000000001</v>
      </c>
      <c r="W34" s="56">
        <f t="shared" si="6"/>
        <v>1.1500000000000004</v>
      </c>
      <c r="X34" s="71"/>
      <c r="Y34" s="22">
        <f t="shared" ref="Y34:AH42" si="7">Y5-Y15</f>
        <v>1.4800000000000004</v>
      </c>
      <c r="Z34" s="22">
        <f t="shared" si="7"/>
        <v>1.4100000000000001</v>
      </c>
      <c r="AA34" s="22">
        <f t="shared" si="7"/>
        <v>1.37</v>
      </c>
      <c r="AB34" s="22">
        <f t="shared" si="7"/>
        <v>1.5299999999999994</v>
      </c>
      <c r="AC34" s="22">
        <f t="shared" si="7"/>
        <v>1.37</v>
      </c>
      <c r="AD34" s="22">
        <f t="shared" si="7"/>
        <v>1.25</v>
      </c>
      <c r="AE34" s="22">
        <f t="shared" si="7"/>
        <v>1.5099999999999998</v>
      </c>
      <c r="AF34" s="22">
        <f t="shared" si="7"/>
        <v>1.5</v>
      </c>
      <c r="AG34" s="22">
        <f t="shared" si="7"/>
        <v>1.37</v>
      </c>
      <c r="AH34" s="70">
        <f t="shared" si="7"/>
        <v>1.46</v>
      </c>
    </row>
    <row r="35" spans="1:34" ht="16.5" x14ac:dyDescent="0.35">
      <c r="A35" s="55"/>
      <c r="B35" s="54">
        <f t="shared" si="4"/>
        <v>0.25</v>
      </c>
      <c r="C35" s="54">
        <f t="shared" si="4"/>
        <v>0.25999999999999979</v>
      </c>
      <c r="D35" s="54">
        <f t="shared" si="4"/>
        <v>0.3199999999999994</v>
      </c>
      <c r="E35" s="54">
        <f t="shared" si="4"/>
        <v>0.15000000000000036</v>
      </c>
      <c r="F35" s="56">
        <f t="shared" si="4"/>
        <v>0.15000000000000036</v>
      </c>
      <c r="G35" s="71"/>
      <c r="H35" s="22">
        <f t="shared" si="5"/>
        <v>0.28000000000000025</v>
      </c>
      <c r="I35" s="22">
        <f t="shared" si="5"/>
        <v>0.29000000000000004</v>
      </c>
      <c r="J35" s="22">
        <f t="shared" si="5"/>
        <v>0.27</v>
      </c>
      <c r="K35" s="22">
        <f t="shared" si="5"/>
        <v>0.25999999999999979</v>
      </c>
      <c r="L35" s="22">
        <f t="shared" si="5"/>
        <v>0.29000000000000004</v>
      </c>
      <c r="M35" s="22">
        <f t="shared" si="5"/>
        <v>0.27</v>
      </c>
      <c r="N35" s="22">
        <f t="shared" si="5"/>
        <v>0.25</v>
      </c>
      <c r="O35" s="22">
        <f t="shared" si="5"/>
        <v>0.2799999999999998</v>
      </c>
      <c r="P35" s="22">
        <f t="shared" si="5"/>
        <v>0.31000000000000005</v>
      </c>
      <c r="Q35" s="70">
        <f t="shared" si="5"/>
        <v>0.31000000000000028</v>
      </c>
      <c r="R35" s="55"/>
      <c r="S35" s="54">
        <f t="shared" si="6"/>
        <v>1.1300000000000003</v>
      </c>
      <c r="T35" s="54">
        <f t="shared" si="6"/>
        <v>1.2100000000000004</v>
      </c>
      <c r="U35" s="54">
        <f t="shared" si="6"/>
        <v>1.31</v>
      </c>
      <c r="V35" s="54">
        <f t="shared" si="6"/>
        <v>1.1400000000000006</v>
      </c>
      <c r="W35" s="56">
        <f t="shared" si="6"/>
        <v>1.0499999999999998</v>
      </c>
      <c r="X35" s="71"/>
      <c r="Y35" s="22">
        <f t="shared" si="7"/>
        <v>1.6000000000000005</v>
      </c>
      <c r="Z35" s="22">
        <f t="shared" si="7"/>
        <v>1.4500000000000002</v>
      </c>
      <c r="AA35" s="22">
        <f t="shared" si="7"/>
        <v>1.42</v>
      </c>
      <c r="AB35" s="22">
        <f t="shared" si="7"/>
        <v>1.5300000000000002</v>
      </c>
      <c r="AC35" s="22">
        <f t="shared" si="7"/>
        <v>1.5499999999999998</v>
      </c>
      <c r="AD35" s="22">
        <f t="shared" si="7"/>
        <v>1.29</v>
      </c>
      <c r="AE35" s="22">
        <f t="shared" si="7"/>
        <v>1.3500000000000005</v>
      </c>
      <c r="AF35" s="22">
        <f t="shared" si="7"/>
        <v>1.3200000000000003</v>
      </c>
      <c r="AG35" s="22">
        <f t="shared" si="7"/>
        <v>1.3899999999999997</v>
      </c>
      <c r="AH35" s="70">
        <f t="shared" si="7"/>
        <v>1.42</v>
      </c>
    </row>
    <row r="36" spans="1:34" ht="16.5" x14ac:dyDescent="0.35">
      <c r="A36" s="55"/>
      <c r="B36" s="54">
        <f t="shared" si="4"/>
        <v>0.23000000000000043</v>
      </c>
      <c r="C36" s="54">
        <f t="shared" si="4"/>
        <v>0.3199999999999994</v>
      </c>
      <c r="D36" s="54">
        <f t="shared" si="4"/>
        <v>0.35999999999999943</v>
      </c>
      <c r="E36" s="54">
        <f t="shared" si="4"/>
        <v>0.25</v>
      </c>
      <c r="F36" s="56">
        <f t="shared" si="4"/>
        <v>0.28000000000000025</v>
      </c>
      <c r="G36" s="71"/>
      <c r="H36" s="22">
        <f t="shared" si="5"/>
        <v>0.31999999999999984</v>
      </c>
      <c r="I36" s="22">
        <f t="shared" si="5"/>
        <v>0.31999999999999984</v>
      </c>
      <c r="J36" s="22">
        <f t="shared" si="5"/>
        <v>0.27</v>
      </c>
      <c r="K36" s="22">
        <f t="shared" si="5"/>
        <v>0.29999999999999982</v>
      </c>
      <c r="L36" s="22">
        <f t="shared" si="5"/>
        <v>0.27</v>
      </c>
      <c r="M36" s="22">
        <f t="shared" si="5"/>
        <v>0.2799999999999998</v>
      </c>
      <c r="N36" s="22">
        <f t="shared" si="5"/>
        <v>0.30000000000000027</v>
      </c>
      <c r="O36" s="22">
        <f t="shared" si="5"/>
        <v>0.25</v>
      </c>
      <c r="P36" s="22">
        <f t="shared" si="5"/>
        <v>0.25</v>
      </c>
      <c r="Q36" s="70">
        <f t="shared" si="5"/>
        <v>0.25</v>
      </c>
      <c r="R36" s="55"/>
      <c r="S36" s="54">
        <f t="shared" si="6"/>
        <v>1.0300000000000002</v>
      </c>
      <c r="T36" s="54">
        <f t="shared" si="6"/>
        <v>1.1000000000000001</v>
      </c>
      <c r="U36" s="54">
        <f t="shared" si="6"/>
        <v>1.2199999999999998</v>
      </c>
      <c r="V36" s="54">
        <f t="shared" si="6"/>
        <v>1.1799999999999997</v>
      </c>
      <c r="W36" s="56">
        <f t="shared" si="6"/>
        <v>1.0600000000000005</v>
      </c>
      <c r="X36" s="71"/>
      <c r="Y36" s="22">
        <f t="shared" si="7"/>
        <v>1.2999999999999998</v>
      </c>
      <c r="Z36" s="22">
        <f t="shared" si="7"/>
        <v>1.5</v>
      </c>
      <c r="AA36" s="22">
        <f t="shared" si="7"/>
        <v>1.5</v>
      </c>
      <c r="AB36" s="22">
        <f t="shared" si="7"/>
        <v>1.3999999999999995</v>
      </c>
      <c r="AC36" s="22">
        <f t="shared" si="7"/>
        <v>1.4699999999999998</v>
      </c>
      <c r="AD36" s="22">
        <f t="shared" si="7"/>
        <v>1.37</v>
      </c>
      <c r="AE36" s="22">
        <f t="shared" si="7"/>
        <v>1.4900000000000002</v>
      </c>
      <c r="AF36" s="22">
        <f t="shared" si="7"/>
        <v>1.3900000000000006</v>
      </c>
      <c r="AG36" s="22">
        <f t="shared" si="7"/>
        <v>1.29</v>
      </c>
      <c r="AH36" s="70">
        <f t="shared" si="7"/>
        <v>1.38</v>
      </c>
    </row>
    <row r="37" spans="1:34" ht="16.5" x14ac:dyDescent="0.35">
      <c r="A37" s="55"/>
      <c r="B37" s="54">
        <f t="shared" si="4"/>
        <v>0.25999999999999979</v>
      </c>
      <c r="C37" s="54">
        <f t="shared" si="4"/>
        <v>0.33999999999999986</v>
      </c>
      <c r="D37" s="54">
        <f t="shared" si="4"/>
        <v>0.23000000000000043</v>
      </c>
      <c r="E37" s="54">
        <f t="shared" si="4"/>
        <v>0.22000000000000064</v>
      </c>
      <c r="F37" s="56">
        <f t="shared" si="4"/>
        <v>0.29000000000000004</v>
      </c>
      <c r="G37" s="71"/>
      <c r="H37" s="22">
        <f t="shared" si="5"/>
        <v>0.32999999999999985</v>
      </c>
      <c r="I37" s="22">
        <f t="shared" si="5"/>
        <v>0.20999999999999996</v>
      </c>
      <c r="J37" s="22">
        <f t="shared" si="5"/>
        <v>0.26000000000000023</v>
      </c>
      <c r="K37" s="22">
        <f t="shared" si="5"/>
        <v>0.29000000000000004</v>
      </c>
      <c r="L37" s="22">
        <f t="shared" si="5"/>
        <v>0.29999999999999982</v>
      </c>
      <c r="M37" s="22">
        <f t="shared" si="5"/>
        <v>0.31000000000000005</v>
      </c>
      <c r="N37" s="22">
        <f t="shared" si="5"/>
        <v>0.32000000000000006</v>
      </c>
      <c r="O37" s="22">
        <f t="shared" si="5"/>
        <v>0.30999999999999983</v>
      </c>
      <c r="P37" s="22">
        <f t="shared" si="5"/>
        <v>0.30999999999999983</v>
      </c>
      <c r="Q37" s="70">
        <f t="shared" si="5"/>
        <v>0.27</v>
      </c>
      <c r="R37" s="55"/>
      <c r="S37" s="54">
        <f t="shared" si="6"/>
        <v>1.1200000000000001</v>
      </c>
      <c r="T37" s="54">
        <f t="shared" si="6"/>
        <v>1.1199999999999997</v>
      </c>
      <c r="U37" s="54">
        <f t="shared" si="6"/>
        <v>1.0899999999999999</v>
      </c>
      <c r="V37" s="54">
        <f t="shared" si="6"/>
        <v>0.9399999999999995</v>
      </c>
      <c r="W37" s="56">
        <f t="shared" si="6"/>
        <v>1.04</v>
      </c>
      <c r="X37" s="71"/>
      <c r="Y37" s="22">
        <f t="shared" si="7"/>
        <v>1.42</v>
      </c>
      <c r="Z37" s="22">
        <f t="shared" si="7"/>
        <v>1.5599999999999996</v>
      </c>
      <c r="AA37" s="22">
        <f t="shared" si="7"/>
        <v>1.5300000000000002</v>
      </c>
      <c r="AB37" s="22">
        <f t="shared" si="7"/>
        <v>1.5200000000000005</v>
      </c>
      <c r="AC37" s="22">
        <f t="shared" si="7"/>
        <v>1.38</v>
      </c>
      <c r="AD37" s="22">
        <f t="shared" si="7"/>
        <v>1.3600000000000003</v>
      </c>
      <c r="AE37" s="22">
        <f t="shared" si="7"/>
        <v>1.5199999999999996</v>
      </c>
      <c r="AF37" s="22">
        <f t="shared" si="7"/>
        <v>1.46</v>
      </c>
      <c r="AG37" s="22">
        <f t="shared" si="7"/>
        <v>1.3099999999999996</v>
      </c>
      <c r="AH37" s="70">
        <f t="shared" si="7"/>
        <v>1.3800000000000003</v>
      </c>
    </row>
    <row r="38" spans="1:34" ht="16.5" x14ac:dyDescent="0.35">
      <c r="A38" s="55" t="s">
        <v>53</v>
      </c>
      <c r="B38" s="54">
        <f t="shared" si="4"/>
        <v>0.21999999999999975</v>
      </c>
      <c r="C38" s="54">
        <f t="shared" si="4"/>
        <v>0.20000000000000018</v>
      </c>
      <c r="D38" s="54">
        <f t="shared" si="4"/>
        <v>0.36000000000000032</v>
      </c>
      <c r="E38" s="54">
        <f t="shared" si="4"/>
        <v>0.29999999999999982</v>
      </c>
      <c r="F38" s="56">
        <f t="shared" si="4"/>
        <v>0.17000000000000082</v>
      </c>
      <c r="G38" s="71" t="s">
        <v>57</v>
      </c>
      <c r="H38" s="22">
        <f t="shared" si="5"/>
        <v>0.14000000000000012</v>
      </c>
      <c r="I38" s="22">
        <f t="shared" si="5"/>
        <v>0.29000000000000004</v>
      </c>
      <c r="J38" s="22">
        <f t="shared" si="5"/>
        <v>0.3400000000000003</v>
      </c>
      <c r="K38" s="22">
        <f t="shared" si="5"/>
        <v>0.25</v>
      </c>
      <c r="L38" s="22">
        <f t="shared" si="5"/>
        <v>0.26000000000000023</v>
      </c>
      <c r="M38" s="22">
        <f t="shared" si="5"/>
        <v>0.22999999999999998</v>
      </c>
      <c r="N38" s="22">
        <f t="shared" si="5"/>
        <v>0.29000000000000004</v>
      </c>
      <c r="O38" s="22">
        <f t="shared" si="5"/>
        <v>0.2799999999999998</v>
      </c>
      <c r="P38" s="22">
        <f t="shared" si="5"/>
        <v>0.31000000000000005</v>
      </c>
      <c r="Q38" s="70">
        <f t="shared" si="5"/>
        <v>0.27</v>
      </c>
      <c r="R38" s="55" t="s">
        <v>53</v>
      </c>
      <c r="S38" s="54">
        <f t="shared" si="6"/>
        <v>0.89999999999999991</v>
      </c>
      <c r="T38" s="54">
        <f t="shared" si="6"/>
        <v>0.96000000000000085</v>
      </c>
      <c r="U38" s="54">
        <f t="shared" si="6"/>
        <v>0.90999999999999925</v>
      </c>
      <c r="V38" s="54">
        <f t="shared" si="6"/>
        <v>0.86999999999999922</v>
      </c>
      <c r="W38" s="56">
        <f t="shared" si="6"/>
        <v>0.88999999999999968</v>
      </c>
      <c r="X38" s="71" t="s">
        <v>57</v>
      </c>
      <c r="Y38" s="22">
        <f t="shared" si="7"/>
        <v>1.1400000000000006</v>
      </c>
      <c r="Z38" s="22">
        <f t="shared" si="7"/>
        <v>1.0999999999999996</v>
      </c>
      <c r="AA38" s="22">
        <f t="shared" si="7"/>
        <v>1.1299999999999999</v>
      </c>
      <c r="AB38" s="22">
        <f t="shared" si="7"/>
        <v>1.0699999999999994</v>
      </c>
      <c r="AC38" s="22">
        <f t="shared" si="7"/>
        <v>1.1099999999999994</v>
      </c>
      <c r="AD38" s="22">
        <f t="shared" si="7"/>
        <v>1.1299999999999999</v>
      </c>
      <c r="AE38" s="22">
        <f t="shared" si="7"/>
        <v>1.0499999999999998</v>
      </c>
      <c r="AF38" s="22">
        <f t="shared" si="7"/>
        <v>1.04</v>
      </c>
      <c r="AG38" s="22">
        <f t="shared" si="7"/>
        <v>1.1299999999999999</v>
      </c>
      <c r="AH38" s="70">
        <f t="shared" si="7"/>
        <v>1.0499999999999998</v>
      </c>
    </row>
    <row r="39" spans="1:34" ht="16.5" x14ac:dyDescent="0.35">
      <c r="A39" s="55"/>
      <c r="B39" s="54">
        <f t="shared" si="4"/>
        <v>0.3100000000000005</v>
      </c>
      <c r="C39" s="54">
        <f t="shared" si="4"/>
        <v>0.3100000000000005</v>
      </c>
      <c r="D39" s="54">
        <f t="shared" si="4"/>
        <v>0.28000000000000025</v>
      </c>
      <c r="E39" s="54">
        <f t="shared" si="4"/>
        <v>0.28000000000000025</v>
      </c>
      <c r="F39" s="56">
        <f t="shared" si="4"/>
        <v>0.29000000000000004</v>
      </c>
      <c r="G39" s="71"/>
      <c r="H39" s="22">
        <f t="shared" si="5"/>
        <v>0.29999999999999982</v>
      </c>
      <c r="I39" s="22">
        <f t="shared" si="5"/>
        <v>0.29999999999999982</v>
      </c>
      <c r="J39" s="22">
        <f t="shared" si="5"/>
        <v>0.24000000000000021</v>
      </c>
      <c r="K39" s="22">
        <f t="shared" si="5"/>
        <v>0.27</v>
      </c>
      <c r="L39" s="22">
        <f t="shared" si="5"/>
        <v>0.35000000000000009</v>
      </c>
      <c r="M39" s="22">
        <f t="shared" si="5"/>
        <v>0.2799999999999998</v>
      </c>
      <c r="N39" s="22">
        <f t="shared" si="5"/>
        <v>0.22999999999999998</v>
      </c>
      <c r="O39" s="22">
        <f t="shared" si="5"/>
        <v>0.27</v>
      </c>
      <c r="P39" s="22">
        <f t="shared" si="5"/>
        <v>0.32000000000000006</v>
      </c>
      <c r="Q39" s="70">
        <f t="shared" si="5"/>
        <v>0.31000000000000028</v>
      </c>
      <c r="R39" s="55"/>
      <c r="S39" s="54">
        <f t="shared" si="6"/>
        <v>0.9399999999999995</v>
      </c>
      <c r="T39" s="54">
        <f t="shared" si="6"/>
        <v>0.96</v>
      </c>
      <c r="U39" s="54">
        <f t="shared" si="6"/>
        <v>0.85000000000000053</v>
      </c>
      <c r="V39" s="54">
        <f t="shared" si="6"/>
        <v>0.79</v>
      </c>
      <c r="W39" s="56">
        <f t="shared" si="6"/>
        <v>0.97999999999999954</v>
      </c>
      <c r="X39" s="71"/>
      <c r="Y39" s="22">
        <f t="shared" si="7"/>
        <v>1.2000000000000002</v>
      </c>
      <c r="Z39" s="22">
        <f t="shared" si="7"/>
        <v>1.1299999999999999</v>
      </c>
      <c r="AA39" s="22">
        <f t="shared" si="7"/>
        <v>1.2599999999999998</v>
      </c>
      <c r="AB39" s="22">
        <f t="shared" si="7"/>
        <v>1.25</v>
      </c>
      <c r="AC39" s="22">
        <f t="shared" si="7"/>
        <v>1.0999999999999996</v>
      </c>
      <c r="AD39" s="22">
        <f t="shared" si="7"/>
        <v>1.3599999999999994</v>
      </c>
      <c r="AE39" s="22">
        <f t="shared" si="7"/>
        <v>1.3399999999999999</v>
      </c>
      <c r="AF39" s="22">
        <f t="shared" si="7"/>
        <v>1.25</v>
      </c>
      <c r="AG39" s="22">
        <f t="shared" si="7"/>
        <v>1.2300000000000004</v>
      </c>
      <c r="AH39" s="70">
        <f t="shared" si="7"/>
        <v>1.1099999999999994</v>
      </c>
    </row>
    <row r="40" spans="1:34" ht="16.5" x14ac:dyDescent="0.35">
      <c r="A40" s="55"/>
      <c r="B40" s="54">
        <f t="shared" si="4"/>
        <v>0.29999999999999982</v>
      </c>
      <c r="C40" s="54">
        <f t="shared" si="4"/>
        <v>0.24000000000000021</v>
      </c>
      <c r="D40" s="54">
        <f t="shared" si="4"/>
        <v>0.25</v>
      </c>
      <c r="E40" s="54">
        <f t="shared" si="4"/>
        <v>0.29999999999999982</v>
      </c>
      <c r="F40" s="56">
        <f t="shared" si="4"/>
        <v>0.3100000000000005</v>
      </c>
      <c r="G40" s="71"/>
      <c r="H40" s="22">
        <f t="shared" si="5"/>
        <v>0.33000000000000007</v>
      </c>
      <c r="I40" s="22">
        <f t="shared" si="5"/>
        <v>0.31999999999999984</v>
      </c>
      <c r="J40" s="22">
        <f t="shared" si="5"/>
        <v>0.29000000000000004</v>
      </c>
      <c r="K40" s="22">
        <f t="shared" si="5"/>
        <v>0.25</v>
      </c>
      <c r="L40" s="22">
        <f t="shared" si="5"/>
        <v>0.32000000000000028</v>
      </c>
      <c r="M40" s="22">
        <f t="shared" si="5"/>
        <v>0.32000000000000028</v>
      </c>
      <c r="N40" s="22">
        <f t="shared" si="5"/>
        <v>0.36000000000000032</v>
      </c>
      <c r="O40" s="22">
        <f t="shared" si="5"/>
        <v>0.19999999999999973</v>
      </c>
      <c r="P40" s="22">
        <f t="shared" si="5"/>
        <v>0.31000000000000005</v>
      </c>
      <c r="Q40" s="70">
        <f t="shared" si="5"/>
        <v>0.28000000000000003</v>
      </c>
      <c r="R40" s="55"/>
      <c r="S40" s="54">
        <f t="shared" si="6"/>
        <v>0.79999999999999982</v>
      </c>
      <c r="T40" s="54">
        <f t="shared" si="6"/>
        <v>0.83999999999999986</v>
      </c>
      <c r="U40" s="54">
        <f t="shared" si="6"/>
        <v>1.04</v>
      </c>
      <c r="V40" s="54">
        <f t="shared" si="6"/>
        <v>1.0099999999999998</v>
      </c>
      <c r="W40" s="56">
        <f t="shared" si="6"/>
        <v>0.88999999999999968</v>
      </c>
      <c r="X40" s="71"/>
      <c r="Y40" s="22">
        <f t="shared" si="7"/>
        <v>1.17</v>
      </c>
      <c r="Z40" s="22">
        <f t="shared" si="7"/>
        <v>1.17</v>
      </c>
      <c r="AA40" s="22">
        <f t="shared" si="7"/>
        <v>1.29</v>
      </c>
      <c r="AB40" s="22">
        <f t="shared" si="7"/>
        <v>1.08</v>
      </c>
      <c r="AC40" s="22">
        <f t="shared" si="7"/>
        <v>1.1100000000000003</v>
      </c>
      <c r="AD40" s="22">
        <f t="shared" si="7"/>
        <v>1.3200000000000003</v>
      </c>
      <c r="AE40" s="22">
        <f t="shared" si="7"/>
        <v>1.1300000000000008</v>
      </c>
      <c r="AF40" s="22">
        <f t="shared" si="7"/>
        <v>1.2700000000000005</v>
      </c>
      <c r="AG40" s="22">
        <f t="shared" si="7"/>
        <v>1.2400000000000002</v>
      </c>
      <c r="AH40" s="70">
        <f t="shared" si="7"/>
        <v>1.2999999999999998</v>
      </c>
    </row>
    <row r="41" spans="1:34" ht="16.5" x14ac:dyDescent="0.35">
      <c r="A41" s="55"/>
      <c r="B41" s="54">
        <f t="shared" si="4"/>
        <v>0.3199999999999994</v>
      </c>
      <c r="C41" s="54">
        <f t="shared" si="4"/>
        <v>0.16000000000000014</v>
      </c>
      <c r="D41" s="54">
        <f t="shared" si="4"/>
        <v>0.3100000000000005</v>
      </c>
      <c r="E41" s="54">
        <f t="shared" si="4"/>
        <v>0.21999999999999975</v>
      </c>
      <c r="F41" s="56">
        <f t="shared" si="4"/>
        <v>0.30999999999999961</v>
      </c>
      <c r="G41" s="71"/>
      <c r="H41" s="22">
        <f t="shared" si="5"/>
        <v>0.28000000000000025</v>
      </c>
      <c r="I41" s="22">
        <f t="shared" si="5"/>
        <v>0.31000000000000005</v>
      </c>
      <c r="J41" s="22">
        <f t="shared" si="5"/>
        <v>0.30000000000000027</v>
      </c>
      <c r="K41" s="22">
        <f t="shared" si="5"/>
        <v>0.25</v>
      </c>
      <c r="L41" s="22">
        <f t="shared" si="5"/>
        <v>0.25</v>
      </c>
      <c r="M41" s="22">
        <f t="shared" si="5"/>
        <v>0.32000000000000028</v>
      </c>
      <c r="N41" s="22">
        <f t="shared" si="5"/>
        <v>0.29999999999999982</v>
      </c>
      <c r="O41" s="22">
        <f t="shared" si="5"/>
        <v>0.27</v>
      </c>
      <c r="P41" s="22">
        <f t="shared" si="5"/>
        <v>0.29000000000000004</v>
      </c>
      <c r="Q41" s="70">
        <f t="shared" si="5"/>
        <v>0.29000000000000004</v>
      </c>
      <c r="R41" s="55"/>
      <c r="S41" s="54">
        <f t="shared" si="6"/>
        <v>0.86999999999999966</v>
      </c>
      <c r="T41" s="54">
        <f t="shared" si="6"/>
        <v>0.9399999999999995</v>
      </c>
      <c r="U41" s="54">
        <f t="shared" si="6"/>
        <v>0.98000000000000043</v>
      </c>
      <c r="V41" s="54">
        <f t="shared" si="6"/>
        <v>0.84999999999999964</v>
      </c>
      <c r="W41" s="56">
        <f t="shared" si="6"/>
        <v>0.89000000000000057</v>
      </c>
      <c r="X41" s="71"/>
      <c r="Y41" s="22">
        <f t="shared" si="7"/>
        <v>1.1399999999999997</v>
      </c>
      <c r="Z41" s="22">
        <f t="shared" si="7"/>
        <v>1.1700000000000008</v>
      </c>
      <c r="AA41" s="22">
        <f t="shared" si="7"/>
        <v>1.1899999999999995</v>
      </c>
      <c r="AB41" s="22">
        <f t="shared" si="7"/>
        <v>1.0499999999999998</v>
      </c>
      <c r="AC41" s="22">
        <f t="shared" si="7"/>
        <v>1.0600000000000005</v>
      </c>
      <c r="AD41" s="22">
        <f t="shared" si="7"/>
        <v>1.29</v>
      </c>
      <c r="AE41" s="22">
        <f t="shared" si="7"/>
        <v>1.1600000000000001</v>
      </c>
      <c r="AF41" s="22">
        <f t="shared" si="7"/>
        <v>1.1299999999999999</v>
      </c>
      <c r="AG41" s="22">
        <f t="shared" si="7"/>
        <v>1.2199999999999998</v>
      </c>
      <c r="AH41" s="70">
        <f t="shared" si="7"/>
        <v>1.2400000000000002</v>
      </c>
    </row>
    <row r="42" spans="1:34" thickBot="1" x14ac:dyDescent="0.4">
      <c r="A42" s="57"/>
      <c r="B42" s="58">
        <f t="shared" si="4"/>
        <v>0.28000000000000025</v>
      </c>
      <c r="C42" s="58">
        <f t="shared" si="4"/>
        <v>0.28000000000000025</v>
      </c>
      <c r="D42" s="58">
        <f t="shared" si="4"/>
        <v>0.29999999999999982</v>
      </c>
      <c r="E42" s="58">
        <f t="shared" si="4"/>
        <v>0.25999999999999979</v>
      </c>
      <c r="F42" s="59">
        <f t="shared" si="4"/>
        <v>0.20999999999999996</v>
      </c>
      <c r="G42" s="73"/>
      <c r="H42" s="36">
        <f t="shared" si="5"/>
        <v>0.32000000000000028</v>
      </c>
      <c r="I42" s="36">
        <f t="shared" si="5"/>
        <v>0.35000000000000009</v>
      </c>
      <c r="J42" s="36">
        <f t="shared" si="5"/>
        <v>0.24000000000000021</v>
      </c>
      <c r="K42" s="36">
        <f t="shared" si="5"/>
        <v>0.25</v>
      </c>
      <c r="L42" s="36">
        <f t="shared" si="5"/>
        <v>0.25</v>
      </c>
      <c r="M42" s="36">
        <f t="shared" si="5"/>
        <v>0.2799999999999998</v>
      </c>
      <c r="N42" s="36">
        <f t="shared" si="5"/>
        <v>0.31000000000000005</v>
      </c>
      <c r="O42" s="36">
        <f t="shared" si="5"/>
        <v>0.2799999999999998</v>
      </c>
      <c r="P42" s="36">
        <f t="shared" si="5"/>
        <v>0.29999999999999982</v>
      </c>
      <c r="Q42" s="74">
        <f t="shared" si="5"/>
        <v>0.27</v>
      </c>
      <c r="R42" s="57"/>
      <c r="S42" s="58">
        <f t="shared" si="6"/>
        <v>0.85999999999999943</v>
      </c>
      <c r="T42" s="58">
        <f t="shared" si="6"/>
        <v>0.92999999999999972</v>
      </c>
      <c r="U42" s="58">
        <f t="shared" si="6"/>
        <v>0.99000000000000021</v>
      </c>
      <c r="V42" s="58">
        <f t="shared" si="6"/>
        <v>0.99000000000000021</v>
      </c>
      <c r="W42" s="59">
        <f t="shared" si="6"/>
        <v>0.82000000000000028</v>
      </c>
      <c r="X42" s="73"/>
      <c r="Y42" s="36">
        <f t="shared" si="7"/>
        <v>1.21</v>
      </c>
      <c r="Z42" s="36">
        <f t="shared" si="7"/>
        <v>1.0999999999999996</v>
      </c>
      <c r="AA42" s="36">
        <f t="shared" si="7"/>
        <v>1.3000000000000007</v>
      </c>
      <c r="AB42" s="36">
        <f t="shared" si="7"/>
        <v>1.0499999999999998</v>
      </c>
      <c r="AC42" s="36">
        <f t="shared" si="7"/>
        <v>1.0599999999999996</v>
      </c>
      <c r="AD42" s="36">
        <f t="shared" si="7"/>
        <v>1.2800000000000002</v>
      </c>
      <c r="AE42" s="36">
        <f t="shared" si="7"/>
        <v>1.0700000000000003</v>
      </c>
      <c r="AF42" s="36">
        <f t="shared" si="7"/>
        <v>1.0900000000000007</v>
      </c>
      <c r="AG42" s="36">
        <f t="shared" si="7"/>
        <v>1.1899999999999995</v>
      </c>
      <c r="AH42" s="74">
        <f t="shared" si="7"/>
        <v>1.2000000000000002</v>
      </c>
    </row>
    <row r="43" spans="1:34" thickTop="1" x14ac:dyDescent="0.35">
      <c r="A43" s="82" t="s">
        <v>65</v>
      </c>
      <c r="B43" s="60">
        <f>AVERAGE(B33:F37)</f>
        <v>0.2848</v>
      </c>
      <c r="C43" s="64" t="s">
        <v>51</v>
      </c>
      <c r="D43" s="60">
        <f>MAX(B33:F37)-MIN(B33:F37)</f>
        <v>0.24000000000000021</v>
      </c>
      <c r="E43" s="64" t="s">
        <v>50</v>
      </c>
      <c r="F43" s="61">
        <f>B43/(0.975/E27)</f>
        <v>0.49657435897435903</v>
      </c>
      <c r="G43" s="82" t="s">
        <v>65</v>
      </c>
      <c r="H43" s="60">
        <f>AVERAGE(H33:Q37)</f>
        <v>0.28800000000000009</v>
      </c>
      <c r="I43" s="64" t="s">
        <v>51</v>
      </c>
      <c r="J43" s="60">
        <f>MAX(H33:Q37)-MIN(H33:Q37)</f>
        <v>0.17000000000000037</v>
      </c>
      <c r="K43" s="64" t="s">
        <v>50</v>
      </c>
      <c r="L43" s="78">
        <f>H43/(0.975/K27)</f>
        <v>0.4430769230769232</v>
      </c>
      <c r="M43" s="79" t="s">
        <v>60</v>
      </c>
      <c r="N43" s="80">
        <f>1-(J43/2*H43)</f>
        <v>0.97551999999999994</v>
      </c>
      <c r="O43" s="84" t="s">
        <v>62</v>
      </c>
      <c r="P43" s="86">
        <f>MAX(H33:Q42)-MIN(H33:Q42)</f>
        <v>0.24000000000000021</v>
      </c>
      <c r="Q43" s="152"/>
      <c r="R43" s="82" t="s">
        <v>65</v>
      </c>
      <c r="S43" s="60">
        <f>AVERAGE(S33:W37)</f>
        <v>1.1308000000000005</v>
      </c>
      <c r="T43" s="64" t="s">
        <v>51</v>
      </c>
      <c r="U43" s="60">
        <f>MAX(S33:W37)-MIN(S33:W37)</f>
        <v>0.37000000000000055</v>
      </c>
      <c r="V43" s="64" t="s">
        <v>50</v>
      </c>
      <c r="W43" s="61">
        <f>S43/(1.944/V27)</f>
        <v>0.81436213991769579</v>
      </c>
      <c r="X43" s="82" t="s">
        <v>65</v>
      </c>
      <c r="Y43" s="60">
        <f>AVERAGE(Y33:AH37)</f>
        <v>1.4198000000000002</v>
      </c>
      <c r="Z43" s="64" t="s">
        <v>51</v>
      </c>
      <c r="AA43" s="60">
        <f>MAX(Y33:AH37)-MIN(Y33:AH37)</f>
        <v>0.35000000000000053</v>
      </c>
      <c r="AB43" s="64" t="s">
        <v>50</v>
      </c>
      <c r="AC43" s="78">
        <f>Y43/(2.268/AB27)</f>
        <v>0.93902116402116431</v>
      </c>
      <c r="AD43" s="79" t="s">
        <v>60</v>
      </c>
      <c r="AE43" s="80">
        <f>1-(AA43/2*Y43)</f>
        <v>0.75153499999999962</v>
      </c>
      <c r="AF43" s="84" t="s">
        <v>62</v>
      </c>
      <c r="AG43" s="86">
        <f>MAX(Y33:AH42)-MIN(Y33:AH42)</f>
        <v>0.5600000000000005</v>
      </c>
      <c r="AH43" s="152"/>
    </row>
    <row r="44" spans="1:34" thickBot="1" x14ac:dyDescent="0.4">
      <c r="A44" s="83" t="s">
        <v>64</v>
      </c>
      <c r="B44" s="62">
        <f>AVERAGE(B39:F42)</f>
        <v>0.27600000000000008</v>
      </c>
      <c r="C44" s="65" t="s">
        <v>51</v>
      </c>
      <c r="D44" s="62">
        <f>MAX(B38:F42)-MIN(B38:F42)</f>
        <v>0.20000000000000018</v>
      </c>
      <c r="E44" s="65" t="s">
        <v>50</v>
      </c>
      <c r="F44" s="63">
        <f>B44/(0.975/E27)</f>
        <v>0.48123076923076941</v>
      </c>
      <c r="G44" s="83" t="s">
        <v>64</v>
      </c>
      <c r="H44" s="62">
        <f>AVERAGE(H39:Q42)</f>
        <v>0.28900000000000003</v>
      </c>
      <c r="I44" s="65" t="s">
        <v>51</v>
      </c>
      <c r="J44" s="62">
        <f>MAX(H38:Q42)-MIN(H38:Q42)</f>
        <v>0.2200000000000002</v>
      </c>
      <c r="K44" s="65" t="s">
        <v>50</v>
      </c>
      <c r="L44" s="75">
        <f>H44/(0.975/K27)</f>
        <v>0.44461538461538463</v>
      </c>
      <c r="M44" s="76" t="s">
        <v>60</v>
      </c>
      <c r="N44" s="81">
        <f>1-(J44/2*H44)</f>
        <v>0.96821000000000002</v>
      </c>
      <c r="O44" s="85" t="s">
        <v>63</v>
      </c>
      <c r="P44" s="87">
        <f>1-(P43/2*AVERAGE(H43:H44))</f>
        <v>0.9653799999999999</v>
      </c>
      <c r="Q44" s="153"/>
      <c r="R44" s="83" t="s">
        <v>64</v>
      </c>
      <c r="S44" s="62">
        <f>AVERAGE(S39:W42)</f>
        <v>0.91099999999999992</v>
      </c>
      <c r="T44" s="65" t="s">
        <v>51</v>
      </c>
      <c r="U44" s="62">
        <f>MAX(S38:W42)-MIN(S38:W42)</f>
        <v>0.25</v>
      </c>
      <c r="V44" s="65" t="s">
        <v>50</v>
      </c>
      <c r="W44" s="63">
        <f>S44/(1.944/V27)</f>
        <v>0.65606995884773656</v>
      </c>
      <c r="X44" s="83" t="s">
        <v>64</v>
      </c>
      <c r="Y44" s="62">
        <f>AVERAGE(Y39:AH42)</f>
        <v>1.1877500000000003</v>
      </c>
      <c r="Z44" s="65" t="s">
        <v>51</v>
      </c>
      <c r="AA44" s="62">
        <f>MAX(Y38:AH42)-MIN(Y38:AH42)</f>
        <v>0.3199999999999994</v>
      </c>
      <c r="AB44" s="65" t="s">
        <v>50</v>
      </c>
      <c r="AC44" s="75">
        <f>Y44/(2.268/AB27)</f>
        <v>0.78554894179894208</v>
      </c>
      <c r="AD44" s="76" t="s">
        <v>60</v>
      </c>
      <c r="AE44" s="81">
        <f>1-(AA44/2*Y44)</f>
        <v>0.80996000000000035</v>
      </c>
      <c r="AF44" s="85" t="s">
        <v>63</v>
      </c>
      <c r="AG44" s="87">
        <f>1-(AG43/2*AVERAGE(Y43:Y44))</f>
        <v>0.63494299999999959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800" priority="5" operator="notBetween">
      <formula>0.2</formula>
      <formula>0.404</formula>
    </cfRule>
  </conditionalFormatting>
  <conditionalFormatting sqref="E28">
    <cfRule type="cellIs" dxfId="799" priority="6" operator="notBetween">
      <formula>0.38</formula>
      <formula>0.72</formula>
    </cfRule>
  </conditionalFormatting>
  <conditionalFormatting sqref="K26">
    <cfRule type="cellIs" dxfId="798" priority="4" operator="notBetween">
      <formula>0.77</formula>
      <formula>0.91</formula>
    </cfRule>
  </conditionalFormatting>
  <conditionalFormatting sqref="K28">
    <cfRule type="cellIs" dxfId="797" priority="3" operator="notBetween">
      <formula>0.38</formula>
      <formula>0.72</formula>
    </cfRule>
  </conditionalFormatting>
  <conditionalFormatting sqref="AB26">
    <cfRule type="cellIs" dxfId="796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3E9A-A2FF-46A5-9C40-21B997A0F9C6}">
  <sheetPr>
    <pageSetUpPr fitToPage="1"/>
  </sheetPr>
  <dimension ref="A1:AS46"/>
  <sheetViews>
    <sheetView zoomScaleNormal="100" workbookViewId="0">
      <selection activeCell="AC46" sqref="AC46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  <col min="35" max="35" width="17.25" customWidth="1"/>
    <col min="36" max="45" width="6.625" customWidth="1"/>
  </cols>
  <sheetData>
    <row r="1" spans="1:45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 t="s">
        <v>77</v>
      </c>
      <c r="AJ1" s="183"/>
      <c r="AK1" s="183"/>
      <c r="AL1" s="183"/>
      <c r="AM1" s="183"/>
      <c r="AN1" s="183"/>
      <c r="AO1" s="183"/>
      <c r="AP1" s="183"/>
      <c r="AQ1" s="183"/>
      <c r="AR1" s="183"/>
      <c r="AS1" s="183"/>
    </row>
    <row r="2" spans="1:45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89" t="s">
        <v>102</v>
      </c>
      <c r="AJ2" s="185"/>
      <c r="AK2" s="185"/>
      <c r="AL2" s="185"/>
      <c r="AM2" s="185"/>
      <c r="AN2" s="185"/>
      <c r="AO2" s="185"/>
      <c r="AP2" s="185"/>
      <c r="AQ2" s="185"/>
      <c r="AR2" s="185"/>
      <c r="AS2" s="186"/>
    </row>
    <row r="3" spans="1:45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  <c r="AI3" s="49" t="s">
        <v>49</v>
      </c>
      <c r="AJ3" s="50">
        <v>1</v>
      </c>
      <c r="AK3" s="50">
        <v>2</v>
      </c>
      <c r="AL3" s="50">
        <v>3</v>
      </c>
      <c r="AM3" s="50">
        <v>4</v>
      </c>
      <c r="AN3" s="50">
        <v>5</v>
      </c>
      <c r="AO3" s="50">
        <v>6</v>
      </c>
      <c r="AP3" s="50">
        <v>7</v>
      </c>
      <c r="AQ3" s="50">
        <v>8</v>
      </c>
      <c r="AR3" s="50">
        <v>9</v>
      </c>
      <c r="AS3" s="51">
        <v>10</v>
      </c>
    </row>
    <row r="4" spans="1:45" thickTop="1" x14ac:dyDescent="0.35">
      <c r="A4" s="108" t="s">
        <v>74</v>
      </c>
      <c r="B4" s="91">
        <v>4.8600000000000003</v>
      </c>
      <c r="C4" s="91">
        <v>4.9400000000000004</v>
      </c>
      <c r="D4" s="91">
        <v>5.14</v>
      </c>
      <c r="E4" s="91">
        <v>5.24</v>
      </c>
      <c r="F4" s="95">
        <v>5.08</v>
      </c>
      <c r="G4" s="23" t="s">
        <v>74</v>
      </c>
      <c r="H4" s="91">
        <v>2.1</v>
      </c>
      <c r="I4" s="91">
        <v>2.2200000000000002</v>
      </c>
      <c r="J4" s="91">
        <v>2.39</v>
      </c>
      <c r="K4" s="91">
        <v>2.4</v>
      </c>
      <c r="L4" s="91">
        <v>2.39</v>
      </c>
      <c r="M4" s="91">
        <v>2.34</v>
      </c>
      <c r="N4" s="91">
        <v>2.2999999999999998</v>
      </c>
      <c r="O4" s="91">
        <v>2.2400000000000002</v>
      </c>
      <c r="P4" s="91">
        <v>2.27</v>
      </c>
      <c r="Q4" s="95">
        <v>2.19</v>
      </c>
      <c r="R4" s="108" t="s">
        <v>74</v>
      </c>
      <c r="S4" s="91">
        <v>4.88</v>
      </c>
      <c r="T4" s="91">
        <v>4.96</v>
      </c>
      <c r="U4" s="91">
        <v>5.1100000000000003</v>
      </c>
      <c r="V4" s="91">
        <v>5.36</v>
      </c>
      <c r="W4" s="95">
        <v>5.22</v>
      </c>
      <c r="X4" s="23" t="s">
        <v>74</v>
      </c>
      <c r="Y4" s="91">
        <v>5.61</v>
      </c>
      <c r="Z4" s="91">
        <v>5.84</v>
      </c>
      <c r="AA4" s="91">
        <v>5.9</v>
      </c>
      <c r="AB4" s="91">
        <v>5.78</v>
      </c>
      <c r="AC4" s="91">
        <v>5.8</v>
      </c>
      <c r="AD4" s="91">
        <v>5.49</v>
      </c>
      <c r="AE4" s="91">
        <v>5.53</v>
      </c>
      <c r="AF4" s="91">
        <v>5.59</v>
      </c>
      <c r="AG4" s="91">
        <v>5.43</v>
      </c>
      <c r="AH4" s="95">
        <v>5.39</v>
      </c>
      <c r="AI4" s="23" t="s">
        <v>74</v>
      </c>
      <c r="AJ4" s="91">
        <v>2.21</v>
      </c>
      <c r="AK4" s="91">
        <v>2.2999999999999998</v>
      </c>
      <c r="AL4" s="91">
        <v>2.41</v>
      </c>
      <c r="AM4" s="91">
        <v>2.42</v>
      </c>
      <c r="AN4" s="91">
        <v>2.38</v>
      </c>
      <c r="AO4" s="91">
        <v>2.38</v>
      </c>
      <c r="AP4" s="91">
        <v>2.34</v>
      </c>
      <c r="AQ4" s="91">
        <v>2.3199999999999998</v>
      </c>
      <c r="AR4" s="91">
        <v>2.2599999999999998</v>
      </c>
      <c r="AS4" s="95">
        <v>2.19</v>
      </c>
    </row>
    <row r="5" spans="1:45" ht="16.5" x14ac:dyDescent="0.35">
      <c r="A5" s="109"/>
      <c r="B5" s="91">
        <v>4.9000000000000004</v>
      </c>
      <c r="C5" s="90">
        <v>4.9400000000000004</v>
      </c>
      <c r="D5" s="90">
        <v>5.0999999999999996</v>
      </c>
      <c r="E5" s="90">
        <v>5.26</v>
      </c>
      <c r="F5" s="94">
        <v>5.19</v>
      </c>
      <c r="G5" s="25"/>
      <c r="H5" s="91">
        <v>2.15</v>
      </c>
      <c r="I5" s="90">
        <v>2.3199999999999998</v>
      </c>
      <c r="J5" s="90">
        <v>2.36</v>
      </c>
      <c r="K5" s="90">
        <v>2.39</v>
      </c>
      <c r="L5" s="90">
        <v>2.38</v>
      </c>
      <c r="M5" s="90">
        <v>2.4</v>
      </c>
      <c r="N5" s="90">
        <v>2.2999999999999998</v>
      </c>
      <c r="O5" s="90">
        <v>2.2799999999999998</v>
      </c>
      <c r="P5" s="90">
        <v>2.2799999999999998</v>
      </c>
      <c r="Q5" s="94">
        <v>2.21</v>
      </c>
      <c r="R5" s="109"/>
      <c r="S5" s="91">
        <v>5.04</v>
      </c>
      <c r="T5" s="90">
        <v>4.97</v>
      </c>
      <c r="U5" s="90">
        <v>5.05</v>
      </c>
      <c r="V5" s="90">
        <v>5.32</v>
      </c>
      <c r="W5" s="94">
        <v>5.22</v>
      </c>
      <c r="X5" s="25"/>
      <c r="Y5" s="91">
        <v>5.76</v>
      </c>
      <c r="Z5" s="90">
        <v>5.73</v>
      </c>
      <c r="AA5" s="90">
        <v>5.9</v>
      </c>
      <c r="AB5" s="90">
        <v>5.72</v>
      </c>
      <c r="AC5" s="90">
        <v>5.73</v>
      </c>
      <c r="AD5" s="90">
        <v>5.75</v>
      </c>
      <c r="AE5" s="90">
        <v>5.63</v>
      </c>
      <c r="AF5" s="90">
        <v>5.63</v>
      </c>
      <c r="AG5" s="90">
        <v>5.55</v>
      </c>
      <c r="AH5" s="94">
        <v>5.44</v>
      </c>
      <c r="AI5" s="25"/>
      <c r="AJ5" s="91">
        <v>2.29</v>
      </c>
      <c r="AK5" s="90">
        <v>2.34</v>
      </c>
      <c r="AL5" s="90">
        <v>2.5099999999999998</v>
      </c>
      <c r="AM5" s="90">
        <v>2.44</v>
      </c>
      <c r="AN5" s="90">
        <v>2.4300000000000002</v>
      </c>
      <c r="AO5" s="90">
        <v>2.4500000000000002</v>
      </c>
      <c r="AP5" s="90">
        <v>2.44</v>
      </c>
      <c r="AQ5" s="90">
        <v>2.38</v>
      </c>
      <c r="AR5" s="90">
        <v>2.38</v>
      </c>
      <c r="AS5" s="94">
        <v>2.2200000000000002</v>
      </c>
    </row>
    <row r="6" spans="1:45" ht="16.5" x14ac:dyDescent="0.35">
      <c r="A6" s="109"/>
      <c r="B6" s="91">
        <v>4.91</v>
      </c>
      <c r="C6" s="90">
        <v>4.8899999999999997</v>
      </c>
      <c r="D6" s="90">
        <v>5.19</v>
      </c>
      <c r="E6" s="90">
        <v>5.24</v>
      </c>
      <c r="F6" s="94">
        <v>5.15</v>
      </c>
      <c r="G6" s="25"/>
      <c r="H6" s="91">
        <v>2.2400000000000002</v>
      </c>
      <c r="I6" s="90">
        <v>2.36</v>
      </c>
      <c r="J6" s="90">
        <v>2.5099999999999998</v>
      </c>
      <c r="K6" s="90">
        <v>2.4700000000000002</v>
      </c>
      <c r="L6" s="90">
        <v>2.4500000000000002</v>
      </c>
      <c r="M6" s="90">
        <v>2.38</v>
      </c>
      <c r="N6" s="90">
        <v>2.4300000000000002</v>
      </c>
      <c r="O6" s="90">
        <v>2.35</v>
      </c>
      <c r="P6" s="90">
        <v>2.3199999999999998</v>
      </c>
      <c r="Q6" s="94">
        <v>2.25</v>
      </c>
      <c r="R6" s="109"/>
      <c r="S6" s="91">
        <v>5.08</v>
      </c>
      <c r="T6" s="90">
        <v>4.9400000000000004</v>
      </c>
      <c r="U6" s="90">
        <v>5.13</v>
      </c>
      <c r="V6" s="90">
        <v>5.31</v>
      </c>
      <c r="W6" s="94">
        <v>5.2</v>
      </c>
      <c r="X6" s="25"/>
      <c r="Y6" s="91">
        <v>5.68</v>
      </c>
      <c r="Z6" s="90">
        <v>5.69</v>
      </c>
      <c r="AA6" s="90">
        <v>5.72</v>
      </c>
      <c r="AB6" s="90">
        <v>5.82</v>
      </c>
      <c r="AC6" s="90">
        <v>5.8</v>
      </c>
      <c r="AD6" s="90">
        <v>5.7</v>
      </c>
      <c r="AE6" s="90">
        <v>5.58</v>
      </c>
      <c r="AF6" s="90">
        <v>5.73</v>
      </c>
      <c r="AG6" s="90">
        <v>5.54</v>
      </c>
      <c r="AH6" s="94">
        <v>5.53</v>
      </c>
      <c r="AI6" s="25"/>
      <c r="AJ6" s="91">
        <v>2.15</v>
      </c>
      <c r="AK6" s="90">
        <v>2.25</v>
      </c>
      <c r="AL6" s="90">
        <v>2.39</v>
      </c>
      <c r="AM6" s="90">
        <v>2.41</v>
      </c>
      <c r="AN6" s="90">
        <v>2.39</v>
      </c>
      <c r="AO6" s="90">
        <v>2.33</v>
      </c>
      <c r="AP6" s="90">
        <v>2.37</v>
      </c>
      <c r="AQ6" s="90">
        <v>2.31</v>
      </c>
      <c r="AR6" s="90">
        <v>2.31</v>
      </c>
      <c r="AS6" s="94">
        <v>2.25</v>
      </c>
    </row>
    <row r="7" spans="1:45" ht="16.5" x14ac:dyDescent="0.35">
      <c r="A7" s="109"/>
      <c r="B7" s="91">
        <v>4.82</v>
      </c>
      <c r="C7" s="90">
        <v>4.8899999999999997</v>
      </c>
      <c r="D7" s="90">
        <v>5.19</v>
      </c>
      <c r="E7" s="90">
        <v>5.2</v>
      </c>
      <c r="F7" s="94">
        <v>5.1100000000000003</v>
      </c>
      <c r="G7" s="25"/>
      <c r="H7" s="91">
        <v>2.27</v>
      </c>
      <c r="I7" s="90">
        <v>2.37</v>
      </c>
      <c r="J7" s="90">
        <v>2.4700000000000002</v>
      </c>
      <c r="K7" s="90">
        <v>2.48</v>
      </c>
      <c r="L7" s="90">
        <v>2.54</v>
      </c>
      <c r="M7" s="90">
        <v>2.42</v>
      </c>
      <c r="N7" s="90">
        <v>2.38</v>
      </c>
      <c r="O7" s="90">
        <v>2.42</v>
      </c>
      <c r="P7" s="90">
        <v>2.2799999999999998</v>
      </c>
      <c r="Q7" s="94">
        <v>2.15</v>
      </c>
      <c r="R7" s="109"/>
      <c r="S7" s="91">
        <v>4.93</v>
      </c>
      <c r="T7" s="90">
        <v>4.93</v>
      </c>
      <c r="U7" s="90">
        <v>5.16</v>
      </c>
      <c r="V7" s="90">
        <v>5.39</v>
      </c>
      <c r="W7" s="94">
        <v>5.18</v>
      </c>
      <c r="X7" s="25"/>
      <c r="Y7" s="91">
        <v>5.68</v>
      </c>
      <c r="Z7" s="90">
        <v>5.85</v>
      </c>
      <c r="AA7" s="90">
        <v>5.78</v>
      </c>
      <c r="AB7" s="90">
        <v>5.67</v>
      </c>
      <c r="AC7" s="90">
        <v>5.84</v>
      </c>
      <c r="AD7" s="90">
        <v>5.63</v>
      </c>
      <c r="AE7" s="90">
        <v>5.7</v>
      </c>
      <c r="AF7" s="90">
        <v>5.68</v>
      </c>
      <c r="AG7" s="90">
        <v>5.53</v>
      </c>
      <c r="AH7" s="94">
        <v>5.39</v>
      </c>
      <c r="AI7" s="25"/>
      <c r="AJ7" s="91">
        <v>2.1800000000000002</v>
      </c>
      <c r="AK7" s="90">
        <v>2.33</v>
      </c>
      <c r="AL7" s="90">
        <v>2.5</v>
      </c>
      <c r="AM7" s="90">
        <v>2.46</v>
      </c>
      <c r="AN7" s="90">
        <v>2.38</v>
      </c>
      <c r="AO7" s="90">
        <v>2.4500000000000002</v>
      </c>
      <c r="AP7" s="90">
        <v>2.4</v>
      </c>
      <c r="AQ7" s="90">
        <v>2.35</v>
      </c>
      <c r="AR7" s="90">
        <v>2.37</v>
      </c>
      <c r="AS7" s="94">
        <v>2.2799999999999998</v>
      </c>
    </row>
    <row r="8" spans="1:45" ht="16.5" x14ac:dyDescent="0.35">
      <c r="A8" s="109"/>
      <c r="B8" s="91">
        <v>4.8099999999999996</v>
      </c>
      <c r="C8" s="90">
        <v>4.83</v>
      </c>
      <c r="D8" s="90">
        <v>5.0999999999999996</v>
      </c>
      <c r="E8" s="90">
        <v>5.27</v>
      </c>
      <c r="F8" s="94">
        <v>5.17</v>
      </c>
      <c r="G8" s="25"/>
      <c r="H8" s="91">
        <v>2.08</v>
      </c>
      <c r="I8" s="90">
        <v>2.19</v>
      </c>
      <c r="J8" s="90">
        <v>2.3199999999999998</v>
      </c>
      <c r="K8" s="90">
        <v>2.2999999999999998</v>
      </c>
      <c r="L8" s="90">
        <v>2.34</v>
      </c>
      <c r="M8" s="90">
        <v>2.33</v>
      </c>
      <c r="N8" s="90">
        <v>2.3199999999999998</v>
      </c>
      <c r="O8" s="90">
        <v>2.29</v>
      </c>
      <c r="P8" s="90">
        <v>2.29</v>
      </c>
      <c r="Q8" s="94">
        <v>2.1800000000000002</v>
      </c>
      <c r="R8" s="109"/>
      <c r="S8" s="91">
        <v>4.92</v>
      </c>
      <c r="T8" s="90">
        <v>4.9000000000000004</v>
      </c>
      <c r="U8" s="90">
        <v>4.99</v>
      </c>
      <c r="V8" s="90">
        <v>5.2</v>
      </c>
      <c r="W8" s="94">
        <v>5.18</v>
      </c>
      <c r="X8" s="25"/>
      <c r="Y8" s="91">
        <v>5.57</v>
      </c>
      <c r="Z8" s="90">
        <v>5.78</v>
      </c>
      <c r="AA8" s="90">
        <v>5.86</v>
      </c>
      <c r="AB8" s="90">
        <v>5.63</v>
      </c>
      <c r="AC8" s="90">
        <v>5.69</v>
      </c>
      <c r="AD8" s="90">
        <v>5.62</v>
      </c>
      <c r="AE8" s="90">
        <v>5.52</v>
      </c>
      <c r="AF8" s="90">
        <v>5.75</v>
      </c>
      <c r="AG8" s="90">
        <v>5.51</v>
      </c>
      <c r="AH8" s="94">
        <v>5.52</v>
      </c>
      <c r="AI8" s="25"/>
      <c r="AJ8" s="91">
        <v>2.1</v>
      </c>
      <c r="AK8" s="90">
        <v>2.274</v>
      </c>
      <c r="AL8" s="90">
        <v>2.37</v>
      </c>
      <c r="AM8" s="90">
        <v>2.8</v>
      </c>
      <c r="AN8" s="90">
        <v>2.39</v>
      </c>
      <c r="AO8" s="90">
        <v>2.36</v>
      </c>
      <c r="AP8" s="90">
        <v>2.36</v>
      </c>
      <c r="AQ8" s="90">
        <v>2.2799999999999998</v>
      </c>
      <c r="AR8" s="90">
        <v>2.2999999999999998</v>
      </c>
      <c r="AS8" s="94">
        <v>2.15</v>
      </c>
    </row>
    <row r="9" spans="1:45" ht="16.5" x14ac:dyDescent="0.35">
      <c r="A9" s="110"/>
      <c r="B9" s="90">
        <v>5.01</v>
      </c>
      <c r="C9" s="90">
        <v>5.07</v>
      </c>
      <c r="D9" s="90">
        <v>5.18</v>
      </c>
      <c r="E9" s="90">
        <v>5.24</v>
      </c>
      <c r="F9" s="94">
        <v>5.26</v>
      </c>
      <c r="G9" s="25"/>
      <c r="H9" s="90">
        <v>2.09</v>
      </c>
      <c r="I9" s="90">
        <v>2.2400000000000002</v>
      </c>
      <c r="J9" s="90">
        <v>2.36</v>
      </c>
      <c r="K9" s="90">
        <v>2.39</v>
      </c>
      <c r="L9" s="90">
        <v>2.36</v>
      </c>
      <c r="M9" s="90">
        <v>2.29</v>
      </c>
      <c r="N9" s="90">
        <v>2.36</v>
      </c>
      <c r="O9" s="90">
        <v>2.31</v>
      </c>
      <c r="P9" s="90">
        <v>2.27</v>
      </c>
      <c r="Q9" s="94">
        <v>2.2000000000000002</v>
      </c>
      <c r="R9" s="110"/>
      <c r="S9" s="90">
        <v>4.96</v>
      </c>
      <c r="T9" s="90">
        <v>5.0199999999999996</v>
      </c>
      <c r="U9" s="90">
        <v>5.07</v>
      </c>
      <c r="V9" s="90">
        <v>5.19</v>
      </c>
      <c r="W9" s="94">
        <v>5.12</v>
      </c>
      <c r="X9" s="25"/>
      <c r="Y9" s="90">
        <v>5.41</v>
      </c>
      <c r="Z9" s="90">
        <v>5.75</v>
      </c>
      <c r="AA9" s="90">
        <v>5.7</v>
      </c>
      <c r="AB9" s="90">
        <v>5.71</v>
      </c>
      <c r="AC9" s="90">
        <v>5.74</v>
      </c>
      <c r="AD9" s="90">
        <v>5.66</v>
      </c>
      <c r="AE9" s="90">
        <v>5.5</v>
      </c>
      <c r="AF9" s="90">
        <v>5.38</v>
      </c>
      <c r="AG9" s="90">
        <v>5.34</v>
      </c>
      <c r="AH9" s="94">
        <v>5.4</v>
      </c>
      <c r="AI9" s="25"/>
      <c r="AJ9" s="90">
        <v>2.0499999999999998</v>
      </c>
      <c r="AK9" s="90">
        <v>2.2799999999999998</v>
      </c>
      <c r="AL9" s="90">
        <v>2.274</v>
      </c>
      <c r="AM9" s="90">
        <v>2.34</v>
      </c>
      <c r="AN9" s="90">
        <v>2.35</v>
      </c>
      <c r="AO9" s="90">
        <v>2.34</v>
      </c>
      <c r="AP9" s="90">
        <v>2.33</v>
      </c>
      <c r="AQ9" s="90">
        <v>2.35</v>
      </c>
      <c r="AR9" s="90">
        <v>2.2999999999999998</v>
      </c>
      <c r="AS9" s="94">
        <v>2.1800000000000002</v>
      </c>
    </row>
    <row r="10" spans="1:45" ht="16.5" x14ac:dyDescent="0.35">
      <c r="A10" s="111"/>
      <c r="B10" s="90">
        <v>5.01</v>
      </c>
      <c r="C10" s="90">
        <v>4.9400000000000004</v>
      </c>
      <c r="D10" s="90">
        <v>5.32</v>
      </c>
      <c r="E10" s="90">
        <v>5.3</v>
      </c>
      <c r="F10" s="94">
        <v>5.32</v>
      </c>
      <c r="G10" s="31"/>
      <c r="H10" s="90">
        <v>2.1</v>
      </c>
      <c r="I10" s="90">
        <v>2.27</v>
      </c>
      <c r="J10" s="90">
        <v>2.34</v>
      </c>
      <c r="K10" s="90">
        <v>2.29</v>
      </c>
      <c r="L10" s="90">
        <v>2.33</v>
      </c>
      <c r="M10" s="90">
        <v>2.34</v>
      </c>
      <c r="N10" s="90">
        <v>2.39</v>
      </c>
      <c r="O10" s="90">
        <v>2.4</v>
      </c>
      <c r="P10" s="90">
        <v>2.2999999999999998</v>
      </c>
      <c r="Q10" s="94">
        <v>2.2000000000000002</v>
      </c>
      <c r="R10" s="111"/>
      <c r="S10" s="90">
        <v>4.8499999999999996</v>
      </c>
      <c r="T10" s="90">
        <v>4.96</v>
      </c>
      <c r="U10" s="90">
        <v>5.19</v>
      </c>
      <c r="V10" s="90">
        <v>5.31</v>
      </c>
      <c r="W10" s="94">
        <v>5.18</v>
      </c>
      <c r="X10" s="31"/>
      <c r="Y10" s="90">
        <v>5.44</v>
      </c>
      <c r="Z10" s="90">
        <v>5.63</v>
      </c>
      <c r="AA10" s="90">
        <v>5.9</v>
      </c>
      <c r="AB10" s="90">
        <v>5.75</v>
      </c>
      <c r="AC10" s="90">
        <v>5.78</v>
      </c>
      <c r="AD10" s="90">
        <v>5.61</v>
      </c>
      <c r="AE10" s="90">
        <v>5.61</v>
      </c>
      <c r="AF10" s="90">
        <v>5.43</v>
      </c>
      <c r="AG10" s="90">
        <v>5.5</v>
      </c>
      <c r="AH10" s="94">
        <v>5.44</v>
      </c>
      <c r="AI10" s="31"/>
      <c r="AJ10" s="90">
        <v>2.09</v>
      </c>
      <c r="AK10" s="90">
        <v>2.2599999999999998</v>
      </c>
      <c r="AL10" s="90">
        <v>2.38</v>
      </c>
      <c r="AM10" s="90">
        <v>2.34</v>
      </c>
      <c r="AN10" s="90">
        <v>2.41</v>
      </c>
      <c r="AO10" s="90">
        <v>2.36</v>
      </c>
      <c r="AP10" s="90">
        <v>2.39</v>
      </c>
      <c r="AQ10" s="90">
        <v>2.4</v>
      </c>
      <c r="AR10" s="90">
        <v>2.29</v>
      </c>
      <c r="AS10" s="94">
        <v>2.2200000000000002</v>
      </c>
    </row>
    <row r="11" spans="1:45" ht="16.5" x14ac:dyDescent="0.35">
      <c r="A11" s="109"/>
      <c r="B11" s="96">
        <v>4.95</v>
      </c>
      <c r="C11" s="96">
        <v>4.8099999999999996</v>
      </c>
      <c r="D11" s="96">
        <v>5.0999999999999996</v>
      </c>
      <c r="E11" s="96">
        <v>5.23</v>
      </c>
      <c r="F11" s="97">
        <v>5.27</v>
      </c>
      <c r="G11" s="23"/>
      <c r="H11" s="96">
        <v>2.0699999999999998</v>
      </c>
      <c r="I11" s="96">
        <v>2.29</v>
      </c>
      <c r="J11" s="96">
        <v>2.35</v>
      </c>
      <c r="K11" s="96">
        <v>2.35</v>
      </c>
      <c r="L11" s="96">
        <v>2.41</v>
      </c>
      <c r="M11" s="96">
        <v>2.34</v>
      </c>
      <c r="N11" s="96">
        <v>2.4</v>
      </c>
      <c r="O11" s="96">
        <v>2.33</v>
      </c>
      <c r="P11" s="96">
        <v>2.2599999999999998</v>
      </c>
      <c r="Q11" s="97">
        <v>2.25</v>
      </c>
      <c r="R11" s="109"/>
      <c r="S11" s="96">
        <v>4.93</v>
      </c>
      <c r="T11" s="96">
        <v>4.8099999999999996</v>
      </c>
      <c r="U11" s="96">
        <v>5.0599999999999996</v>
      </c>
      <c r="V11" s="96">
        <v>5.16</v>
      </c>
      <c r="W11" s="97">
        <v>5.25</v>
      </c>
      <c r="X11" s="23"/>
      <c r="Y11" s="96">
        <v>5.5</v>
      </c>
      <c r="Z11" s="96">
        <v>5.75</v>
      </c>
      <c r="AA11" s="96">
        <v>5.81</v>
      </c>
      <c r="AB11" s="96">
        <v>5.73</v>
      </c>
      <c r="AC11" s="96">
        <v>5.72</v>
      </c>
      <c r="AD11" s="96">
        <v>5.64</v>
      </c>
      <c r="AE11" s="96">
        <v>5.45</v>
      </c>
      <c r="AF11" s="96">
        <v>5.43</v>
      </c>
      <c r="AG11" s="96">
        <v>5.56</v>
      </c>
      <c r="AH11" s="97">
        <v>5.57</v>
      </c>
      <c r="AI11" s="23"/>
      <c r="AJ11" s="96">
        <v>2.09</v>
      </c>
      <c r="AK11" s="96">
        <v>2.34</v>
      </c>
      <c r="AL11" s="96">
        <v>2.39</v>
      </c>
      <c r="AM11" s="96">
        <v>2.34</v>
      </c>
      <c r="AN11" s="96">
        <v>2.37</v>
      </c>
      <c r="AO11" s="96">
        <v>2.4</v>
      </c>
      <c r="AP11" s="96">
        <v>2.39</v>
      </c>
      <c r="AQ11" s="96">
        <v>2.33</v>
      </c>
      <c r="AR11" s="96">
        <v>2.27</v>
      </c>
      <c r="AS11" s="97">
        <v>2.2200000000000002</v>
      </c>
    </row>
    <row r="12" spans="1:45" ht="16.5" x14ac:dyDescent="0.35">
      <c r="A12" s="109"/>
      <c r="B12" s="90">
        <v>4.9000000000000004</v>
      </c>
      <c r="C12" s="90">
        <v>5</v>
      </c>
      <c r="D12" s="90">
        <v>5.12</v>
      </c>
      <c r="E12" s="90">
        <v>5.24</v>
      </c>
      <c r="F12" s="94">
        <v>5.25</v>
      </c>
      <c r="G12" s="25"/>
      <c r="H12" s="90">
        <v>2.09</v>
      </c>
      <c r="I12" s="90">
        <v>2.27</v>
      </c>
      <c r="J12" s="90">
        <v>2.34</v>
      </c>
      <c r="K12" s="90">
        <v>2.34</v>
      </c>
      <c r="L12" s="90">
        <v>2.39</v>
      </c>
      <c r="M12" s="90">
        <v>2.33</v>
      </c>
      <c r="N12" s="90">
        <v>2.33</v>
      </c>
      <c r="O12" s="90">
        <v>2.35</v>
      </c>
      <c r="P12" s="90">
        <v>2.29</v>
      </c>
      <c r="Q12" s="94">
        <v>2.2000000000000002</v>
      </c>
      <c r="R12" s="109"/>
      <c r="S12" s="90">
        <v>4.8899999999999997</v>
      </c>
      <c r="T12" s="90">
        <v>4.96</v>
      </c>
      <c r="U12" s="90">
        <v>5.08</v>
      </c>
      <c r="V12" s="90">
        <v>5.23</v>
      </c>
      <c r="W12" s="94">
        <v>5.12</v>
      </c>
      <c r="X12" s="25"/>
      <c r="Y12" s="90">
        <v>5.35</v>
      </c>
      <c r="Z12" s="90">
        <v>5.68</v>
      </c>
      <c r="AA12" s="90">
        <v>5.81</v>
      </c>
      <c r="AB12" s="90">
        <v>5.74</v>
      </c>
      <c r="AC12" s="90">
        <v>5.82</v>
      </c>
      <c r="AD12" s="90">
        <v>5.66</v>
      </c>
      <c r="AE12" s="90">
        <v>5.57</v>
      </c>
      <c r="AF12" s="90">
        <v>5.4</v>
      </c>
      <c r="AG12" s="90">
        <v>5.51</v>
      </c>
      <c r="AH12" s="94">
        <v>5.35</v>
      </c>
      <c r="AI12" s="25"/>
      <c r="AJ12" s="90">
        <v>2.13</v>
      </c>
      <c r="AK12" s="90">
        <v>2.25</v>
      </c>
      <c r="AL12" s="90">
        <v>2.36</v>
      </c>
      <c r="AM12" s="90">
        <v>2.41</v>
      </c>
      <c r="AN12" s="90">
        <v>2.39</v>
      </c>
      <c r="AO12" s="90">
        <v>2.38</v>
      </c>
      <c r="AP12" s="90">
        <v>2.38</v>
      </c>
      <c r="AQ12" s="90">
        <v>2.41</v>
      </c>
      <c r="AR12" s="90">
        <v>2.2599999999999998</v>
      </c>
      <c r="AS12" s="94">
        <v>2.19</v>
      </c>
    </row>
    <row r="13" spans="1:45" thickBot="1" x14ac:dyDescent="0.4">
      <c r="A13" s="112"/>
      <c r="B13" s="92">
        <v>4.9400000000000004</v>
      </c>
      <c r="C13" s="92">
        <v>4.82</v>
      </c>
      <c r="D13" s="92">
        <v>4.99</v>
      </c>
      <c r="E13" s="92">
        <v>5.26</v>
      </c>
      <c r="F13" s="93">
        <v>5.0999999999999996</v>
      </c>
      <c r="G13" s="33"/>
      <c r="H13" s="92">
        <v>2.13</v>
      </c>
      <c r="I13" s="92">
        <v>2.23</v>
      </c>
      <c r="J13" s="92">
        <v>2.27</v>
      </c>
      <c r="K13" s="92">
        <v>2.34</v>
      </c>
      <c r="L13" s="92">
        <v>2.35</v>
      </c>
      <c r="M13" s="92">
        <v>2.33</v>
      </c>
      <c r="N13" s="92">
        <v>2.35</v>
      </c>
      <c r="O13" s="92">
        <v>2.33</v>
      </c>
      <c r="P13" s="92">
        <v>2.2200000000000002</v>
      </c>
      <c r="Q13" s="93">
        <v>2.2200000000000002</v>
      </c>
      <c r="R13" s="112"/>
      <c r="S13" s="92">
        <v>4.95</v>
      </c>
      <c r="T13" s="92">
        <v>5.07</v>
      </c>
      <c r="U13" s="92">
        <v>5.0999999999999996</v>
      </c>
      <c r="V13" s="92">
        <v>5.23</v>
      </c>
      <c r="W13" s="93">
        <v>5.05</v>
      </c>
      <c r="X13" s="33"/>
      <c r="Y13" s="92">
        <v>5.31</v>
      </c>
      <c r="Z13" s="92">
        <v>5.5</v>
      </c>
      <c r="AA13" s="92">
        <v>5.7</v>
      </c>
      <c r="AB13" s="92">
        <v>5.78</v>
      </c>
      <c r="AC13" s="92">
        <v>5.76</v>
      </c>
      <c r="AD13" s="92">
        <v>5.64</v>
      </c>
      <c r="AE13" s="92">
        <v>5.48</v>
      </c>
      <c r="AF13" s="92">
        <v>5.38</v>
      </c>
      <c r="AG13" s="92">
        <v>5.46</v>
      </c>
      <c r="AH13" s="93">
        <v>5.33</v>
      </c>
      <c r="AI13" s="33"/>
      <c r="AJ13" s="92">
        <v>2.14</v>
      </c>
      <c r="AK13" s="92">
        <v>2.2999999999999998</v>
      </c>
      <c r="AL13" s="92">
        <v>2.38</v>
      </c>
      <c r="AM13" s="92">
        <v>2.34</v>
      </c>
      <c r="AN13" s="92">
        <v>2.2999999999999998</v>
      </c>
      <c r="AO13" s="92">
        <v>2.38</v>
      </c>
      <c r="AP13" s="92">
        <v>2.36</v>
      </c>
      <c r="AQ13" s="92">
        <v>2.2999999999999998</v>
      </c>
      <c r="AR13" s="92">
        <v>2.36</v>
      </c>
      <c r="AS13" s="93">
        <v>2.21</v>
      </c>
    </row>
    <row r="14" spans="1:45" ht="16.5" x14ac:dyDescent="0.35">
      <c r="A14" s="113" t="s">
        <v>75</v>
      </c>
      <c r="B14" s="114">
        <v>4.57</v>
      </c>
      <c r="C14" s="115">
        <v>4.54</v>
      </c>
      <c r="D14" s="115">
        <v>4.84</v>
      </c>
      <c r="E14" s="115">
        <v>4.8600000000000003</v>
      </c>
      <c r="F14" s="116">
        <v>4.7699999999999996</v>
      </c>
      <c r="G14" s="113" t="s">
        <v>75</v>
      </c>
      <c r="H14" s="115">
        <v>1.82</v>
      </c>
      <c r="I14" s="115">
        <v>1.92</v>
      </c>
      <c r="J14" s="115">
        <v>2.04</v>
      </c>
      <c r="K14" s="115">
        <v>2.1</v>
      </c>
      <c r="L14" s="115">
        <v>2.08</v>
      </c>
      <c r="M14" s="115">
        <v>2.02</v>
      </c>
      <c r="N14" s="115">
        <v>2.0099999999999998</v>
      </c>
      <c r="O14" s="115">
        <v>1.96</v>
      </c>
      <c r="P14" s="115">
        <v>1.95</v>
      </c>
      <c r="Q14" s="116">
        <v>1.88</v>
      </c>
      <c r="R14" s="113" t="s">
        <v>75</v>
      </c>
      <c r="S14" s="114">
        <v>3.7</v>
      </c>
      <c r="T14" s="115">
        <v>3.75</v>
      </c>
      <c r="U14" s="115">
        <v>3.98</v>
      </c>
      <c r="V14" s="115">
        <v>4.1399999999999997</v>
      </c>
      <c r="W14" s="116">
        <v>4.12</v>
      </c>
      <c r="X14" s="113" t="s">
        <v>75</v>
      </c>
      <c r="Y14" s="115">
        <v>4.4000000000000004</v>
      </c>
      <c r="Z14" s="115">
        <v>4.45</v>
      </c>
      <c r="AA14" s="115">
        <v>4.5</v>
      </c>
      <c r="AB14" s="115">
        <v>4.46</v>
      </c>
      <c r="AC14" s="115">
        <v>4.3499999999999996</v>
      </c>
      <c r="AD14" s="115">
        <v>4.24</v>
      </c>
      <c r="AE14" s="115">
        <v>4.22</v>
      </c>
      <c r="AF14" s="115">
        <v>4.3099999999999996</v>
      </c>
      <c r="AG14" s="115">
        <v>4.21</v>
      </c>
      <c r="AH14" s="116">
        <v>4.0999999999999996</v>
      </c>
      <c r="AI14" s="113" t="s">
        <v>75</v>
      </c>
      <c r="AJ14" s="115">
        <v>1.92</v>
      </c>
      <c r="AK14" s="115">
        <v>2</v>
      </c>
      <c r="AL14" s="115">
        <v>2.14</v>
      </c>
      <c r="AM14" s="115">
        <v>2.1800000000000002</v>
      </c>
      <c r="AN14" s="115">
        <v>2.1800000000000002</v>
      </c>
      <c r="AO14" s="115">
        <v>2.1800000000000002</v>
      </c>
      <c r="AP14" s="115">
        <v>2.09</v>
      </c>
      <c r="AQ14" s="115">
        <v>2.11</v>
      </c>
      <c r="AR14" s="115">
        <v>2.0699999999999998</v>
      </c>
      <c r="AS14" s="116">
        <v>1.96</v>
      </c>
    </row>
    <row r="15" spans="1:45" ht="16.5" x14ac:dyDescent="0.35">
      <c r="A15" s="14"/>
      <c r="B15" s="98">
        <v>4.57</v>
      </c>
      <c r="C15" s="98">
        <v>4.66</v>
      </c>
      <c r="D15" s="98">
        <v>4.87</v>
      </c>
      <c r="E15" s="98">
        <v>4.97</v>
      </c>
      <c r="F15" s="99">
        <v>4.95</v>
      </c>
      <c r="G15" s="25"/>
      <c r="H15" s="98">
        <v>1.88</v>
      </c>
      <c r="I15" s="98">
        <v>1.95</v>
      </c>
      <c r="J15" s="98">
        <v>2.0699999999999998</v>
      </c>
      <c r="K15" s="98">
        <v>2.0699999999999998</v>
      </c>
      <c r="L15" s="98">
        <v>2.1</v>
      </c>
      <c r="M15" s="98">
        <v>2.02</v>
      </c>
      <c r="N15" s="98">
        <v>2</v>
      </c>
      <c r="O15" s="98">
        <v>2</v>
      </c>
      <c r="P15" s="98">
        <v>1.96</v>
      </c>
      <c r="Q15" s="99">
        <v>1.92</v>
      </c>
      <c r="R15" s="14"/>
      <c r="S15" s="98">
        <v>3.77</v>
      </c>
      <c r="T15" s="98">
        <v>3.82</v>
      </c>
      <c r="U15" s="98">
        <v>3.95</v>
      </c>
      <c r="V15" s="98">
        <v>4.08</v>
      </c>
      <c r="W15" s="99">
        <v>4.08</v>
      </c>
      <c r="X15" s="25"/>
      <c r="Y15" s="98">
        <v>4.3</v>
      </c>
      <c r="Z15" s="98">
        <v>4.4800000000000004</v>
      </c>
      <c r="AA15" s="98">
        <v>4.42</v>
      </c>
      <c r="AB15" s="98">
        <v>4.45</v>
      </c>
      <c r="AC15" s="98">
        <v>4.37</v>
      </c>
      <c r="AD15" s="98">
        <v>4.33</v>
      </c>
      <c r="AE15" s="98">
        <v>4.24</v>
      </c>
      <c r="AF15" s="98">
        <v>4.29</v>
      </c>
      <c r="AG15" s="98">
        <v>4.2300000000000004</v>
      </c>
      <c r="AH15" s="99">
        <v>4.09</v>
      </c>
      <c r="AI15" s="25"/>
      <c r="AJ15" s="98">
        <v>1.97</v>
      </c>
      <c r="AK15" s="98">
        <v>2.06</v>
      </c>
      <c r="AL15" s="98">
        <v>2.23</v>
      </c>
      <c r="AM15" s="98">
        <v>2.2200000000000002</v>
      </c>
      <c r="AN15" s="98">
        <v>2.19</v>
      </c>
      <c r="AO15" s="98">
        <v>2.16</v>
      </c>
      <c r="AP15" s="98">
        <v>2.17</v>
      </c>
      <c r="AQ15" s="98">
        <v>2.14</v>
      </c>
      <c r="AR15" s="98">
        <v>2.1</v>
      </c>
      <c r="AS15" s="99">
        <v>1.97</v>
      </c>
    </row>
    <row r="16" spans="1:45" ht="16.5" x14ac:dyDescent="0.35">
      <c r="A16" s="14"/>
      <c r="B16" s="98">
        <v>4.5999999999999996</v>
      </c>
      <c r="C16" s="98">
        <v>4.6100000000000003</v>
      </c>
      <c r="D16" s="98">
        <v>4.8899999999999997</v>
      </c>
      <c r="E16" s="98">
        <v>4.9000000000000004</v>
      </c>
      <c r="F16" s="99">
        <v>4.95</v>
      </c>
      <c r="G16" s="25"/>
      <c r="H16" s="98">
        <v>1.91</v>
      </c>
      <c r="I16" s="98">
        <v>2</v>
      </c>
      <c r="J16" s="98">
        <v>2.15</v>
      </c>
      <c r="K16" s="98">
        <v>2.16</v>
      </c>
      <c r="L16" s="98">
        <v>2.13</v>
      </c>
      <c r="M16" s="98">
        <v>2.11</v>
      </c>
      <c r="N16" s="98">
        <v>2.09</v>
      </c>
      <c r="O16" s="98">
        <v>2.04</v>
      </c>
      <c r="P16" s="98">
        <v>2.02</v>
      </c>
      <c r="Q16" s="99">
        <v>1.92</v>
      </c>
      <c r="R16" s="14"/>
      <c r="S16" s="98">
        <v>3.73</v>
      </c>
      <c r="T16" s="98">
        <v>3.8</v>
      </c>
      <c r="U16" s="98">
        <v>3.99</v>
      </c>
      <c r="V16" s="98">
        <v>4.21</v>
      </c>
      <c r="W16" s="99">
        <v>4.09</v>
      </c>
      <c r="X16" s="25"/>
      <c r="Y16" s="98">
        <v>4.3600000000000003</v>
      </c>
      <c r="Z16" s="98">
        <v>4.46</v>
      </c>
      <c r="AA16" s="98">
        <v>4.46</v>
      </c>
      <c r="AB16" s="98">
        <v>4.42</v>
      </c>
      <c r="AC16" s="98">
        <v>4.3600000000000003</v>
      </c>
      <c r="AD16" s="98">
        <v>4.3099999999999996</v>
      </c>
      <c r="AE16" s="98">
        <v>4.2300000000000004</v>
      </c>
      <c r="AF16" s="98">
        <v>4.2699999999999996</v>
      </c>
      <c r="AG16" s="98">
        <v>4.24</v>
      </c>
      <c r="AH16" s="99">
        <v>4.16</v>
      </c>
      <c r="AI16" s="25"/>
      <c r="AJ16" s="98">
        <v>1.9</v>
      </c>
      <c r="AK16" s="98">
        <v>2.0699999999999998</v>
      </c>
      <c r="AL16" s="98">
        <v>2.14</v>
      </c>
      <c r="AM16" s="98">
        <v>2.15</v>
      </c>
      <c r="AN16" s="98">
        <v>2.17</v>
      </c>
      <c r="AO16" s="98">
        <v>2.12</v>
      </c>
      <c r="AP16" s="98">
        <v>2.12</v>
      </c>
      <c r="AQ16" s="98">
        <v>2.08</v>
      </c>
      <c r="AR16" s="98">
        <v>2.0699999999999998</v>
      </c>
      <c r="AS16" s="99">
        <v>2</v>
      </c>
    </row>
    <row r="17" spans="1:45" ht="16.5" x14ac:dyDescent="0.35">
      <c r="A17" s="14"/>
      <c r="B17" s="98">
        <v>4.5</v>
      </c>
      <c r="C17" s="98">
        <v>4.54</v>
      </c>
      <c r="D17" s="98">
        <v>4.8600000000000003</v>
      </c>
      <c r="E17" s="98">
        <v>4.88</v>
      </c>
      <c r="F17" s="99">
        <v>4.8899999999999997</v>
      </c>
      <c r="G17" s="25"/>
      <c r="H17" s="98">
        <v>1.93</v>
      </c>
      <c r="I17" s="98">
        <v>2</v>
      </c>
      <c r="J17" s="98">
        <v>2.19</v>
      </c>
      <c r="K17" s="98">
        <v>2.1800000000000002</v>
      </c>
      <c r="L17" s="98">
        <v>2.16</v>
      </c>
      <c r="M17" s="98">
        <v>2.15</v>
      </c>
      <c r="N17" s="98">
        <v>2.09</v>
      </c>
      <c r="O17" s="98">
        <v>2.08</v>
      </c>
      <c r="P17" s="98">
        <v>2.0499999999999998</v>
      </c>
      <c r="Q17" s="99">
        <v>1.93</v>
      </c>
      <c r="R17" s="14"/>
      <c r="S17" s="98">
        <v>3.77</v>
      </c>
      <c r="T17" s="98">
        <v>3.82</v>
      </c>
      <c r="U17" s="98">
        <v>3.96</v>
      </c>
      <c r="V17" s="98">
        <v>4.18</v>
      </c>
      <c r="W17" s="99">
        <v>4.1399999999999997</v>
      </c>
      <c r="X17" s="25"/>
      <c r="Y17" s="98">
        <v>4.41</v>
      </c>
      <c r="Z17" s="98">
        <v>4.5</v>
      </c>
      <c r="AA17" s="98">
        <v>4.45</v>
      </c>
      <c r="AB17" s="98">
        <v>4.3600000000000003</v>
      </c>
      <c r="AC17" s="98">
        <v>4.3899999999999997</v>
      </c>
      <c r="AD17" s="98">
        <v>4.3</v>
      </c>
      <c r="AE17" s="98">
        <v>4.25</v>
      </c>
      <c r="AF17" s="98">
        <v>4.3</v>
      </c>
      <c r="AG17" s="98">
        <v>4.22</v>
      </c>
      <c r="AH17" s="99">
        <v>4.08</v>
      </c>
      <c r="AI17" s="25"/>
      <c r="AJ17" s="98">
        <v>1.95</v>
      </c>
      <c r="AK17" s="98">
        <v>2.08</v>
      </c>
      <c r="AL17" s="98">
        <v>2.19</v>
      </c>
      <c r="AM17" s="98">
        <v>2.21</v>
      </c>
      <c r="AN17" s="98">
        <v>2.19</v>
      </c>
      <c r="AO17" s="98">
        <v>2.17</v>
      </c>
      <c r="AP17" s="98">
        <v>2.15</v>
      </c>
      <c r="AQ17" s="98">
        <v>2.14</v>
      </c>
      <c r="AR17" s="98">
        <v>2.12</v>
      </c>
      <c r="AS17" s="99">
        <v>1.99</v>
      </c>
    </row>
    <row r="18" spans="1:45" ht="16.5" x14ac:dyDescent="0.35">
      <c r="A18" s="14"/>
      <c r="B18" s="98">
        <v>4.5199999999999996</v>
      </c>
      <c r="C18" s="98">
        <v>4.55</v>
      </c>
      <c r="D18" s="98">
        <v>4.83</v>
      </c>
      <c r="E18" s="98">
        <v>4.8899999999999997</v>
      </c>
      <c r="F18" s="99">
        <v>4.91</v>
      </c>
      <c r="G18" s="25"/>
      <c r="H18" s="98">
        <v>1.75</v>
      </c>
      <c r="I18" s="98">
        <v>1.9</v>
      </c>
      <c r="J18" s="98">
        <v>1.97</v>
      </c>
      <c r="K18" s="98">
        <v>2</v>
      </c>
      <c r="L18" s="98">
        <v>2.0099999999999998</v>
      </c>
      <c r="M18" s="98">
        <v>1.97</v>
      </c>
      <c r="N18" s="98">
        <v>1.98</v>
      </c>
      <c r="O18" s="98">
        <v>1.95</v>
      </c>
      <c r="P18" s="98">
        <v>2</v>
      </c>
      <c r="Q18" s="99">
        <v>1.88</v>
      </c>
      <c r="R18" s="14"/>
      <c r="S18" s="98">
        <v>3.76</v>
      </c>
      <c r="T18" s="98">
        <v>3.78</v>
      </c>
      <c r="U18" s="98">
        <v>3.94</v>
      </c>
      <c r="V18" s="98">
        <v>4.03</v>
      </c>
      <c r="W18" s="99">
        <v>4.07</v>
      </c>
      <c r="X18" s="25"/>
      <c r="Y18" s="98">
        <v>4.29</v>
      </c>
      <c r="Z18" s="98">
        <v>4.43</v>
      </c>
      <c r="AA18" s="98">
        <v>4.46</v>
      </c>
      <c r="AB18" s="98">
        <v>4.4000000000000004</v>
      </c>
      <c r="AC18" s="98">
        <v>4.34</v>
      </c>
      <c r="AD18" s="98">
        <v>4.3099999999999996</v>
      </c>
      <c r="AE18" s="98">
        <v>4.2</v>
      </c>
      <c r="AF18" s="98">
        <v>4.2300000000000004</v>
      </c>
      <c r="AG18" s="98">
        <v>4.1900000000000004</v>
      </c>
      <c r="AH18" s="99">
        <v>4.05</v>
      </c>
      <c r="AI18" s="25"/>
      <c r="AJ18" s="98">
        <v>1.89</v>
      </c>
      <c r="AK18" s="98">
        <v>2.0299999999999998</v>
      </c>
      <c r="AL18" s="98">
        <v>2.08</v>
      </c>
      <c r="AM18" s="98">
        <v>2.0499999999999998</v>
      </c>
      <c r="AN18" s="98">
        <v>2.09</v>
      </c>
      <c r="AO18" s="98">
        <v>2.06</v>
      </c>
      <c r="AP18" s="98">
        <v>2.0499999999999998</v>
      </c>
      <c r="AQ18" s="98">
        <v>2.0499999999999998</v>
      </c>
      <c r="AR18" s="98">
        <v>2</v>
      </c>
      <c r="AS18" s="99">
        <v>1.93</v>
      </c>
    </row>
    <row r="19" spans="1:45" ht="16.5" x14ac:dyDescent="0.35">
      <c r="A19" s="14"/>
      <c r="B19" s="98">
        <v>4.66</v>
      </c>
      <c r="C19" s="98">
        <v>4.67</v>
      </c>
      <c r="D19" s="98">
        <v>4.83</v>
      </c>
      <c r="E19" s="98">
        <v>4.91</v>
      </c>
      <c r="F19" s="99">
        <v>4.92</v>
      </c>
      <c r="G19" s="25"/>
      <c r="H19" s="98">
        <v>1.84</v>
      </c>
      <c r="I19" s="98">
        <v>2.0299999999999998</v>
      </c>
      <c r="J19" s="98">
        <v>2.0499999999999998</v>
      </c>
      <c r="K19" s="98">
        <v>2.12</v>
      </c>
      <c r="L19" s="98">
        <v>2.09</v>
      </c>
      <c r="M19" s="98">
        <v>2.0299999999999998</v>
      </c>
      <c r="N19" s="98">
        <v>2.1</v>
      </c>
      <c r="O19" s="98">
        <v>2.0499999999999998</v>
      </c>
      <c r="P19" s="98">
        <v>2.02</v>
      </c>
      <c r="Q19" s="99">
        <v>1.93</v>
      </c>
      <c r="R19" s="14"/>
      <c r="S19" s="98">
        <v>4.0199999999999996</v>
      </c>
      <c r="T19" s="98">
        <v>4.1399999999999997</v>
      </c>
      <c r="U19" s="98">
        <v>4.29</v>
      </c>
      <c r="V19" s="98">
        <v>4.28</v>
      </c>
      <c r="W19" s="99">
        <v>4.28</v>
      </c>
      <c r="X19" s="25"/>
      <c r="Y19" s="98">
        <v>4.16</v>
      </c>
      <c r="Z19" s="98">
        <v>4.3899999999999997</v>
      </c>
      <c r="AA19" s="98">
        <v>4.63</v>
      </c>
      <c r="AB19" s="98">
        <v>4.59</v>
      </c>
      <c r="AC19" s="98">
        <v>4.57</v>
      </c>
      <c r="AD19" s="98">
        <v>4.51</v>
      </c>
      <c r="AE19" s="98">
        <v>4.32</v>
      </c>
      <c r="AF19" s="98">
        <v>4.2699999999999996</v>
      </c>
      <c r="AG19" s="98">
        <v>4.33</v>
      </c>
      <c r="AH19" s="99">
        <v>4.24</v>
      </c>
      <c r="AI19" s="25"/>
      <c r="AJ19" s="98">
        <v>1.86</v>
      </c>
      <c r="AK19" s="98">
        <v>2.06</v>
      </c>
      <c r="AL19" s="98">
        <v>2.11</v>
      </c>
      <c r="AM19" s="98">
        <v>2.14</v>
      </c>
      <c r="AN19" s="98">
        <v>2.12</v>
      </c>
      <c r="AO19" s="98">
        <v>2.1</v>
      </c>
      <c r="AP19" s="98">
        <v>2.13</v>
      </c>
      <c r="AQ19" s="98">
        <v>2.09</v>
      </c>
      <c r="AR19" s="98">
        <v>2.0099999999999998</v>
      </c>
      <c r="AS19" s="99">
        <v>1.91</v>
      </c>
    </row>
    <row r="20" spans="1:45" ht="16.5" x14ac:dyDescent="0.35">
      <c r="A20" s="14"/>
      <c r="B20" s="98">
        <v>4.6500000000000004</v>
      </c>
      <c r="C20" s="98">
        <v>4.68</v>
      </c>
      <c r="D20" s="98">
        <v>4.99</v>
      </c>
      <c r="E20" s="98">
        <v>5.05</v>
      </c>
      <c r="F20" s="99">
        <v>4.97</v>
      </c>
      <c r="G20" s="25"/>
      <c r="H20" s="98">
        <v>1.82</v>
      </c>
      <c r="I20" s="98">
        <v>1.97</v>
      </c>
      <c r="J20" s="98">
        <v>1.99</v>
      </c>
      <c r="K20" s="98">
        <v>2.09</v>
      </c>
      <c r="L20" s="98">
        <v>2.0499999999999998</v>
      </c>
      <c r="M20" s="98">
        <v>2.09</v>
      </c>
      <c r="N20" s="98">
        <v>2.08</v>
      </c>
      <c r="O20" s="98">
        <v>2.0499999999999998</v>
      </c>
      <c r="P20" s="98">
        <v>1.99</v>
      </c>
      <c r="Q20" s="99">
        <v>1.94</v>
      </c>
      <c r="R20" s="14"/>
      <c r="S20" s="98">
        <v>4.03</v>
      </c>
      <c r="T20" s="98">
        <v>4.1100000000000003</v>
      </c>
      <c r="U20" s="98">
        <v>4.2699999999999996</v>
      </c>
      <c r="V20" s="98">
        <v>4.3099999999999996</v>
      </c>
      <c r="W20" s="99">
        <v>4.28</v>
      </c>
      <c r="X20" s="25"/>
      <c r="Y20" s="98">
        <v>4.0999999999999996</v>
      </c>
      <c r="Z20" s="98">
        <v>4.3899999999999997</v>
      </c>
      <c r="AA20" s="98">
        <v>4.54</v>
      </c>
      <c r="AB20" s="98">
        <v>4.5999999999999996</v>
      </c>
      <c r="AC20" s="98">
        <v>4.54</v>
      </c>
      <c r="AD20" s="98">
        <v>4.46</v>
      </c>
      <c r="AE20" s="98">
        <v>4.3499999999999996</v>
      </c>
      <c r="AF20" s="98">
        <v>4.24</v>
      </c>
      <c r="AG20" s="98">
        <v>4.26</v>
      </c>
      <c r="AH20" s="99">
        <v>4.18</v>
      </c>
      <c r="AI20" s="25"/>
      <c r="AJ20" s="98">
        <v>1.91</v>
      </c>
      <c r="AK20" s="98">
        <v>2.02</v>
      </c>
      <c r="AL20" s="98">
        <v>2.09</v>
      </c>
      <c r="AM20" s="98">
        <v>2.12</v>
      </c>
      <c r="AN20" s="98">
        <v>2.15</v>
      </c>
      <c r="AO20" s="98">
        <v>2.13</v>
      </c>
      <c r="AP20" s="98">
        <v>2.14</v>
      </c>
      <c r="AQ20" s="98">
        <v>2.09</v>
      </c>
      <c r="AR20" s="98">
        <v>2.06</v>
      </c>
      <c r="AS20" s="99">
        <v>1.96</v>
      </c>
    </row>
    <row r="21" spans="1:45" ht="16.5" x14ac:dyDescent="0.35">
      <c r="A21" s="14"/>
      <c r="B21" s="98">
        <v>4.6500000000000004</v>
      </c>
      <c r="C21" s="98">
        <v>4.62</v>
      </c>
      <c r="D21" s="98">
        <v>4.84</v>
      </c>
      <c r="E21" s="98">
        <v>4.99</v>
      </c>
      <c r="F21" s="99">
        <v>5.01</v>
      </c>
      <c r="G21" s="25"/>
      <c r="H21" s="98">
        <v>1.8</v>
      </c>
      <c r="I21" s="98">
        <v>2.0299999999999998</v>
      </c>
      <c r="J21" s="98">
        <v>2.0499999999999998</v>
      </c>
      <c r="K21" s="98">
        <v>2.0699999999999998</v>
      </c>
      <c r="L21" s="98">
        <v>2.11</v>
      </c>
      <c r="M21" s="98">
        <v>2.0499999999999998</v>
      </c>
      <c r="N21" s="98">
        <v>2.08</v>
      </c>
      <c r="O21" s="98">
        <v>2.04</v>
      </c>
      <c r="P21" s="98">
        <v>2</v>
      </c>
      <c r="Q21" s="99">
        <v>1.93</v>
      </c>
      <c r="R21" s="14"/>
      <c r="S21" s="98">
        <v>3.96</v>
      </c>
      <c r="T21" s="98">
        <v>4.07</v>
      </c>
      <c r="U21" s="98">
        <v>4.29</v>
      </c>
      <c r="V21" s="98">
        <v>4.37</v>
      </c>
      <c r="W21" s="99">
        <v>4.29</v>
      </c>
      <c r="X21" s="25"/>
      <c r="Y21" s="98">
        <v>4.1500000000000004</v>
      </c>
      <c r="Z21" s="98">
        <v>4.38</v>
      </c>
      <c r="AA21" s="98">
        <v>4.59</v>
      </c>
      <c r="AB21" s="98">
        <v>4.5999999999999996</v>
      </c>
      <c r="AC21" s="98">
        <v>4.5599999999999996</v>
      </c>
      <c r="AD21" s="98">
        <v>4.51</v>
      </c>
      <c r="AE21" s="98">
        <v>4.3600000000000003</v>
      </c>
      <c r="AF21" s="98">
        <v>4.1900000000000004</v>
      </c>
      <c r="AG21" s="98">
        <v>4.24</v>
      </c>
      <c r="AH21" s="99">
        <v>4.22</v>
      </c>
      <c r="AI21" s="25"/>
      <c r="AJ21" s="98">
        <v>1.91</v>
      </c>
      <c r="AK21" s="98">
        <v>2.09</v>
      </c>
      <c r="AL21" s="98">
        <v>2.1</v>
      </c>
      <c r="AM21" s="98">
        <v>2.16</v>
      </c>
      <c r="AN21" s="98">
        <v>2.13</v>
      </c>
      <c r="AO21" s="98">
        <v>2.14</v>
      </c>
      <c r="AP21" s="98">
        <v>2.16</v>
      </c>
      <c r="AQ21" s="98">
        <v>2.13</v>
      </c>
      <c r="AR21" s="98">
        <v>2.06</v>
      </c>
      <c r="AS21" s="99">
        <v>1.99</v>
      </c>
    </row>
    <row r="22" spans="1:45" ht="16.5" x14ac:dyDescent="0.35">
      <c r="A22" s="14"/>
      <c r="B22" s="98">
        <v>4.6900000000000004</v>
      </c>
      <c r="C22" s="98">
        <v>4.75</v>
      </c>
      <c r="D22" s="98">
        <v>4.88</v>
      </c>
      <c r="E22" s="98">
        <v>4.99</v>
      </c>
      <c r="F22" s="99">
        <v>4.97</v>
      </c>
      <c r="G22" s="25"/>
      <c r="H22" s="98">
        <v>1.83</v>
      </c>
      <c r="I22" s="98">
        <v>2</v>
      </c>
      <c r="J22" s="98">
        <v>2.0699999999999998</v>
      </c>
      <c r="K22" s="98">
        <v>2.1</v>
      </c>
      <c r="L22" s="98">
        <v>2.1</v>
      </c>
      <c r="M22" s="98">
        <v>2.09</v>
      </c>
      <c r="N22" s="98">
        <v>2.1</v>
      </c>
      <c r="O22" s="98">
        <v>2.0499999999999998</v>
      </c>
      <c r="P22" s="98">
        <v>2.02</v>
      </c>
      <c r="Q22" s="99">
        <v>1.92</v>
      </c>
      <c r="R22" s="14"/>
      <c r="S22" s="98">
        <v>4.01</v>
      </c>
      <c r="T22" s="98">
        <v>4</v>
      </c>
      <c r="U22" s="98">
        <v>4.26</v>
      </c>
      <c r="V22" s="98">
        <v>4.32</v>
      </c>
      <c r="W22" s="99">
        <v>4.25</v>
      </c>
      <c r="X22" s="25"/>
      <c r="Y22" s="98">
        <v>4.08</v>
      </c>
      <c r="Z22" s="98">
        <v>4.3600000000000003</v>
      </c>
      <c r="AA22" s="98">
        <v>4.49</v>
      </c>
      <c r="AB22" s="98">
        <v>4.57</v>
      </c>
      <c r="AC22" s="98">
        <v>4.53</v>
      </c>
      <c r="AD22" s="98">
        <v>4.41</v>
      </c>
      <c r="AE22" s="98">
        <v>4.3099999999999996</v>
      </c>
      <c r="AF22" s="98">
        <v>4.1900000000000004</v>
      </c>
      <c r="AG22" s="98">
        <v>4.24</v>
      </c>
      <c r="AH22" s="99">
        <v>4.2</v>
      </c>
      <c r="AI22" s="25"/>
      <c r="AJ22" s="98">
        <v>1.93</v>
      </c>
      <c r="AK22" s="98">
        <v>2.06</v>
      </c>
      <c r="AL22" s="98">
        <v>2.11</v>
      </c>
      <c r="AM22" s="98">
        <v>2.15</v>
      </c>
      <c r="AN22" s="98">
        <v>2.16</v>
      </c>
      <c r="AO22" s="98">
        <v>2.11</v>
      </c>
      <c r="AP22" s="98">
        <v>2.13</v>
      </c>
      <c r="AQ22" s="98">
        <v>2.11</v>
      </c>
      <c r="AR22" s="98">
        <v>2.0299999999999998</v>
      </c>
      <c r="AS22" s="99">
        <v>1.98</v>
      </c>
    </row>
    <row r="23" spans="1:45" thickBot="1" x14ac:dyDescent="0.4">
      <c r="A23" s="107"/>
      <c r="B23" s="117">
        <v>4.5999999999999996</v>
      </c>
      <c r="C23" s="117">
        <v>4.5999999999999996</v>
      </c>
      <c r="D23" s="117">
        <v>4.83</v>
      </c>
      <c r="E23" s="117">
        <v>4.95</v>
      </c>
      <c r="F23" s="118">
        <v>4.91</v>
      </c>
      <c r="G23" s="106"/>
      <c r="H23" s="117">
        <v>1.82</v>
      </c>
      <c r="I23" s="117">
        <v>1.98</v>
      </c>
      <c r="J23" s="117">
        <v>2.0699999999999998</v>
      </c>
      <c r="K23" s="117">
        <v>2.06</v>
      </c>
      <c r="L23" s="117">
        <v>2.09</v>
      </c>
      <c r="M23" s="117">
        <v>2.04</v>
      </c>
      <c r="N23" s="117">
        <v>2.04</v>
      </c>
      <c r="O23" s="117">
        <v>2.0299999999999998</v>
      </c>
      <c r="P23" s="117">
        <v>1.97</v>
      </c>
      <c r="Q23" s="118">
        <v>1.83</v>
      </c>
      <c r="R23" s="107"/>
      <c r="S23" s="117">
        <v>4.03</v>
      </c>
      <c r="T23" s="117">
        <v>4.01</v>
      </c>
      <c r="U23" s="117">
        <v>4.28</v>
      </c>
      <c r="V23" s="117">
        <v>4.32</v>
      </c>
      <c r="W23" s="118">
        <v>4.25</v>
      </c>
      <c r="X23" s="106"/>
      <c r="Y23" s="117">
        <v>4</v>
      </c>
      <c r="Z23" s="117">
        <v>4.33</v>
      </c>
      <c r="AA23" s="117">
        <v>4.54</v>
      </c>
      <c r="AB23" s="117">
        <v>4.53</v>
      </c>
      <c r="AC23" s="117">
        <v>4.46</v>
      </c>
      <c r="AD23" s="117">
        <v>4.4400000000000004</v>
      </c>
      <c r="AE23" s="117">
        <v>4.2699999999999996</v>
      </c>
      <c r="AF23" s="117">
        <v>4.1900000000000004</v>
      </c>
      <c r="AG23" s="117">
        <v>4.1900000000000004</v>
      </c>
      <c r="AH23" s="118">
        <v>4.12</v>
      </c>
      <c r="AI23" s="106"/>
      <c r="AJ23" s="117">
        <v>1.89</v>
      </c>
      <c r="AK23" s="117">
        <v>2.0699999999999998</v>
      </c>
      <c r="AL23" s="117">
        <v>2.13</v>
      </c>
      <c r="AM23" s="117">
        <v>2.09</v>
      </c>
      <c r="AN23" s="117">
        <v>2.11</v>
      </c>
      <c r="AO23" s="117">
        <v>2.08</v>
      </c>
      <c r="AP23" s="117">
        <v>2.09</v>
      </c>
      <c r="AQ23" s="117">
        <v>2.08</v>
      </c>
      <c r="AR23" s="117">
        <v>2.06</v>
      </c>
      <c r="AS23" s="118">
        <v>1.99</v>
      </c>
    </row>
    <row r="24" spans="1:45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 spans="1:45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  <c r="AI25" s="119" t="s">
        <v>9</v>
      </c>
      <c r="AJ25" s="120" t="s">
        <v>10</v>
      </c>
      <c r="AK25" s="179" t="s">
        <v>11</v>
      </c>
      <c r="AL25" s="179"/>
      <c r="AM25" s="179" t="s">
        <v>12</v>
      </c>
      <c r="AN25" s="179"/>
      <c r="AO25" s="120"/>
      <c r="AP25" s="120"/>
      <c r="AQ25" s="120"/>
      <c r="AR25" s="124"/>
      <c r="AS25" s="125"/>
    </row>
    <row r="26" spans="1:45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0.2903999999999991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0.29519999999999991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1.0186000000000002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1.2847</v>
      </c>
      <c r="AC26" s="180"/>
      <c r="AD26" s="43"/>
      <c r="AE26" s="43"/>
      <c r="AF26" s="43"/>
      <c r="AG26" s="105"/>
      <c r="AH26" s="126"/>
      <c r="AI26" s="121" t="s">
        <v>13</v>
      </c>
      <c r="AJ26" s="101" t="s">
        <v>14</v>
      </c>
      <c r="AK26" s="137">
        <v>0.3</v>
      </c>
      <c r="AL26" s="135" t="s">
        <v>82</v>
      </c>
      <c r="AM26" s="180">
        <f>AVERAGE(AJ4:AS13)-AVERAGE(AJ14:AS23)</f>
        <v>0.24928000000000017</v>
      </c>
      <c r="AN26" s="180"/>
      <c r="AO26" s="43"/>
      <c r="AP26" s="43"/>
      <c r="AQ26" s="43"/>
      <c r="AR26" s="105"/>
      <c r="AS26" s="126"/>
    </row>
    <row r="27" spans="1:45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  <c r="AI27" s="122" t="s">
        <v>17</v>
      </c>
      <c r="AJ27" s="100" t="s">
        <v>18</v>
      </c>
      <c r="AK27" s="174" t="str">
        <f>"--"</f>
        <v>--</v>
      </c>
      <c r="AL27" s="174"/>
      <c r="AM27" s="174">
        <v>1.5</v>
      </c>
      <c r="AN27" s="174"/>
      <c r="AO27" s="42"/>
      <c r="AP27" s="42"/>
      <c r="AQ27" s="42"/>
      <c r="AR27" s="103"/>
      <c r="AS27" s="127"/>
    </row>
    <row r="28" spans="1:45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0.50633846153845996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0.45415384615384602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0.7335596707818931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0.8496693121693123</v>
      </c>
      <c r="AC28" s="176"/>
      <c r="AD28" s="102"/>
      <c r="AE28" s="102"/>
      <c r="AF28" s="102"/>
      <c r="AG28" s="103"/>
      <c r="AH28" s="127"/>
      <c r="AI28" s="123" t="s">
        <v>19</v>
      </c>
      <c r="AJ28" s="104" t="s">
        <v>20</v>
      </c>
      <c r="AK28" s="175" t="s">
        <v>86</v>
      </c>
      <c r="AL28" s="175"/>
      <c r="AM28" s="176">
        <f>(AM26/(0.975/AM27))</f>
        <v>0.38350769230769255</v>
      </c>
      <c r="AN28" s="176"/>
      <c r="AO28" s="102"/>
      <c r="AP28" s="102"/>
      <c r="AQ28" s="102"/>
      <c r="AR28" s="103"/>
      <c r="AS28" s="127"/>
    </row>
    <row r="29" spans="1:45" ht="18.75" thickBot="1" x14ac:dyDescent="0.4">
      <c r="A29" s="134" t="s">
        <v>78</v>
      </c>
      <c r="B29" s="128" t="s">
        <v>18</v>
      </c>
      <c r="C29" s="168">
        <f>0.972*E28/C26</f>
        <v>1.6405366153846102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1.4714584615384612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0.79224444444444453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1.2847000000000002</v>
      </c>
      <c r="AA29" s="171"/>
      <c r="AB29" s="142" t="s">
        <v>83</v>
      </c>
      <c r="AC29" s="143"/>
      <c r="AD29" s="144"/>
      <c r="AE29" s="144"/>
      <c r="AF29" s="144"/>
      <c r="AG29" s="145"/>
      <c r="AH29" s="146"/>
      <c r="AI29" s="134" t="s">
        <v>78</v>
      </c>
      <c r="AJ29" s="129" t="s">
        <v>18</v>
      </c>
      <c r="AK29" s="168">
        <f>0.972*AM28/AK26</f>
        <v>1.242564923076924</v>
      </c>
      <c r="AL29" s="168"/>
      <c r="AM29" s="136" t="s">
        <v>76</v>
      </c>
      <c r="AN29" s="130"/>
      <c r="AO29" s="131"/>
      <c r="AP29" s="131"/>
      <c r="AQ29" s="131"/>
      <c r="AR29" s="132"/>
      <c r="AS29" s="133"/>
    </row>
    <row r="30" spans="1:45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45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  <c r="AI31" s="159" t="s">
        <v>29</v>
      </c>
      <c r="AJ31" s="160"/>
      <c r="AK31" s="160"/>
      <c r="AL31" s="160"/>
      <c r="AM31" s="160"/>
      <c r="AN31" s="160"/>
      <c r="AO31" s="160"/>
      <c r="AP31" s="160"/>
      <c r="AQ31" s="160"/>
      <c r="AR31" s="160"/>
      <c r="AS31" s="161"/>
    </row>
    <row r="32" spans="1:45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  <c r="AI32" s="165" t="s">
        <v>36</v>
      </c>
      <c r="AJ32" s="166"/>
      <c r="AK32" s="166"/>
      <c r="AL32" s="166"/>
      <c r="AM32" s="166"/>
      <c r="AN32" s="166"/>
      <c r="AO32" s="166"/>
      <c r="AP32" s="166"/>
      <c r="AQ32" s="166"/>
      <c r="AR32" s="166"/>
      <c r="AS32" s="167"/>
    </row>
    <row r="33" spans="1:45" thickTop="1" x14ac:dyDescent="0.35">
      <c r="A33" s="66" t="s">
        <v>52</v>
      </c>
      <c r="B33" s="67">
        <f>B4-B14</f>
        <v>0.29000000000000004</v>
      </c>
      <c r="C33" s="67">
        <f t="shared" ref="C33:F33" si="0">C4-C14</f>
        <v>0.40000000000000036</v>
      </c>
      <c r="D33" s="67">
        <f t="shared" si="0"/>
        <v>0.29999999999999982</v>
      </c>
      <c r="E33" s="67">
        <f t="shared" si="0"/>
        <v>0.37999999999999989</v>
      </c>
      <c r="F33" s="68">
        <f t="shared" si="0"/>
        <v>0.3100000000000005</v>
      </c>
      <c r="G33" s="69" t="s">
        <v>56</v>
      </c>
      <c r="H33" s="22">
        <f>H4-H14</f>
        <v>0.28000000000000003</v>
      </c>
      <c r="I33" s="22">
        <f t="shared" ref="I33:Q33" si="1">I4-I14</f>
        <v>0.30000000000000027</v>
      </c>
      <c r="J33" s="22">
        <f t="shared" si="1"/>
        <v>0.35000000000000009</v>
      </c>
      <c r="K33" s="22">
        <f t="shared" si="1"/>
        <v>0.29999999999999982</v>
      </c>
      <c r="L33" s="22">
        <f t="shared" si="1"/>
        <v>0.31000000000000005</v>
      </c>
      <c r="M33" s="22">
        <f t="shared" si="1"/>
        <v>0.31999999999999984</v>
      </c>
      <c r="N33" s="22">
        <f t="shared" si="1"/>
        <v>0.29000000000000004</v>
      </c>
      <c r="O33" s="22">
        <f t="shared" si="1"/>
        <v>0.28000000000000025</v>
      </c>
      <c r="P33" s="22">
        <f t="shared" si="1"/>
        <v>0.32000000000000006</v>
      </c>
      <c r="Q33" s="70">
        <f t="shared" si="1"/>
        <v>0.31000000000000005</v>
      </c>
      <c r="R33" s="66" t="s">
        <v>52</v>
      </c>
      <c r="S33" s="67">
        <f>S4-S14</f>
        <v>1.1799999999999997</v>
      </c>
      <c r="T33" s="67">
        <f t="shared" ref="T33:W33" si="2">T4-T14</f>
        <v>1.21</v>
      </c>
      <c r="U33" s="67">
        <f t="shared" si="2"/>
        <v>1.1300000000000003</v>
      </c>
      <c r="V33" s="67">
        <f t="shared" si="2"/>
        <v>1.2200000000000006</v>
      </c>
      <c r="W33" s="68">
        <f t="shared" si="2"/>
        <v>1.0999999999999996</v>
      </c>
      <c r="X33" s="69" t="s">
        <v>56</v>
      </c>
      <c r="Y33" s="22">
        <f>Y4-Y14</f>
        <v>1.21</v>
      </c>
      <c r="Z33" s="22">
        <f t="shared" ref="Z33:AH33" si="3">Z4-Z14</f>
        <v>1.3899999999999997</v>
      </c>
      <c r="AA33" s="22">
        <f t="shared" si="3"/>
        <v>1.4000000000000004</v>
      </c>
      <c r="AB33" s="22">
        <f t="shared" si="3"/>
        <v>1.3200000000000003</v>
      </c>
      <c r="AC33" s="22">
        <f t="shared" si="3"/>
        <v>1.4500000000000002</v>
      </c>
      <c r="AD33" s="22">
        <f t="shared" si="3"/>
        <v>1.25</v>
      </c>
      <c r="AE33" s="22">
        <f t="shared" si="3"/>
        <v>1.3100000000000005</v>
      </c>
      <c r="AF33" s="22">
        <f t="shared" si="3"/>
        <v>1.2800000000000002</v>
      </c>
      <c r="AG33" s="22">
        <f t="shared" si="3"/>
        <v>1.2199999999999998</v>
      </c>
      <c r="AH33" s="70">
        <f t="shared" si="3"/>
        <v>1.29</v>
      </c>
      <c r="AI33" s="69" t="s">
        <v>56</v>
      </c>
      <c r="AJ33" s="22">
        <f>AJ4-AJ14</f>
        <v>0.29000000000000004</v>
      </c>
      <c r="AK33" s="22">
        <f t="shared" ref="AK33:AS33" si="4">AK4-AK14</f>
        <v>0.29999999999999982</v>
      </c>
      <c r="AL33" s="22">
        <f t="shared" si="4"/>
        <v>0.27</v>
      </c>
      <c r="AM33" s="22">
        <f t="shared" si="4"/>
        <v>0.23999999999999977</v>
      </c>
      <c r="AN33" s="22">
        <f t="shared" si="4"/>
        <v>0.19999999999999973</v>
      </c>
      <c r="AO33" s="22">
        <f t="shared" si="4"/>
        <v>0.19999999999999973</v>
      </c>
      <c r="AP33" s="22">
        <f t="shared" si="4"/>
        <v>0.25</v>
      </c>
      <c r="AQ33" s="22">
        <f t="shared" si="4"/>
        <v>0.20999999999999996</v>
      </c>
      <c r="AR33" s="22">
        <f t="shared" si="4"/>
        <v>0.18999999999999995</v>
      </c>
      <c r="AS33" s="70">
        <f t="shared" si="4"/>
        <v>0.22999999999999998</v>
      </c>
    </row>
    <row r="34" spans="1:45" ht="16.5" x14ac:dyDescent="0.35">
      <c r="A34" s="55"/>
      <c r="B34" s="54">
        <f t="shared" ref="B34:F42" si="5">B5-B15</f>
        <v>0.33000000000000007</v>
      </c>
      <c r="C34" s="54">
        <f t="shared" si="5"/>
        <v>0.28000000000000025</v>
      </c>
      <c r="D34" s="54">
        <f t="shared" si="5"/>
        <v>0.22999999999999954</v>
      </c>
      <c r="E34" s="54">
        <f t="shared" si="5"/>
        <v>0.29000000000000004</v>
      </c>
      <c r="F34" s="56">
        <f t="shared" si="5"/>
        <v>0.24000000000000021</v>
      </c>
      <c r="G34" s="71"/>
      <c r="H34" s="22">
        <f t="shared" ref="H34:Q42" si="6">H5-H15</f>
        <v>0.27</v>
      </c>
      <c r="I34" s="22">
        <f t="shared" si="6"/>
        <v>0.36999999999999988</v>
      </c>
      <c r="J34" s="22">
        <f t="shared" si="6"/>
        <v>0.29000000000000004</v>
      </c>
      <c r="K34" s="22">
        <f t="shared" si="6"/>
        <v>0.32000000000000028</v>
      </c>
      <c r="L34" s="22">
        <f t="shared" si="6"/>
        <v>0.2799999999999998</v>
      </c>
      <c r="M34" s="22">
        <f t="shared" si="6"/>
        <v>0.37999999999999989</v>
      </c>
      <c r="N34" s="22">
        <f t="shared" si="6"/>
        <v>0.29999999999999982</v>
      </c>
      <c r="O34" s="22">
        <f t="shared" si="6"/>
        <v>0.2799999999999998</v>
      </c>
      <c r="P34" s="22">
        <f t="shared" si="6"/>
        <v>0.31999999999999984</v>
      </c>
      <c r="Q34" s="70">
        <f t="shared" si="6"/>
        <v>0.29000000000000004</v>
      </c>
      <c r="R34" s="55"/>
      <c r="S34" s="54">
        <f t="shared" ref="S34:W42" si="7">S5-S15</f>
        <v>1.27</v>
      </c>
      <c r="T34" s="54">
        <f t="shared" si="7"/>
        <v>1.1499999999999999</v>
      </c>
      <c r="U34" s="54">
        <f t="shared" si="7"/>
        <v>1.0999999999999996</v>
      </c>
      <c r="V34" s="54">
        <f t="shared" si="7"/>
        <v>1.2400000000000002</v>
      </c>
      <c r="W34" s="56">
        <f t="shared" si="7"/>
        <v>1.1399999999999997</v>
      </c>
      <c r="X34" s="71"/>
      <c r="Y34" s="22">
        <f t="shared" ref="Y34:AH42" si="8">Y5-Y15</f>
        <v>1.46</v>
      </c>
      <c r="Z34" s="22">
        <f t="shared" si="8"/>
        <v>1.25</v>
      </c>
      <c r="AA34" s="22">
        <f t="shared" si="8"/>
        <v>1.4800000000000004</v>
      </c>
      <c r="AB34" s="22">
        <f t="shared" si="8"/>
        <v>1.2699999999999996</v>
      </c>
      <c r="AC34" s="22">
        <f t="shared" si="8"/>
        <v>1.3600000000000003</v>
      </c>
      <c r="AD34" s="22">
        <f t="shared" si="8"/>
        <v>1.42</v>
      </c>
      <c r="AE34" s="22">
        <f t="shared" si="8"/>
        <v>1.3899999999999997</v>
      </c>
      <c r="AF34" s="22">
        <f t="shared" si="8"/>
        <v>1.3399999999999999</v>
      </c>
      <c r="AG34" s="22">
        <f t="shared" si="8"/>
        <v>1.3199999999999994</v>
      </c>
      <c r="AH34" s="70">
        <f t="shared" si="8"/>
        <v>1.3500000000000005</v>
      </c>
      <c r="AI34" s="71"/>
      <c r="AJ34" s="22">
        <f t="shared" ref="AJ34:AS42" si="9">AJ5-AJ15</f>
        <v>0.32000000000000006</v>
      </c>
      <c r="AK34" s="22">
        <f t="shared" si="9"/>
        <v>0.2799999999999998</v>
      </c>
      <c r="AL34" s="22">
        <f t="shared" si="9"/>
        <v>0.2799999999999998</v>
      </c>
      <c r="AM34" s="22">
        <f t="shared" si="9"/>
        <v>0.21999999999999975</v>
      </c>
      <c r="AN34" s="22">
        <f t="shared" si="9"/>
        <v>0.24000000000000021</v>
      </c>
      <c r="AO34" s="22">
        <f t="shared" si="9"/>
        <v>0.29000000000000004</v>
      </c>
      <c r="AP34" s="22">
        <f t="shared" si="9"/>
        <v>0.27</v>
      </c>
      <c r="AQ34" s="22">
        <f t="shared" si="9"/>
        <v>0.23999999999999977</v>
      </c>
      <c r="AR34" s="22">
        <f t="shared" si="9"/>
        <v>0.2799999999999998</v>
      </c>
      <c r="AS34" s="70">
        <f t="shared" si="9"/>
        <v>0.25000000000000022</v>
      </c>
    </row>
    <row r="35" spans="1:45" ht="16.5" x14ac:dyDescent="0.35">
      <c r="A35" s="55"/>
      <c r="B35" s="54">
        <f t="shared" si="5"/>
        <v>0.3100000000000005</v>
      </c>
      <c r="C35" s="54">
        <f t="shared" si="5"/>
        <v>0.27999999999999936</v>
      </c>
      <c r="D35" s="54">
        <f t="shared" si="5"/>
        <v>0.30000000000000071</v>
      </c>
      <c r="E35" s="54">
        <f t="shared" si="5"/>
        <v>0.33999999999999986</v>
      </c>
      <c r="F35" s="56">
        <f t="shared" si="5"/>
        <v>0.20000000000000018</v>
      </c>
      <c r="G35" s="71"/>
      <c r="H35" s="22">
        <f t="shared" si="6"/>
        <v>0.33000000000000029</v>
      </c>
      <c r="I35" s="22">
        <f t="shared" si="6"/>
        <v>0.35999999999999988</v>
      </c>
      <c r="J35" s="22">
        <f t="shared" si="6"/>
        <v>0.35999999999999988</v>
      </c>
      <c r="K35" s="22">
        <f t="shared" si="6"/>
        <v>0.31000000000000005</v>
      </c>
      <c r="L35" s="22">
        <f t="shared" si="6"/>
        <v>0.32000000000000028</v>
      </c>
      <c r="M35" s="22">
        <f t="shared" si="6"/>
        <v>0.27</v>
      </c>
      <c r="N35" s="22">
        <f t="shared" si="6"/>
        <v>0.3400000000000003</v>
      </c>
      <c r="O35" s="22">
        <f t="shared" si="6"/>
        <v>0.31000000000000005</v>
      </c>
      <c r="P35" s="22">
        <f t="shared" si="6"/>
        <v>0.29999999999999982</v>
      </c>
      <c r="Q35" s="70">
        <f t="shared" si="6"/>
        <v>0.33000000000000007</v>
      </c>
      <c r="R35" s="55"/>
      <c r="S35" s="54">
        <f t="shared" si="7"/>
        <v>1.35</v>
      </c>
      <c r="T35" s="54">
        <f t="shared" si="7"/>
        <v>1.1400000000000006</v>
      </c>
      <c r="U35" s="54">
        <f t="shared" si="7"/>
        <v>1.1399999999999997</v>
      </c>
      <c r="V35" s="54">
        <f t="shared" si="7"/>
        <v>1.0999999999999996</v>
      </c>
      <c r="W35" s="56">
        <f t="shared" si="7"/>
        <v>1.1100000000000003</v>
      </c>
      <c r="X35" s="71"/>
      <c r="Y35" s="22">
        <f t="shared" si="8"/>
        <v>1.3199999999999994</v>
      </c>
      <c r="Z35" s="22">
        <f t="shared" si="8"/>
        <v>1.2300000000000004</v>
      </c>
      <c r="AA35" s="22">
        <f t="shared" si="8"/>
        <v>1.2599999999999998</v>
      </c>
      <c r="AB35" s="22">
        <f t="shared" si="8"/>
        <v>1.4000000000000004</v>
      </c>
      <c r="AC35" s="22">
        <f t="shared" si="8"/>
        <v>1.4399999999999995</v>
      </c>
      <c r="AD35" s="22">
        <f t="shared" si="8"/>
        <v>1.3900000000000006</v>
      </c>
      <c r="AE35" s="22">
        <f t="shared" si="8"/>
        <v>1.3499999999999996</v>
      </c>
      <c r="AF35" s="22">
        <f t="shared" si="8"/>
        <v>1.4600000000000009</v>
      </c>
      <c r="AG35" s="22">
        <f t="shared" si="8"/>
        <v>1.2999999999999998</v>
      </c>
      <c r="AH35" s="70">
        <f t="shared" si="8"/>
        <v>1.37</v>
      </c>
      <c r="AI35" s="71"/>
      <c r="AJ35" s="22">
        <f t="shared" si="9"/>
        <v>0.25</v>
      </c>
      <c r="AK35" s="22">
        <f t="shared" si="9"/>
        <v>0.18000000000000016</v>
      </c>
      <c r="AL35" s="22">
        <f t="shared" si="9"/>
        <v>0.25</v>
      </c>
      <c r="AM35" s="22">
        <f t="shared" si="9"/>
        <v>0.26000000000000023</v>
      </c>
      <c r="AN35" s="22">
        <f t="shared" si="9"/>
        <v>0.2200000000000002</v>
      </c>
      <c r="AO35" s="22">
        <f t="shared" si="9"/>
        <v>0.20999999999999996</v>
      </c>
      <c r="AP35" s="22">
        <f t="shared" si="9"/>
        <v>0.25</v>
      </c>
      <c r="AQ35" s="22">
        <f t="shared" si="9"/>
        <v>0.22999999999999998</v>
      </c>
      <c r="AR35" s="22">
        <f t="shared" si="9"/>
        <v>0.24000000000000021</v>
      </c>
      <c r="AS35" s="70">
        <f t="shared" si="9"/>
        <v>0.25</v>
      </c>
    </row>
    <row r="36" spans="1:45" ht="16.5" x14ac:dyDescent="0.35">
      <c r="A36" s="55"/>
      <c r="B36" s="54">
        <f t="shared" si="5"/>
        <v>0.32000000000000028</v>
      </c>
      <c r="C36" s="54">
        <f t="shared" si="5"/>
        <v>0.34999999999999964</v>
      </c>
      <c r="D36" s="54">
        <f t="shared" si="5"/>
        <v>0.33000000000000007</v>
      </c>
      <c r="E36" s="54">
        <f t="shared" si="5"/>
        <v>0.32000000000000028</v>
      </c>
      <c r="F36" s="56">
        <f t="shared" si="5"/>
        <v>0.22000000000000064</v>
      </c>
      <c r="G36" s="71"/>
      <c r="H36" s="22">
        <f t="shared" si="6"/>
        <v>0.34000000000000008</v>
      </c>
      <c r="I36" s="22">
        <f t="shared" si="6"/>
        <v>0.37000000000000011</v>
      </c>
      <c r="J36" s="22">
        <f t="shared" si="6"/>
        <v>0.28000000000000025</v>
      </c>
      <c r="K36" s="22">
        <f t="shared" si="6"/>
        <v>0.29999999999999982</v>
      </c>
      <c r="L36" s="22">
        <f t="shared" si="6"/>
        <v>0.37999999999999989</v>
      </c>
      <c r="M36" s="22">
        <f t="shared" si="6"/>
        <v>0.27</v>
      </c>
      <c r="N36" s="22">
        <f t="shared" si="6"/>
        <v>0.29000000000000004</v>
      </c>
      <c r="O36" s="22">
        <f t="shared" si="6"/>
        <v>0.33999999999999986</v>
      </c>
      <c r="P36" s="22">
        <f t="shared" si="6"/>
        <v>0.22999999999999998</v>
      </c>
      <c r="Q36" s="70">
        <f t="shared" si="6"/>
        <v>0.21999999999999997</v>
      </c>
      <c r="R36" s="55"/>
      <c r="S36" s="54">
        <f t="shared" si="7"/>
        <v>1.1599999999999997</v>
      </c>
      <c r="T36" s="54">
        <f t="shared" si="7"/>
        <v>1.1099999999999999</v>
      </c>
      <c r="U36" s="54">
        <f t="shared" si="7"/>
        <v>1.2000000000000002</v>
      </c>
      <c r="V36" s="54">
        <f t="shared" si="7"/>
        <v>1.21</v>
      </c>
      <c r="W36" s="56">
        <f t="shared" si="7"/>
        <v>1.04</v>
      </c>
      <c r="X36" s="71"/>
      <c r="Y36" s="22">
        <f t="shared" si="8"/>
        <v>1.2699999999999996</v>
      </c>
      <c r="Z36" s="22">
        <f t="shared" si="8"/>
        <v>1.3499999999999996</v>
      </c>
      <c r="AA36" s="22">
        <f t="shared" si="8"/>
        <v>1.33</v>
      </c>
      <c r="AB36" s="22">
        <f t="shared" si="8"/>
        <v>1.3099999999999996</v>
      </c>
      <c r="AC36" s="22">
        <f t="shared" si="8"/>
        <v>1.4500000000000002</v>
      </c>
      <c r="AD36" s="22">
        <f t="shared" si="8"/>
        <v>1.33</v>
      </c>
      <c r="AE36" s="22">
        <f t="shared" si="8"/>
        <v>1.4500000000000002</v>
      </c>
      <c r="AF36" s="22">
        <f t="shared" si="8"/>
        <v>1.38</v>
      </c>
      <c r="AG36" s="22">
        <f t="shared" si="8"/>
        <v>1.3100000000000005</v>
      </c>
      <c r="AH36" s="70">
        <f t="shared" si="8"/>
        <v>1.3099999999999996</v>
      </c>
      <c r="AI36" s="71"/>
      <c r="AJ36" s="22">
        <f t="shared" si="9"/>
        <v>0.2300000000000002</v>
      </c>
      <c r="AK36" s="22">
        <f t="shared" si="9"/>
        <v>0.25</v>
      </c>
      <c r="AL36" s="22">
        <f t="shared" si="9"/>
        <v>0.31000000000000005</v>
      </c>
      <c r="AM36" s="22">
        <f t="shared" si="9"/>
        <v>0.25</v>
      </c>
      <c r="AN36" s="22">
        <f t="shared" si="9"/>
        <v>0.18999999999999995</v>
      </c>
      <c r="AO36" s="22">
        <f t="shared" si="9"/>
        <v>0.28000000000000025</v>
      </c>
      <c r="AP36" s="22">
        <f t="shared" si="9"/>
        <v>0.25</v>
      </c>
      <c r="AQ36" s="22">
        <f t="shared" si="9"/>
        <v>0.20999999999999996</v>
      </c>
      <c r="AR36" s="22">
        <f t="shared" si="9"/>
        <v>0.25</v>
      </c>
      <c r="AS36" s="70">
        <f t="shared" si="9"/>
        <v>0.28999999999999981</v>
      </c>
    </row>
    <row r="37" spans="1:45" ht="16.5" x14ac:dyDescent="0.35">
      <c r="A37" s="55"/>
      <c r="B37" s="54">
        <f t="shared" si="5"/>
        <v>0.29000000000000004</v>
      </c>
      <c r="C37" s="54">
        <f t="shared" si="5"/>
        <v>0.28000000000000025</v>
      </c>
      <c r="D37" s="54">
        <f t="shared" si="5"/>
        <v>0.26999999999999957</v>
      </c>
      <c r="E37" s="54">
        <f t="shared" si="5"/>
        <v>0.37999999999999989</v>
      </c>
      <c r="F37" s="56">
        <f t="shared" si="5"/>
        <v>0.25999999999999979</v>
      </c>
      <c r="G37" s="71"/>
      <c r="H37" s="22">
        <f t="shared" si="6"/>
        <v>0.33000000000000007</v>
      </c>
      <c r="I37" s="22">
        <f t="shared" si="6"/>
        <v>0.29000000000000004</v>
      </c>
      <c r="J37" s="22">
        <f t="shared" si="6"/>
        <v>0.34999999999999987</v>
      </c>
      <c r="K37" s="22">
        <f t="shared" si="6"/>
        <v>0.29999999999999982</v>
      </c>
      <c r="L37" s="22">
        <f t="shared" si="6"/>
        <v>0.33000000000000007</v>
      </c>
      <c r="M37" s="22">
        <f t="shared" si="6"/>
        <v>0.3600000000000001</v>
      </c>
      <c r="N37" s="22">
        <f t="shared" si="6"/>
        <v>0.33999999999999986</v>
      </c>
      <c r="O37" s="22">
        <f t="shared" si="6"/>
        <v>0.34000000000000008</v>
      </c>
      <c r="P37" s="22">
        <f t="shared" si="6"/>
        <v>0.29000000000000004</v>
      </c>
      <c r="Q37" s="70">
        <f t="shared" si="6"/>
        <v>0.30000000000000027</v>
      </c>
      <c r="R37" s="55"/>
      <c r="S37" s="54">
        <f t="shared" si="7"/>
        <v>1.1600000000000001</v>
      </c>
      <c r="T37" s="54">
        <f t="shared" si="7"/>
        <v>1.1200000000000006</v>
      </c>
      <c r="U37" s="54">
        <f t="shared" si="7"/>
        <v>1.0500000000000003</v>
      </c>
      <c r="V37" s="54">
        <f t="shared" si="7"/>
        <v>1.17</v>
      </c>
      <c r="W37" s="56">
        <f t="shared" si="7"/>
        <v>1.1099999999999994</v>
      </c>
      <c r="X37" s="71"/>
      <c r="Y37" s="22">
        <f t="shared" si="8"/>
        <v>1.2800000000000002</v>
      </c>
      <c r="Z37" s="22">
        <f t="shared" si="8"/>
        <v>1.3500000000000005</v>
      </c>
      <c r="AA37" s="22">
        <f t="shared" si="8"/>
        <v>1.4000000000000004</v>
      </c>
      <c r="AB37" s="22">
        <f t="shared" si="8"/>
        <v>1.2299999999999995</v>
      </c>
      <c r="AC37" s="22">
        <f t="shared" si="8"/>
        <v>1.3500000000000005</v>
      </c>
      <c r="AD37" s="22">
        <f t="shared" si="8"/>
        <v>1.3100000000000005</v>
      </c>
      <c r="AE37" s="22">
        <f t="shared" si="8"/>
        <v>1.3199999999999994</v>
      </c>
      <c r="AF37" s="22">
        <f t="shared" si="8"/>
        <v>1.5199999999999996</v>
      </c>
      <c r="AG37" s="22">
        <f t="shared" si="8"/>
        <v>1.3199999999999994</v>
      </c>
      <c r="AH37" s="70">
        <f t="shared" si="8"/>
        <v>1.4699999999999998</v>
      </c>
      <c r="AI37" s="71"/>
      <c r="AJ37" s="22">
        <f t="shared" si="9"/>
        <v>0.21000000000000019</v>
      </c>
      <c r="AK37" s="22">
        <f t="shared" si="9"/>
        <v>0.24400000000000022</v>
      </c>
      <c r="AL37" s="22">
        <f t="shared" si="9"/>
        <v>0.29000000000000004</v>
      </c>
      <c r="AM37" s="22">
        <f t="shared" si="9"/>
        <v>0.75</v>
      </c>
      <c r="AN37" s="22">
        <f t="shared" si="9"/>
        <v>0.30000000000000027</v>
      </c>
      <c r="AO37" s="22">
        <f t="shared" si="9"/>
        <v>0.29999999999999982</v>
      </c>
      <c r="AP37" s="22">
        <f t="shared" si="9"/>
        <v>0.31000000000000005</v>
      </c>
      <c r="AQ37" s="22">
        <f t="shared" si="9"/>
        <v>0.22999999999999998</v>
      </c>
      <c r="AR37" s="22">
        <f t="shared" si="9"/>
        <v>0.29999999999999982</v>
      </c>
      <c r="AS37" s="70">
        <f t="shared" si="9"/>
        <v>0.21999999999999997</v>
      </c>
    </row>
    <row r="38" spans="1:45" ht="16.5" x14ac:dyDescent="0.35">
      <c r="A38" s="55" t="s">
        <v>53</v>
      </c>
      <c r="B38" s="54">
        <f t="shared" si="5"/>
        <v>0.34999999999999964</v>
      </c>
      <c r="C38" s="54">
        <f t="shared" si="5"/>
        <v>0.40000000000000036</v>
      </c>
      <c r="D38" s="54">
        <f t="shared" si="5"/>
        <v>0.34999999999999964</v>
      </c>
      <c r="E38" s="54">
        <f t="shared" si="5"/>
        <v>0.33000000000000007</v>
      </c>
      <c r="F38" s="56">
        <f t="shared" si="5"/>
        <v>0.33999999999999986</v>
      </c>
      <c r="G38" s="71" t="s">
        <v>57</v>
      </c>
      <c r="H38" s="22">
        <f t="shared" si="6"/>
        <v>0.24999999999999978</v>
      </c>
      <c r="I38" s="22">
        <f t="shared" si="6"/>
        <v>0.21000000000000041</v>
      </c>
      <c r="J38" s="22">
        <f t="shared" si="6"/>
        <v>0.31000000000000005</v>
      </c>
      <c r="K38" s="22">
        <f t="shared" si="6"/>
        <v>0.27</v>
      </c>
      <c r="L38" s="22">
        <f t="shared" si="6"/>
        <v>0.27</v>
      </c>
      <c r="M38" s="22">
        <f t="shared" si="6"/>
        <v>0.26000000000000023</v>
      </c>
      <c r="N38" s="22">
        <f t="shared" si="6"/>
        <v>0.25999999999999979</v>
      </c>
      <c r="O38" s="22">
        <f t="shared" si="6"/>
        <v>0.26000000000000023</v>
      </c>
      <c r="P38" s="22">
        <f t="shared" si="6"/>
        <v>0.25</v>
      </c>
      <c r="Q38" s="70">
        <f t="shared" si="6"/>
        <v>0.27000000000000024</v>
      </c>
      <c r="R38" s="55" t="s">
        <v>53</v>
      </c>
      <c r="S38" s="54">
        <f t="shared" si="7"/>
        <v>0.94000000000000039</v>
      </c>
      <c r="T38" s="54">
        <f t="shared" si="7"/>
        <v>0.87999999999999989</v>
      </c>
      <c r="U38" s="54">
        <f t="shared" si="7"/>
        <v>0.78000000000000025</v>
      </c>
      <c r="V38" s="54">
        <f t="shared" si="7"/>
        <v>0.91000000000000014</v>
      </c>
      <c r="W38" s="56">
        <f t="shared" si="7"/>
        <v>0.83999999999999986</v>
      </c>
      <c r="X38" s="71" t="s">
        <v>57</v>
      </c>
      <c r="Y38" s="22">
        <f t="shared" si="8"/>
        <v>1.25</v>
      </c>
      <c r="Z38" s="22">
        <f t="shared" si="8"/>
        <v>1.3600000000000003</v>
      </c>
      <c r="AA38" s="22">
        <f t="shared" si="8"/>
        <v>1.0700000000000003</v>
      </c>
      <c r="AB38" s="22">
        <f t="shared" si="8"/>
        <v>1.1200000000000001</v>
      </c>
      <c r="AC38" s="22">
        <f t="shared" si="8"/>
        <v>1.17</v>
      </c>
      <c r="AD38" s="22">
        <f t="shared" si="8"/>
        <v>1.1500000000000004</v>
      </c>
      <c r="AE38" s="22">
        <f t="shared" si="8"/>
        <v>1.1799999999999997</v>
      </c>
      <c r="AF38" s="22">
        <f t="shared" si="8"/>
        <v>1.1100000000000003</v>
      </c>
      <c r="AG38" s="22">
        <f t="shared" si="8"/>
        <v>1.0099999999999998</v>
      </c>
      <c r="AH38" s="70">
        <f t="shared" si="8"/>
        <v>1.1600000000000001</v>
      </c>
      <c r="AI38" s="71" t="s">
        <v>57</v>
      </c>
      <c r="AJ38" s="22">
        <f t="shared" si="9"/>
        <v>0.18999999999999972</v>
      </c>
      <c r="AK38" s="22">
        <f t="shared" si="9"/>
        <v>0.21999999999999975</v>
      </c>
      <c r="AL38" s="22">
        <f t="shared" si="9"/>
        <v>0.16400000000000015</v>
      </c>
      <c r="AM38" s="22">
        <f t="shared" si="9"/>
        <v>0.19999999999999973</v>
      </c>
      <c r="AN38" s="22">
        <f t="shared" si="9"/>
        <v>0.22999999999999998</v>
      </c>
      <c r="AO38" s="22">
        <f t="shared" si="9"/>
        <v>0.23999999999999977</v>
      </c>
      <c r="AP38" s="22">
        <f t="shared" si="9"/>
        <v>0.20000000000000018</v>
      </c>
      <c r="AQ38" s="22">
        <f t="shared" si="9"/>
        <v>0.26000000000000023</v>
      </c>
      <c r="AR38" s="22">
        <f t="shared" si="9"/>
        <v>0.29000000000000004</v>
      </c>
      <c r="AS38" s="70">
        <f t="shared" si="9"/>
        <v>0.27000000000000024</v>
      </c>
    </row>
    <row r="39" spans="1:45" ht="16.5" x14ac:dyDescent="0.35">
      <c r="A39" s="55"/>
      <c r="B39" s="54">
        <f t="shared" si="5"/>
        <v>0.35999999999999943</v>
      </c>
      <c r="C39" s="54">
        <f t="shared" si="5"/>
        <v>0.26000000000000068</v>
      </c>
      <c r="D39" s="54">
        <f t="shared" si="5"/>
        <v>0.33000000000000007</v>
      </c>
      <c r="E39" s="54">
        <f t="shared" si="5"/>
        <v>0.25</v>
      </c>
      <c r="F39" s="56">
        <f t="shared" si="5"/>
        <v>0.35000000000000053</v>
      </c>
      <c r="G39" s="71"/>
      <c r="H39" s="22">
        <f t="shared" si="6"/>
        <v>0.28000000000000003</v>
      </c>
      <c r="I39" s="22">
        <f t="shared" si="6"/>
        <v>0.30000000000000004</v>
      </c>
      <c r="J39" s="22">
        <f t="shared" si="6"/>
        <v>0.34999999999999987</v>
      </c>
      <c r="K39" s="22">
        <f t="shared" si="6"/>
        <v>0.20000000000000018</v>
      </c>
      <c r="L39" s="22">
        <f t="shared" si="6"/>
        <v>0.28000000000000025</v>
      </c>
      <c r="M39" s="22">
        <f t="shared" si="6"/>
        <v>0.25</v>
      </c>
      <c r="N39" s="22">
        <f t="shared" si="6"/>
        <v>0.31000000000000005</v>
      </c>
      <c r="O39" s="22">
        <f t="shared" si="6"/>
        <v>0.35000000000000009</v>
      </c>
      <c r="P39" s="22">
        <f t="shared" si="6"/>
        <v>0.30999999999999983</v>
      </c>
      <c r="Q39" s="70">
        <f t="shared" si="6"/>
        <v>0.26000000000000023</v>
      </c>
      <c r="R39" s="55"/>
      <c r="S39" s="54">
        <f t="shared" si="7"/>
        <v>0.8199999999999994</v>
      </c>
      <c r="T39" s="54">
        <f t="shared" si="7"/>
        <v>0.84999999999999964</v>
      </c>
      <c r="U39" s="54">
        <f t="shared" si="7"/>
        <v>0.92000000000000082</v>
      </c>
      <c r="V39" s="54">
        <f t="shared" si="7"/>
        <v>1</v>
      </c>
      <c r="W39" s="56">
        <f t="shared" si="7"/>
        <v>0.89999999999999947</v>
      </c>
      <c r="X39" s="71"/>
      <c r="Y39" s="22">
        <f t="shared" si="8"/>
        <v>1.3400000000000007</v>
      </c>
      <c r="Z39" s="22">
        <f t="shared" si="8"/>
        <v>1.2400000000000002</v>
      </c>
      <c r="AA39" s="22">
        <f t="shared" si="8"/>
        <v>1.3600000000000003</v>
      </c>
      <c r="AB39" s="22">
        <f t="shared" si="8"/>
        <v>1.1500000000000004</v>
      </c>
      <c r="AC39" s="22">
        <f t="shared" si="8"/>
        <v>1.2400000000000002</v>
      </c>
      <c r="AD39" s="22">
        <f t="shared" si="8"/>
        <v>1.1500000000000004</v>
      </c>
      <c r="AE39" s="22">
        <f t="shared" si="8"/>
        <v>1.2600000000000007</v>
      </c>
      <c r="AF39" s="22">
        <f t="shared" si="8"/>
        <v>1.1899999999999995</v>
      </c>
      <c r="AG39" s="22">
        <f t="shared" si="8"/>
        <v>1.2400000000000002</v>
      </c>
      <c r="AH39" s="70">
        <f t="shared" si="8"/>
        <v>1.2600000000000007</v>
      </c>
      <c r="AI39" s="71"/>
      <c r="AJ39" s="22">
        <f t="shared" si="9"/>
        <v>0.17999999999999994</v>
      </c>
      <c r="AK39" s="22">
        <f t="shared" si="9"/>
        <v>0.23999999999999977</v>
      </c>
      <c r="AL39" s="22">
        <f t="shared" si="9"/>
        <v>0.29000000000000004</v>
      </c>
      <c r="AM39" s="22">
        <f t="shared" si="9"/>
        <v>0.21999999999999975</v>
      </c>
      <c r="AN39" s="22">
        <f t="shared" si="9"/>
        <v>0.26000000000000023</v>
      </c>
      <c r="AO39" s="22">
        <f t="shared" si="9"/>
        <v>0.22999999999999998</v>
      </c>
      <c r="AP39" s="22">
        <f t="shared" si="9"/>
        <v>0.25</v>
      </c>
      <c r="AQ39" s="22">
        <f t="shared" si="9"/>
        <v>0.31000000000000005</v>
      </c>
      <c r="AR39" s="22">
        <f t="shared" si="9"/>
        <v>0.22999999999999998</v>
      </c>
      <c r="AS39" s="70">
        <f t="shared" si="9"/>
        <v>0.26000000000000023</v>
      </c>
    </row>
    <row r="40" spans="1:45" ht="16.5" x14ac:dyDescent="0.35">
      <c r="A40" s="55"/>
      <c r="B40" s="54">
        <f t="shared" si="5"/>
        <v>0.29999999999999982</v>
      </c>
      <c r="C40" s="54">
        <f t="shared" si="5"/>
        <v>0.1899999999999995</v>
      </c>
      <c r="D40" s="54">
        <f t="shared" si="5"/>
        <v>0.25999999999999979</v>
      </c>
      <c r="E40" s="54">
        <f t="shared" si="5"/>
        <v>0.24000000000000021</v>
      </c>
      <c r="F40" s="56">
        <f t="shared" si="5"/>
        <v>0.25999999999999979</v>
      </c>
      <c r="G40" s="71"/>
      <c r="H40" s="22">
        <f t="shared" si="6"/>
        <v>0.2699999999999998</v>
      </c>
      <c r="I40" s="22">
        <f t="shared" si="6"/>
        <v>0.26000000000000023</v>
      </c>
      <c r="J40" s="22">
        <f t="shared" si="6"/>
        <v>0.30000000000000027</v>
      </c>
      <c r="K40" s="22">
        <f t="shared" si="6"/>
        <v>0.28000000000000025</v>
      </c>
      <c r="L40" s="22">
        <f t="shared" si="6"/>
        <v>0.30000000000000027</v>
      </c>
      <c r="M40" s="22">
        <f t="shared" si="6"/>
        <v>0.29000000000000004</v>
      </c>
      <c r="N40" s="22">
        <f t="shared" si="6"/>
        <v>0.31999999999999984</v>
      </c>
      <c r="O40" s="22">
        <f t="shared" si="6"/>
        <v>0.29000000000000004</v>
      </c>
      <c r="P40" s="22">
        <f t="shared" si="6"/>
        <v>0.25999999999999979</v>
      </c>
      <c r="Q40" s="70">
        <f t="shared" si="6"/>
        <v>0.32000000000000006</v>
      </c>
      <c r="R40" s="55"/>
      <c r="S40" s="54">
        <f t="shared" si="7"/>
        <v>0.96999999999999975</v>
      </c>
      <c r="T40" s="54">
        <f t="shared" si="7"/>
        <v>0.73999999999999932</v>
      </c>
      <c r="U40" s="54">
        <f t="shared" si="7"/>
        <v>0.76999999999999957</v>
      </c>
      <c r="V40" s="54">
        <f t="shared" si="7"/>
        <v>0.79</v>
      </c>
      <c r="W40" s="56">
        <f t="shared" si="7"/>
        <v>0.96</v>
      </c>
      <c r="X40" s="71"/>
      <c r="Y40" s="22">
        <f t="shared" si="8"/>
        <v>1.3499999999999996</v>
      </c>
      <c r="Z40" s="22">
        <f t="shared" si="8"/>
        <v>1.37</v>
      </c>
      <c r="AA40" s="22">
        <f t="shared" si="8"/>
        <v>1.2199999999999998</v>
      </c>
      <c r="AB40" s="22">
        <f t="shared" si="8"/>
        <v>1.1300000000000008</v>
      </c>
      <c r="AC40" s="22">
        <f t="shared" si="8"/>
        <v>1.1600000000000001</v>
      </c>
      <c r="AD40" s="22">
        <f t="shared" si="8"/>
        <v>1.1299999999999999</v>
      </c>
      <c r="AE40" s="22">
        <f t="shared" si="8"/>
        <v>1.0899999999999999</v>
      </c>
      <c r="AF40" s="22">
        <f t="shared" si="8"/>
        <v>1.2399999999999993</v>
      </c>
      <c r="AG40" s="22">
        <f t="shared" si="8"/>
        <v>1.3199999999999994</v>
      </c>
      <c r="AH40" s="70">
        <f t="shared" si="8"/>
        <v>1.3500000000000005</v>
      </c>
      <c r="AI40" s="71"/>
      <c r="AJ40" s="22">
        <f t="shared" si="9"/>
        <v>0.17999999999999994</v>
      </c>
      <c r="AK40" s="22">
        <f t="shared" si="9"/>
        <v>0.25</v>
      </c>
      <c r="AL40" s="22">
        <f t="shared" si="9"/>
        <v>0.29000000000000004</v>
      </c>
      <c r="AM40" s="22">
        <f t="shared" si="9"/>
        <v>0.17999999999999972</v>
      </c>
      <c r="AN40" s="22">
        <f t="shared" si="9"/>
        <v>0.24000000000000021</v>
      </c>
      <c r="AO40" s="22">
        <f t="shared" si="9"/>
        <v>0.25999999999999979</v>
      </c>
      <c r="AP40" s="22">
        <f t="shared" si="9"/>
        <v>0.22999999999999998</v>
      </c>
      <c r="AQ40" s="22">
        <f t="shared" si="9"/>
        <v>0.20000000000000018</v>
      </c>
      <c r="AR40" s="22">
        <f t="shared" si="9"/>
        <v>0.20999999999999996</v>
      </c>
      <c r="AS40" s="70">
        <f t="shared" si="9"/>
        <v>0.2300000000000002</v>
      </c>
    </row>
    <row r="41" spans="1:45" ht="16.5" x14ac:dyDescent="0.35">
      <c r="A41" s="55"/>
      <c r="B41" s="54">
        <f t="shared" si="5"/>
        <v>0.20999999999999996</v>
      </c>
      <c r="C41" s="54">
        <f t="shared" si="5"/>
        <v>0.25</v>
      </c>
      <c r="D41" s="54">
        <f t="shared" si="5"/>
        <v>0.24000000000000021</v>
      </c>
      <c r="E41" s="54">
        <f t="shared" si="5"/>
        <v>0.25</v>
      </c>
      <c r="F41" s="56">
        <f t="shared" si="5"/>
        <v>0.28000000000000025</v>
      </c>
      <c r="G41" s="71"/>
      <c r="H41" s="22">
        <f t="shared" si="6"/>
        <v>0.25999999999999979</v>
      </c>
      <c r="I41" s="22">
        <f t="shared" si="6"/>
        <v>0.27</v>
      </c>
      <c r="J41" s="22">
        <f t="shared" si="6"/>
        <v>0.27</v>
      </c>
      <c r="K41" s="22">
        <f t="shared" si="6"/>
        <v>0.23999999999999977</v>
      </c>
      <c r="L41" s="22">
        <f t="shared" si="6"/>
        <v>0.29000000000000004</v>
      </c>
      <c r="M41" s="22">
        <f t="shared" si="6"/>
        <v>0.24000000000000021</v>
      </c>
      <c r="N41" s="22">
        <f t="shared" si="6"/>
        <v>0.22999999999999998</v>
      </c>
      <c r="O41" s="22">
        <f t="shared" si="6"/>
        <v>0.30000000000000027</v>
      </c>
      <c r="P41" s="22">
        <f t="shared" si="6"/>
        <v>0.27</v>
      </c>
      <c r="Q41" s="70">
        <f t="shared" si="6"/>
        <v>0.28000000000000025</v>
      </c>
      <c r="R41" s="55"/>
      <c r="S41" s="54">
        <f t="shared" si="7"/>
        <v>0.87999999999999989</v>
      </c>
      <c r="T41" s="54">
        <f t="shared" si="7"/>
        <v>0.96</v>
      </c>
      <c r="U41" s="54">
        <f t="shared" si="7"/>
        <v>0.82000000000000028</v>
      </c>
      <c r="V41" s="54">
        <f t="shared" si="7"/>
        <v>0.91000000000000014</v>
      </c>
      <c r="W41" s="56">
        <f t="shared" si="7"/>
        <v>0.87000000000000011</v>
      </c>
      <c r="X41" s="71"/>
      <c r="Y41" s="22">
        <f t="shared" si="8"/>
        <v>1.2699999999999996</v>
      </c>
      <c r="Z41" s="22">
        <f t="shared" si="8"/>
        <v>1.3199999999999994</v>
      </c>
      <c r="AA41" s="22">
        <f t="shared" si="8"/>
        <v>1.3199999999999994</v>
      </c>
      <c r="AB41" s="22">
        <f t="shared" si="8"/>
        <v>1.17</v>
      </c>
      <c r="AC41" s="22">
        <f t="shared" si="8"/>
        <v>1.29</v>
      </c>
      <c r="AD41" s="22">
        <f t="shared" si="8"/>
        <v>1.25</v>
      </c>
      <c r="AE41" s="22">
        <f t="shared" si="8"/>
        <v>1.2600000000000007</v>
      </c>
      <c r="AF41" s="22">
        <f t="shared" si="8"/>
        <v>1.21</v>
      </c>
      <c r="AG41" s="22">
        <f t="shared" si="8"/>
        <v>1.2699999999999996</v>
      </c>
      <c r="AH41" s="70">
        <f t="shared" si="8"/>
        <v>1.1499999999999995</v>
      </c>
      <c r="AI41" s="71"/>
      <c r="AJ41" s="22">
        <f t="shared" si="9"/>
        <v>0.19999999999999996</v>
      </c>
      <c r="AK41" s="22">
        <f t="shared" si="9"/>
        <v>0.18999999999999995</v>
      </c>
      <c r="AL41" s="22">
        <f t="shared" si="9"/>
        <v>0.25</v>
      </c>
      <c r="AM41" s="22">
        <f t="shared" si="9"/>
        <v>0.26000000000000023</v>
      </c>
      <c r="AN41" s="22">
        <f t="shared" si="9"/>
        <v>0.22999999999999998</v>
      </c>
      <c r="AO41" s="22">
        <f t="shared" si="9"/>
        <v>0.27</v>
      </c>
      <c r="AP41" s="22">
        <f t="shared" si="9"/>
        <v>0.25</v>
      </c>
      <c r="AQ41" s="22">
        <f t="shared" si="9"/>
        <v>0.30000000000000027</v>
      </c>
      <c r="AR41" s="22">
        <f t="shared" si="9"/>
        <v>0.22999999999999998</v>
      </c>
      <c r="AS41" s="70">
        <f t="shared" si="9"/>
        <v>0.20999999999999996</v>
      </c>
    </row>
    <row r="42" spans="1:45" thickBot="1" x14ac:dyDescent="0.4">
      <c r="A42" s="57"/>
      <c r="B42" s="58">
        <f t="shared" si="5"/>
        <v>0.34000000000000075</v>
      </c>
      <c r="C42" s="58">
        <f t="shared" si="5"/>
        <v>0.22000000000000064</v>
      </c>
      <c r="D42" s="58">
        <f t="shared" si="5"/>
        <v>0.16000000000000014</v>
      </c>
      <c r="E42" s="58">
        <f t="shared" si="5"/>
        <v>0.30999999999999961</v>
      </c>
      <c r="F42" s="59">
        <f t="shared" si="5"/>
        <v>0.1899999999999995</v>
      </c>
      <c r="G42" s="73"/>
      <c r="H42" s="36">
        <f t="shared" si="6"/>
        <v>0.30999999999999983</v>
      </c>
      <c r="I42" s="36">
        <f t="shared" si="6"/>
        <v>0.25</v>
      </c>
      <c r="J42" s="36">
        <f t="shared" si="6"/>
        <v>0.20000000000000018</v>
      </c>
      <c r="K42" s="36">
        <f t="shared" si="6"/>
        <v>0.2799999999999998</v>
      </c>
      <c r="L42" s="36">
        <f t="shared" si="6"/>
        <v>0.26000000000000023</v>
      </c>
      <c r="M42" s="36">
        <f t="shared" si="6"/>
        <v>0.29000000000000004</v>
      </c>
      <c r="N42" s="36">
        <f t="shared" si="6"/>
        <v>0.31000000000000005</v>
      </c>
      <c r="O42" s="36">
        <f t="shared" si="6"/>
        <v>0.30000000000000027</v>
      </c>
      <c r="P42" s="36">
        <f t="shared" si="6"/>
        <v>0.25000000000000022</v>
      </c>
      <c r="Q42" s="74">
        <f t="shared" si="6"/>
        <v>0.39000000000000012</v>
      </c>
      <c r="R42" s="57"/>
      <c r="S42" s="58">
        <f t="shared" si="7"/>
        <v>0.91999999999999993</v>
      </c>
      <c r="T42" s="58">
        <f t="shared" si="7"/>
        <v>1.0600000000000005</v>
      </c>
      <c r="U42" s="58">
        <f t="shared" si="7"/>
        <v>0.8199999999999994</v>
      </c>
      <c r="V42" s="58">
        <f t="shared" si="7"/>
        <v>0.91000000000000014</v>
      </c>
      <c r="W42" s="59">
        <f t="shared" si="7"/>
        <v>0.79999999999999982</v>
      </c>
      <c r="X42" s="73"/>
      <c r="Y42" s="36">
        <f t="shared" si="8"/>
        <v>1.3099999999999996</v>
      </c>
      <c r="Z42" s="36">
        <f t="shared" si="8"/>
        <v>1.17</v>
      </c>
      <c r="AA42" s="36">
        <f t="shared" si="8"/>
        <v>1.1600000000000001</v>
      </c>
      <c r="AB42" s="36">
        <f t="shared" si="8"/>
        <v>1.25</v>
      </c>
      <c r="AC42" s="36">
        <f t="shared" si="8"/>
        <v>1.2999999999999998</v>
      </c>
      <c r="AD42" s="36">
        <f t="shared" si="8"/>
        <v>1.1999999999999993</v>
      </c>
      <c r="AE42" s="36">
        <f t="shared" si="8"/>
        <v>1.2100000000000009</v>
      </c>
      <c r="AF42" s="36">
        <f t="shared" si="8"/>
        <v>1.1899999999999995</v>
      </c>
      <c r="AG42" s="36">
        <f t="shared" si="8"/>
        <v>1.2699999999999996</v>
      </c>
      <c r="AH42" s="74">
        <f t="shared" si="8"/>
        <v>1.21</v>
      </c>
      <c r="AI42" s="73"/>
      <c r="AJ42" s="36">
        <f t="shared" si="9"/>
        <v>0.25000000000000022</v>
      </c>
      <c r="AK42" s="36">
        <f t="shared" si="9"/>
        <v>0.22999999999999998</v>
      </c>
      <c r="AL42" s="36">
        <f t="shared" si="9"/>
        <v>0.25</v>
      </c>
      <c r="AM42" s="36">
        <f t="shared" si="9"/>
        <v>0.25</v>
      </c>
      <c r="AN42" s="36">
        <f t="shared" si="9"/>
        <v>0.18999999999999995</v>
      </c>
      <c r="AO42" s="36">
        <f t="shared" si="9"/>
        <v>0.29999999999999982</v>
      </c>
      <c r="AP42" s="36">
        <f t="shared" si="9"/>
        <v>0.27</v>
      </c>
      <c r="AQ42" s="36">
        <f t="shared" si="9"/>
        <v>0.21999999999999975</v>
      </c>
      <c r="AR42" s="36">
        <f t="shared" si="9"/>
        <v>0.29999999999999982</v>
      </c>
      <c r="AS42" s="74">
        <f t="shared" si="9"/>
        <v>0.21999999999999997</v>
      </c>
    </row>
    <row r="43" spans="1:45" thickTop="1" x14ac:dyDescent="0.35">
      <c r="A43" s="82" t="s">
        <v>65</v>
      </c>
      <c r="B43" s="60">
        <f>AVERAGE(B33:F37)</f>
        <v>0.30000000000000004</v>
      </c>
      <c r="C43" s="64" t="s">
        <v>51</v>
      </c>
      <c r="D43" s="60">
        <f>MAX(B33:F37)-MIN(B33:F37)</f>
        <v>0.20000000000000018</v>
      </c>
      <c r="E43" s="64" t="s">
        <v>50</v>
      </c>
      <c r="F43" s="61">
        <f>B43/(0.975/E27)</f>
        <v>0.52307692307692322</v>
      </c>
      <c r="G43" s="82" t="s">
        <v>65</v>
      </c>
      <c r="H43" s="60">
        <f>AVERAGE(H33:Q37)</f>
        <v>0.31280000000000002</v>
      </c>
      <c r="I43" s="64" t="s">
        <v>51</v>
      </c>
      <c r="J43" s="60">
        <f>MAX(H33:Q37)-MIN(H33:Q37)</f>
        <v>0.15999999999999992</v>
      </c>
      <c r="K43" s="64" t="s">
        <v>50</v>
      </c>
      <c r="L43" s="78">
        <f>H43/(0.975/K27)</f>
        <v>0.48123076923076924</v>
      </c>
      <c r="M43" s="79" t="s">
        <v>60</v>
      </c>
      <c r="N43" s="80">
        <f>1-(J43/2*H43)</f>
        <v>0.97497600000000006</v>
      </c>
      <c r="O43" s="84" t="s">
        <v>62</v>
      </c>
      <c r="P43" s="86">
        <f>MAX(H33:Q42)-MIN(H33:Q42)</f>
        <v>0.18999999999999995</v>
      </c>
      <c r="Q43" s="152"/>
      <c r="R43" s="82" t="s">
        <v>65</v>
      </c>
      <c r="S43" s="60">
        <f>AVERAGE(S33:W37)</f>
        <v>1.1563999999999999</v>
      </c>
      <c r="T43" s="64" t="s">
        <v>51</v>
      </c>
      <c r="U43" s="60">
        <f>MAX(S33:W37)-MIN(S33:W37)</f>
        <v>0.31000000000000005</v>
      </c>
      <c r="V43" s="64" t="s">
        <v>50</v>
      </c>
      <c r="W43" s="149">
        <f>S43/(0.975/V27)</f>
        <v>1.6604717948717944</v>
      </c>
      <c r="X43" s="82" t="s">
        <v>65</v>
      </c>
      <c r="Y43" s="60">
        <f>AVERAGE(Y33:AH37)</f>
        <v>1.3464</v>
      </c>
      <c r="Z43" s="64" t="s">
        <v>51</v>
      </c>
      <c r="AA43" s="60">
        <f>MAX(Y33:AH37)-MIN(Y33:AH37)</f>
        <v>0.30999999999999961</v>
      </c>
      <c r="AB43" s="64" t="s">
        <v>50</v>
      </c>
      <c r="AC43" s="147">
        <f>Y43/(0.975/AB27)</f>
        <v>2.0713846153846154</v>
      </c>
      <c r="AD43" s="79" t="s">
        <v>60</v>
      </c>
      <c r="AE43" s="80">
        <f>1-(AA43/2*Y43)</f>
        <v>0.79130800000000023</v>
      </c>
      <c r="AF43" s="84" t="s">
        <v>62</v>
      </c>
      <c r="AG43" s="86">
        <f>MAX(Y33:AH42)-MIN(Y33:AH42)</f>
        <v>0.50999999999999979</v>
      </c>
      <c r="AH43" s="152"/>
      <c r="AI43" s="82" t="s">
        <v>65</v>
      </c>
      <c r="AJ43" s="60">
        <f>AVERAGE(AJ33:AS37)</f>
        <v>0.26107999999999998</v>
      </c>
      <c r="AK43" s="64" t="s">
        <v>51</v>
      </c>
      <c r="AL43" s="60">
        <f>MAX(AJ33:AS37)-MIN(AJ33:AS37)</f>
        <v>0.56999999999999984</v>
      </c>
      <c r="AM43" s="64" t="s">
        <v>50</v>
      </c>
      <c r="AN43" s="78">
        <f>AJ43/(0.975/AM27)</f>
        <v>0.4016615384615384</v>
      </c>
      <c r="AO43" s="79" t="s">
        <v>60</v>
      </c>
      <c r="AP43" s="80">
        <f>1-(AL43/2*AJ43)</f>
        <v>0.92559220000000009</v>
      </c>
      <c r="AQ43" s="84" t="s">
        <v>62</v>
      </c>
      <c r="AR43" s="86">
        <f>MAX(AJ33:AS42)-MIN(AJ33:AS42)</f>
        <v>0.58599999999999985</v>
      </c>
      <c r="AS43" s="152"/>
    </row>
    <row r="44" spans="1:45" thickBot="1" x14ac:dyDescent="0.4">
      <c r="A44" s="83" t="s">
        <v>64</v>
      </c>
      <c r="B44" s="62">
        <f>AVERAGE(B39:F42)</f>
        <v>0.26250000000000007</v>
      </c>
      <c r="C44" s="65" t="s">
        <v>51</v>
      </c>
      <c r="D44" s="62">
        <f>MAX(B38:F42)-MIN(B38:F42)</f>
        <v>0.24000000000000021</v>
      </c>
      <c r="E44" s="65" t="s">
        <v>50</v>
      </c>
      <c r="F44" s="63">
        <f>B44/(0.975/E27)</f>
        <v>0.45769230769230784</v>
      </c>
      <c r="G44" s="83" t="s">
        <v>64</v>
      </c>
      <c r="H44" s="62">
        <f>AVERAGE(H39:Q42)</f>
        <v>0.28175000000000006</v>
      </c>
      <c r="I44" s="65" t="s">
        <v>51</v>
      </c>
      <c r="J44" s="62">
        <f>MAX(H38:Q42)-MIN(H38:Q42)</f>
        <v>0.18999999999999995</v>
      </c>
      <c r="K44" s="65" t="s">
        <v>50</v>
      </c>
      <c r="L44" s="75">
        <f>H44/(0.975/K27)</f>
        <v>0.43346153846153851</v>
      </c>
      <c r="M44" s="76" t="s">
        <v>60</v>
      </c>
      <c r="N44" s="81">
        <f>1-(J44/2*H44)</f>
        <v>0.97323375000000001</v>
      </c>
      <c r="O44" s="85" t="s">
        <v>63</v>
      </c>
      <c r="P44" s="87">
        <f>1-(P43/2*AVERAGE(H43:H44))</f>
        <v>0.97175887500000002</v>
      </c>
      <c r="Q44" s="153"/>
      <c r="R44" s="83" t="s">
        <v>64</v>
      </c>
      <c r="S44" s="62">
        <f>AVERAGE(S39:W42)</f>
        <v>0.88350000000000006</v>
      </c>
      <c r="T44" s="65" t="s">
        <v>51</v>
      </c>
      <c r="U44" s="62">
        <f>MAX(S38:W42)-MIN(S38:W42)</f>
        <v>0.32000000000000117</v>
      </c>
      <c r="V44" s="65" t="s">
        <v>50</v>
      </c>
      <c r="W44" s="150">
        <f>S44/(0.975/V27)</f>
        <v>1.2686153846153845</v>
      </c>
      <c r="X44" s="83" t="s">
        <v>64</v>
      </c>
      <c r="Y44" s="62">
        <f>AVERAGE(Y39:AH42)</f>
        <v>1.23925</v>
      </c>
      <c r="Z44" s="65" t="s">
        <v>51</v>
      </c>
      <c r="AA44" s="62">
        <f>MAX(Y38:AH42)-MIN(Y38:AH42)</f>
        <v>0.36000000000000032</v>
      </c>
      <c r="AB44" s="65" t="s">
        <v>50</v>
      </c>
      <c r="AC44" s="148">
        <f>Y44/(0.975/AB27)</f>
        <v>1.9065384615384615</v>
      </c>
      <c r="AD44" s="76" t="s">
        <v>60</v>
      </c>
      <c r="AE44" s="81">
        <f>1-(AA44/2*Y44)</f>
        <v>0.77693499999999982</v>
      </c>
      <c r="AF44" s="85" t="s">
        <v>63</v>
      </c>
      <c r="AG44" s="87">
        <f>1-(AG43/2*AVERAGE(Y43:Y44))</f>
        <v>0.67032962500000015</v>
      </c>
      <c r="AH44" s="153"/>
      <c r="AI44" s="83" t="s">
        <v>64</v>
      </c>
      <c r="AJ44" s="62">
        <f>AVERAGE(AJ39:AS42)</f>
        <v>0.24025000000000002</v>
      </c>
      <c r="AK44" s="65" t="s">
        <v>51</v>
      </c>
      <c r="AL44" s="62">
        <f>MAX(AJ38:AS42)-MIN(AJ38:AS42)</f>
        <v>0.14599999999999991</v>
      </c>
      <c r="AM44" s="65" t="s">
        <v>50</v>
      </c>
      <c r="AN44" s="75">
        <f>AJ44/(0.975/AM27)</f>
        <v>0.36961538461538462</v>
      </c>
      <c r="AO44" s="76" t="s">
        <v>60</v>
      </c>
      <c r="AP44" s="81">
        <f>1-(AL44/2*AJ44)</f>
        <v>0.98246175000000002</v>
      </c>
      <c r="AQ44" s="85" t="s">
        <v>63</v>
      </c>
      <c r="AR44" s="87">
        <f>1-(AR43/2*AVERAGE(AJ43:AJ44))</f>
        <v>0.92655515499999996</v>
      </c>
      <c r="AS44" s="153"/>
    </row>
    <row r="45" spans="1:45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  <c r="AI45" s="52"/>
      <c r="AJ45" s="32"/>
      <c r="AK45" s="32"/>
      <c r="AL45" s="32"/>
      <c r="AM45" s="32"/>
      <c r="AN45" s="32"/>
      <c r="AO45" s="32"/>
      <c r="AP45" s="32"/>
      <c r="AQ45" s="32"/>
      <c r="AR45" s="32"/>
      <c r="AS45" s="32"/>
    </row>
    <row r="46" spans="1:45" x14ac:dyDescent="0.35">
      <c r="A46" s="89" t="s">
        <v>79</v>
      </c>
    </row>
  </sheetData>
  <sheetProtection selectLockedCells="1" selectUnlockedCells="1"/>
  <mergeCells count="69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  <mergeCell ref="AI1:AS1"/>
    <mergeCell ref="AI2:AS2"/>
    <mergeCell ref="AK25:AL25"/>
    <mergeCell ref="AM25:AN25"/>
    <mergeCell ref="AM26:AN26"/>
    <mergeCell ref="AI31:AS31"/>
    <mergeCell ref="AI32:AS32"/>
    <mergeCell ref="AS43:AS44"/>
    <mergeCell ref="AK27:AL27"/>
    <mergeCell ref="AM27:AN27"/>
    <mergeCell ref="AK28:AL28"/>
    <mergeCell ref="AM28:AN28"/>
    <mergeCell ref="AK29:AL29"/>
  </mergeCells>
  <phoneticPr fontId="13" type="noConversion"/>
  <conditionalFormatting sqref="E26">
    <cfRule type="cellIs" dxfId="795" priority="7" operator="notBetween">
      <formula>0.2</formula>
      <formula>0.404</formula>
    </cfRule>
  </conditionalFormatting>
  <conditionalFormatting sqref="E28">
    <cfRule type="cellIs" dxfId="794" priority="8" operator="notBetween">
      <formula>0.38</formula>
      <formula>0.72</formula>
    </cfRule>
  </conditionalFormatting>
  <conditionalFormatting sqref="K26">
    <cfRule type="cellIs" dxfId="793" priority="6" operator="notBetween">
      <formula>0.77</formula>
      <formula>0.91</formula>
    </cfRule>
  </conditionalFormatting>
  <conditionalFormatting sqref="K28">
    <cfRule type="cellIs" dxfId="792" priority="5" operator="notBetween">
      <formula>0.38</formula>
      <formula>0.72</formula>
    </cfRule>
  </conditionalFormatting>
  <conditionalFormatting sqref="AB26">
    <cfRule type="cellIs" dxfId="791" priority="3" operator="notBetween">
      <formula>0.77</formula>
      <formula>0.91</formula>
    </cfRule>
  </conditionalFormatting>
  <conditionalFormatting sqref="AM26">
    <cfRule type="cellIs" dxfId="790" priority="2" operator="notBetween">
      <formula>0.77</formula>
      <formula>0.91</formula>
    </cfRule>
  </conditionalFormatting>
  <conditionalFormatting sqref="AM28">
    <cfRule type="cellIs" dxfId="789" priority="1" operator="notBetween">
      <formula>0.38</formula>
      <formula>0.72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5932-C263-4489-AFAC-3C993AD4DE02}">
  <sheetPr>
    <pageSetUpPr fitToPage="1"/>
  </sheetPr>
  <dimension ref="A1:AH46"/>
  <sheetViews>
    <sheetView topLeftCell="F1" zoomScaleNormal="100" workbookViewId="0">
      <selection activeCell="W23" sqref="W23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5.05</v>
      </c>
      <c r="C4" s="91">
        <v>5.21</v>
      </c>
      <c r="D4" s="91">
        <v>4.91</v>
      </c>
      <c r="E4" s="91">
        <v>4.8499999999999996</v>
      </c>
      <c r="F4" s="95">
        <v>4.88</v>
      </c>
      <c r="G4" s="23" t="s">
        <v>74</v>
      </c>
      <c r="H4" s="91">
        <v>2.21</v>
      </c>
      <c r="I4" s="91">
        <v>2.4</v>
      </c>
      <c r="J4" s="91">
        <v>2.38</v>
      </c>
      <c r="K4" s="91">
        <v>2.44</v>
      </c>
      <c r="L4" s="91">
        <v>2.4</v>
      </c>
      <c r="M4" s="91">
        <v>2.36</v>
      </c>
      <c r="N4" s="91">
        <v>2.38</v>
      </c>
      <c r="O4" s="91">
        <v>2.39</v>
      </c>
      <c r="P4" s="91">
        <v>2.2200000000000002</v>
      </c>
      <c r="Q4" s="95">
        <v>2.1800000000000002</v>
      </c>
      <c r="R4" s="108" t="s">
        <v>74</v>
      </c>
      <c r="S4" s="91">
        <v>5.17</v>
      </c>
      <c r="T4" s="91">
        <v>5.24</v>
      </c>
      <c r="U4" s="91">
        <v>5.1100000000000003</v>
      </c>
      <c r="V4" s="91">
        <v>4.78</v>
      </c>
      <c r="W4" s="95">
        <v>4.84</v>
      </c>
      <c r="X4" s="23" t="s">
        <v>74</v>
      </c>
      <c r="Y4" s="91">
        <v>5.35</v>
      </c>
      <c r="Z4" s="91">
        <v>5.55</v>
      </c>
      <c r="AA4" s="91">
        <v>5.46</v>
      </c>
      <c r="AB4" s="91">
        <v>5.57</v>
      </c>
      <c r="AC4" s="91">
        <v>5.68</v>
      </c>
      <c r="AD4" s="91">
        <v>5.76</v>
      </c>
      <c r="AE4" s="91">
        <v>5.69</v>
      </c>
      <c r="AF4" s="91">
        <v>5.69</v>
      </c>
      <c r="AG4" s="91">
        <v>5.72</v>
      </c>
      <c r="AH4" s="95">
        <v>5.47</v>
      </c>
    </row>
    <row r="5" spans="1:34" ht="16.5" x14ac:dyDescent="0.35">
      <c r="A5" s="109"/>
      <c r="B5" s="91">
        <v>5.16</v>
      </c>
      <c r="C5" s="90">
        <v>5.27</v>
      </c>
      <c r="D5" s="90">
        <v>5.1100000000000003</v>
      </c>
      <c r="E5" s="90">
        <v>4.8099999999999996</v>
      </c>
      <c r="F5" s="94">
        <v>4.8899999999999997</v>
      </c>
      <c r="G5" s="25"/>
      <c r="H5" s="91">
        <v>2.13</v>
      </c>
      <c r="I5" s="90">
        <v>2.25</v>
      </c>
      <c r="J5" s="90">
        <v>2.2599999999999998</v>
      </c>
      <c r="K5" s="90">
        <v>2.4</v>
      </c>
      <c r="L5" s="90">
        <v>2.2200000000000002</v>
      </c>
      <c r="M5" s="90">
        <v>2.27</v>
      </c>
      <c r="N5" s="90">
        <v>2.3199999999999998</v>
      </c>
      <c r="O5" s="90">
        <v>2.2599999999999998</v>
      </c>
      <c r="P5" s="90">
        <v>2.2200000000000002</v>
      </c>
      <c r="Q5" s="94">
        <v>2.19</v>
      </c>
      <c r="R5" s="109"/>
      <c r="S5" s="91">
        <v>4.97</v>
      </c>
      <c r="T5" s="90">
        <v>5.26</v>
      </c>
      <c r="U5" s="90">
        <v>5.19</v>
      </c>
      <c r="V5" s="90">
        <v>4.96</v>
      </c>
      <c r="W5" s="94">
        <v>4.88</v>
      </c>
      <c r="X5" s="25"/>
      <c r="Y5" s="91">
        <v>5.33</v>
      </c>
      <c r="Z5" s="90">
        <v>5.52</v>
      </c>
      <c r="AA5" s="90">
        <v>5.58</v>
      </c>
      <c r="AB5" s="90">
        <v>5.6</v>
      </c>
      <c r="AC5" s="90">
        <v>5.66</v>
      </c>
      <c r="AD5" s="90">
        <v>5.66</v>
      </c>
      <c r="AE5" s="90">
        <v>5.7</v>
      </c>
      <c r="AF5" s="90">
        <v>5.72</v>
      </c>
      <c r="AG5" s="90">
        <v>5.61</v>
      </c>
      <c r="AH5" s="94">
        <v>5.63</v>
      </c>
    </row>
    <row r="6" spans="1:34" ht="16.5" x14ac:dyDescent="0.35">
      <c r="A6" s="109"/>
      <c r="B6" s="91">
        <v>5.28</v>
      </c>
      <c r="C6" s="90">
        <v>5.26</v>
      </c>
      <c r="D6" s="90">
        <v>5.21</v>
      </c>
      <c r="E6" s="90">
        <v>4.9400000000000004</v>
      </c>
      <c r="F6" s="94">
        <v>4.8499999999999996</v>
      </c>
      <c r="G6" s="25"/>
      <c r="H6" s="91">
        <v>2.21</v>
      </c>
      <c r="I6" s="90">
        <v>2.33</v>
      </c>
      <c r="J6" s="90">
        <v>2.3199999999999998</v>
      </c>
      <c r="K6" s="90">
        <v>2.38</v>
      </c>
      <c r="L6" s="90">
        <v>2.34</v>
      </c>
      <c r="M6" s="90">
        <v>2.39</v>
      </c>
      <c r="N6" s="90">
        <v>2.39</v>
      </c>
      <c r="O6" s="90">
        <v>2.36</v>
      </c>
      <c r="P6" s="90">
        <v>2.25</v>
      </c>
      <c r="Q6" s="94">
        <v>2.1</v>
      </c>
      <c r="R6" s="109"/>
      <c r="S6" s="91">
        <v>5.2</v>
      </c>
      <c r="T6" s="90">
        <v>5.29</v>
      </c>
      <c r="U6" s="90">
        <v>5.15</v>
      </c>
      <c r="V6" s="90">
        <v>4.8600000000000003</v>
      </c>
      <c r="W6" s="94">
        <v>4.91</v>
      </c>
      <c r="X6" s="25"/>
      <c r="Y6" s="91">
        <v>5.42</v>
      </c>
      <c r="Z6" s="90">
        <v>5.56</v>
      </c>
      <c r="AA6" s="90">
        <v>5.51</v>
      </c>
      <c r="AB6" s="90">
        <v>5.6</v>
      </c>
      <c r="AC6" s="90">
        <v>5.79</v>
      </c>
      <c r="AD6" s="90">
        <v>5.73</v>
      </c>
      <c r="AE6" s="90">
        <v>5.68</v>
      </c>
      <c r="AF6" s="90">
        <v>5.77</v>
      </c>
      <c r="AG6" s="90">
        <v>5.59</v>
      </c>
      <c r="AH6" s="94">
        <v>5.48</v>
      </c>
    </row>
    <row r="7" spans="1:34" ht="16.5" x14ac:dyDescent="0.35">
      <c r="A7" s="109"/>
      <c r="B7" s="91">
        <v>5.14</v>
      </c>
      <c r="C7" s="90">
        <v>5.23</v>
      </c>
      <c r="D7" s="90">
        <v>5.12</v>
      </c>
      <c r="E7" s="90">
        <v>4.92</v>
      </c>
      <c r="F7" s="94">
        <v>4.8600000000000003</v>
      </c>
      <c r="G7" s="25"/>
      <c r="H7" s="91">
        <v>2.23</v>
      </c>
      <c r="I7" s="90">
        <v>2.2999999999999998</v>
      </c>
      <c r="J7" s="90">
        <v>2.38</v>
      </c>
      <c r="K7" s="90">
        <v>2.38</v>
      </c>
      <c r="L7" s="90">
        <v>2.39</v>
      </c>
      <c r="M7" s="90">
        <v>2.27</v>
      </c>
      <c r="N7" s="90">
        <v>2.33</v>
      </c>
      <c r="O7" s="90">
        <v>2.25</v>
      </c>
      <c r="P7" s="90">
        <v>2.23</v>
      </c>
      <c r="Q7" s="94">
        <v>2.13</v>
      </c>
      <c r="R7" s="109"/>
      <c r="S7" s="91">
        <v>5.22</v>
      </c>
      <c r="T7" s="90">
        <v>5.32</v>
      </c>
      <c r="U7" s="90">
        <v>5.17</v>
      </c>
      <c r="V7" s="90">
        <v>4.99</v>
      </c>
      <c r="W7" s="94">
        <v>4.8899999999999997</v>
      </c>
      <c r="X7" s="25"/>
      <c r="Y7" s="91">
        <v>5.33</v>
      </c>
      <c r="Z7" s="90">
        <v>5.5</v>
      </c>
      <c r="AA7" s="90">
        <v>5.58</v>
      </c>
      <c r="AB7" s="90">
        <v>5.62</v>
      </c>
      <c r="AC7" s="90">
        <v>5.72</v>
      </c>
      <c r="AD7" s="90">
        <v>5.76</v>
      </c>
      <c r="AE7" s="90">
        <v>5.74</v>
      </c>
      <c r="AF7" s="90">
        <v>5.75</v>
      </c>
      <c r="AG7" s="90">
        <v>5.69</v>
      </c>
      <c r="AH7" s="94">
        <v>5.46</v>
      </c>
    </row>
    <row r="8" spans="1:34" ht="16.5" x14ac:dyDescent="0.35">
      <c r="A8" s="109"/>
      <c r="B8" s="91">
        <v>5.14</v>
      </c>
      <c r="C8" s="90">
        <v>5.13</v>
      </c>
      <c r="D8" s="90">
        <v>5.0199999999999996</v>
      </c>
      <c r="E8" s="90">
        <v>4.87</v>
      </c>
      <c r="F8" s="94">
        <v>4.91</v>
      </c>
      <c r="G8" s="25"/>
      <c r="H8" s="91">
        <v>2.15</v>
      </c>
      <c r="I8" s="90">
        <v>2.2799999999999998</v>
      </c>
      <c r="J8" s="90">
        <v>2.35</v>
      </c>
      <c r="K8" s="90">
        <v>2.35</v>
      </c>
      <c r="L8" s="90">
        <v>2.2799999999999998</v>
      </c>
      <c r="M8" s="90">
        <v>2.3199999999999998</v>
      </c>
      <c r="N8" s="90">
        <v>2.3199999999999998</v>
      </c>
      <c r="O8" s="90">
        <v>2.3199999999999998</v>
      </c>
      <c r="P8" s="90">
        <v>2.2799999999999998</v>
      </c>
      <c r="Q8" s="94">
        <v>2.12</v>
      </c>
      <c r="R8" s="109"/>
      <c r="S8" s="91">
        <v>5.19</v>
      </c>
      <c r="T8" s="90">
        <v>5.22</v>
      </c>
      <c r="U8" s="90">
        <v>5.24</v>
      </c>
      <c r="V8" s="90">
        <v>4.88</v>
      </c>
      <c r="W8" s="94">
        <v>4.88</v>
      </c>
      <c r="X8" s="25"/>
      <c r="Y8" s="91">
        <v>5.38</v>
      </c>
      <c r="Z8" s="90">
        <v>5.54</v>
      </c>
      <c r="AA8" s="90">
        <v>5.5</v>
      </c>
      <c r="AB8" s="90">
        <v>5.45</v>
      </c>
      <c r="AC8" s="90">
        <v>5.53</v>
      </c>
      <c r="AD8" s="90">
        <v>5.5</v>
      </c>
      <c r="AE8" s="90">
        <v>5.75</v>
      </c>
      <c r="AF8" s="90">
        <v>5.72</v>
      </c>
      <c r="AG8" s="90">
        <v>5.7</v>
      </c>
      <c r="AH8" s="94">
        <v>5.42</v>
      </c>
    </row>
    <row r="9" spans="1:34" ht="16.5" x14ac:dyDescent="0.35">
      <c r="A9" s="110"/>
      <c r="B9" s="90">
        <v>5.0999999999999996</v>
      </c>
      <c r="C9" s="90">
        <v>5.2</v>
      </c>
      <c r="D9" s="90">
        <v>5.01</v>
      </c>
      <c r="E9" s="90">
        <v>4.82</v>
      </c>
      <c r="F9" s="94">
        <v>4.93</v>
      </c>
      <c r="G9" s="25"/>
      <c r="H9" s="90">
        <v>2.2000000000000002</v>
      </c>
      <c r="I9" s="90">
        <v>2.2799999999999998</v>
      </c>
      <c r="J9" s="90">
        <v>2.23</v>
      </c>
      <c r="K9" s="90">
        <v>2.37</v>
      </c>
      <c r="L9" s="90">
        <v>2.4300000000000002</v>
      </c>
      <c r="M9" s="90">
        <v>2.35</v>
      </c>
      <c r="N9" s="90">
        <v>2.34</v>
      </c>
      <c r="O9" s="90">
        <v>2.38</v>
      </c>
      <c r="P9" s="90">
        <v>2.27</v>
      </c>
      <c r="Q9" s="94">
        <v>2.16</v>
      </c>
      <c r="R9" s="110"/>
      <c r="S9" s="90">
        <v>5.0599999999999996</v>
      </c>
      <c r="T9" s="90">
        <v>5.2</v>
      </c>
      <c r="U9" s="90">
        <v>5.0599999999999996</v>
      </c>
      <c r="V9" s="90">
        <v>4.82</v>
      </c>
      <c r="W9" s="94">
        <v>4.83</v>
      </c>
      <c r="X9" s="25"/>
      <c r="Y9" s="90">
        <v>5.31</v>
      </c>
      <c r="Z9" s="90">
        <v>5.43</v>
      </c>
      <c r="AA9" s="90">
        <v>5.42</v>
      </c>
      <c r="AB9" s="90">
        <v>5.29</v>
      </c>
      <c r="AC9" s="90">
        <v>5.53</v>
      </c>
      <c r="AD9" s="90">
        <v>5.66</v>
      </c>
      <c r="AE9" s="90">
        <v>5.68</v>
      </c>
      <c r="AF9" s="90">
        <v>5.71</v>
      </c>
      <c r="AG9" s="90">
        <v>5.45</v>
      </c>
      <c r="AH9" s="94">
        <v>5.41</v>
      </c>
    </row>
    <row r="10" spans="1:34" ht="16.5" x14ac:dyDescent="0.35">
      <c r="A10" s="111"/>
      <c r="B10" s="90">
        <v>5.19</v>
      </c>
      <c r="C10" s="90">
        <v>5.27</v>
      </c>
      <c r="D10" s="90">
        <v>5.16</v>
      </c>
      <c r="E10" s="90">
        <v>4.8600000000000003</v>
      </c>
      <c r="F10" s="94">
        <v>5.07</v>
      </c>
      <c r="G10" s="31"/>
      <c r="H10" s="90">
        <v>2.1800000000000002</v>
      </c>
      <c r="I10" s="90">
        <v>2.2799999999999998</v>
      </c>
      <c r="J10" s="90">
        <v>2.39</v>
      </c>
      <c r="K10" s="90">
        <v>2.31</v>
      </c>
      <c r="L10" s="90">
        <v>2.37</v>
      </c>
      <c r="M10" s="90">
        <v>2.33</v>
      </c>
      <c r="N10" s="90">
        <v>2.35</v>
      </c>
      <c r="O10" s="90">
        <v>2.4</v>
      </c>
      <c r="P10" s="90">
        <v>2.2999999999999998</v>
      </c>
      <c r="Q10" s="94">
        <v>2.19</v>
      </c>
      <c r="R10" s="111"/>
      <c r="S10" s="90">
        <v>5.0599999999999996</v>
      </c>
      <c r="T10" s="90">
        <v>5.17</v>
      </c>
      <c r="U10" s="90">
        <v>5.07</v>
      </c>
      <c r="V10" s="90">
        <v>4.78</v>
      </c>
      <c r="W10" s="94">
        <v>4.8</v>
      </c>
      <c r="X10" s="31"/>
      <c r="Y10" s="90">
        <v>5.24</v>
      </c>
      <c r="Z10" s="90">
        <v>5.27</v>
      </c>
      <c r="AA10" s="90">
        <v>5.37</v>
      </c>
      <c r="AB10" s="90">
        <v>5.33</v>
      </c>
      <c r="AC10" s="90">
        <v>5.67</v>
      </c>
      <c r="AD10" s="90">
        <v>5.84</v>
      </c>
      <c r="AE10" s="90">
        <v>5.86</v>
      </c>
      <c r="AF10" s="90">
        <v>5.69</v>
      </c>
      <c r="AG10" s="90">
        <v>5.77</v>
      </c>
      <c r="AH10" s="94">
        <v>5.49</v>
      </c>
    </row>
    <row r="11" spans="1:34" ht="16.5" x14ac:dyDescent="0.35">
      <c r="A11" s="109"/>
      <c r="B11" s="96">
        <v>5.32</v>
      </c>
      <c r="C11" s="96">
        <v>5.26</v>
      </c>
      <c r="D11" s="96">
        <v>5.09</v>
      </c>
      <c r="E11" s="96">
        <v>4.97</v>
      </c>
      <c r="F11" s="97">
        <v>5</v>
      </c>
      <c r="G11" s="23"/>
      <c r="H11" s="96">
        <v>2.17</v>
      </c>
      <c r="I11" s="96">
        <v>2.2799999999999998</v>
      </c>
      <c r="J11" s="96">
        <v>2.36</v>
      </c>
      <c r="K11" s="96">
        <v>2.27</v>
      </c>
      <c r="L11" s="96">
        <v>2.38</v>
      </c>
      <c r="M11" s="96">
        <v>2.36</v>
      </c>
      <c r="N11" s="96">
        <v>2.35</v>
      </c>
      <c r="O11" s="96">
        <v>2.34</v>
      </c>
      <c r="P11" s="96">
        <v>2.25</v>
      </c>
      <c r="Q11" s="97">
        <v>2.2200000000000002</v>
      </c>
      <c r="R11" s="109"/>
      <c r="S11" s="96">
        <v>5.2</v>
      </c>
      <c r="T11" s="96">
        <v>5.18</v>
      </c>
      <c r="U11" s="96">
        <v>5.12</v>
      </c>
      <c r="V11" s="96">
        <v>4.91</v>
      </c>
      <c r="W11" s="97">
        <v>4.84</v>
      </c>
      <c r="X11" s="23"/>
      <c r="Y11" s="96">
        <v>5.29</v>
      </c>
      <c r="Z11" s="96">
        <v>5.47</v>
      </c>
      <c r="AA11" s="96">
        <v>5.46</v>
      </c>
      <c r="AB11" s="96">
        <v>5.56</v>
      </c>
      <c r="AC11" s="96">
        <v>5.54</v>
      </c>
      <c r="AD11" s="96">
        <v>5.8</v>
      </c>
      <c r="AE11" s="96">
        <v>5.78</v>
      </c>
      <c r="AF11" s="96">
        <v>5.62</v>
      </c>
      <c r="AG11" s="96">
        <v>5.76</v>
      </c>
      <c r="AH11" s="97">
        <v>5.46</v>
      </c>
    </row>
    <row r="12" spans="1:34" ht="16.5" x14ac:dyDescent="0.35">
      <c r="A12" s="109"/>
      <c r="B12" s="90">
        <v>5.18</v>
      </c>
      <c r="C12" s="90">
        <v>5.33</v>
      </c>
      <c r="D12" s="90">
        <v>5.25</v>
      </c>
      <c r="E12" s="90">
        <v>4.96</v>
      </c>
      <c r="F12" s="94">
        <v>4.9800000000000004</v>
      </c>
      <c r="G12" s="25"/>
      <c r="H12" s="90">
        <v>2.1800000000000002</v>
      </c>
      <c r="I12" s="90">
        <v>2.2999999999999998</v>
      </c>
      <c r="J12" s="90">
        <v>2.3199999999999998</v>
      </c>
      <c r="K12" s="90">
        <v>2.33</v>
      </c>
      <c r="L12" s="90">
        <v>2.38</v>
      </c>
      <c r="M12" s="90">
        <v>2.38</v>
      </c>
      <c r="N12" s="90">
        <v>2.36</v>
      </c>
      <c r="O12" s="90">
        <v>2.34</v>
      </c>
      <c r="P12" s="90">
        <v>2.27</v>
      </c>
      <c r="Q12" s="94">
        <v>2.21</v>
      </c>
      <c r="R12" s="109"/>
      <c r="S12" s="90">
        <v>5.0599999999999996</v>
      </c>
      <c r="T12" s="90">
        <v>5.22</v>
      </c>
      <c r="U12" s="90">
        <v>5.18</v>
      </c>
      <c r="V12" s="90">
        <v>4.8499999999999996</v>
      </c>
      <c r="W12" s="94">
        <v>4.8600000000000003</v>
      </c>
      <c r="X12" s="25"/>
      <c r="Y12" s="90">
        <v>5.39</v>
      </c>
      <c r="Z12" s="90">
        <v>5.49</v>
      </c>
      <c r="AA12" s="90">
        <v>5.42</v>
      </c>
      <c r="AB12" s="90">
        <v>5.53</v>
      </c>
      <c r="AC12" s="90">
        <v>5.53</v>
      </c>
      <c r="AD12" s="90">
        <v>5.8</v>
      </c>
      <c r="AE12" s="90">
        <v>5.67</v>
      </c>
      <c r="AF12" s="90">
        <v>5.77</v>
      </c>
      <c r="AG12" s="90">
        <v>5.66</v>
      </c>
      <c r="AH12" s="94">
        <v>5.54</v>
      </c>
    </row>
    <row r="13" spans="1:34" thickBot="1" x14ac:dyDescent="0.4">
      <c r="A13" s="112"/>
      <c r="B13" s="92">
        <v>5.14</v>
      </c>
      <c r="C13" s="92">
        <v>5.21</v>
      </c>
      <c r="D13" s="92">
        <v>5.0599999999999996</v>
      </c>
      <c r="E13" s="92">
        <v>4.83</v>
      </c>
      <c r="F13" s="93">
        <v>4.9400000000000004</v>
      </c>
      <c r="G13" s="33"/>
      <c r="H13" s="92">
        <v>2.08</v>
      </c>
      <c r="I13" s="92">
        <v>2.23</v>
      </c>
      <c r="J13" s="92">
        <v>2.36</v>
      </c>
      <c r="K13" s="92">
        <v>2.39</v>
      </c>
      <c r="L13" s="92">
        <v>2.34</v>
      </c>
      <c r="M13" s="92">
        <v>2.38</v>
      </c>
      <c r="N13" s="92">
        <v>2.31</v>
      </c>
      <c r="O13" s="92">
        <v>2.3199999999999998</v>
      </c>
      <c r="P13" s="92">
        <v>2.27</v>
      </c>
      <c r="Q13" s="93">
        <v>2.25</v>
      </c>
      <c r="R13" s="112"/>
      <c r="S13" s="92">
        <v>5.0199999999999996</v>
      </c>
      <c r="T13" s="92">
        <v>5.13</v>
      </c>
      <c r="U13" s="92">
        <v>5.09</v>
      </c>
      <c r="V13" s="92">
        <v>4.83</v>
      </c>
      <c r="W13" s="93">
        <v>4.82</v>
      </c>
      <c r="X13" s="33"/>
      <c r="Y13" s="92">
        <v>5.24</v>
      </c>
      <c r="Z13" s="92">
        <v>5.36</v>
      </c>
      <c r="AA13" s="92">
        <v>5.32</v>
      </c>
      <c r="AB13" s="92">
        <v>5.42</v>
      </c>
      <c r="AC13" s="92">
        <v>5.73</v>
      </c>
      <c r="AD13" s="92">
        <v>5.8</v>
      </c>
      <c r="AE13" s="92">
        <v>5.75</v>
      </c>
      <c r="AF13" s="92">
        <v>5.79</v>
      </c>
      <c r="AG13" s="92">
        <v>5.77</v>
      </c>
      <c r="AH13" s="93">
        <v>5.35</v>
      </c>
    </row>
    <row r="14" spans="1:34" ht="16.5" x14ac:dyDescent="0.35">
      <c r="A14" s="113" t="s">
        <v>75</v>
      </c>
      <c r="B14" s="114">
        <v>4.84</v>
      </c>
      <c r="C14" s="115">
        <v>4.97</v>
      </c>
      <c r="D14" s="115">
        <v>4.87</v>
      </c>
      <c r="E14" s="115">
        <v>4.6500000000000004</v>
      </c>
      <c r="F14" s="116">
        <v>4.6100000000000003</v>
      </c>
      <c r="G14" s="113" t="s">
        <v>75</v>
      </c>
      <c r="H14" s="115">
        <v>1.88</v>
      </c>
      <c r="I14" s="115">
        <v>2.0299999999999998</v>
      </c>
      <c r="J14" s="115">
        <v>2.12</v>
      </c>
      <c r="K14" s="115">
        <v>2.12</v>
      </c>
      <c r="L14" s="115">
        <v>2.09</v>
      </c>
      <c r="M14" s="115">
        <v>2.0499999999999998</v>
      </c>
      <c r="N14" s="115">
        <v>2.0299999999999998</v>
      </c>
      <c r="O14" s="115">
        <v>2.04</v>
      </c>
      <c r="P14" s="115">
        <v>1.87</v>
      </c>
      <c r="Q14" s="116">
        <v>1.83</v>
      </c>
      <c r="R14" s="113" t="s">
        <v>75</v>
      </c>
      <c r="S14" s="114">
        <v>4.0199999999999996</v>
      </c>
      <c r="T14" s="115">
        <v>4.1500000000000004</v>
      </c>
      <c r="U14" s="115">
        <v>3.88</v>
      </c>
      <c r="V14" s="115">
        <v>3.79</v>
      </c>
      <c r="W14" s="116">
        <v>3.76</v>
      </c>
      <c r="X14" s="113" t="s">
        <v>75</v>
      </c>
      <c r="Y14" s="115">
        <v>3.98</v>
      </c>
      <c r="Z14" s="115">
        <v>4.01</v>
      </c>
      <c r="AA14" s="115">
        <v>4.12</v>
      </c>
      <c r="AB14" s="115">
        <v>3.97</v>
      </c>
      <c r="AC14" s="115">
        <v>4.1399999999999997</v>
      </c>
      <c r="AD14" s="115">
        <v>4.12</v>
      </c>
      <c r="AE14" s="115">
        <v>4.16</v>
      </c>
      <c r="AF14" s="115">
        <v>4.26</v>
      </c>
      <c r="AG14" s="115">
        <v>4.22</v>
      </c>
      <c r="AH14" s="116">
        <v>4.1500000000000004</v>
      </c>
    </row>
    <row r="15" spans="1:34" ht="16.5" x14ac:dyDescent="0.35">
      <c r="A15" s="14"/>
      <c r="B15" s="98">
        <v>4.91</v>
      </c>
      <c r="C15" s="98">
        <v>5.08</v>
      </c>
      <c r="D15" s="98">
        <v>4.9400000000000004</v>
      </c>
      <c r="E15" s="98">
        <v>4.67</v>
      </c>
      <c r="F15" s="99">
        <v>4.62</v>
      </c>
      <c r="G15" s="25"/>
      <c r="H15" s="98">
        <v>1.82</v>
      </c>
      <c r="I15" s="98">
        <v>1.94</v>
      </c>
      <c r="J15" s="98">
        <v>2.02</v>
      </c>
      <c r="K15" s="98">
        <v>2.02</v>
      </c>
      <c r="L15" s="98">
        <v>2.0099999999999998</v>
      </c>
      <c r="M15" s="98">
        <v>1.97</v>
      </c>
      <c r="N15" s="98">
        <v>1.98</v>
      </c>
      <c r="O15" s="98">
        <v>1.99</v>
      </c>
      <c r="P15" s="98">
        <v>1.93</v>
      </c>
      <c r="Q15" s="99">
        <v>1.86</v>
      </c>
      <c r="R15" s="14"/>
      <c r="S15" s="98">
        <v>4.0199999999999996</v>
      </c>
      <c r="T15" s="98">
        <v>4.2</v>
      </c>
      <c r="U15" s="98">
        <v>4.0199999999999996</v>
      </c>
      <c r="V15" s="98">
        <v>3.86</v>
      </c>
      <c r="W15" s="99">
        <v>3.73</v>
      </c>
      <c r="X15" s="25"/>
      <c r="Y15" s="98">
        <v>3.93</v>
      </c>
      <c r="Z15" s="98">
        <v>3.99</v>
      </c>
      <c r="AA15" s="98">
        <v>4.07</v>
      </c>
      <c r="AB15" s="98">
        <v>4.03</v>
      </c>
      <c r="AC15" s="98">
        <v>4.1900000000000004</v>
      </c>
      <c r="AD15" s="98">
        <v>4.16</v>
      </c>
      <c r="AE15" s="98">
        <v>4.21</v>
      </c>
      <c r="AF15" s="98">
        <v>4.3600000000000003</v>
      </c>
      <c r="AG15" s="98">
        <v>4.2300000000000004</v>
      </c>
      <c r="AH15" s="99">
        <v>4.16</v>
      </c>
    </row>
    <row r="16" spans="1:34" ht="16.5" x14ac:dyDescent="0.35">
      <c r="A16" s="14"/>
      <c r="B16" s="98">
        <v>4.95</v>
      </c>
      <c r="C16" s="98">
        <v>5.05</v>
      </c>
      <c r="D16" s="98">
        <v>4.88</v>
      </c>
      <c r="E16" s="98">
        <v>4.7</v>
      </c>
      <c r="F16" s="99">
        <v>4.6500000000000004</v>
      </c>
      <c r="G16" s="25"/>
      <c r="H16" s="98">
        <v>1.86</v>
      </c>
      <c r="I16" s="98">
        <v>2.0099999999999998</v>
      </c>
      <c r="J16" s="98">
        <v>2.08</v>
      </c>
      <c r="K16" s="98">
        <v>2.12</v>
      </c>
      <c r="L16" s="98">
        <v>2.09</v>
      </c>
      <c r="M16" s="98">
        <v>2.04</v>
      </c>
      <c r="N16" s="98">
        <v>2.0499999999999998</v>
      </c>
      <c r="O16" s="98">
        <v>2.0299999999999998</v>
      </c>
      <c r="P16" s="98">
        <v>1.95</v>
      </c>
      <c r="Q16" s="99">
        <v>1.85</v>
      </c>
      <c r="R16" s="14"/>
      <c r="S16" s="98">
        <v>4.13</v>
      </c>
      <c r="T16" s="98">
        <v>4.1500000000000004</v>
      </c>
      <c r="U16" s="98">
        <v>3.97</v>
      </c>
      <c r="V16" s="98">
        <v>3.84</v>
      </c>
      <c r="W16" s="99">
        <v>3.75</v>
      </c>
      <c r="X16" s="25"/>
      <c r="Y16" s="98">
        <v>3.99</v>
      </c>
      <c r="Z16" s="98">
        <v>4.07</v>
      </c>
      <c r="AA16" s="98">
        <v>4.09</v>
      </c>
      <c r="AB16" s="98">
        <v>4.05</v>
      </c>
      <c r="AC16" s="98">
        <v>4.1500000000000004</v>
      </c>
      <c r="AD16" s="98">
        <v>4.1500000000000004</v>
      </c>
      <c r="AE16" s="98">
        <v>4.17</v>
      </c>
      <c r="AF16" s="98">
        <v>4.3</v>
      </c>
      <c r="AG16" s="98">
        <v>4.24</v>
      </c>
      <c r="AH16" s="99">
        <v>4.2</v>
      </c>
    </row>
    <row r="17" spans="1:34" ht="16.5" x14ac:dyDescent="0.35">
      <c r="A17" s="14"/>
      <c r="B17" s="98">
        <v>4.92</v>
      </c>
      <c r="C17" s="98">
        <v>4.9000000000000004</v>
      </c>
      <c r="D17" s="98">
        <v>4.8600000000000003</v>
      </c>
      <c r="E17" s="98">
        <v>4.62</v>
      </c>
      <c r="F17" s="99">
        <v>4.5999999999999996</v>
      </c>
      <c r="G17" s="25"/>
      <c r="H17" s="98">
        <v>1.86</v>
      </c>
      <c r="I17" s="98">
        <v>1.98</v>
      </c>
      <c r="J17" s="98">
        <v>2.06</v>
      </c>
      <c r="K17" s="98">
        <v>2.0499999999999998</v>
      </c>
      <c r="L17" s="98">
        <v>2.0099999999999998</v>
      </c>
      <c r="M17" s="98">
        <v>2.02</v>
      </c>
      <c r="N17" s="98">
        <v>1.97</v>
      </c>
      <c r="O17" s="98">
        <v>1.97</v>
      </c>
      <c r="P17" s="98">
        <v>1.92</v>
      </c>
      <c r="Q17" s="99">
        <v>1.83</v>
      </c>
      <c r="R17" s="14"/>
      <c r="S17" s="98">
        <v>4.17</v>
      </c>
      <c r="T17" s="98">
        <v>4.2</v>
      </c>
      <c r="U17" s="98">
        <v>4.0599999999999996</v>
      </c>
      <c r="V17" s="98">
        <v>3.77</v>
      </c>
      <c r="W17" s="99">
        <v>3.66</v>
      </c>
      <c r="X17" s="25"/>
      <c r="Y17" s="98">
        <v>3.94</v>
      </c>
      <c r="Z17" s="98">
        <v>4.0199999999999996</v>
      </c>
      <c r="AA17" s="98">
        <v>4.0599999999999996</v>
      </c>
      <c r="AB17" s="98">
        <v>3.97</v>
      </c>
      <c r="AC17" s="98">
        <v>4.09</v>
      </c>
      <c r="AD17" s="98">
        <v>4.1100000000000003</v>
      </c>
      <c r="AE17" s="98">
        <v>4.13</v>
      </c>
      <c r="AF17" s="98">
        <v>4.2699999999999996</v>
      </c>
      <c r="AG17" s="98">
        <v>4.25</v>
      </c>
      <c r="AH17" s="99">
        <v>4.1399999999999997</v>
      </c>
    </row>
    <row r="18" spans="1:34" ht="16.5" x14ac:dyDescent="0.35">
      <c r="A18" s="14"/>
      <c r="B18" s="98">
        <v>4.8600000000000003</v>
      </c>
      <c r="C18" s="98">
        <v>4.9400000000000004</v>
      </c>
      <c r="D18" s="98">
        <v>4.79</v>
      </c>
      <c r="E18" s="98">
        <v>4.66</v>
      </c>
      <c r="F18" s="99">
        <v>4.6500000000000004</v>
      </c>
      <c r="G18" s="25"/>
      <c r="H18" s="98">
        <v>1.82</v>
      </c>
      <c r="I18" s="98">
        <v>1.94</v>
      </c>
      <c r="J18" s="98">
        <v>2.0499999999999998</v>
      </c>
      <c r="K18" s="98">
        <v>2.0299999999999998</v>
      </c>
      <c r="L18" s="98">
        <v>2</v>
      </c>
      <c r="M18" s="98">
        <v>1.96</v>
      </c>
      <c r="N18" s="98">
        <v>1.97</v>
      </c>
      <c r="O18" s="98">
        <v>1.93</v>
      </c>
      <c r="P18" s="98">
        <v>1.88</v>
      </c>
      <c r="Q18" s="99">
        <v>1.77</v>
      </c>
      <c r="R18" s="14"/>
      <c r="S18" s="98">
        <v>3.99</v>
      </c>
      <c r="T18" s="98">
        <v>4.16</v>
      </c>
      <c r="U18" s="98">
        <v>3.98</v>
      </c>
      <c r="V18" s="98">
        <v>3.76</v>
      </c>
      <c r="W18" s="99">
        <v>3.76</v>
      </c>
      <c r="X18" s="25"/>
      <c r="Y18" s="98">
        <v>3.89</v>
      </c>
      <c r="Z18" s="98">
        <v>3.92</v>
      </c>
      <c r="AA18" s="98">
        <v>3.99</v>
      </c>
      <c r="AB18" s="98">
        <v>3.9</v>
      </c>
      <c r="AC18" s="98">
        <v>4.0599999999999996</v>
      </c>
      <c r="AD18" s="98">
        <v>4.0599999999999996</v>
      </c>
      <c r="AE18" s="98">
        <v>4.13</v>
      </c>
      <c r="AF18" s="98">
        <v>4.16</v>
      </c>
      <c r="AG18" s="98">
        <v>4.12</v>
      </c>
      <c r="AH18" s="99">
        <v>4.05</v>
      </c>
    </row>
    <row r="19" spans="1:34" ht="16.5" x14ac:dyDescent="0.35">
      <c r="A19" s="14"/>
      <c r="B19" s="98">
        <v>4.9400000000000004</v>
      </c>
      <c r="C19" s="98">
        <v>4.96</v>
      </c>
      <c r="D19" s="98">
        <v>4.79</v>
      </c>
      <c r="E19" s="98">
        <v>4.58</v>
      </c>
      <c r="F19" s="99">
        <v>4.62</v>
      </c>
      <c r="G19" s="25"/>
      <c r="H19" s="98">
        <v>1.82</v>
      </c>
      <c r="I19" s="98">
        <v>1.96</v>
      </c>
      <c r="J19" s="98">
        <v>1.99</v>
      </c>
      <c r="K19" s="98">
        <v>2.04</v>
      </c>
      <c r="L19" s="98">
        <v>2.0699999999999998</v>
      </c>
      <c r="M19" s="98">
        <v>2.0499999999999998</v>
      </c>
      <c r="N19" s="98">
        <v>2.0299999999999998</v>
      </c>
      <c r="O19" s="98">
        <v>2.0099999999999998</v>
      </c>
      <c r="P19" s="98">
        <v>1.99</v>
      </c>
      <c r="Q19" s="99">
        <v>1.87</v>
      </c>
      <c r="R19" s="14"/>
      <c r="S19" s="98">
        <v>4.22</v>
      </c>
      <c r="T19" s="98">
        <v>4.26</v>
      </c>
      <c r="U19" s="98">
        <v>4.3</v>
      </c>
      <c r="V19" s="98">
        <v>3.96</v>
      </c>
      <c r="W19" s="99">
        <v>3.88</v>
      </c>
      <c r="X19" s="25"/>
      <c r="Y19" s="98">
        <v>4.13</v>
      </c>
      <c r="Z19" s="98">
        <v>4.12</v>
      </c>
      <c r="AA19" s="98">
        <v>4.13</v>
      </c>
      <c r="AB19" s="98">
        <v>4.29</v>
      </c>
      <c r="AC19" s="98">
        <v>4.42</v>
      </c>
      <c r="AD19" s="98">
        <v>4.5599999999999996</v>
      </c>
      <c r="AE19" s="98">
        <v>4.5199999999999996</v>
      </c>
      <c r="AF19" s="98">
        <v>4.46</v>
      </c>
      <c r="AG19" s="98">
        <v>4.42</v>
      </c>
      <c r="AH19" s="99">
        <v>4.1500000000000004</v>
      </c>
    </row>
    <row r="20" spans="1:34" ht="16.5" x14ac:dyDescent="0.35">
      <c r="A20" s="14"/>
      <c r="B20" s="98">
        <v>4.9400000000000004</v>
      </c>
      <c r="C20" s="98">
        <v>5.07</v>
      </c>
      <c r="D20" s="98">
        <v>4.9400000000000004</v>
      </c>
      <c r="E20" s="98">
        <v>4.5999999999999996</v>
      </c>
      <c r="F20" s="99">
        <v>4.68</v>
      </c>
      <c r="G20" s="25"/>
      <c r="H20" s="98">
        <v>1.81</v>
      </c>
      <c r="I20" s="98">
        <v>1.94</v>
      </c>
      <c r="J20" s="98">
        <v>2.0299999999999998</v>
      </c>
      <c r="K20" s="98">
        <v>2.0299999999999998</v>
      </c>
      <c r="L20" s="98">
        <v>2.0499999999999998</v>
      </c>
      <c r="M20" s="98">
        <v>2.04</v>
      </c>
      <c r="N20" s="98">
        <v>2.04</v>
      </c>
      <c r="O20" s="98">
        <v>2</v>
      </c>
      <c r="P20" s="98">
        <v>1.97</v>
      </c>
      <c r="Q20" s="99">
        <v>1.86</v>
      </c>
      <c r="R20" s="14"/>
      <c r="S20" s="98">
        <v>4.2300000000000004</v>
      </c>
      <c r="T20" s="98">
        <v>4.32</v>
      </c>
      <c r="U20" s="98">
        <v>4.24</v>
      </c>
      <c r="V20" s="98">
        <v>4.07</v>
      </c>
      <c r="W20" s="99">
        <v>3.94</v>
      </c>
      <c r="X20" s="25"/>
      <c r="Y20" s="98">
        <v>4.1100000000000003</v>
      </c>
      <c r="Z20" s="98">
        <v>4.13</v>
      </c>
      <c r="AA20" s="98">
        <v>4.13</v>
      </c>
      <c r="AB20" s="98">
        <v>4.1500000000000004</v>
      </c>
      <c r="AC20" s="98">
        <v>4.34</v>
      </c>
      <c r="AD20" s="98">
        <v>4.49</v>
      </c>
      <c r="AE20" s="98">
        <v>4.49</v>
      </c>
      <c r="AF20" s="98">
        <v>4.5199999999999996</v>
      </c>
      <c r="AG20" s="98">
        <v>4.37</v>
      </c>
      <c r="AH20" s="99">
        <v>4.1500000000000004</v>
      </c>
    </row>
    <row r="21" spans="1:34" ht="16.5" x14ac:dyDescent="0.35">
      <c r="A21" s="14"/>
      <c r="B21" s="98">
        <v>5.05</v>
      </c>
      <c r="C21" s="98">
        <v>5.04</v>
      </c>
      <c r="D21" s="98">
        <v>4.8899999999999997</v>
      </c>
      <c r="E21" s="98">
        <v>4.68</v>
      </c>
      <c r="F21" s="99">
        <v>4.5999999999999996</v>
      </c>
      <c r="G21" s="25"/>
      <c r="H21" s="98">
        <v>1.82</v>
      </c>
      <c r="I21" s="98">
        <v>1.96</v>
      </c>
      <c r="J21" s="98">
        <v>2.0099999999999998</v>
      </c>
      <c r="K21" s="98">
        <v>2.0099999999999998</v>
      </c>
      <c r="L21" s="98">
        <v>2.04</v>
      </c>
      <c r="M21" s="98">
        <v>2.06</v>
      </c>
      <c r="N21" s="98">
        <v>2.0299999999999998</v>
      </c>
      <c r="O21" s="98">
        <v>2.02</v>
      </c>
      <c r="P21" s="98">
        <v>1.97</v>
      </c>
      <c r="Q21" s="99">
        <v>1.87</v>
      </c>
      <c r="R21" s="14"/>
      <c r="S21" s="98">
        <v>4.26</v>
      </c>
      <c r="T21" s="98">
        <v>4.34</v>
      </c>
      <c r="U21" s="98">
        <v>4.24</v>
      </c>
      <c r="V21" s="98">
        <v>3.95</v>
      </c>
      <c r="W21" s="99">
        <v>3.94</v>
      </c>
      <c r="X21" s="25"/>
      <c r="Y21" s="98">
        <v>4.18</v>
      </c>
      <c r="Z21" s="98">
        <v>4.13</v>
      </c>
      <c r="AA21" s="98">
        <v>4.13</v>
      </c>
      <c r="AB21" s="98">
        <v>4.17</v>
      </c>
      <c r="AC21" s="98">
        <v>4.32</v>
      </c>
      <c r="AD21" s="98">
        <v>4.42</v>
      </c>
      <c r="AE21" s="98">
        <v>4.4800000000000004</v>
      </c>
      <c r="AF21" s="98">
        <v>4.55</v>
      </c>
      <c r="AG21" s="98">
        <v>4.3899999999999997</v>
      </c>
      <c r="AH21" s="99">
        <v>4.1900000000000004</v>
      </c>
    </row>
    <row r="22" spans="1:34" ht="16.5" x14ac:dyDescent="0.35">
      <c r="A22" s="14"/>
      <c r="B22" s="98">
        <v>4.95</v>
      </c>
      <c r="C22" s="98">
        <v>4.99</v>
      </c>
      <c r="D22" s="98">
        <v>4.91</v>
      </c>
      <c r="E22" s="98">
        <v>4.75</v>
      </c>
      <c r="F22" s="99">
        <v>4.6399999999999997</v>
      </c>
      <c r="G22" s="25"/>
      <c r="H22" s="98">
        <v>1.82</v>
      </c>
      <c r="I22" s="98">
        <v>1.97</v>
      </c>
      <c r="J22" s="98">
        <v>2.0099999999999998</v>
      </c>
      <c r="K22" s="98">
        <v>2.0299999999999998</v>
      </c>
      <c r="L22" s="98">
        <v>2.02</v>
      </c>
      <c r="M22" s="98">
        <v>2.02</v>
      </c>
      <c r="N22" s="98">
        <v>2.0099999999999998</v>
      </c>
      <c r="O22" s="98">
        <v>2.0099999999999998</v>
      </c>
      <c r="P22" s="98">
        <v>1.94</v>
      </c>
      <c r="Q22" s="99">
        <v>1.89</v>
      </c>
      <c r="R22" s="14"/>
      <c r="S22" s="98">
        <v>4.25</v>
      </c>
      <c r="T22" s="98">
        <v>4.3</v>
      </c>
      <c r="U22" s="98">
        <v>4.2300000000000004</v>
      </c>
      <c r="V22" s="98">
        <v>4.05</v>
      </c>
      <c r="W22" s="99">
        <v>4.01</v>
      </c>
      <c r="X22" s="25"/>
      <c r="Y22" s="98">
        <v>4.16</v>
      </c>
      <c r="Z22" s="98">
        <v>4.1900000000000004</v>
      </c>
      <c r="AA22" s="98">
        <v>4.17</v>
      </c>
      <c r="AB22" s="98">
        <v>4.24</v>
      </c>
      <c r="AC22" s="98">
        <v>4.4000000000000004</v>
      </c>
      <c r="AD22" s="98">
        <v>4.5</v>
      </c>
      <c r="AE22" s="98">
        <v>4.58</v>
      </c>
      <c r="AF22" s="98">
        <v>4.53</v>
      </c>
      <c r="AG22" s="98">
        <v>5.42</v>
      </c>
      <c r="AH22" s="99">
        <v>4.1100000000000003</v>
      </c>
    </row>
    <row r="23" spans="1:34" thickBot="1" x14ac:dyDescent="0.4">
      <c r="A23" s="107"/>
      <c r="B23" s="117">
        <v>4.8899999999999997</v>
      </c>
      <c r="C23" s="117">
        <v>4.99</v>
      </c>
      <c r="D23" s="117">
        <v>4.82</v>
      </c>
      <c r="E23" s="117">
        <v>4.5999999999999996</v>
      </c>
      <c r="F23" s="118">
        <v>4.7300000000000004</v>
      </c>
      <c r="G23" s="106"/>
      <c r="H23" s="117">
        <v>1.75</v>
      </c>
      <c r="I23" s="117">
        <v>1.91</v>
      </c>
      <c r="J23" s="117">
        <v>1.98</v>
      </c>
      <c r="K23" s="117">
        <v>2.06</v>
      </c>
      <c r="L23" s="117">
        <v>2.04</v>
      </c>
      <c r="M23" s="117">
        <v>2.0499999999999998</v>
      </c>
      <c r="N23" s="117">
        <v>1.99</v>
      </c>
      <c r="O23" s="117">
        <v>1.98</v>
      </c>
      <c r="P23" s="117">
        <v>1.93</v>
      </c>
      <c r="Q23" s="118">
        <v>1.89</v>
      </c>
      <c r="R23" s="107"/>
      <c r="S23" s="117">
        <v>4.38</v>
      </c>
      <c r="T23" s="117">
        <v>4.24</v>
      </c>
      <c r="U23" s="117">
        <v>4.2</v>
      </c>
      <c r="V23" s="117">
        <v>4.01</v>
      </c>
      <c r="W23" s="118">
        <v>4</v>
      </c>
      <c r="X23" s="106"/>
      <c r="Y23" s="117">
        <v>4.04</v>
      </c>
      <c r="Z23" s="117">
        <v>4.1100000000000003</v>
      </c>
      <c r="AA23" s="117">
        <v>4.05</v>
      </c>
      <c r="AB23" s="117">
        <v>4.0999999999999996</v>
      </c>
      <c r="AC23" s="117">
        <v>4.3</v>
      </c>
      <c r="AD23" s="117">
        <v>4.41</v>
      </c>
      <c r="AE23" s="117">
        <v>4.4800000000000004</v>
      </c>
      <c r="AF23" s="117">
        <v>4.5199999999999996</v>
      </c>
      <c r="AG23" s="117">
        <v>4.34</v>
      </c>
      <c r="AH23" s="118">
        <v>4.0599999999999996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0.24620000000000086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0.3231000000000015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0.98740000000000006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1.3633000000000006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0.4292717948717964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0.49707692307692536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0.71109053497942387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0.90165343915343965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1.3908406153846204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1.6105292307692383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0.76797777777777776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1.3633000000000006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0.20999999999999996</v>
      </c>
      <c r="C33" s="67">
        <f t="shared" ref="C33:F33" si="0">C4-C14</f>
        <v>0.24000000000000021</v>
      </c>
      <c r="D33" s="67">
        <f t="shared" si="0"/>
        <v>4.0000000000000036E-2</v>
      </c>
      <c r="E33" s="67">
        <f t="shared" si="0"/>
        <v>0.19999999999999929</v>
      </c>
      <c r="F33" s="68">
        <f t="shared" si="0"/>
        <v>0.26999999999999957</v>
      </c>
      <c r="G33" s="69" t="s">
        <v>56</v>
      </c>
      <c r="H33" s="22">
        <f>H4-H14</f>
        <v>0.33000000000000007</v>
      </c>
      <c r="I33" s="22">
        <f t="shared" ref="I33:Q33" si="1">I4-I14</f>
        <v>0.37000000000000011</v>
      </c>
      <c r="J33" s="22">
        <f t="shared" si="1"/>
        <v>0.25999999999999979</v>
      </c>
      <c r="K33" s="22">
        <f t="shared" si="1"/>
        <v>0.31999999999999984</v>
      </c>
      <c r="L33" s="22">
        <f t="shared" si="1"/>
        <v>0.31000000000000005</v>
      </c>
      <c r="M33" s="22">
        <f t="shared" si="1"/>
        <v>0.31000000000000005</v>
      </c>
      <c r="N33" s="22">
        <f t="shared" si="1"/>
        <v>0.35000000000000009</v>
      </c>
      <c r="O33" s="22">
        <f t="shared" si="1"/>
        <v>0.35000000000000009</v>
      </c>
      <c r="P33" s="22">
        <f t="shared" si="1"/>
        <v>0.35000000000000009</v>
      </c>
      <c r="Q33" s="70">
        <f t="shared" si="1"/>
        <v>0.35000000000000009</v>
      </c>
      <c r="R33" s="66" t="s">
        <v>52</v>
      </c>
      <c r="S33" s="67">
        <f>S4-S14</f>
        <v>1.1500000000000004</v>
      </c>
      <c r="T33" s="67">
        <f t="shared" ref="T33:W33" si="2">T4-T14</f>
        <v>1.0899999999999999</v>
      </c>
      <c r="U33" s="67">
        <f t="shared" si="2"/>
        <v>1.2300000000000004</v>
      </c>
      <c r="V33" s="67">
        <f t="shared" si="2"/>
        <v>0.99000000000000021</v>
      </c>
      <c r="W33" s="68">
        <f t="shared" si="2"/>
        <v>1.08</v>
      </c>
      <c r="X33" s="69" t="s">
        <v>56</v>
      </c>
      <c r="Y33" s="22">
        <f>Y4-Y14</f>
        <v>1.3699999999999997</v>
      </c>
      <c r="Z33" s="22">
        <f t="shared" ref="Z33:AH33" si="3">Z4-Z14</f>
        <v>1.54</v>
      </c>
      <c r="AA33" s="22">
        <f t="shared" si="3"/>
        <v>1.3399999999999999</v>
      </c>
      <c r="AB33" s="22">
        <f t="shared" si="3"/>
        <v>1.6</v>
      </c>
      <c r="AC33" s="22">
        <f t="shared" si="3"/>
        <v>1.54</v>
      </c>
      <c r="AD33" s="22">
        <f t="shared" si="3"/>
        <v>1.6399999999999997</v>
      </c>
      <c r="AE33" s="22">
        <f t="shared" si="3"/>
        <v>1.5300000000000002</v>
      </c>
      <c r="AF33" s="22">
        <f t="shared" si="3"/>
        <v>1.4300000000000006</v>
      </c>
      <c r="AG33" s="22">
        <f t="shared" si="3"/>
        <v>1.5</v>
      </c>
      <c r="AH33" s="70">
        <f t="shared" si="3"/>
        <v>1.3199999999999994</v>
      </c>
    </row>
    <row r="34" spans="1:34" ht="16.5" x14ac:dyDescent="0.35">
      <c r="A34" s="55"/>
      <c r="B34" s="54">
        <f t="shared" ref="B34:F42" si="4">B5-B15</f>
        <v>0.25</v>
      </c>
      <c r="C34" s="54">
        <f t="shared" si="4"/>
        <v>0.1899999999999995</v>
      </c>
      <c r="D34" s="54">
        <f t="shared" si="4"/>
        <v>0.16999999999999993</v>
      </c>
      <c r="E34" s="54">
        <f t="shared" si="4"/>
        <v>0.13999999999999968</v>
      </c>
      <c r="F34" s="56">
        <f t="shared" si="4"/>
        <v>0.26999999999999957</v>
      </c>
      <c r="G34" s="71"/>
      <c r="H34" s="22">
        <f t="shared" ref="H34:Q42" si="5">H5-H15</f>
        <v>0.30999999999999983</v>
      </c>
      <c r="I34" s="22">
        <f t="shared" si="5"/>
        <v>0.31000000000000005</v>
      </c>
      <c r="J34" s="22">
        <f t="shared" si="5"/>
        <v>0.23999999999999977</v>
      </c>
      <c r="K34" s="22">
        <f t="shared" si="5"/>
        <v>0.37999999999999989</v>
      </c>
      <c r="L34" s="22">
        <f t="shared" si="5"/>
        <v>0.21000000000000041</v>
      </c>
      <c r="M34" s="22">
        <f t="shared" si="5"/>
        <v>0.30000000000000004</v>
      </c>
      <c r="N34" s="22">
        <f t="shared" si="5"/>
        <v>0.33999999999999986</v>
      </c>
      <c r="O34" s="22">
        <f t="shared" si="5"/>
        <v>0.2699999999999998</v>
      </c>
      <c r="P34" s="22">
        <f t="shared" si="5"/>
        <v>0.29000000000000026</v>
      </c>
      <c r="Q34" s="70">
        <f t="shared" si="5"/>
        <v>0.32999999999999985</v>
      </c>
      <c r="R34" s="55"/>
      <c r="S34" s="54">
        <f t="shared" ref="S34:W42" si="6">S5-S15</f>
        <v>0.95000000000000018</v>
      </c>
      <c r="T34" s="54">
        <f t="shared" si="6"/>
        <v>1.0599999999999996</v>
      </c>
      <c r="U34" s="54">
        <f t="shared" si="6"/>
        <v>1.1700000000000008</v>
      </c>
      <c r="V34" s="54">
        <f t="shared" si="6"/>
        <v>1.1000000000000001</v>
      </c>
      <c r="W34" s="56">
        <f t="shared" si="6"/>
        <v>1.1499999999999999</v>
      </c>
      <c r="X34" s="71"/>
      <c r="Y34" s="22">
        <f t="shared" ref="Y34:AH42" si="7">Y5-Y15</f>
        <v>1.4</v>
      </c>
      <c r="Z34" s="22">
        <f t="shared" si="7"/>
        <v>1.5299999999999994</v>
      </c>
      <c r="AA34" s="22">
        <f t="shared" si="7"/>
        <v>1.5099999999999998</v>
      </c>
      <c r="AB34" s="22">
        <f t="shared" si="7"/>
        <v>1.5699999999999994</v>
      </c>
      <c r="AC34" s="22">
        <f t="shared" si="7"/>
        <v>1.4699999999999998</v>
      </c>
      <c r="AD34" s="22">
        <f t="shared" si="7"/>
        <v>1.5</v>
      </c>
      <c r="AE34" s="22">
        <f t="shared" si="7"/>
        <v>1.4900000000000002</v>
      </c>
      <c r="AF34" s="22">
        <f t="shared" si="7"/>
        <v>1.3599999999999994</v>
      </c>
      <c r="AG34" s="22">
        <f t="shared" si="7"/>
        <v>1.38</v>
      </c>
      <c r="AH34" s="70">
        <f t="shared" si="7"/>
        <v>1.4699999999999998</v>
      </c>
    </row>
    <row r="35" spans="1:34" ht="16.5" x14ac:dyDescent="0.35">
      <c r="A35" s="55"/>
      <c r="B35" s="54">
        <f t="shared" si="4"/>
        <v>0.33000000000000007</v>
      </c>
      <c r="C35" s="54">
        <f t="shared" si="4"/>
        <v>0.20999999999999996</v>
      </c>
      <c r="D35" s="54">
        <f t="shared" si="4"/>
        <v>0.33000000000000007</v>
      </c>
      <c r="E35" s="54">
        <f t="shared" si="4"/>
        <v>0.24000000000000021</v>
      </c>
      <c r="F35" s="56">
        <f t="shared" si="4"/>
        <v>0.19999999999999929</v>
      </c>
      <c r="G35" s="71"/>
      <c r="H35" s="22">
        <f t="shared" si="5"/>
        <v>0.34999999999999987</v>
      </c>
      <c r="I35" s="22">
        <f t="shared" si="5"/>
        <v>0.32000000000000028</v>
      </c>
      <c r="J35" s="22">
        <f t="shared" si="5"/>
        <v>0.23999999999999977</v>
      </c>
      <c r="K35" s="22">
        <f t="shared" si="5"/>
        <v>0.25999999999999979</v>
      </c>
      <c r="L35" s="22">
        <f t="shared" si="5"/>
        <v>0.25</v>
      </c>
      <c r="M35" s="22">
        <f t="shared" si="5"/>
        <v>0.35000000000000009</v>
      </c>
      <c r="N35" s="22">
        <f t="shared" si="5"/>
        <v>0.3400000000000003</v>
      </c>
      <c r="O35" s="22">
        <f t="shared" si="5"/>
        <v>0.33000000000000007</v>
      </c>
      <c r="P35" s="22">
        <f t="shared" si="5"/>
        <v>0.30000000000000004</v>
      </c>
      <c r="Q35" s="70">
        <f t="shared" si="5"/>
        <v>0.25</v>
      </c>
      <c r="R35" s="55"/>
      <c r="S35" s="54">
        <f t="shared" si="6"/>
        <v>1.0700000000000003</v>
      </c>
      <c r="T35" s="54">
        <f t="shared" si="6"/>
        <v>1.1399999999999997</v>
      </c>
      <c r="U35" s="54">
        <f t="shared" si="6"/>
        <v>1.1800000000000002</v>
      </c>
      <c r="V35" s="54">
        <f t="shared" si="6"/>
        <v>1.0200000000000005</v>
      </c>
      <c r="W35" s="56">
        <f t="shared" si="6"/>
        <v>1.1600000000000001</v>
      </c>
      <c r="X35" s="71"/>
      <c r="Y35" s="22">
        <f t="shared" si="7"/>
        <v>1.4299999999999997</v>
      </c>
      <c r="Z35" s="22">
        <f t="shared" si="7"/>
        <v>1.4899999999999993</v>
      </c>
      <c r="AA35" s="22">
        <f t="shared" si="7"/>
        <v>1.42</v>
      </c>
      <c r="AB35" s="22">
        <f t="shared" si="7"/>
        <v>1.5499999999999998</v>
      </c>
      <c r="AC35" s="22">
        <f t="shared" si="7"/>
        <v>1.6399999999999997</v>
      </c>
      <c r="AD35" s="22">
        <f t="shared" si="7"/>
        <v>1.58</v>
      </c>
      <c r="AE35" s="22">
        <f t="shared" si="7"/>
        <v>1.5099999999999998</v>
      </c>
      <c r="AF35" s="22">
        <f t="shared" si="7"/>
        <v>1.4699999999999998</v>
      </c>
      <c r="AG35" s="22">
        <f t="shared" si="7"/>
        <v>1.3499999999999996</v>
      </c>
      <c r="AH35" s="70">
        <f t="shared" si="7"/>
        <v>1.2800000000000002</v>
      </c>
    </row>
    <row r="36" spans="1:34" ht="16.5" x14ac:dyDescent="0.35">
      <c r="A36" s="55"/>
      <c r="B36" s="54">
        <f t="shared" si="4"/>
        <v>0.21999999999999975</v>
      </c>
      <c r="C36" s="54">
        <f t="shared" si="4"/>
        <v>0.33000000000000007</v>
      </c>
      <c r="D36" s="54">
        <f t="shared" si="4"/>
        <v>0.25999999999999979</v>
      </c>
      <c r="E36" s="54">
        <f t="shared" si="4"/>
        <v>0.29999999999999982</v>
      </c>
      <c r="F36" s="56">
        <f t="shared" si="4"/>
        <v>0.26000000000000068</v>
      </c>
      <c r="G36" s="71"/>
      <c r="H36" s="22">
        <f t="shared" si="5"/>
        <v>0.36999999999999988</v>
      </c>
      <c r="I36" s="22">
        <f t="shared" si="5"/>
        <v>0.31999999999999984</v>
      </c>
      <c r="J36" s="22">
        <f t="shared" si="5"/>
        <v>0.31999999999999984</v>
      </c>
      <c r="K36" s="22">
        <f t="shared" si="5"/>
        <v>0.33000000000000007</v>
      </c>
      <c r="L36" s="22">
        <f t="shared" si="5"/>
        <v>0.38000000000000034</v>
      </c>
      <c r="M36" s="22">
        <f t="shared" si="5"/>
        <v>0.25</v>
      </c>
      <c r="N36" s="22">
        <f t="shared" si="5"/>
        <v>0.3600000000000001</v>
      </c>
      <c r="O36" s="22">
        <f t="shared" si="5"/>
        <v>0.28000000000000003</v>
      </c>
      <c r="P36" s="22">
        <f t="shared" si="5"/>
        <v>0.31000000000000005</v>
      </c>
      <c r="Q36" s="70">
        <f t="shared" si="5"/>
        <v>0.29999999999999982</v>
      </c>
      <c r="R36" s="55"/>
      <c r="S36" s="54">
        <f t="shared" si="6"/>
        <v>1.0499999999999998</v>
      </c>
      <c r="T36" s="54">
        <f t="shared" si="6"/>
        <v>1.1200000000000001</v>
      </c>
      <c r="U36" s="54">
        <f t="shared" si="6"/>
        <v>1.1100000000000003</v>
      </c>
      <c r="V36" s="54">
        <f t="shared" si="6"/>
        <v>1.2200000000000002</v>
      </c>
      <c r="W36" s="56">
        <f t="shared" si="6"/>
        <v>1.2299999999999995</v>
      </c>
      <c r="X36" s="71"/>
      <c r="Y36" s="22">
        <f t="shared" si="7"/>
        <v>1.3900000000000001</v>
      </c>
      <c r="Z36" s="22">
        <f t="shared" si="7"/>
        <v>1.4800000000000004</v>
      </c>
      <c r="AA36" s="22">
        <f t="shared" si="7"/>
        <v>1.5200000000000005</v>
      </c>
      <c r="AB36" s="22">
        <f t="shared" si="7"/>
        <v>1.65</v>
      </c>
      <c r="AC36" s="22">
        <f t="shared" si="7"/>
        <v>1.63</v>
      </c>
      <c r="AD36" s="22">
        <f t="shared" si="7"/>
        <v>1.6499999999999995</v>
      </c>
      <c r="AE36" s="22">
        <f t="shared" si="7"/>
        <v>1.6100000000000003</v>
      </c>
      <c r="AF36" s="22">
        <f t="shared" si="7"/>
        <v>1.4800000000000004</v>
      </c>
      <c r="AG36" s="22">
        <f t="shared" si="7"/>
        <v>1.4400000000000004</v>
      </c>
      <c r="AH36" s="70">
        <f t="shared" si="7"/>
        <v>1.3200000000000003</v>
      </c>
    </row>
    <row r="37" spans="1:34" ht="16.5" x14ac:dyDescent="0.35">
      <c r="A37" s="55"/>
      <c r="B37" s="54">
        <f t="shared" si="4"/>
        <v>0.27999999999999936</v>
      </c>
      <c r="C37" s="54">
        <f t="shared" si="4"/>
        <v>0.1899999999999995</v>
      </c>
      <c r="D37" s="54">
        <f t="shared" si="4"/>
        <v>0.22999999999999954</v>
      </c>
      <c r="E37" s="54">
        <f t="shared" si="4"/>
        <v>0.20999999999999996</v>
      </c>
      <c r="F37" s="56">
        <f t="shared" si="4"/>
        <v>0.25999999999999979</v>
      </c>
      <c r="G37" s="71"/>
      <c r="H37" s="22">
        <f t="shared" si="5"/>
        <v>0.32999999999999985</v>
      </c>
      <c r="I37" s="22">
        <f t="shared" si="5"/>
        <v>0.33999999999999986</v>
      </c>
      <c r="J37" s="22">
        <f t="shared" si="5"/>
        <v>0.30000000000000027</v>
      </c>
      <c r="K37" s="22">
        <f t="shared" si="5"/>
        <v>0.32000000000000028</v>
      </c>
      <c r="L37" s="22">
        <f t="shared" si="5"/>
        <v>0.2799999999999998</v>
      </c>
      <c r="M37" s="22">
        <f t="shared" si="5"/>
        <v>0.35999999999999988</v>
      </c>
      <c r="N37" s="22">
        <f t="shared" si="5"/>
        <v>0.34999999999999987</v>
      </c>
      <c r="O37" s="22">
        <f t="shared" si="5"/>
        <v>0.3899999999999999</v>
      </c>
      <c r="P37" s="22">
        <f t="shared" si="5"/>
        <v>0.39999999999999991</v>
      </c>
      <c r="Q37" s="70">
        <f t="shared" si="5"/>
        <v>0.35000000000000009</v>
      </c>
      <c r="R37" s="55"/>
      <c r="S37" s="54">
        <f t="shared" si="6"/>
        <v>1.2000000000000002</v>
      </c>
      <c r="T37" s="54">
        <f t="shared" si="6"/>
        <v>1.0599999999999996</v>
      </c>
      <c r="U37" s="54">
        <f t="shared" si="6"/>
        <v>1.2600000000000002</v>
      </c>
      <c r="V37" s="54">
        <f t="shared" si="6"/>
        <v>1.1200000000000001</v>
      </c>
      <c r="W37" s="56">
        <f t="shared" si="6"/>
        <v>1.1200000000000001</v>
      </c>
      <c r="X37" s="71"/>
      <c r="Y37" s="22">
        <f t="shared" si="7"/>
        <v>1.4899999999999998</v>
      </c>
      <c r="Z37" s="22">
        <f t="shared" si="7"/>
        <v>1.62</v>
      </c>
      <c r="AA37" s="22">
        <f t="shared" si="7"/>
        <v>1.5099999999999998</v>
      </c>
      <c r="AB37" s="22">
        <f t="shared" si="7"/>
        <v>1.5500000000000003</v>
      </c>
      <c r="AC37" s="22">
        <f t="shared" si="7"/>
        <v>1.4700000000000006</v>
      </c>
      <c r="AD37" s="22">
        <f t="shared" si="7"/>
        <v>1.4400000000000004</v>
      </c>
      <c r="AE37" s="22">
        <f t="shared" si="7"/>
        <v>1.62</v>
      </c>
      <c r="AF37" s="22">
        <f t="shared" si="7"/>
        <v>1.5599999999999996</v>
      </c>
      <c r="AG37" s="22">
        <f t="shared" si="7"/>
        <v>1.58</v>
      </c>
      <c r="AH37" s="70">
        <f t="shared" si="7"/>
        <v>1.37</v>
      </c>
    </row>
    <row r="38" spans="1:34" ht="16.5" x14ac:dyDescent="0.35">
      <c r="A38" s="55" t="s">
        <v>53</v>
      </c>
      <c r="B38" s="54">
        <f t="shared" si="4"/>
        <v>0.15999999999999925</v>
      </c>
      <c r="C38" s="54">
        <f t="shared" si="4"/>
        <v>0.24000000000000021</v>
      </c>
      <c r="D38" s="54">
        <f t="shared" si="4"/>
        <v>0.21999999999999975</v>
      </c>
      <c r="E38" s="54">
        <f t="shared" si="4"/>
        <v>0.24000000000000021</v>
      </c>
      <c r="F38" s="56">
        <f t="shared" si="4"/>
        <v>0.30999999999999961</v>
      </c>
      <c r="G38" s="71" t="s">
        <v>57</v>
      </c>
      <c r="H38" s="22">
        <f t="shared" si="5"/>
        <v>0.38000000000000012</v>
      </c>
      <c r="I38" s="22">
        <f t="shared" si="5"/>
        <v>0.31999999999999984</v>
      </c>
      <c r="J38" s="22">
        <f t="shared" si="5"/>
        <v>0.24</v>
      </c>
      <c r="K38" s="22">
        <f t="shared" si="5"/>
        <v>0.33000000000000007</v>
      </c>
      <c r="L38" s="22">
        <f t="shared" si="5"/>
        <v>0.36000000000000032</v>
      </c>
      <c r="M38" s="22">
        <f t="shared" si="5"/>
        <v>0.30000000000000027</v>
      </c>
      <c r="N38" s="22">
        <f t="shared" si="5"/>
        <v>0.31000000000000005</v>
      </c>
      <c r="O38" s="22">
        <f t="shared" si="5"/>
        <v>0.37000000000000011</v>
      </c>
      <c r="P38" s="22">
        <f t="shared" si="5"/>
        <v>0.28000000000000003</v>
      </c>
      <c r="Q38" s="70">
        <f t="shared" si="5"/>
        <v>0.29000000000000004</v>
      </c>
      <c r="R38" s="55" t="s">
        <v>53</v>
      </c>
      <c r="S38" s="54">
        <f t="shared" si="6"/>
        <v>0.83999999999999986</v>
      </c>
      <c r="T38" s="54">
        <f t="shared" si="6"/>
        <v>0.94000000000000039</v>
      </c>
      <c r="U38" s="54">
        <f t="shared" si="6"/>
        <v>0.75999999999999979</v>
      </c>
      <c r="V38" s="54">
        <f t="shared" si="6"/>
        <v>0.86000000000000032</v>
      </c>
      <c r="W38" s="56">
        <f t="shared" si="6"/>
        <v>0.95000000000000018</v>
      </c>
      <c r="X38" s="71" t="s">
        <v>57</v>
      </c>
      <c r="Y38" s="22">
        <f t="shared" si="7"/>
        <v>1.1799999999999997</v>
      </c>
      <c r="Z38" s="22">
        <f t="shared" si="7"/>
        <v>1.3099999999999996</v>
      </c>
      <c r="AA38" s="22">
        <f t="shared" si="7"/>
        <v>1.29</v>
      </c>
      <c r="AB38" s="22">
        <f t="shared" si="7"/>
        <v>1</v>
      </c>
      <c r="AC38" s="22">
        <f t="shared" si="7"/>
        <v>1.1100000000000003</v>
      </c>
      <c r="AD38" s="22">
        <f t="shared" si="7"/>
        <v>1.1000000000000005</v>
      </c>
      <c r="AE38" s="22">
        <f t="shared" si="7"/>
        <v>1.1600000000000001</v>
      </c>
      <c r="AF38" s="22">
        <f t="shared" si="7"/>
        <v>1.25</v>
      </c>
      <c r="AG38" s="22">
        <f t="shared" si="7"/>
        <v>1.0300000000000002</v>
      </c>
      <c r="AH38" s="70">
        <f t="shared" si="7"/>
        <v>1.2599999999999998</v>
      </c>
    </row>
    <row r="39" spans="1:34" ht="16.5" x14ac:dyDescent="0.35">
      <c r="A39" s="55"/>
      <c r="B39" s="54">
        <f t="shared" si="4"/>
        <v>0.25</v>
      </c>
      <c r="C39" s="54">
        <f t="shared" si="4"/>
        <v>0.19999999999999929</v>
      </c>
      <c r="D39" s="54">
        <f t="shared" si="4"/>
        <v>0.21999999999999975</v>
      </c>
      <c r="E39" s="54">
        <f t="shared" si="4"/>
        <v>0.26000000000000068</v>
      </c>
      <c r="F39" s="56">
        <f t="shared" si="4"/>
        <v>0.39000000000000057</v>
      </c>
      <c r="G39" s="71"/>
      <c r="H39" s="22">
        <f t="shared" si="5"/>
        <v>0.37000000000000011</v>
      </c>
      <c r="I39" s="22">
        <f t="shared" si="5"/>
        <v>0.33999999999999986</v>
      </c>
      <c r="J39" s="22">
        <f t="shared" si="5"/>
        <v>0.36000000000000032</v>
      </c>
      <c r="K39" s="22">
        <f t="shared" si="5"/>
        <v>0.28000000000000025</v>
      </c>
      <c r="L39" s="22">
        <f t="shared" si="5"/>
        <v>0.32000000000000028</v>
      </c>
      <c r="M39" s="22">
        <f t="shared" si="5"/>
        <v>0.29000000000000004</v>
      </c>
      <c r="N39" s="22">
        <f t="shared" si="5"/>
        <v>0.31000000000000005</v>
      </c>
      <c r="O39" s="22">
        <f t="shared" si="5"/>
        <v>0.39999999999999991</v>
      </c>
      <c r="P39" s="22">
        <f t="shared" si="5"/>
        <v>0.32999999999999985</v>
      </c>
      <c r="Q39" s="70">
        <f t="shared" si="5"/>
        <v>0.32999999999999985</v>
      </c>
      <c r="R39" s="55"/>
      <c r="S39" s="54">
        <f t="shared" si="6"/>
        <v>0.82999999999999918</v>
      </c>
      <c r="T39" s="54">
        <f t="shared" si="6"/>
        <v>0.84999999999999964</v>
      </c>
      <c r="U39" s="54">
        <f t="shared" si="6"/>
        <v>0.83000000000000007</v>
      </c>
      <c r="V39" s="54">
        <f t="shared" si="6"/>
        <v>0.71</v>
      </c>
      <c r="W39" s="56">
        <f t="shared" si="6"/>
        <v>0.85999999999999988</v>
      </c>
      <c r="X39" s="71"/>
      <c r="Y39" s="22">
        <f t="shared" si="7"/>
        <v>1.1299999999999999</v>
      </c>
      <c r="Z39" s="22">
        <f t="shared" si="7"/>
        <v>1.1399999999999997</v>
      </c>
      <c r="AA39" s="22">
        <f t="shared" si="7"/>
        <v>1.2400000000000002</v>
      </c>
      <c r="AB39" s="22">
        <f t="shared" si="7"/>
        <v>1.1799999999999997</v>
      </c>
      <c r="AC39" s="22">
        <f t="shared" si="7"/>
        <v>1.33</v>
      </c>
      <c r="AD39" s="22">
        <f t="shared" si="7"/>
        <v>1.3499999999999996</v>
      </c>
      <c r="AE39" s="22">
        <f t="shared" si="7"/>
        <v>1.37</v>
      </c>
      <c r="AF39" s="22">
        <f t="shared" si="7"/>
        <v>1.1700000000000008</v>
      </c>
      <c r="AG39" s="22">
        <f t="shared" si="7"/>
        <v>1.3999999999999995</v>
      </c>
      <c r="AH39" s="70">
        <f t="shared" si="7"/>
        <v>1.3399999999999999</v>
      </c>
    </row>
    <row r="40" spans="1:34" ht="16.5" x14ac:dyDescent="0.35">
      <c r="A40" s="55"/>
      <c r="B40" s="54">
        <f t="shared" si="4"/>
        <v>0.27000000000000046</v>
      </c>
      <c r="C40" s="54">
        <f t="shared" si="4"/>
        <v>0.21999999999999975</v>
      </c>
      <c r="D40" s="54">
        <f t="shared" si="4"/>
        <v>0.20000000000000018</v>
      </c>
      <c r="E40" s="54">
        <f t="shared" si="4"/>
        <v>0.29000000000000004</v>
      </c>
      <c r="F40" s="56">
        <f t="shared" si="4"/>
        <v>0.40000000000000036</v>
      </c>
      <c r="G40" s="71"/>
      <c r="H40" s="22">
        <f t="shared" si="5"/>
        <v>0.34999999999999987</v>
      </c>
      <c r="I40" s="22">
        <f t="shared" si="5"/>
        <v>0.31999999999999984</v>
      </c>
      <c r="J40" s="22">
        <f t="shared" si="5"/>
        <v>0.35000000000000009</v>
      </c>
      <c r="K40" s="22">
        <f t="shared" si="5"/>
        <v>0.26000000000000023</v>
      </c>
      <c r="L40" s="22">
        <f t="shared" si="5"/>
        <v>0.33999999999999986</v>
      </c>
      <c r="M40" s="22">
        <f t="shared" si="5"/>
        <v>0.29999999999999982</v>
      </c>
      <c r="N40" s="22">
        <f t="shared" si="5"/>
        <v>0.32000000000000028</v>
      </c>
      <c r="O40" s="22">
        <f t="shared" si="5"/>
        <v>0.31999999999999984</v>
      </c>
      <c r="P40" s="22">
        <f t="shared" si="5"/>
        <v>0.28000000000000003</v>
      </c>
      <c r="Q40" s="70">
        <f t="shared" si="5"/>
        <v>0.35000000000000009</v>
      </c>
      <c r="R40" s="55"/>
      <c r="S40" s="54">
        <f t="shared" si="6"/>
        <v>0.94000000000000039</v>
      </c>
      <c r="T40" s="54">
        <f t="shared" si="6"/>
        <v>0.83999999999999986</v>
      </c>
      <c r="U40" s="54">
        <f t="shared" si="6"/>
        <v>0.87999999999999989</v>
      </c>
      <c r="V40" s="54">
        <f t="shared" si="6"/>
        <v>0.96</v>
      </c>
      <c r="W40" s="56">
        <f t="shared" si="6"/>
        <v>0.89999999999999991</v>
      </c>
      <c r="X40" s="71"/>
      <c r="Y40" s="22">
        <f t="shared" si="7"/>
        <v>1.1100000000000003</v>
      </c>
      <c r="Z40" s="22">
        <f t="shared" si="7"/>
        <v>1.3399999999999999</v>
      </c>
      <c r="AA40" s="22">
        <f t="shared" si="7"/>
        <v>1.33</v>
      </c>
      <c r="AB40" s="22">
        <f t="shared" si="7"/>
        <v>1.3899999999999997</v>
      </c>
      <c r="AC40" s="22">
        <f t="shared" si="7"/>
        <v>1.2199999999999998</v>
      </c>
      <c r="AD40" s="22">
        <f t="shared" si="7"/>
        <v>1.38</v>
      </c>
      <c r="AE40" s="22">
        <f t="shared" si="7"/>
        <v>1.2999999999999998</v>
      </c>
      <c r="AF40" s="22">
        <f t="shared" si="7"/>
        <v>1.0700000000000003</v>
      </c>
      <c r="AG40" s="22">
        <f t="shared" si="7"/>
        <v>1.37</v>
      </c>
      <c r="AH40" s="70">
        <f t="shared" si="7"/>
        <v>1.2699999999999996</v>
      </c>
    </row>
    <row r="41" spans="1:34" ht="16.5" x14ac:dyDescent="0.35">
      <c r="A41" s="55"/>
      <c r="B41" s="54">
        <f t="shared" si="4"/>
        <v>0.22999999999999954</v>
      </c>
      <c r="C41" s="54">
        <f t="shared" si="4"/>
        <v>0.33999999999999986</v>
      </c>
      <c r="D41" s="54">
        <f t="shared" si="4"/>
        <v>0.33999999999999986</v>
      </c>
      <c r="E41" s="54">
        <f t="shared" si="4"/>
        <v>0.20999999999999996</v>
      </c>
      <c r="F41" s="56">
        <f t="shared" si="4"/>
        <v>0.34000000000000075</v>
      </c>
      <c r="G41" s="71"/>
      <c r="H41" s="22">
        <f t="shared" si="5"/>
        <v>0.3600000000000001</v>
      </c>
      <c r="I41" s="22">
        <f t="shared" si="5"/>
        <v>0.32999999999999985</v>
      </c>
      <c r="J41" s="22">
        <f t="shared" si="5"/>
        <v>0.31000000000000005</v>
      </c>
      <c r="K41" s="22">
        <f t="shared" si="5"/>
        <v>0.30000000000000027</v>
      </c>
      <c r="L41" s="22">
        <f t="shared" si="5"/>
        <v>0.35999999999999988</v>
      </c>
      <c r="M41" s="22">
        <f t="shared" si="5"/>
        <v>0.35999999999999988</v>
      </c>
      <c r="N41" s="22">
        <f t="shared" si="5"/>
        <v>0.35000000000000009</v>
      </c>
      <c r="O41" s="22">
        <f t="shared" si="5"/>
        <v>0.33000000000000007</v>
      </c>
      <c r="P41" s="22">
        <f t="shared" si="5"/>
        <v>0.33000000000000007</v>
      </c>
      <c r="Q41" s="70">
        <f t="shared" si="5"/>
        <v>0.32000000000000006</v>
      </c>
      <c r="R41" s="55"/>
      <c r="S41" s="54">
        <f t="shared" si="6"/>
        <v>0.80999999999999961</v>
      </c>
      <c r="T41" s="54">
        <f t="shared" si="6"/>
        <v>0.91999999999999993</v>
      </c>
      <c r="U41" s="54">
        <f t="shared" si="6"/>
        <v>0.94999999999999929</v>
      </c>
      <c r="V41" s="54">
        <f t="shared" si="6"/>
        <v>0.79999999999999982</v>
      </c>
      <c r="W41" s="56">
        <f t="shared" si="6"/>
        <v>0.85000000000000053</v>
      </c>
      <c r="X41" s="71"/>
      <c r="Y41" s="22">
        <f t="shared" si="7"/>
        <v>1.2299999999999995</v>
      </c>
      <c r="Z41" s="22">
        <f t="shared" si="7"/>
        <v>1.2999999999999998</v>
      </c>
      <c r="AA41" s="22">
        <f t="shared" si="7"/>
        <v>1.25</v>
      </c>
      <c r="AB41" s="22">
        <f t="shared" si="7"/>
        <v>1.29</v>
      </c>
      <c r="AC41" s="22">
        <f t="shared" si="7"/>
        <v>1.1299999999999999</v>
      </c>
      <c r="AD41" s="22">
        <f t="shared" si="7"/>
        <v>1.2999999999999998</v>
      </c>
      <c r="AE41" s="22">
        <f t="shared" si="7"/>
        <v>1.0899999999999999</v>
      </c>
      <c r="AF41" s="22">
        <f t="shared" si="7"/>
        <v>1.2399999999999993</v>
      </c>
      <c r="AG41" s="22">
        <f t="shared" si="7"/>
        <v>0.24000000000000021</v>
      </c>
      <c r="AH41" s="70">
        <f t="shared" si="7"/>
        <v>1.4299999999999997</v>
      </c>
    </row>
    <row r="42" spans="1:34" thickBot="1" x14ac:dyDescent="0.4">
      <c r="A42" s="57"/>
      <c r="B42" s="58">
        <f t="shared" si="4"/>
        <v>0.25</v>
      </c>
      <c r="C42" s="58">
        <f t="shared" si="4"/>
        <v>0.21999999999999975</v>
      </c>
      <c r="D42" s="58">
        <f t="shared" si="4"/>
        <v>0.23999999999999932</v>
      </c>
      <c r="E42" s="58">
        <f t="shared" si="4"/>
        <v>0.23000000000000043</v>
      </c>
      <c r="F42" s="59">
        <f t="shared" si="4"/>
        <v>0.20999999999999996</v>
      </c>
      <c r="G42" s="73"/>
      <c r="H42" s="36">
        <f t="shared" si="5"/>
        <v>0.33000000000000007</v>
      </c>
      <c r="I42" s="36">
        <f t="shared" si="5"/>
        <v>0.32000000000000006</v>
      </c>
      <c r="J42" s="36">
        <f t="shared" si="5"/>
        <v>0.37999999999999989</v>
      </c>
      <c r="K42" s="36">
        <f t="shared" si="5"/>
        <v>0.33000000000000007</v>
      </c>
      <c r="L42" s="36">
        <f t="shared" si="5"/>
        <v>0.29999999999999982</v>
      </c>
      <c r="M42" s="36">
        <f t="shared" si="5"/>
        <v>0.33000000000000007</v>
      </c>
      <c r="N42" s="36">
        <f t="shared" si="5"/>
        <v>0.32000000000000006</v>
      </c>
      <c r="O42" s="36">
        <f t="shared" si="5"/>
        <v>0.33999999999999986</v>
      </c>
      <c r="P42" s="36">
        <f t="shared" si="5"/>
        <v>0.34000000000000008</v>
      </c>
      <c r="Q42" s="74">
        <f t="shared" si="5"/>
        <v>0.3600000000000001</v>
      </c>
      <c r="R42" s="57"/>
      <c r="S42" s="58">
        <f t="shared" si="6"/>
        <v>0.63999999999999968</v>
      </c>
      <c r="T42" s="58">
        <f t="shared" si="6"/>
        <v>0.88999999999999968</v>
      </c>
      <c r="U42" s="58">
        <f t="shared" si="6"/>
        <v>0.88999999999999968</v>
      </c>
      <c r="V42" s="58">
        <f t="shared" si="6"/>
        <v>0.82000000000000028</v>
      </c>
      <c r="W42" s="59">
        <f t="shared" si="6"/>
        <v>0.82000000000000028</v>
      </c>
      <c r="X42" s="73"/>
      <c r="Y42" s="36">
        <f t="shared" si="7"/>
        <v>1.2000000000000002</v>
      </c>
      <c r="Z42" s="36">
        <f t="shared" si="7"/>
        <v>1.25</v>
      </c>
      <c r="AA42" s="36">
        <f t="shared" si="7"/>
        <v>1.2700000000000005</v>
      </c>
      <c r="AB42" s="36">
        <f t="shared" si="7"/>
        <v>1.3200000000000003</v>
      </c>
      <c r="AC42" s="36">
        <f t="shared" si="7"/>
        <v>1.4300000000000006</v>
      </c>
      <c r="AD42" s="36">
        <f t="shared" si="7"/>
        <v>1.3899999999999997</v>
      </c>
      <c r="AE42" s="36">
        <f t="shared" si="7"/>
        <v>1.2699999999999996</v>
      </c>
      <c r="AF42" s="36">
        <f t="shared" si="7"/>
        <v>1.2700000000000005</v>
      </c>
      <c r="AG42" s="36">
        <f t="shared" si="7"/>
        <v>1.4299999999999997</v>
      </c>
      <c r="AH42" s="74">
        <f t="shared" si="7"/>
        <v>1.29</v>
      </c>
    </row>
    <row r="43" spans="1:34" thickTop="1" x14ac:dyDescent="0.35">
      <c r="A43" s="82" t="s">
        <v>65</v>
      </c>
      <c r="B43" s="60">
        <f>AVERAGE(B33:F37)</f>
        <v>0.23319999999999982</v>
      </c>
      <c r="C43" s="64" t="s">
        <v>51</v>
      </c>
      <c r="D43" s="60">
        <f>MAX(B33:F37)-MIN(B33:F37)</f>
        <v>0.29000000000000004</v>
      </c>
      <c r="E43" s="64" t="s">
        <v>50</v>
      </c>
      <c r="F43" s="61">
        <f>B43/(0.975/E27)</f>
        <v>0.40660512820512795</v>
      </c>
      <c r="G43" s="82" t="s">
        <v>65</v>
      </c>
      <c r="H43" s="60">
        <f>AVERAGE(H33:Q37)</f>
        <v>0.31819999999999998</v>
      </c>
      <c r="I43" s="64" t="s">
        <v>51</v>
      </c>
      <c r="J43" s="60">
        <f>MAX(H33:Q37)-MIN(H33:Q37)</f>
        <v>0.1899999999999995</v>
      </c>
      <c r="K43" s="64" t="s">
        <v>50</v>
      </c>
      <c r="L43" s="78">
        <f>H43/(0.975/K27)</f>
        <v>0.48953846153846148</v>
      </c>
      <c r="M43" s="79" t="s">
        <v>60</v>
      </c>
      <c r="N43" s="80">
        <f>1-(J43/2*H43)</f>
        <v>0.96977100000000005</v>
      </c>
      <c r="O43" s="84" t="s">
        <v>62</v>
      </c>
      <c r="P43" s="86">
        <f>MAX(H33:Q42)-MIN(H33:Q42)</f>
        <v>0.1899999999999995</v>
      </c>
      <c r="Q43" s="152"/>
      <c r="R43" s="82" t="s">
        <v>65</v>
      </c>
      <c r="S43" s="60">
        <f>AVERAGE(S33:W37)</f>
        <v>1.1212000000000002</v>
      </c>
      <c r="T43" s="64" t="s">
        <v>51</v>
      </c>
      <c r="U43" s="60">
        <f>MAX(S33:W37)-MIN(S33:W37)</f>
        <v>0.31000000000000005</v>
      </c>
      <c r="V43" s="64" t="s">
        <v>50</v>
      </c>
      <c r="W43" s="61">
        <f>S43/(0.975/V27)</f>
        <v>1.6099282051282053</v>
      </c>
      <c r="X43" s="82" t="s">
        <v>65</v>
      </c>
      <c r="Y43" s="60">
        <f>AVERAGE(Y33:AH37)</f>
        <v>1.4917999999999998</v>
      </c>
      <c r="Z43" s="64" t="s">
        <v>51</v>
      </c>
      <c r="AA43" s="60">
        <f>MAX(Y33:AH37)-MIN(Y33:AH37)</f>
        <v>0.36999999999999966</v>
      </c>
      <c r="AB43" s="64" t="s">
        <v>50</v>
      </c>
      <c r="AC43" s="78">
        <f>Y43/(2.268/AB27)</f>
        <v>0.98664021164021165</v>
      </c>
      <c r="AD43" s="79" t="s">
        <v>60</v>
      </c>
      <c r="AE43" s="80">
        <f>1-(AA43/2*Y43)</f>
        <v>0.72401700000000035</v>
      </c>
      <c r="AF43" s="84" t="s">
        <v>62</v>
      </c>
      <c r="AG43" s="86">
        <f>MAX(Y33:AH42)-MIN(Y33:AH42)</f>
        <v>1.4099999999999997</v>
      </c>
      <c r="AH43" s="152"/>
    </row>
    <row r="44" spans="1:34" thickBot="1" x14ac:dyDescent="0.4">
      <c r="A44" s="83" t="s">
        <v>64</v>
      </c>
      <c r="B44" s="62">
        <f>AVERAGE(B39:F42)</f>
        <v>0.26550000000000001</v>
      </c>
      <c r="C44" s="65" t="s">
        <v>51</v>
      </c>
      <c r="D44" s="62">
        <f>MAX(B38:F42)-MIN(B38:F42)</f>
        <v>0.2400000000000011</v>
      </c>
      <c r="E44" s="65" t="s">
        <v>50</v>
      </c>
      <c r="F44" s="63">
        <f>B44/(0.975/E27)</f>
        <v>0.46292307692307699</v>
      </c>
      <c r="G44" s="83" t="s">
        <v>64</v>
      </c>
      <c r="H44" s="62">
        <f>AVERAGE(H39:Q42)</f>
        <v>0.3304999999999999</v>
      </c>
      <c r="I44" s="65" t="s">
        <v>51</v>
      </c>
      <c r="J44" s="62">
        <f>MAX(H38:Q42)-MIN(H38:Q42)</f>
        <v>0.15999999999999992</v>
      </c>
      <c r="K44" s="65" t="s">
        <v>50</v>
      </c>
      <c r="L44" s="75">
        <f>H44/(0.975/K27)</f>
        <v>0.5084615384615383</v>
      </c>
      <c r="M44" s="76" t="s">
        <v>60</v>
      </c>
      <c r="N44" s="81">
        <f>1-(J44/2*H44)</f>
        <v>0.97355999999999998</v>
      </c>
      <c r="O44" s="85" t="s">
        <v>63</v>
      </c>
      <c r="P44" s="87">
        <f>1-(P43/2*AVERAGE(H43:H44))</f>
        <v>0.9691867500000001</v>
      </c>
      <c r="Q44" s="153"/>
      <c r="R44" s="83" t="s">
        <v>64</v>
      </c>
      <c r="S44" s="62">
        <f>AVERAGE(S39:W42)</f>
        <v>0.84949999999999992</v>
      </c>
      <c r="T44" s="65" t="s">
        <v>51</v>
      </c>
      <c r="U44" s="62">
        <f>MAX(S38:W42)-MIN(S38:W42)</f>
        <v>0.32000000000000028</v>
      </c>
      <c r="V44" s="65" t="s">
        <v>50</v>
      </c>
      <c r="W44" s="63">
        <f>S44/(0.975/V27)</f>
        <v>1.2197948717948714</v>
      </c>
      <c r="X44" s="83" t="s">
        <v>64</v>
      </c>
      <c r="Y44" s="62">
        <f>AVERAGE(Y39:AH42)</f>
        <v>1.2512500000000002</v>
      </c>
      <c r="Z44" s="65" t="s">
        <v>51</v>
      </c>
      <c r="AA44" s="62">
        <f>MAX(Y38:AH42)-MIN(Y38:AH42)</f>
        <v>1.1900000000000004</v>
      </c>
      <c r="AB44" s="65" t="s">
        <v>50</v>
      </c>
      <c r="AC44" s="75">
        <f>Y44/(2.268/AB27)</f>
        <v>0.8275462962962965</v>
      </c>
      <c r="AD44" s="76" t="s">
        <v>60</v>
      </c>
      <c r="AE44" s="81">
        <f>1-(AA44/2*Y44)</f>
        <v>0.2555062499999996</v>
      </c>
      <c r="AF44" s="85" t="s">
        <v>63</v>
      </c>
      <c r="AG44" s="87">
        <f>1-(AG43/2*AVERAGE(Y43:Y44))</f>
        <v>3.307487500000017E-2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788" priority="5" operator="notBetween">
      <formula>0.2</formula>
      <formula>0.404</formula>
    </cfRule>
  </conditionalFormatting>
  <conditionalFormatting sqref="E28">
    <cfRule type="cellIs" dxfId="787" priority="6" operator="notBetween">
      <formula>0.38</formula>
      <formula>0.72</formula>
    </cfRule>
  </conditionalFormatting>
  <conditionalFormatting sqref="K26">
    <cfRule type="cellIs" dxfId="786" priority="4" operator="notBetween">
      <formula>0.77</formula>
      <formula>0.91</formula>
    </cfRule>
  </conditionalFormatting>
  <conditionalFormatting sqref="K28">
    <cfRule type="cellIs" dxfId="785" priority="3" operator="notBetween">
      <formula>0.38</formula>
      <formula>0.72</formula>
    </cfRule>
  </conditionalFormatting>
  <conditionalFormatting sqref="AB26">
    <cfRule type="cellIs" dxfId="784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9A96-80D5-4058-A173-E3F1581F7044}">
  <sheetPr>
    <pageSetUpPr fitToPage="1"/>
  </sheetPr>
  <dimension ref="A1:AH46"/>
  <sheetViews>
    <sheetView topLeftCell="F1" zoomScaleNormal="100" workbookViewId="0">
      <selection activeCell="W24" sqref="W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4.8600000000000003</v>
      </c>
      <c r="C4" s="91">
        <v>4.9000000000000004</v>
      </c>
      <c r="D4" s="91">
        <v>4.95</v>
      </c>
      <c r="E4" s="91">
        <v>5.22</v>
      </c>
      <c r="F4" s="95">
        <v>5.2</v>
      </c>
      <c r="G4" s="23" t="s">
        <v>74</v>
      </c>
      <c r="H4" s="91">
        <v>2.29</v>
      </c>
      <c r="I4" s="91">
        <v>2.27</v>
      </c>
      <c r="J4" s="91">
        <v>2.2599999999999998</v>
      </c>
      <c r="K4" s="91">
        <v>2.3199999999999998</v>
      </c>
      <c r="L4" s="91">
        <v>2.4</v>
      </c>
      <c r="M4" s="91">
        <v>2.37</v>
      </c>
      <c r="N4" s="91">
        <v>2.39</v>
      </c>
      <c r="O4" s="91">
        <v>2.41</v>
      </c>
      <c r="P4" s="91">
        <v>2.34</v>
      </c>
      <c r="Q4" s="95">
        <v>2.21</v>
      </c>
      <c r="R4" s="108" t="s">
        <v>74</v>
      </c>
      <c r="S4" s="91">
        <v>4.9000000000000004</v>
      </c>
      <c r="T4" s="91">
        <v>4.9000000000000004</v>
      </c>
      <c r="U4" s="91">
        <v>5.2</v>
      </c>
      <c r="V4" s="91">
        <v>5.23</v>
      </c>
      <c r="W4" s="95">
        <v>5.12</v>
      </c>
      <c r="X4" s="23" t="s">
        <v>74</v>
      </c>
      <c r="Y4" s="91">
        <v>5.34</v>
      </c>
      <c r="Z4" s="91">
        <v>5.51</v>
      </c>
      <c r="AA4" s="91">
        <v>5.57</v>
      </c>
      <c r="AB4" s="91">
        <v>5.44</v>
      </c>
      <c r="AC4" s="91">
        <v>5.6</v>
      </c>
      <c r="AD4" s="91">
        <v>5.6</v>
      </c>
      <c r="AE4" s="91">
        <v>5.78</v>
      </c>
      <c r="AF4" s="91">
        <v>5.74</v>
      </c>
      <c r="AG4" s="91">
        <v>5.64</v>
      </c>
      <c r="AH4" s="95">
        <v>5.5</v>
      </c>
    </row>
    <row r="5" spans="1:34" ht="16.5" x14ac:dyDescent="0.35">
      <c r="A5" s="109"/>
      <c r="B5" s="91">
        <v>4.92</v>
      </c>
      <c r="C5" s="90">
        <v>4.99</v>
      </c>
      <c r="D5" s="90">
        <v>5.19</v>
      </c>
      <c r="E5" s="90">
        <v>5.23</v>
      </c>
      <c r="F5" s="94">
        <v>5.15</v>
      </c>
      <c r="G5" s="25"/>
      <c r="H5" s="91">
        <v>2.25</v>
      </c>
      <c r="I5" s="90">
        <v>2.2999999999999998</v>
      </c>
      <c r="J5" s="90">
        <v>2.2999999999999998</v>
      </c>
      <c r="K5" s="90">
        <v>2.31</v>
      </c>
      <c r="L5" s="90">
        <v>2.35</v>
      </c>
      <c r="M5" s="90">
        <v>2.36</v>
      </c>
      <c r="N5" s="90">
        <v>2.33</v>
      </c>
      <c r="O5" s="90">
        <v>2.2799999999999998</v>
      </c>
      <c r="P5" s="90">
        <v>2.2799999999999998</v>
      </c>
      <c r="Q5" s="94">
        <v>2.2200000000000002</v>
      </c>
      <c r="R5" s="109"/>
      <c r="S5" s="91">
        <v>5.03</v>
      </c>
      <c r="T5" s="90">
        <v>4.9800000000000004</v>
      </c>
      <c r="U5" s="90">
        <v>5.26</v>
      </c>
      <c r="V5" s="90">
        <v>5.4</v>
      </c>
      <c r="W5" s="94">
        <v>5.25</v>
      </c>
      <c r="X5" s="25"/>
      <c r="Y5" s="91">
        <v>5.34</v>
      </c>
      <c r="Z5" s="90">
        <v>5.62</v>
      </c>
      <c r="AA5" s="90">
        <v>5.73</v>
      </c>
      <c r="AB5" s="90">
        <v>5.54</v>
      </c>
      <c r="AC5" s="90">
        <v>5.71</v>
      </c>
      <c r="AD5" s="90">
        <v>5.77</v>
      </c>
      <c r="AE5" s="90">
        <v>5.59</v>
      </c>
      <c r="AF5" s="90">
        <v>5.74</v>
      </c>
      <c r="AG5" s="90">
        <v>5.81</v>
      </c>
      <c r="AH5" s="94">
        <v>5.63</v>
      </c>
    </row>
    <row r="6" spans="1:34" ht="16.5" x14ac:dyDescent="0.35">
      <c r="A6" s="109"/>
      <c r="B6" s="91">
        <v>4.8</v>
      </c>
      <c r="C6" s="90">
        <v>4.83</v>
      </c>
      <c r="D6" s="90">
        <v>5.09</v>
      </c>
      <c r="E6" s="90">
        <v>5.17</v>
      </c>
      <c r="F6" s="94">
        <v>5.25</v>
      </c>
      <c r="G6" s="25"/>
      <c r="H6" s="91">
        <v>2.23</v>
      </c>
      <c r="I6" s="90">
        <v>2.2599999999999998</v>
      </c>
      <c r="J6" s="90">
        <v>2.33</v>
      </c>
      <c r="K6" s="90">
        <v>2.34</v>
      </c>
      <c r="L6" s="90">
        <v>2.38</v>
      </c>
      <c r="M6" s="90">
        <v>2.41</v>
      </c>
      <c r="N6" s="90">
        <v>2.38</v>
      </c>
      <c r="O6" s="90">
        <v>2.4500000000000002</v>
      </c>
      <c r="P6" s="90">
        <v>2.29</v>
      </c>
      <c r="Q6" s="94">
        <v>2.13</v>
      </c>
      <c r="R6" s="109"/>
      <c r="S6" s="91">
        <v>5.0599999999999996</v>
      </c>
      <c r="T6" s="90">
        <v>5</v>
      </c>
      <c r="U6" s="90">
        <v>5.04</v>
      </c>
      <c r="V6" s="90">
        <v>5.22</v>
      </c>
      <c r="W6" s="94">
        <v>5.32</v>
      </c>
      <c r="X6" s="25"/>
      <c r="Y6" s="91">
        <v>5.41</v>
      </c>
      <c r="Z6" s="90">
        <v>5.61</v>
      </c>
      <c r="AA6" s="90">
        <v>5.51</v>
      </c>
      <c r="AB6" s="90">
        <v>5.69</v>
      </c>
      <c r="AC6" s="90">
        <v>5.64</v>
      </c>
      <c r="AD6" s="90">
        <v>5.71</v>
      </c>
      <c r="AE6" s="90">
        <v>5.76</v>
      </c>
      <c r="AF6" s="90">
        <v>5.71</v>
      </c>
      <c r="AG6" s="90">
        <v>5.8</v>
      </c>
      <c r="AH6" s="94">
        <v>5.67</v>
      </c>
    </row>
    <row r="7" spans="1:34" ht="16.5" x14ac:dyDescent="0.35">
      <c r="A7" s="109"/>
      <c r="B7" s="91">
        <v>4.87</v>
      </c>
      <c r="C7" s="90">
        <v>4.99</v>
      </c>
      <c r="D7" s="90">
        <v>5.16</v>
      </c>
      <c r="E7" s="90">
        <v>5.24</v>
      </c>
      <c r="F7" s="94">
        <v>5.2</v>
      </c>
      <c r="G7" s="25"/>
      <c r="H7" s="91">
        <v>2.2400000000000002</v>
      </c>
      <c r="I7" s="90">
        <v>2.2400000000000002</v>
      </c>
      <c r="J7" s="90">
        <v>2.31</v>
      </c>
      <c r="K7" s="90">
        <v>2.39</v>
      </c>
      <c r="L7" s="90">
        <v>2.37</v>
      </c>
      <c r="M7" s="90">
        <v>2.37</v>
      </c>
      <c r="N7" s="90">
        <v>2.4</v>
      </c>
      <c r="O7" s="90">
        <v>2.4</v>
      </c>
      <c r="P7" s="90">
        <v>2.34</v>
      </c>
      <c r="Q7" s="94">
        <v>2.2000000000000002</v>
      </c>
      <c r="R7" s="109"/>
      <c r="S7" s="91">
        <v>4.95</v>
      </c>
      <c r="T7" s="90">
        <v>4.87</v>
      </c>
      <c r="U7" s="90">
        <v>5.16</v>
      </c>
      <c r="V7" s="90">
        <v>5.14</v>
      </c>
      <c r="W7" s="94">
        <v>5.17</v>
      </c>
      <c r="X7" s="25"/>
      <c r="Y7" s="91">
        <v>5.36</v>
      </c>
      <c r="Z7" s="90">
        <v>5.6</v>
      </c>
      <c r="AA7" s="90">
        <v>5.6</v>
      </c>
      <c r="AB7" s="90">
        <v>5.7</v>
      </c>
      <c r="AC7" s="90">
        <v>5.73</v>
      </c>
      <c r="AD7" s="90">
        <v>5.75</v>
      </c>
      <c r="AE7" s="90">
        <v>5.8</v>
      </c>
      <c r="AF7" s="90">
        <v>5.78</v>
      </c>
      <c r="AG7" s="90">
        <v>5.8</v>
      </c>
      <c r="AH7" s="94">
        <v>5.61</v>
      </c>
    </row>
    <row r="8" spans="1:34" ht="16.5" x14ac:dyDescent="0.35">
      <c r="A8" s="109"/>
      <c r="B8" s="91">
        <v>4.8099999999999996</v>
      </c>
      <c r="C8" s="90">
        <v>4.82</v>
      </c>
      <c r="D8" s="90">
        <v>5.09</v>
      </c>
      <c r="E8" s="90">
        <v>5.15</v>
      </c>
      <c r="F8" s="94">
        <v>5.13</v>
      </c>
      <c r="G8" s="25"/>
      <c r="H8" s="91">
        <v>2.2000000000000002</v>
      </c>
      <c r="I8" s="90">
        <v>2.17</v>
      </c>
      <c r="J8" s="90">
        <v>2.29</v>
      </c>
      <c r="K8" s="90">
        <v>2.2999999999999998</v>
      </c>
      <c r="L8" s="90">
        <v>2.2999999999999998</v>
      </c>
      <c r="M8" s="90">
        <v>2.2799999999999998</v>
      </c>
      <c r="N8" s="90">
        <v>2.31</v>
      </c>
      <c r="O8" s="90">
        <v>2.2400000000000002</v>
      </c>
      <c r="P8" s="90">
        <v>2.29</v>
      </c>
      <c r="Q8" s="94">
        <v>2.13</v>
      </c>
      <c r="R8" s="109"/>
      <c r="S8" s="91">
        <v>4.96</v>
      </c>
      <c r="T8" s="90">
        <v>4.95</v>
      </c>
      <c r="U8" s="90">
        <v>5.23</v>
      </c>
      <c r="V8" s="90">
        <v>5.26</v>
      </c>
      <c r="W8" s="94">
        <v>5.37</v>
      </c>
      <c r="X8" s="25"/>
      <c r="Y8" s="91">
        <v>5.39</v>
      </c>
      <c r="Z8" s="90">
        <v>5.6</v>
      </c>
      <c r="AA8" s="90">
        <v>5.49</v>
      </c>
      <c r="AB8" s="90">
        <v>5.53</v>
      </c>
      <c r="AC8" s="90">
        <v>5.7</v>
      </c>
      <c r="AD8" s="90">
        <v>5.59</v>
      </c>
      <c r="AE8" s="90">
        <v>5.63</v>
      </c>
      <c r="AF8" s="90">
        <v>5.64</v>
      </c>
      <c r="AG8" s="90">
        <v>5.65</v>
      </c>
      <c r="AH8" s="94">
        <v>5.59</v>
      </c>
    </row>
    <row r="9" spans="1:34" ht="16.5" x14ac:dyDescent="0.35">
      <c r="A9" s="110"/>
      <c r="B9" s="90">
        <v>4.82</v>
      </c>
      <c r="C9" s="90">
        <v>4.82</v>
      </c>
      <c r="D9" s="90">
        <v>5.13</v>
      </c>
      <c r="E9" s="90">
        <v>5.2</v>
      </c>
      <c r="F9" s="94">
        <v>5.12</v>
      </c>
      <c r="G9" s="25"/>
      <c r="H9" s="90">
        <v>2.21</v>
      </c>
      <c r="I9" s="90">
        <v>2.1800000000000002</v>
      </c>
      <c r="J9" s="90">
        <v>2.33</v>
      </c>
      <c r="K9" s="90">
        <v>2.3199999999999998</v>
      </c>
      <c r="L9" s="90">
        <v>2.44</v>
      </c>
      <c r="M9" s="90">
        <v>2.33</v>
      </c>
      <c r="N9" s="90">
        <v>2.34</v>
      </c>
      <c r="O9" s="90">
        <v>2.4300000000000002</v>
      </c>
      <c r="P9" s="90">
        <v>2.2999999999999998</v>
      </c>
      <c r="Q9" s="94">
        <v>2.19</v>
      </c>
      <c r="R9" s="110"/>
      <c r="S9" s="90">
        <v>4.9000000000000004</v>
      </c>
      <c r="T9" s="90">
        <v>4.9000000000000004</v>
      </c>
      <c r="U9" s="90">
        <v>5.12</v>
      </c>
      <c r="V9" s="90">
        <v>5.14</v>
      </c>
      <c r="W9" s="94">
        <v>5.13</v>
      </c>
      <c r="X9" s="25"/>
      <c r="Y9" s="90">
        <v>5.35</v>
      </c>
      <c r="Z9" s="90">
        <v>5.53</v>
      </c>
      <c r="AA9" s="90">
        <v>5.37</v>
      </c>
      <c r="AB9" s="90">
        <v>5.58</v>
      </c>
      <c r="AC9" s="90">
        <v>5.7</v>
      </c>
      <c r="AD9" s="90">
        <v>5.69</v>
      </c>
      <c r="AE9" s="90">
        <v>5.71</v>
      </c>
      <c r="AF9" s="90">
        <v>5.76</v>
      </c>
      <c r="AG9" s="90">
        <v>5.64</v>
      </c>
      <c r="AH9" s="94">
        <v>5.41</v>
      </c>
    </row>
    <row r="10" spans="1:34" ht="16.5" x14ac:dyDescent="0.35">
      <c r="A10" s="111"/>
      <c r="B10" s="90">
        <v>4.92</v>
      </c>
      <c r="C10" s="90">
        <v>4.8899999999999997</v>
      </c>
      <c r="D10" s="90">
        <v>5.08</v>
      </c>
      <c r="E10" s="90">
        <v>5.17</v>
      </c>
      <c r="F10" s="94">
        <v>5.0999999999999996</v>
      </c>
      <c r="G10" s="31"/>
      <c r="H10" s="90">
        <v>2.19</v>
      </c>
      <c r="I10" s="90">
        <v>2.2400000000000002</v>
      </c>
      <c r="J10" s="90">
        <v>2.29</v>
      </c>
      <c r="K10" s="90">
        <v>2.21</v>
      </c>
      <c r="L10" s="90">
        <v>2.29</v>
      </c>
      <c r="M10" s="90">
        <v>2.31</v>
      </c>
      <c r="N10" s="90">
        <v>2.38</v>
      </c>
      <c r="O10" s="90">
        <v>2.37</v>
      </c>
      <c r="P10" s="90">
        <v>2.25</v>
      </c>
      <c r="Q10" s="94">
        <v>2.14</v>
      </c>
      <c r="R10" s="111"/>
      <c r="S10" s="90">
        <v>4.8</v>
      </c>
      <c r="T10" s="90">
        <v>4.8499999999999996</v>
      </c>
      <c r="U10" s="90">
        <v>5.0999999999999996</v>
      </c>
      <c r="V10" s="90">
        <v>5.35</v>
      </c>
      <c r="W10" s="94">
        <v>5.15</v>
      </c>
      <c r="X10" s="31"/>
      <c r="Y10" s="90">
        <v>5.4</v>
      </c>
      <c r="Z10" s="90">
        <v>5.26</v>
      </c>
      <c r="AA10" s="90">
        <v>5.44</v>
      </c>
      <c r="AB10" s="90">
        <v>5.53</v>
      </c>
      <c r="AC10" s="90">
        <v>5.68</v>
      </c>
      <c r="AD10" s="90">
        <v>5.78</v>
      </c>
      <c r="AE10" s="90">
        <v>5.8</v>
      </c>
      <c r="AF10" s="90">
        <v>5.73</v>
      </c>
      <c r="AG10" s="90">
        <v>5.75</v>
      </c>
      <c r="AH10" s="94">
        <v>5.48</v>
      </c>
    </row>
    <row r="11" spans="1:34" ht="16.5" x14ac:dyDescent="0.35">
      <c r="A11" s="109"/>
      <c r="B11" s="96">
        <v>4.87</v>
      </c>
      <c r="C11" s="96">
        <v>4.99</v>
      </c>
      <c r="D11" s="96">
        <v>5.16</v>
      </c>
      <c r="E11" s="96">
        <v>5.25</v>
      </c>
      <c r="F11" s="97">
        <v>5.18</v>
      </c>
      <c r="G11" s="23"/>
      <c r="H11" s="96">
        <v>2.15</v>
      </c>
      <c r="I11" s="96">
        <v>2.2400000000000002</v>
      </c>
      <c r="J11" s="96">
        <v>2.27</v>
      </c>
      <c r="K11" s="96">
        <v>2.2799999999999998</v>
      </c>
      <c r="L11" s="96">
        <v>2.4</v>
      </c>
      <c r="M11" s="96">
        <v>2.34</v>
      </c>
      <c r="N11" s="96">
        <v>2.4</v>
      </c>
      <c r="O11" s="96">
        <v>2.37</v>
      </c>
      <c r="P11" s="96">
        <v>2.2999999999999998</v>
      </c>
      <c r="Q11" s="97">
        <v>2.27</v>
      </c>
      <c r="R11" s="109"/>
      <c r="S11" s="96">
        <v>4.84</v>
      </c>
      <c r="T11" s="96">
        <v>4.76</v>
      </c>
      <c r="U11" s="96">
        <v>5.12</v>
      </c>
      <c r="V11" s="96">
        <v>5.19</v>
      </c>
      <c r="W11" s="97">
        <v>5.1100000000000003</v>
      </c>
      <c r="X11" s="23"/>
      <c r="Y11" s="96">
        <v>5.33</v>
      </c>
      <c r="Z11" s="96">
        <v>5.41</v>
      </c>
      <c r="AA11" s="96">
        <v>5.42</v>
      </c>
      <c r="AB11" s="96">
        <v>5.45</v>
      </c>
      <c r="AC11" s="96">
        <v>5.61</v>
      </c>
      <c r="AD11" s="96">
        <v>5.7</v>
      </c>
      <c r="AE11" s="96">
        <v>5.77</v>
      </c>
      <c r="AF11" s="96">
        <v>5.76</v>
      </c>
      <c r="AG11" s="96">
        <v>5.71</v>
      </c>
      <c r="AH11" s="97">
        <v>5.41</v>
      </c>
    </row>
    <row r="12" spans="1:34" ht="16.5" x14ac:dyDescent="0.35">
      <c r="A12" s="109"/>
      <c r="B12" s="90">
        <v>4.92</v>
      </c>
      <c r="C12" s="90">
        <v>5</v>
      </c>
      <c r="D12" s="90">
        <v>5.14</v>
      </c>
      <c r="E12" s="90">
        <v>5.2</v>
      </c>
      <c r="F12" s="94">
        <v>5.12</v>
      </c>
      <c r="G12" s="25"/>
      <c r="H12" s="90">
        <v>2.2200000000000002</v>
      </c>
      <c r="I12" s="90">
        <v>2.23</v>
      </c>
      <c r="J12" s="90">
        <v>2.36</v>
      </c>
      <c r="K12" s="90">
        <v>2.36</v>
      </c>
      <c r="L12" s="90">
        <v>2.4</v>
      </c>
      <c r="M12" s="90">
        <v>2.44</v>
      </c>
      <c r="N12" s="90">
        <v>2.4700000000000002</v>
      </c>
      <c r="O12" s="90">
        <v>2.46</v>
      </c>
      <c r="P12" s="90">
        <v>2.39</v>
      </c>
      <c r="Q12" s="94">
        <v>2.23</v>
      </c>
      <c r="R12" s="109"/>
      <c r="S12" s="90">
        <v>4.8899999999999997</v>
      </c>
      <c r="T12" s="90">
        <v>4.9000000000000004</v>
      </c>
      <c r="U12" s="90">
        <v>5.1100000000000003</v>
      </c>
      <c r="V12" s="90">
        <v>5.19</v>
      </c>
      <c r="W12" s="94">
        <v>5.1100000000000003</v>
      </c>
      <c r="X12" s="25"/>
      <c r="Y12" s="90">
        <v>5.24</v>
      </c>
      <c r="Z12" s="90">
        <v>5.46</v>
      </c>
      <c r="AA12" s="90">
        <v>5.36</v>
      </c>
      <c r="AB12" s="90">
        <v>5.4</v>
      </c>
      <c r="AC12" s="90">
        <v>5.62</v>
      </c>
      <c r="AD12" s="90">
        <v>5.69</v>
      </c>
      <c r="AE12" s="90">
        <v>5.8</v>
      </c>
      <c r="AF12" s="90">
        <v>5.77</v>
      </c>
      <c r="AG12" s="90">
        <v>5.77</v>
      </c>
      <c r="AH12" s="94">
        <v>5.47</v>
      </c>
    </row>
    <row r="13" spans="1:34" thickBot="1" x14ac:dyDescent="0.4">
      <c r="A13" s="112"/>
      <c r="B13" s="92">
        <v>4.91</v>
      </c>
      <c r="C13" s="92">
        <v>5.04</v>
      </c>
      <c r="D13" s="92">
        <v>5.18</v>
      </c>
      <c r="E13" s="92">
        <v>5.22</v>
      </c>
      <c r="F13" s="93">
        <v>5.13</v>
      </c>
      <c r="G13" s="33"/>
      <c r="H13" s="92">
        <v>2.2000000000000002</v>
      </c>
      <c r="I13" s="92">
        <v>2.2599999999999998</v>
      </c>
      <c r="J13" s="92">
        <v>2.2999999999999998</v>
      </c>
      <c r="K13" s="92">
        <v>2.2799999999999998</v>
      </c>
      <c r="L13" s="92">
        <v>2.31</v>
      </c>
      <c r="M13" s="92">
        <v>2.31</v>
      </c>
      <c r="N13" s="92">
        <v>2.36</v>
      </c>
      <c r="O13" s="92">
        <v>2.35</v>
      </c>
      <c r="P13" s="92">
        <v>2.2599999999999998</v>
      </c>
      <c r="Q13" s="93">
        <v>2.19</v>
      </c>
      <c r="R13" s="112"/>
      <c r="S13" s="92">
        <v>4.92</v>
      </c>
      <c r="T13" s="92">
        <v>4.8899999999999997</v>
      </c>
      <c r="U13" s="92">
        <v>5.14</v>
      </c>
      <c r="V13" s="92">
        <v>5.16</v>
      </c>
      <c r="W13" s="93">
        <v>5.01</v>
      </c>
      <c r="X13" s="33"/>
      <c r="Y13" s="92">
        <v>5.29</v>
      </c>
      <c r="Z13" s="92">
        <v>5.31</v>
      </c>
      <c r="AA13" s="92">
        <v>5.36</v>
      </c>
      <c r="AB13" s="92">
        <v>5.38</v>
      </c>
      <c r="AC13" s="92">
        <v>5.52</v>
      </c>
      <c r="AD13" s="92">
        <v>5.77</v>
      </c>
      <c r="AE13" s="92">
        <v>5.69</v>
      </c>
      <c r="AF13" s="92">
        <v>5.85</v>
      </c>
      <c r="AG13" s="92">
        <v>5.7</v>
      </c>
      <c r="AH13" s="93">
        <v>5.45</v>
      </c>
    </row>
    <row r="14" spans="1:34" ht="16.5" x14ac:dyDescent="0.35">
      <c r="A14" s="113" t="s">
        <v>75</v>
      </c>
      <c r="B14" s="114">
        <v>4.4800000000000004</v>
      </c>
      <c r="C14" s="115">
        <v>4.6100000000000003</v>
      </c>
      <c r="D14" s="115">
        <v>4.74</v>
      </c>
      <c r="E14" s="115">
        <v>4.8899999999999997</v>
      </c>
      <c r="F14" s="116">
        <v>4.78</v>
      </c>
      <c r="G14" s="113" t="s">
        <v>75</v>
      </c>
      <c r="H14" s="115">
        <v>1.96</v>
      </c>
      <c r="I14" s="115">
        <v>1.95</v>
      </c>
      <c r="J14" s="115">
        <v>2.0099999999999998</v>
      </c>
      <c r="K14" s="115">
        <v>2.0299999999999998</v>
      </c>
      <c r="L14" s="115">
        <v>2.0699999999999998</v>
      </c>
      <c r="M14" s="115">
        <v>2.06</v>
      </c>
      <c r="N14" s="115">
        <v>2.0499999999999998</v>
      </c>
      <c r="O14" s="115">
        <v>2.04</v>
      </c>
      <c r="P14" s="115">
        <v>2.0099999999999998</v>
      </c>
      <c r="Q14" s="116">
        <v>1.89</v>
      </c>
      <c r="R14" s="113" t="s">
        <v>75</v>
      </c>
      <c r="S14" s="114">
        <v>3.76</v>
      </c>
      <c r="T14" s="115">
        <v>3.69</v>
      </c>
      <c r="U14" s="115">
        <v>3.9</v>
      </c>
      <c r="V14" s="115">
        <v>4.08</v>
      </c>
      <c r="W14" s="116">
        <v>4.01</v>
      </c>
      <c r="X14" s="113" t="s">
        <v>75</v>
      </c>
      <c r="Y14" s="115">
        <v>3.96</v>
      </c>
      <c r="Z14" s="115">
        <v>4.09</v>
      </c>
      <c r="AA14" s="115">
        <v>4.04</v>
      </c>
      <c r="AB14" s="115">
        <v>4.03</v>
      </c>
      <c r="AC14" s="115">
        <v>4.13</v>
      </c>
      <c r="AD14" s="115">
        <v>4.18</v>
      </c>
      <c r="AE14" s="115">
        <v>4.18</v>
      </c>
      <c r="AF14" s="115">
        <v>4.33</v>
      </c>
      <c r="AG14" s="115">
        <v>4.22</v>
      </c>
      <c r="AH14" s="116">
        <v>4.0999999999999996</v>
      </c>
    </row>
    <row r="15" spans="1:34" ht="16.5" x14ac:dyDescent="0.35">
      <c r="A15" s="14"/>
      <c r="B15" s="98">
        <v>4.59</v>
      </c>
      <c r="C15" s="98">
        <v>4.6900000000000004</v>
      </c>
      <c r="D15" s="98">
        <v>4.93</v>
      </c>
      <c r="E15" s="98">
        <v>4.82</v>
      </c>
      <c r="F15" s="99">
        <v>4.8899999999999997</v>
      </c>
      <c r="G15" s="25"/>
      <c r="H15" s="98">
        <v>1.99</v>
      </c>
      <c r="I15" s="98">
        <v>1.91</v>
      </c>
      <c r="J15" s="98">
        <v>1.98</v>
      </c>
      <c r="K15" s="98">
        <v>2.0299999999999998</v>
      </c>
      <c r="L15" s="98">
        <v>2.0299999999999998</v>
      </c>
      <c r="M15" s="98">
        <v>2.0499999999999998</v>
      </c>
      <c r="N15" s="98">
        <v>2.0499999999999998</v>
      </c>
      <c r="O15" s="98">
        <v>2.06</v>
      </c>
      <c r="P15" s="98">
        <v>2.0099999999999998</v>
      </c>
      <c r="Q15" s="99">
        <v>1.91</v>
      </c>
      <c r="R15" s="14"/>
      <c r="S15" s="98">
        <v>3.83</v>
      </c>
      <c r="T15" s="98">
        <v>3.62</v>
      </c>
      <c r="U15" s="98">
        <v>3.92</v>
      </c>
      <c r="V15" s="98">
        <v>4.13</v>
      </c>
      <c r="W15" s="99">
        <v>4.0999999999999996</v>
      </c>
      <c r="X15" s="25"/>
      <c r="Y15" s="98">
        <v>3.94</v>
      </c>
      <c r="Z15" s="98">
        <v>4.07</v>
      </c>
      <c r="AA15" s="98">
        <v>4.0199999999999996</v>
      </c>
      <c r="AB15" s="98">
        <v>4.13</v>
      </c>
      <c r="AC15" s="98">
        <v>4.16</v>
      </c>
      <c r="AD15" s="98">
        <v>4.2699999999999996</v>
      </c>
      <c r="AE15" s="98">
        <v>4.2699999999999996</v>
      </c>
      <c r="AF15" s="98">
        <v>4.29</v>
      </c>
      <c r="AG15" s="98">
        <v>4.2300000000000004</v>
      </c>
      <c r="AH15" s="99">
        <v>4.1100000000000003</v>
      </c>
    </row>
    <row r="16" spans="1:34" ht="16.5" x14ac:dyDescent="0.35">
      <c r="A16" s="14"/>
      <c r="B16" s="98">
        <v>4.59</v>
      </c>
      <c r="C16" s="98">
        <v>4.6399999999999997</v>
      </c>
      <c r="D16" s="98">
        <v>4.88</v>
      </c>
      <c r="E16" s="98">
        <v>4.92</v>
      </c>
      <c r="F16" s="99">
        <v>4.97</v>
      </c>
      <c r="G16" s="25"/>
      <c r="H16" s="98">
        <v>1.99</v>
      </c>
      <c r="I16" s="98">
        <v>1.99</v>
      </c>
      <c r="J16" s="98">
        <v>2.04</v>
      </c>
      <c r="K16" s="98">
        <v>2.0499999999999998</v>
      </c>
      <c r="L16" s="98">
        <v>2.04</v>
      </c>
      <c r="M16" s="98">
        <v>2.0499999999999998</v>
      </c>
      <c r="N16" s="98">
        <v>2.0699999999999998</v>
      </c>
      <c r="O16" s="98">
        <v>2.0299999999999998</v>
      </c>
      <c r="P16" s="98">
        <v>2.0099999999999998</v>
      </c>
      <c r="Q16" s="99">
        <v>1.91</v>
      </c>
      <c r="R16" s="14"/>
      <c r="S16" s="98">
        <v>3.72</v>
      </c>
      <c r="T16" s="98">
        <v>3.75</v>
      </c>
      <c r="U16" s="98">
        <v>3.95</v>
      </c>
      <c r="V16" s="98">
        <v>4.08</v>
      </c>
      <c r="W16" s="99">
        <v>4.04</v>
      </c>
      <c r="X16" s="25"/>
      <c r="Y16" s="98">
        <v>3.88</v>
      </c>
      <c r="Z16" s="98">
        <v>4.03</v>
      </c>
      <c r="AA16" s="98">
        <v>4.07</v>
      </c>
      <c r="AB16" s="98">
        <v>4.03</v>
      </c>
      <c r="AC16" s="98">
        <v>4.24</v>
      </c>
      <c r="AD16" s="98">
        <v>4.16</v>
      </c>
      <c r="AE16" s="98">
        <v>4.1500000000000004</v>
      </c>
      <c r="AF16" s="98">
        <v>4.34</v>
      </c>
      <c r="AG16" s="98">
        <v>4.1900000000000004</v>
      </c>
      <c r="AH16" s="99">
        <v>4.16</v>
      </c>
    </row>
    <row r="17" spans="1:34" ht="16.5" x14ac:dyDescent="0.35">
      <c r="A17" s="14"/>
      <c r="B17" s="98">
        <v>4.67</v>
      </c>
      <c r="C17" s="98">
        <v>4.7</v>
      </c>
      <c r="D17" s="98">
        <v>4.93</v>
      </c>
      <c r="E17" s="98">
        <v>4.97</v>
      </c>
      <c r="F17" s="99">
        <v>4.9000000000000004</v>
      </c>
      <c r="G17" s="25"/>
      <c r="H17" s="98">
        <v>1.95</v>
      </c>
      <c r="I17" s="98">
        <v>1.95</v>
      </c>
      <c r="J17" s="98">
        <v>2</v>
      </c>
      <c r="K17" s="98">
        <v>2.04</v>
      </c>
      <c r="L17" s="98">
        <v>2.0499999999999998</v>
      </c>
      <c r="M17" s="98">
        <v>2.06</v>
      </c>
      <c r="N17" s="98">
        <v>2.0699999999999998</v>
      </c>
      <c r="O17" s="98">
        <v>2.02</v>
      </c>
      <c r="P17" s="98">
        <v>2.02</v>
      </c>
      <c r="Q17" s="99">
        <v>1.92</v>
      </c>
      <c r="R17" s="14"/>
      <c r="S17" s="98">
        <v>3.73</v>
      </c>
      <c r="T17" s="98">
        <v>3.72</v>
      </c>
      <c r="U17" s="98">
        <v>3.9</v>
      </c>
      <c r="V17" s="98">
        <v>4.1100000000000003</v>
      </c>
      <c r="W17" s="99">
        <v>4.04</v>
      </c>
      <c r="X17" s="25"/>
      <c r="Y17" s="98">
        <v>3.9</v>
      </c>
      <c r="Z17" s="98">
        <v>4</v>
      </c>
      <c r="AA17" s="98">
        <v>4.08</v>
      </c>
      <c r="AB17" s="98">
        <v>3.97</v>
      </c>
      <c r="AC17" s="98">
        <v>4.13</v>
      </c>
      <c r="AD17" s="98">
        <v>4.2</v>
      </c>
      <c r="AE17" s="98">
        <v>4.24</v>
      </c>
      <c r="AF17" s="98">
        <v>4.17</v>
      </c>
      <c r="AG17" s="98">
        <v>4.16</v>
      </c>
      <c r="AH17" s="99">
        <v>4.09</v>
      </c>
    </row>
    <row r="18" spans="1:34" ht="16.5" x14ac:dyDescent="0.35">
      <c r="A18" s="14"/>
      <c r="B18" s="98">
        <v>4.55</v>
      </c>
      <c r="C18" s="98">
        <v>4.63</v>
      </c>
      <c r="D18" s="98">
        <v>4.83</v>
      </c>
      <c r="E18" s="98">
        <v>4.92</v>
      </c>
      <c r="F18" s="99">
        <v>4.8499999999999996</v>
      </c>
      <c r="G18" s="25"/>
      <c r="H18" s="98">
        <v>1.97</v>
      </c>
      <c r="I18" s="98">
        <v>1.91</v>
      </c>
      <c r="J18" s="98">
        <v>2.0099999999999998</v>
      </c>
      <c r="K18" s="98">
        <v>2.0099999999999998</v>
      </c>
      <c r="L18" s="98">
        <v>2</v>
      </c>
      <c r="M18" s="98">
        <v>2.0099999999999998</v>
      </c>
      <c r="N18" s="98">
        <v>2.0099999999999998</v>
      </c>
      <c r="O18" s="98">
        <v>2.06</v>
      </c>
      <c r="P18" s="98">
        <v>2.0299999999999998</v>
      </c>
      <c r="Q18" s="99">
        <v>1.89</v>
      </c>
      <c r="R18" s="14"/>
      <c r="S18" s="98">
        <v>3.76</v>
      </c>
      <c r="T18" s="98">
        <v>3.73</v>
      </c>
      <c r="U18" s="98">
        <v>3.93</v>
      </c>
      <c r="V18" s="98">
        <v>4.08</v>
      </c>
      <c r="W18" s="99">
        <v>4.01</v>
      </c>
      <c r="X18" s="25"/>
      <c r="Y18" s="98">
        <v>3.86</v>
      </c>
      <c r="Z18" s="98">
        <v>3.96</v>
      </c>
      <c r="AA18" s="98">
        <v>4.0199999999999996</v>
      </c>
      <c r="AB18" s="98">
        <v>3.94</v>
      </c>
      <c r="AC18" s="98">
        <v>4.0999999999999996</v>
      </c>
      <c r="AD18" s="98">
        <v>4.08</v>
      </c>
      <c r="AE18" s="98">
        <v>4.09</v>
      </c>
      <c r="AF18" s="98">
        <v>4.16</v>
      </c>
      <c r="AG18" s="98">
        <v>4.16</v>
      </c>
      <c r="AH18" s="99">
        <v>4.04</v>
      </c>
    </row>
    <row r="19" spans="1:34" ht="16.5" x14ac:dyDescent="0.35">
      <c r="A19" s="14"/>
      <c r="B19" s="98">
        <v>4.5199999999999996</v>
      </c>
      <c r="C19" s="98">
        <v>4.63</v>
      </c>
      <c r="D19" s="98">
        <v>4.87</v>
      </c>
      <c r="E19" s="98">
        <v>4.83</v>
      </c>
      <c r="F19" s="99">
        <v>4.8899999999999997</v>
      </c>
      <c r="G19" s="25"/>
      <c r="H19" s="98">
        <v>1.9</v>
      </c>
      <c r="I19" s="98">
        <v>1.92</v>
      </c>
      <c r="J19" s="98">
        <v>2.02</v>
      </c>
      <c r="K19" s="98">
        <v>2</v>
      </c>
      <c r="L19" s="98">
        <v>2.0499999999999998</v>
      </c>
      <c r="M19" s="98">
        <v>2.04</v>
      </c>
      <c r="N19" s="98">
        <v>2.06</v>
      </c>
      <c r="O19" s="98">
        <v>2.09</v>
      </c>
      <c r="P19" s="98">
        <v>2.08</v>
      </c>
      <c r="Q19" s="99">
        <v>1.95</v>
      </c>
      <c r="R19" s="14"/>
      <c r="S19" s="98">
        <v>3.94</v>
      </c>
      <c r="T19" s="98">
        <v>3.94</v>
      </c>
      <c r="U19" s="98">
        <v>4.08</v>
      </c>
      <c r="V19" s="98">
        <v>4.21</v>
      </c>
      <c r="W19" s="99">
        <v>4.1900000000000004</v>
      </c>
      <c r="X19" s="25"/>
      <c r="Y19" s="98">
        <v>4.13</v>
      </c>
      <c r="Z19" s="98">
        <v>4.1500000000000004</v>
      </c>
      <c r="AA19" s="98">
        <v>4.07</v>
      </c>
      <c r="AB19" s="98">
        <v>4.29</v>
      </c>
      <c r="AC19" s="98">
        <v>4.38</v>
      </c>
      <c r="AD19" s="98">
        <v>4.5199999999999996</v>
      </c>
      <c r="AE19" s="98">
        <v>4.5</v>
      </c>
      <c r="AF19" s="98">
        <v>4.5</v>
      </c>
      <c r="AG19" s="98">
        <v>4.43</v>
      </c>
      <c r="AH19" s="99">
        <v>4.16</v>
      </c>
    </row>
    <row r="20" spans="1:34" ht="16.5" x14ac:dyDescent="0.35">
      <c r="A20" s="14"/>
      <c r="B20" s="98">
        <v>4.62</v>
      </c>
      <c r="C20" s="98">
        <v>4.7300000000000004</v>
      </c>
      <c r="D20" s="98">
        <v>4.8600000000000003</v>
      </c>
      <c r="E20" s="98">
        <v>4.9000000000000004</v>
      </c>
      <c r="F20" s="99">
        <v>4.78</v>
      </c>
      <c r="G20" s="25"/>
      <c r="H20" s="98">
        <v>1.86</v>
      </c>
      <c r="I20" s="98">
        <v>1.91</v>
      </c>
      <c r="J20" s="98">
        <v>1.96</v>
      </c>
      <c r="K20" s="98">
        <v>1.95</v>
      </c>
      <c r="L20" s="98">
        <v>2.0099999999999998</v>
      </c>
      <c r="M20" s="98">
        <v>2</v>
      </c>
      <c r="N20" s="98">
        <v>2.06</v>
      </c>
      <c r="O20" s="98">
        <v>2.0699999999999998</v>
      </c>
      <c r="P20" s="98">
        <v>2.0499999999999998</v>
      </c>
      <c r="Q20" s="99">
        <v>1.91</v>
      </c>
      <c r="R20" s="14"/>
      <c r="S20" s="98">
        <v>3.89</v>
      </c>
      <c r="T20" s="98">
        <v>3.89</v>
      </c>
      <c r="U20" s="98">
        <v>4.12</v>
      </c>
      <c r="V20" s="98">
        <v>4.25</v>
      </c>
      <c r="W20" s="99">
        <v>4.22</v>
      </c>
      <c r="X20" s="25"/>
      <c r="Y20" s="98">
        <v>4.18</v>
      </c>
      <c r="Z20" s="98">
        <v>4.13</v>
      </c>
      <c r="AA20" s="98">
        <v>4.1100000000000003</v>
      </c>
      <c r="AB20" s="98">
        <v>4.29</v>
      </c>
      <c r="AC20" s="98">
        <v>4.3600000000000003</v>
      </c>
      <c r="AD20" s="98">
        <v>4.49</v>
      </c>
      <c r="AE20" s="98">
        <v>4.51</v>
      </c>
      <c r="AF20" s="98">
        <v>4.55</v>
      </c>
      <c r="AG20" s="98">
        <v>4.46</v>
      </c>
      <c r="AH20" s="99">
        <v>4.16</v>
      </c>
    </row>
    <row r="21" spans="1:34" ht="16.5" x14ac:dyDescent="0.35">
      <c r="A21" s="14"/>
      <c r="B21" s="98">
        <v>4.66</v>
      </c>
      <c r="C21" s="98">
        <v>4.79</v>
      </c>
      <c r="D21" s="98">
        <v>4.9000000000000004</v>
      </c>
      <c r="E21" s="98">
        <v>4.91</v>
      </c>
      <c r="F21" s="99">
        <v>4.8899999999999997</v>
      </c>
      <c r="G21" s="25"/>
      <c r="H21" s="98">
        <v>1.84</v>
      </c>
      <c r="I21" s="98">
        <v>1.94</v>
      </c>
      <c r="J21" s="98">
        <v>2</v>
      </c>
      <c r="K21" s="98">
        <v>2</v>
      </c>
      <c r="L21" s="98">
        <v>2.0499999999999998</v>
      </c>
      <c r="M21" s="98">
        <v>2.08</v>
      </c>
      <c r="N21" s="98">
        <v>2.11</v>
      </c>
      <c r="O21" s="98">
        <v>2.1</v>
      </c>
      <c r="P21" s="98">
        <v>2.0699999999999998</v>
      </c>
      <c r="Q21" s="99">
        <v>1.94</v>
      </c>
      <c r="R21" s="14"/>
      <c r="S21" s="98">
        <v>3.92</v>
      </c>
      <c r="T21" s="98">
        <v>3.96</v>
      </c>
      <c r="U21" s="98">
        <v>4.21</v>
      </c>
      <c r="V21" s="98">
        <v>4.28</v>
      </c>
      <c r="W21" s="99">
        <v>4.24</v>
      </c>
      <c r="X21" s="25"/>
      <c r="Y21" s="98">
        <v>4.17</v>
      </c>
      <c r="Z21" s="98">
        <v>4.13</v>
      </c>
      <c r="AA21" s="98">
        <v>4.1399999999999997</v>
      </c>
      <c r="AB21" s="98">
        <v>4.2300000000000004</v>
      </c>
      <c r="AC21" s="98">
        <v>4.3099999999999996</v>
      </c>
      <c r="AD21" s="98">
        <v>4.46</v>
      </c>
      <c r="AE21" s="98">
        <v>4.49</v>
      </c>
      <c r="AF21" s="98">
        <v>4.51</v>
      </c>
      <c r="AG21" s="98">
        <v>4.4000000000000004</v>
      </c>
      <c r="AH21" s="99">
        <v>4.21</v>
      </c>
    </row>
    <row r="22" spans="1:34" ht="16.5" x14ac:dyDescent="0.35">
      <c r="A22" s="14"/>
      <c r="B22" s="98">
        <v>4.5999999999999996</v>
      </c>
      <c r="C22" s="98">
        <v>4.72</v>
      </c>
      <c r="D22" s="98">
        <v>4.83</v>
      </c>
      <c r="E22" s="98">
        <v>4.92</v>
      </c>
      <c r="F22" s="99">
        <v>4.78</v>
      </c>
      <c r="G22" s="25"/>
      <c r="H22" s="98">
        <v>1.86</v>
      </c>
      <c r="I22" s="98">
        <v>1.95</v>
      </c>
      <c r="J22" s="98">
        <v>2.06</v>
      </c>
      <c r="K22" s="98">
        <v>2.02</v>
      </c>
      <c r="L22" s="98">
        <v>2.06</v>
      </c>
      <c r="M22" s="98">
        <v>2.12</v>
      </c>
      <c r="N22" s="98">
        <v>2.17</v>
      </c>
      <c r="O22" s="98">
        <v>2.1800000000000002</v>
      </c>
      <c r="P22" s="98">
        <v>2.14</v>
      </c>
      <c r="Q22" s="99">
        <v>2</v>
      </c>
      <c r="R22" s="14"/>
      <c r="S22" s="98">
        <v>3.98</v>
      </c>
      <c r="T22" s="98">
        <v>4.04</v>
      </c>
      <c r="U22" s="98">
        <v>4.2</v>
      </c>
      <c r="V22" s="98">
        <v>4.37</v>
      </c>
      <c r="W22" s="99">
        <v>4.25</v>
      </c>
      <c r="X22" s="25"/>
      <c r="Y22" s="98">
        <v>4.0999999999999996</v>
      </c>
      <c r="Z22" s="98">
        <v>4.16</v>
      </c>
      <c r="AA22" s="98">
        <v>4.16</v>
      </c>
      <c r="AB22" s="98">
        <v>4.29</v>
      </c>
      <c r="AC22" s="98">
        <v>4.3499999999999996</v>
      </c>
      <c r="AD22" s="98">
        <v>4.45</v>
      </c>
      <c r="AE22" s="98">
        <v>4.5199999999999996</v>
      </c>
      <c r="AF22" s="98">
        <v>4.54</v>
      </c>
      <c r="AG22" s="98">
        <v>4.43</v>
      </c>
      <c r="AH22" s="99">
        <v>4.22</v>
      </c>
    </row>
    <row r="23" spans="1:34" thickBot="1" x14ac:dyDescent="0.4">
      <c r="A23" s="107"/>
      <c r="B23" s="117">
        <v>4.55</v>
      </c>
      <c r="C23" s="117">
        <v>4.6399999999999997</v>
      </c>
      <c r="D23" s="117">
        <v>4.82</v>
      </c>
      <c r="E23" s="117">
        <v>4.87</v>
      </c>
      <c r="F23" s="118">
        <v>4.8</v>
      </c>
      <c r="G23" s="106"/>
      <c r="H23" s="117">
        <v>1.83</v>
      </c>
      <c r="I23" s="117">
        <v>1.95</v>
      </c>
      <c r="J23" s="117">
        <v>1.98</v>
      </c>
      <c r="K23" s="117">
        <v>1.98</v>
      </c>
      <c r="L23" s="117">
        <v>2.02</v>
      </c>
      <c r="M23" s="117">
        <v>1.99</v>
      </c>
      <c r="N23" s="117">
        <v>2.06</v>
      </c>
      <c r="O23" s="117">
        <v>2.04</v>
      </c>
      <c r="P23" s="117">
        <v>2.04</v>
      </c>
      <c r="Q23" s="118">
        <v>1.88</v>
      </c>
      <c r="R23" s="107"/>
      <c r="S23" s="117">
        <v>3.98</v>
      </c>
      <c r="T23" s="117">
        <v>3.97</v>
      </c>
      <c r="U23" s="117">
        <v>4.1500000000000004</v>
      </c>
      <c r="V23" s="117">
        <v>4.29</v>
      </c>
      <c r="W23" s="118">
        <v>4.28</v>
      </c>
      <c r="X23" s="106"/>
      <c r="Y23" s="117">
        <v>3.96</v>
      </c>
      <c r="Z23" s="117">
        <v>4.03</v>
      </c>
      <c r="AA23" s="117">
        <v>4.1100000000000003</v>
      </c>
      <c r="AB23" s="117">
        <v>4.1900000000000004</v>
      </c>
      <c r="AC23" s="117">
        <v>4.25</v>
      </c>
      <c r="AD23" s="117">
        <v>4.43</v>
      </c>
      <c r="AE23" s="117">
        <v>4.49</v>
      </c>
      <c r="AF23" s="117">
        <v>4.4800000000000004</v>
      </c>
      <c r="AG23" s="117">
        <v>4.4000000000000004</v>
      </c>
      <c r="AH23" s="118">
        <v>4.13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0.28179999999999872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0.29750000000000121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1.0661999999999994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1.3884999999999978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0.49134358974358755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0.45769230769230951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0.76783950617283903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0.91832010582010448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1.5919532307692237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1.4829230769230828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0.82926666666666615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1.3884999999999978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0.37999999999999989</v>
      </c>
      <c r="C33" s="67">
        <f t="shared" ref="C33:F33" si="0">C4-C14</f>
        <v>0.29000000000000004</v>
      </c>
      <c r="D33" s="67">
        <f t="shared" si="0"/>
        <v>0.20999999999999996</v>
      </c>
      <c r="E33" s="67">
        <f t="shared" si="0"/>
        <v>0.33000000000000007</v>
      </c>
      <c r="F33" s="68">
        <f t="shared" si="0"/>
        <v>0.41999999999999993</v>
      </c>
      <c r="G33" s="69" t="s">
        <v>56</v>
      </c>
      <c r="H33" s="22">
        <f>H4-H14</f>
        <v>0.33000000000000007</v>
      </c>
      <c r="I33" s="22">
        <f t="shared" ref="I33:Q33" si="1">I4-I14</f>
        <v>0.32000000000000006</v>
      </c>
      <c r="J33" s="22">
        <f t="shared" si="1"/>
        <v>0.25</v>
      </c>
      <c r="K33" s="22">
        <f t="shared" si="1"/>
        <v>0.29000000000000004</v>
      </c>
      <c r="L33" s="22">
        <f t="shared" si="1"/>
        <v>0.33000000000000007</v>
      </c>
      <c r="M33" s="22">
        <f t="shared" si="1"/>
        <v>0.31000000000000005</v>
      </c>
      <c r="N33" s="22">
        <f t="shared" si="1"/>
        <v>0.3400000000000003</v>
      </c>
      <c r="O33" s="22">
        <f t="shared" si="1"/>
        <v>0.37000000000000011</v>
      </c>
      <c r="P33" s="22">
        <f t="shared" si="1"/>
        <v>0.33000000000000007</v>
      </c>
      <c r="Q33" s="70">
        <f t="shared" si="1"/>
        <v>0.32000000000000006</v>
      </c>
      <c r="R33" s="66" t="s">
        <v>52</v>
      </c>
      <c r="S33" s="67">
        <f>S4-S14</f>
        <v>1.1400000000000006</v>
      </c>
      <c r="T33" s="67">
        <f t="shared" ref="T33:W33" si="2">T4-T14</f>
        <v>1.2100000000000004</v>
      </c>
      <c r="U33" s="67">
        <f t="shared" si="2"/>
        <v>1.3000000000000003</v>
      </c>
      <c r="V33" s="67">
        <f t="shared" si="2"/>
        <v>1.1500000000000004</v>
      </c>
      <c r="W33" s="68">
        <f t="shared" si="2"/>
        <v>1.1100000000000003</v>
      </c>
      <c r="X33" s="69" t="s">
        <v>56</v>
      </c>
      <c r="Y33" s="22">
        <f>Y4-Y14</f>
        <v>1.38</v>
      </c>
      <c r="Z33" s="22">
        <f t="shared" ref="Z33:AH33" si="3">Z4-Z14</f>
        <v>1.42</v>
      </c>
      <c r="AA33" s="22">
        <f t="shared" si="3"/>
        <v>1.5300000000000002</v>
      </c>
      <c r="AB33" s="22">
        <f t="shared" si="3"/>
        <v>1.4100000000000001</v>
      </c>
      <c r="AC33" s="22">
        <f t="shared" si="3"/>
        <v>1.4699999999999998</v>
      </c>
      <c r="AD33" s="22">
        <f t="shared" si="3"/>
        <v>1.42</v>
      </c>
      <c r="AE33" s="22">
        <f t="shared" si="3"/>
        <v>1.6000000000000005</v>
      </c>
      <c r="AF33" s="22">
        <f t="shared" si="3"/>
        <v>1.4100000000000001</v>
      </c>
      <c r="AG33" s="22">
        <f t="shared" si="3"/>
        <v>1.42</v>
      </c>
      <c r="AH33" s="70">
        <f t="shared" si="3"/>
        <v>1.4000000000000004</v>
      </c>
    </row>
    <row r="34" spans="1:34" ht="16.5" x14ac:dyDescent="0.35">
      <c r="A34" s="55"/>
      <c r="B34" s="54">
        <f t="shared" ref="B34:F42" si="4">B5-B15</f>
        <v>0.33000000000000007</v>
      </c>
      <c r="C34" s="54">
        <f t="shared" si="4"/>
        <v>0.29999999999999982</v>
      </c>
      <c r="D34" s="54">
        <f t="shared" si="4"/>
        <v>0.26000000000000068</v>
      </c>
      <c r="E34" s="54">
        <f t="shared" si="4"/>
        <v>0.41000000000000014</v>
      </c>
      <c r="F34" s="56">
        <f t="shared" si="4"/>
        <v>0.26000000000000068</v>
      </c>
      <c r="G34" s="71"/>
      <c r="H34" s="22">
        <f t="shared" ref="H34:Q42" si="5">H5-H15</f>
        <v>0.26</v>
      </c>
      <c r="I34" s="22">
        <f t="shared" si="5"/>
        <v>0.3899999999999999</v>
      </c>
      <c r="J34" s="22">
        <f t="shared" si="5"/>
        <v>0.31999999999999984</v>
      </c>
      <c r="K34" s="22">
        <f t="shared" si="5"/>
        <v>0.28000000000000025</v>
      </c>
      <c r="L34" s="22">
        <f t="shared" si="5"/>
        <v>0.32000000000000028</v>
      </c>
      <c r="M34" s="22">
        <f t="shared" si="5"/>
        <v>0.31000000000000005</v>
      </c>
      <c r="N34" s="22">
        <f t="shared" si="5"/>
        <v>0.28000000000000025</v>
      </c>
      <c r="O34" s="22">
        <f t="shared" si="5"/>
        <v>0.21999999999999975</v>
      </c>
      <c r="P34" s="22">
        <f t="shared" si="5"/>
        <v>0.27</v>
      </c>
      <c r="Q34" s="70">
        <f t="shared" si="5"/>
        <v>0.31000000000000028</v>
      </c>
      <c r="R34" s="55"/>
      <c r="S34" s="54">
        <f t="shared" ref="S34:W42" si="6">S5-S15</f>
        <v>1.2000000000000002</v>
      </c>
      <c r="T34" s="54">
        <f t="shared" si="6"/>
        <v>1.3600000000000003</v>
      </c>
      <c r="U34" s="54">
        <f t="shared" si="6"/>
        <v>1.3399999999999999</v>
      </c>
      <c r="V34" s="54">
        <f t="shared" si="6"/>
        <v>1.2700000000000005</v>
      </c>
      <c r="W34" s="56">
        <f t="shared" si="6"/>
        <v>1.1500000000000004</v>
      </c>
      <c r="X34" s="71"/>
      <c r="Y34" s="22">
        <f t="shared" ref="Y34:AH42" si="7">Y5-Y15</f>
        <v>1.4</v>
      </c>
      <c r="Z34" s="22">
        <f t="shared" si="7"/>
        <v>1.5499999999999998</v>
      </c>
      <c r="AA34" s="22">
        <f t="shared" si="7"/>
        <v>1.7100000000000009</v>
      </c>
      <c r="AB34" s="22">
        <f t="shared" si="7"/>
        <v>1.4100000000000001</v>
      </c>
      <c r="AC34" s="22">
        <f t="shared" si="7"/>
        <v>1.5499999999999998</v>
      </c>
      <c r="AD34" s="22">
        <f t="shared" si="7"/>
        <v>1.5</v>
      </c>
      <c r="AE34" s="22">
        <f t="shared" si="7"/>
        <v>1.3200000000000003</v>
      </c>
      <c r="AF34" s="22">
        <f t="shared" si="7"/>
        <v>1.4500000000000002</v>
      </c>
      <c r="AG34" s="22">
        <f t="shared" si="7"/>
        <v>1.5799999999999992</v>
      </c>
      <c r="AH34" s="70">
        <f t="shared" si="7"/>
        <v>1.5199999999999996</v>
      </c>
    </row>
    <row r="35" spans="1:34" ht="16.5" x14ac:dyDescent="0.35">
      <c r="A35" s="55"/>
      <c r="B35" s="54">
        <f t="shared" si="4"/>
        <v>0.20999999999999996</v>
      </c>
      <c r="C35" s="54">
        <f t="shared" si="4"/>
        <v>0.19000000000000039</v>
      </c>
      <c r="D35" s="54">
        <f t="shared" si="4"/>
        <v>0.20999999999999996</v>
      </c>
      <c r="E35" s="54">
        <f t="shared" si="4"/>
        <v>0.25</v>
      </c>
      <c r="F35" s="56">
        <f t="shared" si="4"/>
        <v>0.28000000000000025</v>
      </c>
      <c r="G35" s="71"/>
      <c r="H35" s="22">
        <f t="shared" si="5"/>
        <v>0.24</v>
      </c>
      <c r="I35" s="22">
        <f t="shared" si="5"/>
        <v>0.2699999999999998</v>
      </c>
      <c r="J35" s="22">
        <f t="shared" si="5"/>
        <v>0.29000000000000004</v>
      </c>
      <c r="K35" s="22">
        <f t="shared" si="5"/>
        <v>0.29000000000000004</v>
      </c>
      <c r="L35" s="22">
        <f t="shared" si="5"/>
        <v>0.33999999999999986</v>
      </c>
      <c r="M35" s="22">
        <f t="shared" si="5"/>
        <v>0.36000000000000032</v>
      </c>
      <c r="N35" s="22">
        <f t="shared" si="5"/>
        <v>0.31000000000000005</v>
      </c>
      <c r="O35" s="22">
        <f t="shared" si="5"/>
        <v>0.42000000000000037</v>
      </c>
      <c r="P35" s="22">
        <f t="shared" si="5"/>
        <v>0.28000000000000025</v>
      </c>
      <c r="Q35" s="70">
        <f t="shared" si="5"/>
        <v>0.21999999999999997</v>
      </c>
      <c r="R35" s="55"/>
      <c r="S35" s="54">
        <f t="shared" si="6"/>
        <v>1.3399999999999994</v>
      </c>
      <c r="T35" s="54">
        <f t="shared" si="6"/>
        <v>1.25</v>
      </c>
      <c r="U35" s="54">
        <f t="shared" si="6"/>
        <v>1.0899999999999999</v>
      </c>
      <c r="V35" s="54">
        <f t="shared" si="6"/>
        <v>1.1399999999999997</v>
      </c>
      <c r="W35" s="56">
        <f t="shared" si="6"/>
        <v>1.2800000000000002</v>
      </c>
      <c r="X35" s="71"/>
      <c r="Y35" s="22">
        <f t="shared" si="7"/>
        <v>1.5300000000000002</v>
      </c>
      <c r="Z35" s="22">
        <f t="shared" si="7"/>
        <v>1.58</v>
      </c>
      <c r="AA35" s="22">
        <f t="shared" si="7"/>
        <v>1.4399999999999995</v>
      </c>
      <c r="AB35" s="22">
        <f t="shared" si="7"/>
        <v>1.6600000000000001</v>
      </c>
      <c r="AC35" s="22">
        <f t="shared" si="7"/>
        <v>1.3999999999999995</v>
      </c>
      <c r="AD35" s="22">
        <f t="shared" si="7"/>
        <v>1.5499999999999998</v>
      </c>
      <c r="AE35" s="22">
        <f t="shared" si="7"/>
        <v>1.6099999999999994</v>
      </c>
      <c r="AF35" s="22">
        <f t="shared" si="7"/>
        <v>1.37</v>
      </c>
      <c r="AG35" s="22">
        <f t="shared" si="7"/>
        <v>1.6099999999999994</v>
      </c>
      <c r="AH35" s="70">
        <f t="shared" si="7"/>
        <v>1.5099999999999998</v>
      </c>
    </row>
    <row r="36" spans="1:34" ht="16.5" x14ac:dyDescent="0.35">
      <c r="A36" s="55"/>
      <c r="B36" s="54">
        <f t="shared" si="4"/>
        <v>0.20000000000000018</v>
      </c>
      <c r="C36" s="54">
        <f t="shared" si="4"/>
        <v>0.29000000000000004</v>
      </c>
      <c r="D36" s="54">
        <f t="shared" si="4"/>
        <v>0.23000000000000043</v>
      </c>
      <c r="E36" s="54">
        <f t="shared" si="4"/>
        <v>0.27000000000000046</v>
      </c>
      <c r="F36" s="56">
        <f t="shared" si="4"/>
        <v>0.29999999999999982</v>
      </c>
      <c r="G36" s="71"/>
      <c r="H36" s="22">
        <f t="shared" si="5"/>
        <v>0.29000000000000026</v>
      </c>
      <c r="I36" s="22">
        <f t="shared" si="5"/>
        <v>0.29000000000000026</v>
      </c>
      <c r="J36" s="22">
        <f t="shared" si="5"/>
        <v>0.31000000000000005</v>
      </c>
      <c r="K36" s="22">
        <f t="shared" si="5"/>
        <v>0.35000000000000009</v>
      </c>
      <c r="L36" s="22">
        <f t="shared" si="5"/>
        <v>0.32000000000000028</v>
      </c>
      <c r="M36" s="22">
        <f t="shared" si="5"/>
        <v>0.31000000000000005</v>
      </c>
      <c r="N36" s="22">
        <f t="shared" si="5"/>
        <v>0.33000000000000007</v>
      </c>
      <c r="O36" s="22">
        <f t="shared" si="5"/>
        <v>0.37999999999999989</v>
      </c>
      <c r="P36" s="22">
        <f t="shared" si="5"/>
        <v>0.31999999999999984</v>
      </c>
      <c r="Q36" s="70">
        <f t="shared" si="5"/>
        <v>0.28000000000000025</v>
      </c>
      <c r="R36" s="55"/>
      <c r="S36" s="54">
        <f t="shared" si="6"/>
        <v>1.2200000000000002</v>
      </c>
      <c r="T36" s="54">
        <f t="shared" si="6"/>
        <v>1.1499999999999999</v>
      </c>
      <c r="U36" s="54">
        <f t="shared" si="6"/>
        <v>1.2600000000000002</v>
      </c>
      <c r="V36" s="54">
        <f t="shared" si="6"/>
        <v>1.0299999999999994</v>
      </c>
      <c r="W36" s="56">
        <f t="shared" si="6"/>
        <v>1.1299999999999999</v>
      </c>
      <c r="X36" s="71"/>
      <c r="Y36" s="22">
        <f t="shared" si="7"/>
        <v>1.4600000000000004</v>
      </c>
      <c r="Z36" s="22">
        <f t="shared" si="7"/>
        <v>1.5999999999999996</v>
      </c>
      <c r="AA36" s="22">
        <f t="shared" si="7"/>
        <v>1.5199999999999996</v>
      </c>
      <c r="AB36" s="22">
        <f t="shared" si="7"/>
        <v>1.73</v>
      </c>
      <c r="AC36" s="22">
        <f t="shared" si="7"/>
        <v>1.6000000000000005</v>
      </c>
      <c r="AD36" s="22">
        <f t="shared" si="7"/>
        <v>1.5499999999999998</v>
      </c>
      <c r="AE36" s="22">
        <f t="shared" si="7"/>
        <v>1.5599999999999996</v>
      </c>
      <c r="AF36" s="22">
        <f t="shared" si="7"/>
        <v>1.6100000000000003</v>
      </c>
      <c r="AG36" s="22">
        <f t="shared" si="7"/>
        <v>1.6399999999999997</v>
      </c>
      <c r="AH36" s="70">
        <f t="shared" si="7"/>
        <v>1.5200000000000005</v>
      </c>
    </row>
    <row r="37" spans="1:34" ht="16.5" x14ac:dyDescent="0.35">
      <c r="A37" s="55"/>
      <c r="B37" s="54">
        <f t="shared" si="4"/>
        <v>0.25999999999999979</v>
      </c>
      <c r="C37" s="54">
        <f t="shared" si="4"/>
        <v>0.19000000000000039</v>
      </c>
      <c r="D37" s="54">
        <f t="shared" si="4"/>
        <v>0.25999999999999979</v>
      </c>
      <c r="E37" s="54">
        <f t="shared" si="4"/>
        <v>0.23000000000000043</v>
      </c>
      <c r="F37" s="56">
        <f t="shared" si="4"/>
        <v>0.28000000000000025</v>
      </c>
      <c r="G37" s="71"/>
      <c r="H37" s="22">
        <f t="shared" si="5"/>
        <v>0.2300000000000002</v>
      </c>
      <c r="I37" s="22">
        <f t="shared" si="5"/>
        <v>0.26</v>
      </c>
      <c r="J37" s="22">
        <f t="shared" si="5"/>
        <v>0.28000000000000025</v>
      </c>
      <c r="K37" s="22">
        <f t="shared" si="5"/>
        <v>0.29000000000000004</v>
      </c>
      <c r="L37" s="22">
        <f t="shared" si="5"/>
        <v>0.29999999999999982</v>
      </c>
      <c r="M37" s="22">
        <f t="shared" si="5"/>
        <v>0.27</v>
      </c>
      <c r="N37" s="22">
        <f t="shared" si="5"/>
        <v>0.30000000000000027</v>
      </c>
      <c r="O37" s="22">
        <f t="shared" si="5"/>
        <v>0.18000000000000016</v>
      </c>
      <c r="P37" s="22">
        <f t="shared" si="5"/>
        <v>0.26000000000000023</v>
      </c>
      <c r="Q37" s="70">
        <f t="shared" si="5"/>
        <v>0.24</v>
      </c>
      <c r="R37" s="55"/>
      <c r="S37" s="54">
        <f t="shared" si="6"/>
        <v>1.2000000000000002</v>
      </c>
      <c r="T37" s="54">
        <f t="shared" si="6"/>
        <v>1.2200000000000002</v>
      </c>
      <c r="U37" s="54">
        <f t="shared" si="6"/>
        <v>1.3000000000000003</v>
      </c>
      <c r="V37" s="54">
        <f t="shared" si="6"/>
        <v>1.1799999999999997</v>
      </c>
      <c r="W37" s="56">
        <f t="shared" si="6"/>
        <v>1.3600000000000003</v>
      </c>
      <c r="X37" s="71"/>
      <c r="Y37" s="22">
        <f t="shared" si="7"/>
        <v>1.5299999999999998</v>
      </c>
      <c r="Z37" s="22">
        <f t="shared" si="7"/>
        <v>1.6399999999999997</v>
      </c>
      <c r="AA37" s="22">
        <f t="shared" si="7"/>
        <v>1.4700000000000006</v>
      </c>
      <c r="AB37" s="22">
        <f t="shared" si="7"/>
        <v>1.5900000000000003</v>
      </c>
      <c r="AC37" s="22">
        <f t="shared" si="7"/>
        <v>1.6000000000000005</v>
      </c>
      <c r="AD37" s="22">
        <f t="shared" si="7"/>
        <v>1.5099999999999998</v>
      </c>
      <c r="AE37" s="22">
        <f t="shared" si="7"/>
        <v>1.54</v>
      </c>
      <c r="AF37" s="22">
        <f t="shared" si="7"/>
        <v>1.4799999999999995</v>
      </c>
      <c r="AG37" s="22">
        <f t="shared" si="7"/>
        <v>1.4900000000000002</v>
      </c>
      <c r="AH37" s="70">
        <f t="shared" si="7"/>
        <v>1.5499999999999998</v>
      </c>
    </row>
    <row r="38" spans="1:34" ht="16.5" x14ac:dyDescent="0.35">
      <c r="A38" s="55" t="s">
        <v>53</v>
      </c>
      <c r="B38" s="54">
        <f t="shared" si="4"/>
        <v>0.30000000000000071</v>
      </c>
      <c r="C38" s="54">
        <f t="shared" si="4"/>
        <v>0.19000000000000039</v>
      </c>
      <c r="D38" s="54">
        <f t="shared" si="4"/>
        <v>0.25999999999999979</v>
      </c>
      <c r="E38" s="54">
        <f t="shared" si="4"/>
        <v>0.37000000000000011</v>
      </c>
      <c r="F38" s="56">
        <f t="shared" si="4"/>
        <v>0.23000000000000043</v>
      </c>
      <c r="G38" s="71" t="s">
        <v>57</v>
      </c>
      <c r="H38" s="22">
        <f t="shared" si="5"/>
        <v>0.31000000000000005</v>
      </c>
      <c r="I38" s="22">
        <f t="shared" si="5"/>
        <v>0.26000000000000023</v>
      </c>
      <c r="J38" s="22">
        <f t="shared" si="5"/>
        <v>0.31000000000000005</v>
      </c>
      <c r="K38" s="22">
        <f t="shared" si="5"/>
        <v>0.31999999999999984</v>
      </c>
      <c r="L38" s="22">
        <f t="shared" si="5"/>
        <v>0.39000000000000012</v>
      </c>
      <c r="M38" s="22">
        <f t="shared" si="5"/>
        <v>0.29000000000000004</v>
      </c>
      <c r="N38" s="22">
        <f t="shared" si="5"/>
        <v>0.2799999999999998</v>
      </c>
      <c r="O38" s="22">
        <f t="shared" si="5"/>
        <v>0.3400000000000003</v>
      </c>
      <c r="P38" s="22">
        <f t="shared" si="5"/>
        <v>0.21999999999999975</v>
      </c>
      <c r="Q38" s="70">
        <f t="shared" si="5"/>
        <v>0.24</v>
      </c>
      <c r="R38" s="55" t="s">
        <v>53</v>
      </c>
      <c r="S38" s="54">
        <f t="shared" si="6"/>
        <v>0.96000000000000041</v>
      </c>
      <c r="T38" s="54">
        <f t="shared" si="6"/>
        <v>0.96000000000000041</v>
      </c>
      <c r="U38" s="54">
        <f t="shared" si="6"/>
        <v>1.04</v>
      </c>
      <c r="V38" s="54">
        <f t="shared" si="6"/>
        <v>0.92999999999999972</v>
      </c>
      <c r="W38" s="56">
        <f t="shared" si="6"/>
        <v>0.9399999999999995</v>
      </c>
      <c r="X38" s="71" t="s">
        <v>57</v>
      </c>
      <c r="Y38" s="22">
        <f t="shared" si="7"/>
        <v>1.2199999999999998</v>
      </c>
      <c r="Z38" s="22">
        <f t="shared" si="7"/>
        <v>1.38</v>
      </c>
      <c r="AA38" s="22">
        <f t="shared" si="7"/>
        <v>1.2999999999999998</v>
      </c>
      <c r="AB38" s="22">
        <f t="shared" si="7"/>
        <v>1.29</v>
      </c>
      <c r="AC38" s="22">
        <f t="shared" si="7"/>
        <v>1.3200000000000003</v>
      </c>
      <c r="AD38" s="22">
        <f t="shared" si="7"/>
        <v>1.1700000000000008</v>
      </c>
      <c r="AE38" s="22">
        <f t="shared" si="7"/>
        <v>1.21</v>
      </c>
      <c r="AF38" s="22">
        <f t="shared" si="7"/>
        <v>1.2599999999999998</v>
      </c>
      <c r="AG38" s="22">
        <f t="shared" si="7"/>
        <v>1.21</v>
      </c>
      <c r="AH38" s="70">
        <f t="shared" si="7"/>
        <v>1.25</v>
      </c>
    </row>
    <row r="39" spans="1:34" ht="16.5" x14ac:dyDescent="0.35">
      <c r="A39" s="55"/>
      <c r="B39" s="54">
        <f t="shared" si="4"/>
        <v>0.29999999999999982</v>
      </c>
      <c r="C39" s="54">
        <f t="shared" si="4"/>
        <v>0.15999999999999925</v>
      </c>
      <c r="D39" s="54">
        <f t="shared" si="4"/>
        <v>0.21999999999999975</v>
      </c>
      <c r="E39" s="54">
        <f t="shared" si="4"/>
        <v>0.26999999999999957</v>
      </c>
      <c r="F39" s="56">
        <f t="shared" si="4"/>
        <v>0.3199999999999994</v>
      </c>
      <c r="G39" s="71"/>
      <c r="H39" s="22">
        <f t="shared" si="5"/>
        <v>0.32999999999999985</v>
      </c>
      <c r="I39" s="22">
        <f t="shared" si="5"/>
        <v>0.33000000000000029</v>
      </c>
      <c r="J39" s="22">
        <f t="shared" si="5"/>
        <v>0.33000000000000007</v>
      </c>
      <c r="K39" s="22">
        <f t="shared" si="5"/>
        <v>0.26</v>
      </c>
      <c r="L39" s="22">
        <f t="shared" si="5"/>
        <v>0.28000000000000025</v>
      </c>
      <c r="M39" s="22">
        <f t="shared" si="5"/>
        <v>0.31000000000000005</v>
      </c>
      <c r="N39" s="22">
        <f t="shared" si="5"/>
        <v>0.31999999999999984</v>
      </c>
      <c r="O39" s="22">
        <f t="shared" si="5"/>
        <v>0.30000000000000027</v>
      </c>
      <c r="P39" s="22">
        <f t="shared" si="5"/>
        <v>0.20000000000000018</v>
      </c>
      <c r="Q39" s="70">
        <f t="shared" si="5"/>
        <v>0.2300000000000002</v>
      </c>
      <c r="R39" s="55"/>
      <c r="S39" s="54">
        <f t="shared" si="6"/>
        <v>0.9099999999999997</v>
      </c>
      <c r="T39" s="54">
        <f t="shared" si="6"/>
        <v>0.95999999999999952</v>
      </c>
      <c r="U39" s="54">
        <f t="shared" si="6"/>
        <v>0.97999999999999954</v>
      </c>
      <c r="V39" s="54">
        <f t="shared" si="6"/>
        <v>1.0999999999999996</v>
      </c>
      <c r="W39" s="56">
        <f t="shared" si="6"/>
        <v>0.9300000000000006</v>
      </c>
      <c r="X39" s="71"/>
      <c r="Y39" s="22">
        <f t="shared" si="7"/>
        <v>1.2200000000000006</v>
      </c>
      <c r="Z39" s="22">
        <f t="shared" si="7"/>
        <v>1.1299999999999999</v>
      </c>
      <c r="AA39" s="22">
        <f t="shared" si="7"/>
        <v>1.33</v>
      </c>
      <c r="AB39" s="22">
        <f t="shared" si="7"/>
        <v>1.2400000000000002</v>
      </c>
      <c r="AC39" s="22">
        <f t="shared" si="7"/>
        <v>1.3199999999999994</v>
      </c>
      <c r="AD39" s="22">
        <f t="shared" si="7"/>
        <v>1.29</v>
      </c>
      <c r="AE39" s="22">
        <f t="shared" si="7"/>
        <v>1.29</v>
      </c>
      <c r="AF39" s="22">
        <f t="shared" si="7"/>
        <v>1.1800000000000006</v>
      </c>
      <c r="AG39" s="22">
        <f t="shared" si="7"/>
        <v>1.29</v>
      </c>
      <c r="AH39" s="70">
        <f t="shared" si="7"/>
        <v>1.3200000000000003</v>
      </c>
    </row>
    <row r="40" spans="1:34" ht="16.5" x14ac:dyDescent="0.35">
      <c r="A40" s="55"/>
      <c r="B40" s="54">
        <f t="shared" si="4"/>
        <v>0.20999999999999996</v>
      </c>
      <c r="C40" s="54">
        <f t="shared" si="4"/>
        <v>0.20000000000000018</v>
      </c>
      <c r="D40" s="54">
        <f t="shared" si="4"/>
        <v>0.25999999999999979</v>
      </c>
      <c r="E40" s="54">
        <f t="shared" si="4"/>
        <v>0.33999999999999986</v>
      </c>
      <c r="F40" s="56">
        <f t="shared" si="4"/>
        <v>0.29000000000000004</v>
      </c>
      <c r="G40" s="71"/>
      <c r="H40" s="22">
        <f t="shared" si="5"/>
        <v>0.30999999999999983</v>
      </c>
      <c r="I40" s="22">
        <f t="shared" si="5"/>
        <v>0.30000000000000027</v>
      </c>
      <c r="J40" s="22">
        <f t="shared" si="5"/>
        <v>0.27</v>
      </c>
      <c r="K40" s="22">
        <f t="shared" si="5"/>
        <v>0.2799999999999998</v>
      </c>
      <c r="L40" s="22">
        <f t="shared" si="5"/>
        <v>0.35000000000000009</v>
      </c>
      <c r="M40" s="22">
        <f t="shared" si="5"/>
        <v>0.25999999999999979</v>
      </c>
      <c r="N40" s="22">
        <f t="shared" si="5"/>
        <v>0.29000000000000004</v>
      </c>
      <c r="O40" s="22">
        <f t="shared" si="5"/>
        <v>0.27</v>
      </c>
      <c r="P40" s="22">
        <f t="shared" si="5"/>
        <v>0.22999999999999998</v>
      </c>
      <c r="Q40" s="70">
        <f t="shared" si="5"/>
        <v>0.33000000000000007</v>
      </c>
      <c r="R40" s="55"/>
      <c r="S40" s="54">
        <f t="shared" si="6"/>
        <v>0.91999999999999993</v>
      </c>
      <c r="T40" s="54">
        <f t="shared" si="6"/>
        <v>0.79999999999999982</v>
      </c>
      <c r="U40" s="54">
        <f t="shared" si="6"/>
        <v>0.91000000000000014</v>
      </c>
      <c r="V40" s="54">
        <f t="shared" si="6"/>
        <v>0.91000000000000014</v>
      </c>
      <c r="W40" s="56">
        <f t="shared" si="6"/>
        <v>0.87000000000000011</v>
      </c>
      <c r="X40" s="71"/>
      <c r="Y40" s="22">
        <f t="shared" si="7"/>
        <v>1.1600000000000001</v>
      </c>
      <c r="Z40" s="22">
        <f t="shared" si="7"/>
        <v>1.2800000000000002</v>
      </c>
      <c r="AA40" s="22">
        <f t="shared" si="7"/>
        <v>1.2800000000000002</v>
      </c>
      <c r="AB40" s="22">
        <f t="shared" si="7"/>
        <v>1.2199999999999998</v>
      </c>
      <c r="AC40" s="22">
        <f t="shared" si="7"/>
        <v>1.3000000000000007</v>
      </c>
      <c r="AD40" s="22">
        <f t="shared" si="7"/>
        <v>1.2400000000000002</v>
      </c>
      <c r="AE40" s="22">
        <f t="shared" si="7"/>
        <v>1.2799999999999994</v>
      </c>
      <c r="AF40" s="22">
        <f t="shared" si="7"/>
        <v>1.25</v>
      </c>
      <c r="AG40" s="22">
        <f t="shared" si="7"/>
        <v>1.3099999999999996</v>
      </c>
      <c r="AH40" s="70">
        <f t="shared" si="7"/>
        <v>1.2000000000000002</v>
      </c>
    </row>
    <row r="41" spans="1:34" ht="16.5" x14ac:dyDescent="0.35">
      <c r="A41" s="55"/>
      <c r="B41" s="54">
        <f t="shared" si="4"/>
        <v>0.32000000000000028</v>
      </c>
      <c r="C41" s="54">
        <f t="shared" si="4"/>
        <v>0.28000000000000025</v>
      </c>
      <c r="D41" s="54">
        <f t="shared" si="4"/>
        <v>0.30999999999999961</v>
      </c>
      <c r="E41" s="54">
        <f t="shared" si="4"/>
        <v>0.28000000000000025</v>
      </c>
      <c r="F41" s="56">
        <f t="shared" si="4"/>
        <v>0.33999999999999986</v>
      </c>
      <c r="G41" s="71"/>
      <c r="H41" s="22">
        <f t="shared" si="5"/>
        <v>0.3600000000000001</v>
      </c>
      <c r="I41" s="22">
        <f t="shared" si="5"/>
        <v>0.28000000000000003</v>
      </c>
      <c r="J41" s="22">
        <f t="shared" si="5"/>
        <v>0.29999999999999982</v>
      </c>
      <c r="K41" s="22">
        <f t="shared" si="5"/>
        <v>0.33999999999999986</v>
      </c>
      <c r="L41" s="22">
        <f t="shared" si="5"/>
        <v>0.33999999999999986</v>
      </c>
      <c r="M41" s="22">
        <f t="shared" si="5"/>
        <v>0.31999999999999984</v>
      </c>
      <c r="N41" s="22">
        <f t="shared" si="5"/>
        <v>0.30000000000000027</v>
      </c>
      <c r="O41" s="22">
        <f t="shared" si="5"/>
        <v>0.2799999999999998</v>
      </c>
      <c r="P41" s="22">
        <f t="shared" si="5"/>
        <v>0.25</v>
      </c>
      <c r="Q41" s="70">
        <f t="shared" si="5"/>
        <v>0.22999999999999998</v>
      </c>
      <c r="R41" s="55"/>
      <c r="S41" s="54">
        <f t="shared" si="6"/>
        <v>0.9099999999999997</v>
      </c>
      <c r="T41" s="54">
        <f t="shared" si="6"/>
        <v>0.86000000000000032</v>
      </c>
      <c r="U41" s="54">
        <f t="shared" si="6"/>
        <v>0.91000000000000014</v>
      </c>
      <c r="V41" s="54">
        <f t="shared" si="6"/>
        <v>0.82000000000000028</v>
      </c>
      <c r="W41" s="56">
        <f t="shared" si="6"/>
        <v>0.86000000000000032</v>
      </c>
      <c r="X41" s="71"/>
      <c r="Y41" s="22">
        <f t="shared" si="7"/>
        <v>1.1400000000000006</v>
      </c>
      <c r="Z41" s="22">
        <f t="shared" si="7"/>
        <v>1.2999999999999998</v>
      </c>
      <c r="AA41" s="22">
        <f t="shared" si="7"/>
        <v>1.2000000000000002</v>
      </c>
      <c r="AB41" s="22">
        <f t="shared" si="7"/>
        <v>1.1100000000000003</v>
      </c>
      <c r="AC41" s="22">
        <f t="shared" si="7"/>
        <v>1.2700000000000005</v>
      </c>
      <c r="AD41" s="22">
        <f t="shared" si="7"/>
        <v>1.2400000000000002</v>
      </c>
      <c r="AE41" s="22">
        <f t="shared" si="7"/>
        <v>1.2800000000000002</v>
      </c>
      <c r="AF41" s="22">
        <f t="shared" si="7"/>
        <v>1.2299999999999995</v>
      </c>
      <c r="AG41" s="22">
        <f t="shared" si="7"/>
        <v>1.3399999999999999</v>
      </c>
      <c r="AH41" s="70">
        <f t="shared" si="7"/>
        <v>1.25</v>
      </c>
    </row>
    <row r="42" spans="1:34" thickBot="1" x14ac:dyDescent="0.4">
      <c r="A42" s="57"/>
      <c r="B42" s="58">
        <f t="shared" si="4"/>
        <v>0.36000000000000032</v>
      </c>
      <c r="C42" s="58">
        <f t="shared" si="4"/>
        <v>0.40000000000000036</v>
      </c>
      <c r="D42" s="58">
        <f t="shared" si="4"/>
        <v>0.35999999999999943</v>
      </c>
      <c r="E42" s="58">
        <f t="shared" si="4"/>
        <v>0.34999999999999964</v>
      </c>
      <c r="F42" s="59">
        <f t="shared" si="4"/>
        <v>0.33000000000000007</v>
      </c>
      <c r="G42" s="73"/>
      <c r="H42" s="36">
        <f t="shared" si="5"/>
        <v>0.37000000000000011</v>
      </c>
      <c r="I42" s="36">
        <f t="shared" si="5"/>
        <v>0.30999999999999983</v>
      </c>
      <c r="J42" s="36">
        <f t="shared" si="5"/>
        <v>0.31999999999999984</v>
      </c>
      <c r="K42" s="36">
        <f t="shared" si="5"/>
        <v>0.29999999999999982</v>
      </c>
      <c r="L42" s="36">
        <f t="shared" si="5"/>
        <v>0.29000000000000004</v>
      </c>
      <c r="M42" s="36">
        <f t="shared" si="5"/>
        <v>0.32000000000000006</v>
      </c>
      <c r="N42" s="36">
        <f t="shared" si="5"/>
        <v>0.29999999999999982</v>
      </c>
      <c r="O42" s="36">
        <f t="shared" si="5"/>
        <v>0.31000000000000005</v>
      </c>
      <c r="P42" s="36">
        <f t="shared" si="5"/>
        <v>0.21999999999999975</v>
      </c>
      <c r="Q42" s="74">
        <f t="shared" si="5"/>
        <v>0.31000000000000005</v>
      </c>
      <c r="R42" s="57"/>
      <c r="S42" s="58">
        <f t="shared" si="6"/>
        <v>0.94</v>
      </c>
      <c r="T42" s="58">
        <f t="shared" si="6"/>
        <v>0.91999999999999948</v>
      </c>
      <c r="U42" s="58">
        <f t="shared" si="6"/>
        <v>0.98999999999999932</v>
      </c>
      <c r="V42" s="58">
        <f t="shared" si="6"/>
        <v>0.87000000000000011</v>
      </c>
      <c r="W42" s="59">
        <f t="shared" si="6"/>
        <v>0.72999999999999954</v>
      </c>
      <c r="X42" s="73"/>
      <c r="Y42" s="36">
        <f t="shared" si="7"/>
        <v>1.33</v>
      </c>
      <c r="Z42" s="36">
        <f t="shared" si="7"/>
        <v>1.2799999999999994</v>
      </c>
      <c r="AA42" s="36">
        <f t="shared" si="7"/>
        <v>1.25</v>
      </c>
      <c r="AB42" s="36">
        <f t="shared" si="7"/>
        <v>1.1899999999999995</v>
      </c>
      <c r="AC42" s="36">
        <f t="shared" si="7"/>
        <v>1.2699999999999996</v>
      </c>
      <c r="AD42" s="36">
        <f t="shared" si="7"/>
        <v>1.3399999999999999</v>
      </c>
      <c r="AE42" s="36">
        <f t="shared" si="7"/>
        <v>1.2000000000000002</v>
      </c>
      <c r="AF42" s="36">
        <f t="shared" si="7"/>
        <v>1.3699999999999992</v>
      </c>
      <c r="AG42" s="36">
        <f t="shared" si="7"/>
        <v>1.2999999999999998</v>
      </c>
      <c r="AH42" s="74">
        <f t="shared" si="7"/>
        <v>1.3200000000000003</v>
      </c>
    </row>
    <row r="43" spans="1:34" thickTop="1" x14ac:dyDescent="0.35">
      <c r="A43" s="82" t="s">
        <v>65</v>
      </c>
      <c r="B43" s="60">
        <f>AVERAGE(B33:F37)</f>
        <v>0.27360000000000012</v>
      </c>
      <c r="C43" s="64" t="s">
        <v>51</v>
      </c>
      <c r="D43" s="60">
        <f>MAX(B33:F37)-MIN(B33:F37)</f>
        <v>0.22999999999999954</v>
      </c>
      <c r="E43" s="64" t="s">
        <v>50</v>
      </c>
      <c r="F43" s="61">
        <f>B43/(0.975/E27)</f>
        <v>0.47704615384615406</v>
      </c>
      <c r="G43" s="82" t="s">
        <v>65</v>
      </c>
      <c r="H43" s="60">
        <f>AVERAGE(H33:Q37)</f>
        <v>0.29920000000000008</v>
      </c>
      <c r="I43" s="64" t="s">
        <v>51</v>
      </c>
      <c r="J43" s="60">
        <f>MAX(H33:Q37)-MIN(H33:Q37)</f>
        <v>0.24000000000000021</v>
      </c>
      <c r="K43" s="64" t="s">
        <v>50</v>
      </c>
      <c r="L43" s="78">
        <f>H43/(0.975/K27)</f>
        <v>0.46030769230769242</v>
      </c>
      <c r="M43" s="79" t="s">
        <v>60</v>
      </c>
      <c r="N43" s="80">
        <f>1-(J43/2*H43)</f>
        <v>0.96409599999999995</v>
      </c>
      <c r="O43" s="84" t="s">
        <v>62</v>
      </c>
      <c r="P43" s="86">
        <f>MAX(H33:Q42)-MIN(H33:Q42)</f>
        <v>0.24000000000000021</v>
      </c>
      <c r="Q43" s="152"/>
      <c r="R43" s="82" t="s">
        <v>65</v>
      </c>
      <c r="S43" s="60">
        <f>AVERAGE(S33:W37)</f>
        <v>1.2152000000000001</v>
      </c>
      <c r="T43" s="64" t="s">
        <v>51</v>
      </c>
      <c r="U43" s="60">
        <f>MAX(S33:W37)-MIN(S33:W37)</f>
        <v>0.33000000000000096</v>
      </c>
      <c r="V43" s="64" t="s">
        <v>50</v>
      </c>
      <c r="W43" s="61">
        <f>S43/(0.975/V27)</f>
        <v>1.7449025641025639</v>
      </c>
      <c r="X43" s="82" t="s">
        <v>65</v>
      </c>
      <c r="Y43" s="60">
        <f>AVERAGE(Y33:AH37)</f>
        <v>1.518</v>
      </c>
      <c r="Z43" s="64" t="s">
        <v>51</v>
      </c>
      <c r="AA43" s="60">
        <f>MAX(Y33:AH37)-MIN(Y33:AH37)</f>
        <v>0.4099999999999997</v>
      </c>
      <c r="AB43" s="64" t="s">
        <v>50</v>
      </c>
      <c r="AC43" s="78">
        <f>Y43/(2.268/AB27)</f>
        <v>1.0039682539682542</v>
      </c>
      <c r="AD43" s="79" t="s">
        <v>60</v>
      </c>
      <c r="AE43" s="80">
        <f>1-(AA43/2*Y43)</f>
        <v>0.68881000000000014</v>
      </c>
      <c r="AF43" s="84" t="s">
        <v>62</v>
      </c>
      <c r="AG43" s="86">
        <f>MAX(Y33:AH42)-MIN(Y33:AH42)</f>
        <v>0.61999999999999966</v>
      </c>
      <c r="AH43" s="152"/>
    </row>
    <row r="44" spans="1:34" thickBot="1" x14ac:dyDescent="0.4">
      <c r="A44" s="83" t="s">
        <v>64</v>
      </c>
      <c r="B44" s="62">
        <f>AVERAGE(B39:F42)</f>
        <v>0.29499999999999987</v>
      </c>
      <c r="C44" s="65" t="s">
        <v>51</v>
      </c>
      <c r="D44" s="62">
        <f>MAX(B38:F42)-MIN(B38:F42)</f>
        <v>0.2400000000000011</v>
      </c>
      <c r="E44" s="65" t="s">
        <v>50</v>
      </c>
      <c r="F44" s="63">
        <f>B44/(0.975/E27)</f>
        <v>0.51435897435897415</v>
      </c>
      <c r="G44" s="83" t="s">
        <v>64</v>
      </c>
      <c r="H44" s="62">
        <f>AVERAGE(H39:Q42)</f>
        <v>0.29575000000000007</v>
      </c>
      <c r="I44" s="65" t="s">
        <v>51</v>
      </c>
      <c r="J44" s="62">
        <f>MAX(H38:Q42)-MIN(H38:Q42)</f>
        <v>0.18999999999999995</v>
      </c>
      <c r="K44" s="65" t="s">
        <v>50</v>
      </c>
      <c r="L44" s="75">
        <f>H44/(0.975/K27)</f>
        <v>0.45500000000000007</v>
      </c>
      <c r="M44" s="76" t="s">
        <v>60</v>
      </c>
      <c r="N44" s="81">
        <f>1-(J44/2*H44)</f>
        <v>0.97190374999999996</v>
      </c>
      <c r="O44" s="85" t="s">
        <v>63</v>
      </c>
      <c r="P44" s="87">
        <f>1-(P43/2*AVERAGE(H43:H44))</f>
        <v>0.96430299999999991</v>
      </c>
      <c r="Q44" s="153"/>
      <c r="R44" s="83" t="s">
        <v>64</v>
      </c>
      <c r="S44" s="62">
        <f>AVERAGE(S39:W42)</f>
        <v>0.90499999999999992</v>
      </c>
      <c r="T44" s="65" t="s">
        <v>51</v>
      </c>
      <c r="U44" s="62">
        <f>MAX(S38:W42)-MIN(S38:W42)</f>
        <v>0.37000000000000011</v>
      </c>
      <c r="V44" s="65" t="s">
        <v>50</v>
      </c>
      <c r="W44" s="63">
        <f>S44/(0.975/V27)</f>
        <v>1.2994871794871792</v>
      </c>
      <c r="X44" s="83" t="s">
        <v>64</v>
      </c>
      <c r="Y44" s="62">
        <f>AVERAGE(Y39:AH42)</f>
        <v>1.2584999999999997</v>
      </c>
      <c r="Z44" s="65" t="s">
        <v>51</v>
      </c>
      <c r="AA44" s="62">
        <f>MAX(Y38:AH42)-MIN(Y38:AH42)</f>
        <v>0.26999999999999957</v>
      </c>
      <c r="AB44" s="65" t="s">
        <v>50</v>
      </c>
      <c r="AC44" s="75">
        <f>Y44/(2.268/AB27)</f>
        <v>0.83234126984126977</v>
      </c>
      <c r="AD44" s="76" t="s">
        <v>60</v>
      </c>
      <c r="AE44" s="81">
        <f>1-(AA44/2*Y44)</f>
        <v>0.8301025000000003</v>
      </c>
      <c r="AF44" s="85" t="s">
        <v>63</v>
      </c>
      <c r="AG44" s="87">
        <f>1-(AG43/2*AVERAGE(Y43:Y44))</f>
        <v>0.56964250000000027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783" priority="5" operator="notBetween">
      <formula>0.2</formula>
      <formula>0.404</formula>
    </cfRule>
  </conditionalFormatting>
  <conditionalFormatting sqref="E28">
    <cfRule type="cellIs" dxfId="782" priority="6" operator="notBetween">
      <formula>0.38</formula>
      <formula>0.72</formula>
    </cfRule>
  </conditionalFormatting>
  <conditionalFormatting sqref="K26">
    <cfRule type="cellIs" dxfId="781" priority="4" operator="notBetween">
      <formula>0.77</formula>
      <formula>0.91</formula>
    </cfRule>
  </conditionalFormatting>
  <conditionalFormatting sqref="K28">
    <cfRule type="cellIs" dxfId="780" priority="3" operator="notBetween">
      <formula>0.38</formula>
      <formula>0.72</formula>
    </cfRule>
  </conditionalFormatting>
  <conditionalFormatting sqref="AB26">
    <cfRule type="cellIs" dxfId="779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32A0-7E3E-40F1-9CFE-C02548E95A4D}">
  <sheetPr>
    <pageSetUpPr fitToPage="1"/>
  </sheetPr>
  <dimension ref="A1:AH46"/>
  <sheetViews>
    <sheetView topLeftCell="H1" zoomScaleNormal="100" workbookViewId="0">
      <selection activeCell="Y4" sqref="Y4:AH23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5.12</v>
      </c>
      <c r="C4" s="91">
        <v>5.27</v>
      </c>
      <c r="D4" s="91">
        <v>5.18</v>
      </c>
      <c r="E4" s="91">
        <v>4.97</v>
      </c>
      <c r="F4" s="95">
        <v>4.9000000000000004</v>
      </c>
      <c r="G4" s="23" t="s">
        <v>74</v>
      </c>
      <c r="H4" s="91">
        <v>2.21</v>
      </c>
      <c r="I4" s="91">
        <v>2.29</v>
      </c>
      <c r="J4" s="91">
        <v>2.4700000000000002</v>
      </c>
      <c r="K4" s="91">
        <v>2.41</v>
      </c>
      <c r="L4" s="91">
        <v>2.41</v>
      </c>
      <c r="M4" s="91">
        <v>2.3199999999999998</v>
      </c>
      <c r="N4" s="91">
        <v>2.38</v>
      </c>
      <c r="O4" s="91">
        <v>2.3199999999999998</v>
      </c>
      <c r="P4" s="91">
        <v>2.31</v>
      </c>
      <c r="Q4" s="95">
        <v>2.25</v>
      </c>
      <c r="R4" s="108" t="s">
        <v>74</v>
      </c>
      <c r="S4" s="91">
        <v>4.99</v>
      </c>
      <c r="T4" s="91">
        <v>4.91</v>
      </c>
      <c r="U4" s="91">
        <v>5.09</v>
      </c>
      <c r="V4" s="91">
        <v>5.19</v>
      </c>
      <c r="W4" s="95">
        <v>5.23</v>
      </c>
      <c r="X4" s="23" t="s">
        <v>74</v>
      </c>
      <c r="Y4" s="91">
        <v>5.31</v>
      </c>
      <c r="Z4" s="91">
        <v>5.43</v>
      </c>
      <c r="AA4" s="91">
        <v>5.55</v>
      </c>
      <c r="AB4" s="91">
        <v>5.42</v>
      </c>
      <c r="AC4" s="91">
        <v>5.59</v>
      </c>
      <c r="AD4" s="91">
        <v>5.62</v>
      </c>
      <c r="AE4" s="91">
        <v>5.66</v>
      </c>
      <c r="AF4" s="91">
        <v>5.66</v>
      </c>
      <c r="AG4" s="91">
        <v>5.66</v>
      </c>
      <c r="AH4" s="95">
        <v>5.54</v>
      </c>
    </row>
    <row r="5" spans="1:34" ht="16.5" x14ac:dyDescent="0.35">
      <c r="A5" s="109"/>
      <c r="B5" s="91">
        <v>5.18</v>
      </c>
      <c r="C5" s="90">
        <v>5.16</v>
      </c>
      <c r="D5" s="90">
        <v>5.2</v>
      </c>
      <c r="E5" s="90">
        <v>5.01</v>
      </c>
      <c r="F5" s="94">
        <v>4.8600000000000003</v>
      </c>
      <c r="G5" s="25"/>
      <c r="H5" s="91">
        <v>2.17</v>
      </c>
      <c r="I5" s="90">
        <v>2.2400000000000002</v>
      </c>
      <c r="J5" s="90">
        <v>2.4900000000000002</v>
      </c>
      <c r="K5" s="90">
        <v>2.4300000000000002</v>
      </c>
      <c r="L5" s="90">
        <v>2.4500000000000002</v>
      </c>
      <c r="M5" s="90">
        <v>2.38</v>
      </c>
      <c r="N5" s="90">
        <v>2.4500000000000002</v>
      </c>
      <c r="O5" s="90">
        <v>2.4</v>
      </c>
      <c r="P5" s="90">
        <v>2.41</v>
      </c>
      <c r="Q5" s="94">
        <v>2.2599999999999998</v>
      </c>
      <c r="R5" s="109"/>
      <c r="S5" s="91">
        <v>4.93</v>
      </c>
      <c r="T5" s="90">
        <v>5.0599999999999996</v>
      </c>
      <c r="U5" s="90">
        <v>5.1100000000000003</v>
      </c>
      <c r="V5" s="90">
        <v>5.29</v>
      </c>
      <c r="W5" s="94">
        <v>5.27</v>
      </c>
      <c r="X5" s="25"/>
      <c r="Y5" s="91">
        <v>5.34</v>
      </c>
      <c r="Z5" s="90">
        <v>5.63</v>
      </c>
      <c r="AA5" s="90">
        <v>5.54</v>
      </c>
      <c r="AB5" s="90">
        <v>5.58</v>
      </c>
      <c r="AC5" s="90">
        <v>5.61</v>
      </c>
      <c r="AD5" s="90">
        <v>5.69</v>
      </c>
      <c r="AE5" s="90">
        <v>5.8</v>
      </c>
      <c r="AF5" s="90">
        <v>5.73</v>
      </c>
      <c r="AG5" s="90">
        <v>5.65</v>
      </c>
      <c r="AH5" s="94">
        <v>5.57</v>
      </c>
    </row>
    <row r="6" spans="1:34" ht="16.5" x14ac:dyDescent="0.35">
      <c r="A6" s="109"/>
      <c r="B6" s="91">
        <v>5.16</v>
      </c>
      <c r="C6" s="90">
        <v>5.22</v>
      </c>
      <c r="D6" s="90">
        <v>5.0199999999999996</v>
      </c>
      <c r="E6" s="90">
        <v>5.03</v>
      </c>
      <c r="F6" s="94">
        <v>5.01</v>
      </c>
      <c r="G6" s="25"/>
      <c r="H6" s="91">
        <v>2.2200000000000002</v>
      </c>
      <c r="I6" s="90">
        <v>2.35</v>
      </c>
      <c r="J6" s="90">
        <v>2.4300000000000002</v>
      </c>
      <c r="K6" s="90">
        <v>2.4700000000000002</v>
      </c>
      <c r="L6" s="90">
        <v>2.42</v>
      </c>
      <c r="M6" s="90">
        <v>2.4</v>
      </c>
      <c r="N6" s="90">
        <v>2.44</v>
      </c>
      <c r="O6" s="90">
        <v>2.4500000000000002</v>
      </c>
      <c r="P6" s="90">
        <v>2.41</v>
      </c>
      <c r="Q6" s="94">
        <v>2.25</v>
      </c>
      <c r="R6" s="109"/>
      <c r="S6" s="91">
        <v>4.95</v>
      </c>
      <c r="T6" s="90">
        <v>4.8099999999999996</v>
      </c>
      <c r="U6" s="90">
        <v>5.17</v>
      </c>
      <c r="V6" s="90">
        <v>5.21</v>
      </c>
      <c r="W6" s="94">
        <v>5.3</v>
      </c>
      <c r="X6" s="25"/>
      <c r="Y6" s="91">
        <v>5.44</v>
      </c>
      <c r="Z6" s="90">
        <v>5.59</v>
      </c>
      <c r="AA6" s="90">
        <v>5.63</v>
      </c>
      <c r="AB6" s="90">
        <v>5.61</v>
      </c>
      <c r="AC6" s="90">
        <v>5.57</v>
      </c>
      <c r="AD6" s="90">
        <v>5.58</v>
      </c>
      <c r="AE6" s="90">
        <v>5.61</v>
      </c>
      <c r="AF6" s="90">
        <v>5.77</v>
      </c>
      <c r="AG6" s="90">
        <v>5.73</v>
      </c>
      <c r="AH6" s="94">
        <v>5.69</v>
      </c>
    </row>
    <row r="7" spans="1:34" ht="16.5" x14ac:dyDescent="0.35">
      <c r="A7" s="109"/>
      <c r="B7" s="91">
        <v>5.17</v>
      </c>
      <c r="C7" s="90">
        <v>5.23</v>
      </c>
      <c r="D7" s="90">
        <v>5.25</v>
      </c>
      <c r="E7" s="90">
        <v>4.9400000000000004</v>
      </c>
      <c r="F7" s="94">
        <v>4.9800000000000004</v>
      </c>
      <c r="G7" s="25"/>
      <c r="H7" s="91">
        <v>2.16</v>
      </c>
      <c r="I7" s="90">
        <v>2.2200000000000002</v>
      </c>
      <c r="J7" s="90">
        <v>2.35</v>
      </c>
      <c r="K7" s="90">
        <v>2.39</v>
      </c>
      <c r="L7" s="90">
        <v>2.34</v>
      </c>
      <c r="M7" s="90">
        <v>2.3340000000000001</v>
      </c>
      <c r="N7" s="90">
        <v>2.37</v>
      </c>
      <c r="O7" s="90">
        <v>2.36</v>
      </c>
      <c r="P7" s="90">
        <v>2.27</v>
      </c>
      <c r="Q7" s="94">
        <v>2.19</v>
      </c>
      <c r="R7" s="109"/>
      <c r="S7" s="91">
        <v>4.93</v>
      </c>
      <c r="T7" s="90">
        <v>5.03</v>
      </c>
      <c r="U7" s="90">
        <v>5.13</v>
      </c>
      <c r="V7" s="90">
        <v>5.25</v>
      </c>
      <c r="W7" s="94">
        <v>5.22</v>
      </c>
      <c r="X7" s="25"/>
      <c r="Y7" s="91">
        <v>5.43</v>
      </c>
      <c r="Z7" s="90">
        <v>5.68</v>
      </c>
      <c r="AA7" s="90">
        <v>5.64</v>
      </c>
      <c r="AB7" s="90">
        <v>5.57</v>
      </c>
      <c r="AC7" s="90">
        <v>5.78</v>
      </c>
      <c r="AD7" s="90">
        <v>5.64</v>
      </c>
      <c r="AE7" s="90">
        <v>5.74</v>
      </c>
      <c r="AF7" s="90">
        <v>5.74</v>
      </c>
      <c r="AG7" s="90">
        <v>5.66</v>
      </c>
      <c r="AH7" s="94">
        <v>5.61</v>
      </c>
    </row>
    <row r="8" spans="1:34" ht="16.5" x14ac:dyDescent="0.35">
      <c r="A8" s="109"/>
      <c r="B8" s="91">
        <v>5.12</v>
      </c>
      <c r="C8" s="90">
        <v>5.15</v>
      </c>
      <c r="D8" s="90">
        <v>5.23</v>
      </c>
      <c r="E8" s="90">
        <v>4.88</v>
      </c>
      <c r="F8" s="94">
        <v>4.8899999999999997</v>
      </c>
      <c r="G8" s="25"/>
      <c r="H8" s="91">
        <v>2.13</v>
      </c>
      <c r="I8" s="90">
        <v>2.23</v>
      </c>
      <c r="J8" s="90">
        <v>2.4</v>
      </c>
      <c r="K8" s="90">
        <v>2.35</v>
      </c>
      <c r="L8" s="90">
        <v>2.41</v>
      </c>
      <c r="M8" s="90">
        <v>2.34</v>
      </c>
      <c r="N8" s="90">
        <v>2.36</v>
      </c>
      <c r="O8" s="90">
        <v>2.37</v>
      </c>
      <c r="P8" s="90">
        <v>2.33</v>
      </c>
      <c r="Q8" s="94">
        <v>2.1800000000000002</v>
      </c>
      <c r="R8" s="109"/>
      <c r="S8" s="91">
        <v>4.84</v>
      </c>
      <c r="T8" s="90">
        <v>4.82</v>
      </c>
      <c r="U8" s="90">
        <v>5.08</v>
      </c>
      <c r="V8" s="90">
        <v>5.17</v>
      </c>
      <c r="W8" s="94">
        <v>5.2</v>
      </c>
      <c r="X8" s="25"/>
      <c r="Y8" s="91">
        <v>5.42</v>
      </c>
      <c r="Z8" s="90">
        <v>5.57</v>
      </c>
      <c r="AA8" s="90">
        <v>5.62</v>
      </c>
      <c r="AB8" s="90">
        <v>5.49</v>
      </c>
      <c r="AC8" s="90">
        <v>5.68</v>
      </c>
      <c r="AD8" s="90">
        <v>5.66</v>
      </c>
      <c r="AE8" s="90">
        <v>5.63</v>
      </c>
      <c r="AF8" s="90">
        <v>5.76</v>
      </c>
      <c r="AG8" s="90">
        <v>5.71</v>
      </c>
      <c r="AH8" s="94">
        <v>5.59</v>
      </c>
    </row>
    <row r="9" spans="1:34" ht="16.5" x14ac:dyDescent="0.35">
      <c r="A9" s="110"/>
      <c r="B9" s="90">
        <v>5.14</v>
      </c>
      <c r="C9" s="90">
        <v>5.28</v>
      </c>
      <c r="D9" s="90">
        <v>5.0999999999999996</v>
      </c>
      <c r="E9" s="90">
        <v>4.8499999999999996</v>
      </c>
      <c r="F9" s="94">
        <v>4.93</v>
      </c>
      <c r="G9" s="25"/>
      <c r="H9" s="90">
        <v>2.13</v>
      </c>
      <c r="I9" s="90">
        <v>2.33</v>
      </c>
      <c r="J9" s="90">
        <v>2.36</v>
      </c>
      <c r="K9" s="90">
        <v>2.42</v>
      </c>
      <c r="L9" s="90">
        <v>2.37</v>
      </c>
      <c r="M9" s="90">
        <v>2.35</v>
      </c>
      <c r="N9" s="90">
        <v>2.37</v>
      </c>
      <c r="O9" s="90">
        <v>2.29</v>
      </c>
      <c r="P9" s="90">
        <v>2.34</v>
      </c>
      <c r="Q9" s="94">
        <v>2.31</v>
      </c>
      <c r="R9" s="110"/>
      <c r="S9" s="90">
        <v>4.8600000000000003</v>
      </c>
      <c r="T9" s="90">
        <v>4.9400000000000004</v>
      </c>
      <c r="U9" s="90">
        <v>5.18</v>
      </c>
      <c r="V9" s="90">
        <v>5.0599999999999996</v>
      </c>
      <c r="W9" s="94">
        <v>5.15</v>
      </c>
      <c r="X9" s="25"/>
      <c r="Y9" s="90">
        <v>5.28</v>
      </c>
      <c r="Z9" s="90">
        <v>5.33</v>
      </c>
      <c r="AA9" s="90">
        <v>5.37</v>
      </c>
      <c r="AB9" s="90">
        <v>5.46</v>
      </c>
      <c r="AC9" s="90">
        <v>5.5</v>
      </c>
      <c r="AD9" s="90">
        <v>5.66</v>
      </c>
      <c r="AE9" s="90">
        <v>5.72</v>
      </c>
      <c r="AF9" s="90">
        <v>5.74</v>
      </c>
      <c r="AG9" s="90">
        <v>5.66</v>
      </c>
      <c r="AH9" s="94">
        <v>5.41</v>
      </c>
    </row>
    <row r="10" spans="1:34" ht="16.5" x14ac:dyDescent="0.35">
      <c r="A10" s="111"/>
      <c r="B10" s="90">
        <v>5.14</v>
      </c>
      <c r="C10" s="90">
        <v>5.22</v>
      </c>
      <c r="D10" s="90">
        <v>5.04</v>
      </c>
      <c r="E10" s="90">
        <v>4.8499999999999996</v>
      </c>
      <c r="F10" s="94">
        <v>4.8899999999999997</v>
      </c>
      <c r="G10" s="31"/>
      <c r="H10" s="90">
        <v>2.1800000000000002</v>
      </c>
      <c r="I10" s="90">
        <v>2.31</v>
      </c>
      <c r="J10" s="90">
        <v>2.4</v>
      </c>
      <c r="K10" s="90">
        <v>2.36</v>
      </c>
      <c r="L10" s="90">
        <v>2.41</v>
      </c>
      <c r="M10" s="90">
        <v>2.38</v>
      </c>
      <c r="N10" s="90">
        <v>2.42</v>
      </c>
      <c r="O10" s="90">
        <v>2.37</v>
      </c>
      <c r="P10" s="90">
        <v>2.29</v>
      </c>
      <c r="Q10" s="94">
        <v>2.27</v>
      </c>
      <c r="R10" s="111"/>
      <c r="S10" s="90">
        <v>5.0199999999999996</v>
      </c>
      <c r="T10" s="90">
        <v>4.97</v>
      </c>
      <c r="U10" s="90">
        <v>5.0199999999999996</v>
      </c>
      <c r="V10" s="90">
        <v>5.23</v>
      </c>
      <c r="W10" s="94">
        <v>5.12</v>
      </c>
      <c r="X10" s="31"/>
      <c r="Y10" s="90">
        <v>5.32</v>
      </c>
      <c r="Z10" s="90">
        <v>5.4</v>
      </c>
      <c r="AA10" s="90">
        <v>5.42</v>
      </c>
      <c r="AB10" s="90">
        <v>5.39</v>
      </c>
      <c r="AC10" s="90">
        <v>5.69</v>
      </c>
      <c r="AD10" s="90">
        <v>5.72</v>
      </c>
      <c r="AE10" s="90">
        <v>5.82</v>
      </c>
      <c r="AF10" s="90">
        <v>5.85</v>
      </c>
      <c r="AG10" s="90">
        <v>5.58</v>
      </c>
      <c r="AH10" s="94">
        <v>5.5</v>
      </c>
    </row>
    <row r="11" spans="1:34" ht="16.5" x14ac:dyDescent="0.35">
      <c r="A11" s="109"/>
      <c r="B11" s="96">
        <v>5.2</v>
      </c>
      <c r="C11" s="96">
        <v>5.09</v>
      </c>
      <c r="D11" s="96">
        <v>5</v>
      </c>
      <c r="E11" s="96">
        <v>4.93</v>
      </c>
      <c r="F11" s="97">
        <v>4.8600000000000003</v>
      </c>
      <c r="G11" s="23"/>
      <c r="H11" s="96">
        <v>2.1</v>
      </c>
      <c r="I11" s="96">
        <v>2.38</v>
      </c>
      <c r="J11" s="96">
        <v>2.39</v>
      </c>
      <c r="K11" s="96">
        <v>2.4</v>
      </c>
      <c r="L11" s="96">
        <v>2.4</v>
      </c>
      <c r="M11" s="96">
        <v>2.39</v>
      </c>
      <c r="N11" s="96">
        <v>2.33</v>
      </c>
      <c r="O11" s="96">
        <v>2.36</v>
      </c>
      <c r="P11" s="96">
        <v>2.35</v>
      </c>
      <c r="Q11" s="97">
        <v>2.3199999999999998</v>
      </c>
      <c r="R11" s="109"/>
      <c r="S11" s="96">
        <v>4.84</v>
      </c>
      <c r="T11" s="96">
        <v>4.8499999999999996</v>
      </c>
      <c r="U11" s="96">
        <v>5.0599999999999996</v>
      </c>
      <c r="V11" s="96">
        <v>5.17</v>
      </c>
      <c r="W11" s="97">
        <v>5.1100000000000003</v>
      </c>
      <c r="X11" s="23"/>
      <c r="Y11" s="96">
        <v>5.38</v>
      </c>
      <c r="Z11" s="96">
        <v>5.42</v>
      </c>
      <c r="AA11" s="96">
        <v>5.47</v>
      </c>
      <c r="AB11" s="96">
        <v>5.51</v>
      </c>
      <c r="AC11" s="96">
        <v>5.51</v>
      </c>
      <c r="AD11" s="96">
        <v>5.7</v>
      </c>
      <c r="AE11" s="96">
        <v>5.77</v>
      </c>
      <c r="AF11" s="96">
        <v>5.79</v>
      </c>
      <c r="AG11" s="96">
        <v>5.72</v>
      </c>
      <c r="AH11" s="97">
        <v>5.5</v>
      </c>
    </row>
    <row r="12" spans="1:34" ht="16.5" x14ac:dyDescent="0.35">
      <c r="A12" s="109"/>
      <c r="B12" s="90">
        <v>5.0599999999999996</v>
      </c>
      <c r="C12" s="90">
        <v>5.09</v>
      </c>
      <c r="D12" s="90">
        <v>5</v>
      </c>
      <c r="E12" s="90">
        <v>4.95</v>
      </c>
      <c r="F12" s="94">
        <v>4.8899999999999997</v>
      </c>
      <c r="G12" s="25"/>
      <c r="H12" s="90">
        <v>2.29</v>
      </c>
      <c r="I12" s="90">
        <v>2.36</v>
      </c>
      <c r="J12" s="90">
        <v>2.36</v>
      </c>
      <c r="K12" s="90">
        <v>2.34</v>
      </c>
      <c r="L12" s="90">
        <v>2.33</v>
      </c>
      <c r="M12" s="90">
        <v>2.37</v>
      </c>
      <c r="N12" s="90">
        <v>2.35</v>
      </c>
      <c r="O12" s="90">
        <v>2.36</v>
      </c>
      <c r="P12" s="90">
        <v>2.27</v>
      </c>
      <c r="Q12" s="94">
        <v>2.29</v>
      </c>
      <c r="R12" s="109"/>
      <c r="S12" s="90">
        <v>4.8099999999999996</v>
      </c>
      <c r="T12" s="90">
        <v>4.92</v>
      </c>
      <c r="U12" s="90">
        <v>5.08</v>
      </c>
      <c r="V12" s="90">
        <v>5.09</v>
      </c>
      <c r="W12" s="94">
        <v>5.0599999999999996</v>
      </c>
      <c r="X12" s="25"/>
      <c r="Y12" s="90">
        <v>5.34</v>
      </c>
      <c r="Z12" s="90">
        <v>5.47</v>
      </c>
      <c r="AA12" s="90">
        <v>5.41</v>
      </c>
      <c r="AB12" s="90">
        <v>5.52</v>
      </c>
      <c r="AC12" s="90">
        <v>5.76</v>
      </c>
      <c r="AD12" s="90">
        <v>5.84</v>
      </c>
      <c r="AE12" s="90">
        <v>5.78</v>
      </c>
      <c r="AF12" s="90">
        <v>5.92</v>
      </c>
      <c r="AG12" s="90">
        <v>5.69</v>
      </c>
      <c r="AH12" s="94">
        <v>5.5</v>
      </c>
    </row>
    <row r="13" spans="1:34" thickBot="1" x14ac:dyDescent="0.4">
      <c r="A13" s="112"/>
      <c r="B13" s="92">
        <v>5.0599999999999996</v>
      </c>
      <c r="C13" s="92">
        <v>5.16</v>
      </c>
      <c r="D13" s="92">
        <v>5.07</v>
      </c>
      <c r="E13" s="92">
        <v>4.75</v>
      </c>
      <c r="F13" s="93">
        <v>4.8</v>
      </c>
      <c r="G13" s="33"/>
      <c r="H13" s="92">
        <v>2.0699999999999998</v>
      </c>
      <c r="I13" s="92">
        <v>2.2599999999999998</v>
      </c>
      <c r="J13" s="92">
        <v>2.2999999999999998</v>
      </c>
      <c r="K13" s="92">
        <v>2.3199999999999998</v>
      </c>
      <c r="L13" s="92">
        <v>2.27</v>
      </c>
      <c r="M13" s="92">
        <v>2.33</v>
      </c>
      <c r="N13" s="92">
        <v>2.25</v>
      </c>
      <c r="O13" s="92">
        <v>2.23</v>
      </c>
      <c r="P13" s="92">
        <v>2.13</v>
      </c>
      <c r="Q13" s="93">
        <v>2.17</v>
      </c>
      <c r="R13" s="112"/>
      <c r="S13" s="92">
        <v>4.8899999999999997</v>
      </c>
      <c r="T13" s="92">
        <v>4.76</v>
      </c>
      <c r="U13" s="92">
        <v>5.0599999999999996</v>
      </c>
      <c r="V13" s="92">
        <v>5.16</v>
      </c>
      <c r="W13" s="93">
        <v>5.15</v>
      </c>
      <c r="X13" s="33"/>
      <c r="Y13" s="92">
        <v>5.29</v>
      </c>
      <c r="Z13" s="92">
        <v>5.2</v>
      </c>
      <c r="AA13" s="92">
        <v>5.47</v>
      </c>
      <c r="AB13" s="92">
        <v>5.4</v>
      </c>
      <c r="AC13" s="92">
        <v>5.42</v>
      </c>
      <c r="AD13" s="92">
        <v>5.68</v>
      </c>
      <c r="AE13" s="92">
        <v>5.84</v>
      </c>
      <c r="AF13" s="92">
        <v>5.71</v>
      </c>
      <c r="AG13" s="92">
        <v>5.71</v>
      </c>
      <c r="AH13" s="93">
        <v>5.36</v>
      </c>
    </row>
    <row r="14" spans="1:34" ht="16.5" x14ac:dyDescent="0.35">
      <c r="A14" s="113" t="s">
        <v>75</v>
      </c>
      <c r="B14" s="114">
        <v>4.8</v>
      </c>
      <c r="C14" s="115">
        <v>4.93</v>
      </c>
      <c r="D14" s="115">
        <v>4.8</v>
      </c>
      <c r="E14" s="115">
        <v>4.5999999999999996</v>
      </c>
      <c r="F14" s="116">
        <v>4.66</v>
      </c>
      <c r="G14" s="113" t="s">
        <v>75</v>
      </c>
      <c r="H14" s="115">
        <v>1.99</v>
      </c>
      <c r="I14" s="115">
        <v>2.04</v>
      </c>
      <c r="J14" s="115">
        <v>2.14</v>
      </c>
      <c r="K14" s="115">
        <v>2.16</v>
      </c>
      <c r="L14" s="115">
        <v>2.19</v>
      </c>
      <c r="M14" s="115">
        <v>2.12</v>
      </c>
      <c r="N14" s="115">
        <v>2.11</v>
      </c>
      <c r="O14" s="115">
        <v>2.0699999999999998</v>
      </c>
      <c r="P14" s="115">
        <v>2.0699999999999998</v>
      </c>
      <c r="Q14" s="116">
        <v>1.95</v>
      </c>
      <c r="R14" s="113" t="s">
        <v>75</v>
      </c>
      <c r="S14" s="114">
        <v>3.94</v>
      </c>
      <c r="T14" s="115">
        <v>3.88</v>
      </c>
      <c r="U14" s="115">
        <v>4.04</v>
      </c>
      <c r="V14" s="115">
        <v>4.13</v>
      </c>
      <c r="W14" s="116">
        <v>4.13</v>
      </c>
      <c r="X14" s="113" t="s">
        <v>75</v>
      </c>
      <c r="Y14" s="115">
        <v>0.1</v>
      </c>
      <c r="Z14" s="115">
        <v>4.24</v>
      </c>
      <c r="AA14" s="115">
        <v>4.18</v>
      </c>
      <c r="AB14" s="115">
        <v>4.1399999999999997</v>
      </c>
      <c r="AC14" s="115">
        <v>4.26</v>
      </c>
      <c r="AD14" s="115">
        <v>4.28</v>
      </c>
      <c r="AE14" s="115">
        <v>4.37</v>
      </c>
      <c r="AF14" s="115">
        <v>4.3</v>
      </c>
      <c r="AG14" s="115">
        <v>4.37</v>
      </c>
      <c r="AH14" s="116">
        <v>4.1900000000000004</v>
      </c>
    </row>
    <row r="15" spans="1:34" ht="16.5" x14ac:dyDescent="0.35">
      <c r="A15" s="14"/>
      <c r="B15" s="98">
        <v>4.8899999999999997</v>
      </c>
      <c r="C15" s="98">
        <v>4.99</v>
      </c>
      <c r="D15" s="98">
        <v>4.88</v>
      </c>
      <c r="E15" s="98">
        <v>4.6500000000000004</v>
      </c>
      <c r="F15" s="99">
        <v>4.5999999999999996</v>
      </c>
      <c r="G15" s="25"/>
      <c r="H15" s="98">
        <v>1.98</v>
      </c>
      <c r="I15" s="98">
        <v>2.0299999999999998</v>
      </c>
      <c r="J15" s="98">
        <v>2.14</v>
      </c>
      <c r="K15" s="98">
        <v>2.1800000000000002</v>
      </c>
      <c r="L15" s="98">
        <v>2.17</v>
      </c>
      <c r="M15" s="98">
        <v>2.15</v>
      </c>
      <c r="N15" s="98">
        <v>2.12</v>
      </c>
      <c r="O15" s="98">
        <v>2.12</v>
      </c>
      <c r="P15" s="98">
        <v>2.11</v>
      </c>
      <c r="Q15" s="99">
        <v>1.94</v>
      </c>
      <c r="R15" s="14"/>
      <c r="S15" s="98">
        <v>3.9</v>
      </c>
      <c r="T15" s="98">
        <v>3.86</v>
      </c>
      <c r="U15" s="98">
        <v>4.04</v>
      </c>
      <c r="V15" s="98">
        <v>4.13</v>
      </c>
      <c r="W15" s="99">
        <v>4.1399999999999997</v>
      </c>
      <c r="X15" s="25"/>
      <c r="Y15" s="98">
        <v>3.97</v>
      </c>
      <c r="Z15" s="98">
        <v>4.2300000000000004</v>
      </c>
      <c r="AA15" s="98">
        <v>4.25</v>
      </c>
      <c r="AB15" s="98">
        <v>4.22</v>
      </c>
      <c r="AC15" s="98">
        <v>4.28</v>
      </c>
      <c r="AD15" s="98">
        <v>4.34</v>
      </c>
      <c r="AE15" s="98">
        <v>4.3</v>
      </c>
      <c r="AF15" s="98">
        <v>4.38</v>
      </c>
      <c r="AG15" s="98">
        <v>4.3600000000000003</v>
      </c>
      <c r="AH15" s="99">
        <v>4.16</v>
      </c>
    </row>
    <row r="16" spans="1:34" ht="16.5" x14ac:dyDescent="0.35">
      <c r="A16" s="14"/>
      <c r="B16" s="98">
        <v>4.9000000000000004</v>
      </c>
      <c r="C16" s="98">
        <v>4.88</v>
      </c>
      <c r="D16" s="98">
        <v>4.8899999999999997</v>
      </c>
      <c r="E16" s="98">
        <v>4.7699999999999996</v>
      </c>
      <c r="F16" s="99">
        <v>4.6500000000000004</v>
      </c>
      <c r="G16" s="25"/>
      <c r="H16" s="98">
        <v>2.02</v>
      </c>
      <c r="I16" s="98">
        <v>2.08</v>
      </c>
      <c r="J16" s="98">
        <v>2.19</v>
      </c>
      <c r="K16" s="98">
        <v>2.2000000000000002</v>
      </c>
      <c r="L16" s="98">
        <v>2.1800000000000002</v>
      </c>
      <c r="M16" s="98">
        <v>2.15</v>
      </c>
      <c r="N16" s="98">
        <v>2.1800000000000002</v>
      </c>
      <c r="O16" s="98">
        <v>2.16</v>
      </c>
      <c r="P16" s="98">
        <v>2.14</v>
      </c>
      <c r="Q16" s="99">
        <v>1.95</v>
      </c>
      <c r="R16" s="14"/>
      <c r="S16" s="98">
        <v>3.87</v>
      </c>
      <c r="T16" s="98">
        <v>3.84</v>
      </c>
      <c r="U16" s="98">
        <v>3.97</v>
      </c>
      <c r="V16" s="98">
        <v>4.13</v>
      </c>
      <c r="W16" s="99">
        <v>4.17</v>
      </c>
      <c r="X16" s="25"/>
      <c r="Y16" s="98">
        <v>4.01</v>
      </c>
      <c r="Z16" s="98">
        <v>4.26</v>
      </c>
      <c r="AA16" s="98">
        <v>4.24</v>
      </c>
      <c r="AB16" s="98">
        <v>4.25</v>
      </c>
      <c r="AC16" s="98">
        <v>4.26</v>
      </c>
      <c r="AD16" s="98">
        <v>4.26</v>
      </c>
      <c r="AE16" s="98">
        <v>4.32</v>
      </c>
      <c r="AF16" s="98">
        <v>4.3600000000000003</v>
      </c>
      <c r="AG16" s="98">
        <v>4.3499999999999996</v>
      </c>
      <c r="AH16" s="99">
        <v>4.1500000000000004</v>
      </c>
    </row>
    <row r="17" spans="1:34" ht="16.5" x14ac:dyDescent="0.35">
      <c r="A17" s="14"/>
      <c r="B17" s="98">
        <v>4.9000000000000004</v>
      </c>
      <c r="C17" s="98">
        <v>4.9400000000000004</v>
      </c>
      <c r="D17" s="98">
        <v>4.93</v>
      </c>
      <c r="E17" s="98">
        <v>4.66</v>
      </c>
      <c r="F17" s="99">
        <v>4.6399999999999997</v>
      </c>
      <c r="G17" s="25"/>
      <c r="H17" s="98">
        <v>1.94</v>
      </c>
      <c r="I17" s="98">
        <v>1.94</v>
      </c>
      <c r="J17" s="98">
        <v>2.06</v>
      </c>
      <c r="K17" s="98">
        <v>2.12</v>
      </c>
      <c r="L17" s="98">
        <v>2.1</v>
      </c>
      <c r="M17" s="98">
        <v>2.06</v>
      </c>
      <c r="N17" s="98">
        <v>2.06</v>
      </c>
      <c r="O17" s="98">
        <v>2.0699999999999998</v>
      </c>
      <c r="P17" s="98">
        <v>1.99</v>
      </c>
      <c r="Q17" s="99">
        <v>1.95</v>
      </c>
      <c r="R17" s="14"/>
      <c r="S17" s="98">
        <v>3.93</v>
      </c>
      <c r="T17" s="98">
        <v>3.95</v>
      </c>
      <c r="U17" s="98">
        <v>4.05</v>
      </c>
      <c r="V17" s="98">
        <v>4.1740000000000004</v>
      </c>
      <c r="W17" s="99">
        <v>4.1399999999999997</v>
      </c>
      <c r="X17" s="25"/>
      <c r="Y17" s="98">
        <v>4.05</v>
      </c>
      <c r="Z17" s="98">
        <v>4.21</v>
      </c>
      <c r="AA17" s="98">
        <v>4.21</v>
      </c>
      <c r="AB17" s="98">
        <v>4.1500000000000004</v>
      </c>
      <c r="AC17" s="98">
        <v>4.26</v>
      </c>
      <c r="AD17" s="98">
        <v>4.22</v>
      </c>
      <c r="AE17" s="98">
        <v>4.38</v>
      </c>
      <c r="AF17" s="98">
        <v>4.3600000000000003</v>
      </c>
      <c r="AG17" s="98">
        <v>4.29</v>
      </c>
      <c r="AH17" s="99">
        <v>4.17</v>
      </c>
    </row>
    <row r="18" spans="1:34" ht="16.5" x14ac:dyDescent="0.35">
      <c r="A18" s="14"/>
      <c r="B18" s="98">
        <v>4.8499999999999996</v>
      </c>
      <c r="C18" s="98">
        <v>4.9400000000000004</v>
      </c>
      <c r="D18" s="98">
        <v>4.7699999999999996</v>
      </c>
      <c r="E18" s="98">
        <v>4.6100000000000003</v>
      </c>
      <c r="F18" s="99">
        <v>4.62</v>
      </c>
      <c r="G18" s="25"/>
      <c r="H18" s="98">
        <v>1.94</v>
      </c>
      <c r="I18" s="98">
        <v>1.97</v>
      </c>
      <c r="J18" s="98">
        <v>2.11</v>
      </c>
      <c r="K18" s="98">
        <v>2.12</v>
      </c>
      <c r="L18" s="98">
        <v>2.11</v>
      </c>
      <c r="M18" s="98">
        <v>2.09</v>
      </c>
      <c r="N18" s="98">
        <v>2.11</v>
      </c>
      <c r="O18" s="98">
        <v>2.0499999999999998</v>
      </c>
      <c r="P18" s="98">
        <v>2.06</v>
      </c>
      <c r="Q18" s="99">
        <v>1.96</v>
      </c>
      <c r="R18" s="14"/>
      <c r="S18" s="98">
        <v>3.9</v>
      </c>
      <c r="T18" s="98">
        <v>3.75</v>
      </c>
      <c r="U18" s="98">
        <v>4.01</v>
      </c>
      <c r="V18" s="98">
        <v>4.2</v>
      </c>
      <c r="W18" s="99">
        <v>4.1100000000000003</v>
      </c>
      <c r="X18" s="25"/>
      <c r="Y18" s="98">
        <v>3.96</v>
      </c>
      <c r="Z18" s="98">
        <v>4.08</v>
      </c>
      <c r="AA18" s="98">
        <v>4.1100000000000003</v>
      </c>
      <c r="AB18" s="98">
        <v>4.12</v>
      </c>
      <c r="AC18" s="98">
        <v>4.26</v>
      </c>
      <c r="AD18" s="98">
        <v>4.26</v>
      </c>
      <c r="AE18" s="98">
        <v>4.25</v>
      </c>
      <c r="AF18" s="98">
        <v>4.28</v>
      </c>
      <c r="AG18" s="98">
        <v>4.3099999999999996</v>
      </c>
      <c r="AH18" s="99">
        <v>4.21</v>
      </c>
    </row>
    <row r="19" spans="1:34" ht="16.5" x14ac:dyDescent="0.35">
      <c r="A19" s="14"/>
      <c r="B19" s="98">
        <v>4.84</v>
      </c>
      <c r="C19" s="98">
        <v>4.9800000000000004</v>
      </c>
      <c r="D19" s="98">
        <v>4.8600000000000003</v>
      </c>
      <c r="E19" s="98">
        <v>4.67</v>
      </c>
      <c r="F19" s="99">
        <v>4.58</v>
      </c>
      <c r="G19" s="25"/>
      <c r="H19" s="98">
        <v>1.83</v>
      </c>
      <c r="I19" s="98">
        <v>2.0099999999999998</v>
      </c>
      <c r="J19" s="98">
        <v>2.0499999999999998</v>
      </c>
      <c r="K19" s="98">
        <v>2.14</v>
      </c>
      <c r="L19" s="98">
        <v>2.12</v>
      </c>
      <c r="M19" s="98">
        <v>2.11</v>
      </c>
      <c r="N19" s="98">
        <v>2.13</v>
      </c>
      <c r="O19" s="98">
        <v>2.11</v>
      </c>
      <c r="P19" s="98">
        <v>2.06</v>
      </c>
      <c r="Q19" s="99">
        <v>1.91</v>
      </c>
      <c r="R19" s="14"/>
      <c r="S19" s="98">
        <v>3.99</v>
      </c>
      <c r="T19" s="98">
        <v>3.99</v>
      </c>
      <c r="U19" s="98">
        <v>4.3099999999999996</v>
      </c>
      <c r="V19" s="98">
        <v>4.32</v>
      </c>
      <c r="W19" s="99">
        <v>4.28</v>
      </c>
      <c r="X19" s="25"/>
      <c r="Y19" s="98">
        <v>4.3099999999999996</v>
      </c>
      <c r="Z19" s="98">
        <v>4.24</v>
      </c>
      <c r="AA19" s="98">
        <v>4.24</v>
      </c>
      <c r="AB19" s="98">
        <v>4.34</v>
      </c>
      <c r="AC19" s="98">
        <v>4.47</v>
      </c>
      <c r="AD19" s="98">
        <v>4.5999999999999996</v>
      </c>
      <c r="AE19" s="98">
        <v>4.68</v>
      </c>
      <c r="AF19" s="98">
        <v>4.59</v>
      </c>
      <c r="AG19" s="98">
        <v>4.49</v>
      </c>
      <c r="AH19" s="99">
        <v>4.37</v>
      </c>
    </row>
    <row r="20" spans="1:34" ht="16.5" x14ac:dyDescent="0.35">
      <c r="A20" s="14"/>
      <c r="B20" s="98">
        <v>4.88</v>
      </c>
      <c r="C20" s="98">
        <v>4.97</v>
      </c>
      <c r="D20" s="98">
        <v>4.78</v>
      </c>
      <c r="E20" s="98">
        <v>4.6100000000000003</v>
      </c>
      <c r="F20" s="99">
        <v>4.5999999999999996</v>
      </c>
      <c r="G20" s="25"/>
      <c r="H20" s="98">
        <v>1.87</v>
      </c>
      <c r="I20" s="98">
        <v>1.98</v>
      </c>
      <c r="J20" s="98">
        <v>2.08</v>
      </c>
      <c r="K20" s="98">
        <v>2.09</v>
      </c>
      <c r="L20" s="98">
        <v>2.1</v>
      </c>
      <c r="M20" s="98">
        <v>2.1</v>
      </c>
      <c r="N20" s="98">
        <v>2.13</v>
      </c>
      <c r="O20" s="98">
        <v>2.09</v>
      </c>
      <c r="P20" s="98">
        <v>2.0099999999999998</v>
      </c>
      <c r="Q20" s="99">
        <v>1.93</v>
      </c>
      <c r="R20" s="14"/>
      <c r="S20" s="98">
        <v>4.08</v>
      </c>
      <c r="T20" s="98">
        <v>4.1500000000000004</v>
      </c>
      <c r="U20" s="98">
        <v>4.3099999999999996</v>
      </c>
      <c r="V20" s="98">
        <v>4.41</v>
      </c>
      <c r="W20" s="99">
        <v>4.3600000000000003</v>
      </c>
      <c r="X20" s="25"/>
      <c r="Y20" s="98">
        <v>4.2699999999999996</v>
      </c>
      <c r="Z20" s="98">
        <v>4.37</v>
      </c>
      <c r="AA20" s="98">
        <v>4.25</v>
      </c>
      <c r="AB20" s="98">
        <v>4.32</v>
      </c>
      <c r="AC20" s="98">
        <v>4.4800000000000004</v>
      </c>
      <c r="AD20" s="98">
        <v>4.59</v>
      </c>
      <c r="AE20" s="98">
        <v>4.7</v>
      </c>
      <c r="AF20" s="98">
        <v>4.6900000000000004</v>
      </c>
      <c r="AG20" s="98">
        <v>4.5599999999999996</v>
      </c>
      <c r="AH20" s="99">
        <v>4.28</v>
      </c>
    </row>
    <row r="21" spans="1:34" ht="16.5" x14ac:dyDescent="0.35">
      <c r="A21" s="14"/>
      <c r="B21" s="98">
        <v>4.83</v>
      </c>
      <c r="C21" s="98">
        <v>4.88</v>
      </c>
      <c r="D21" s="98">
        <v>4.9000000000000004</v>
      </c>
      <c r="E21" s="98">
        <v>4.68</v>
      </c>
      <c r="F21" s="99">
        <v>4.59</v>
      </c>
      <c r="G21" s="25"/>
      <c r="H21" s="98">
        <v>1.85</v>
      </c>
      <c r="I21" s="98">
        <v>2.0499999999999998</v>
      </c>
      <c r="J21" s="98">
        <v>2.12</v>
      </c>
      <c r="K21" s="98">
        <v>2.13</v>
      </c>
      <c r="L21" s="98">
        <v>2.17</v>
      </c>
      <c r="M21" s="98">
        <v>2.09</v>
      </c>
      <c r="N21" s="98">
        <v>2.12</v>
      </c>
      <c r="O21" s="98">
        <v>2.09</v>
      </c>
      <c r="P21" s="98">
        <v>2.0699999999999998</v>
      </c>
      <c r="Q21" s="99">
        <v>2</v>
      </c>
      <c r="R21" s="14"/>
      <c r="S21" s="98">
        <v>4.05</v>
      </c>
      <c r="T21" s="98">
        <v>4.09</v>
      </c>
      <c r="U21" s="98">
        <v>4.3099999999999996</v>
      </c>
      <c r="V21" s="98">
        <v>4.4000000000000004</v>
      </c>
      <c r="W21" s="99">
        <v>4.3499999999999996</v>
      </c>
      <c r="X21" s="25"/>
      <c r="Y21" s="98">
        <v>4.2300000000000004</v>
      </c>
      <c r="Z21" s="98">
        <v>4.3</v>
      </c>
      <c r="AA21" s="98">
        <v>4.29</v>
      </c>
      <c r="AB21" s="98">
        <v>4.37</v>
      </c>
      <c r="AC21" s="98">
        <v>4.54</v>
      </c>
      <c r="AD21" s="98">
        <v>4.59</v>
      </c>
      <c r="AE21" s="98">
        <v>4.6500000000000004</v>
      </c>
      <c r="AF21" s="98">
        <v>4.63</v>
      </c>
      <c r="AG21" s="98">
        <v>4.62</v>
      </c>
      <c r="AH21" s="99">
        <v>4.29</v>
      </c>
    </row>
    <row r="22" spans="1:34" ht="16.5" x14ac:dyDescent="0.35">
      <c r="A22" s="14"/>
      <c r="B22" s="98">
        <v>4.8499999999999996</v>
      </c>
      <c r="C22" s="98">
        <v>4.96</v>
      </c>
      <c r="D22" s="98">
        <v>4.8</v>
      </c>
      <c r="E22" s="98">
        <v>4.6399999999999997</v>
      </c>
      <c r="F22" s="99">
        <v>4.53</v>
      </c>
      <c r="G22" s="25"/>
      <c r="H22" s="98">
        <v>1.91</v>
      </c>
      <c r="I22" s="98">
        <v>2.02</v>
      </c>
      <c r="J22" s="98">
        <v>2.08</v>
      </c>
      <c r="K22" s="98">
        <v>2.13</v>
      </c>
      <c r="L22" s="98">
        <v>2.12</v>
      </c>
      <c r="M22" s="98">
        <v>2.14</v>
      </c>
      <c r="N22" s="98">
        <v>2.12</v>
      </c>
      <c r="O22" s="98">
        <v>2.09</v>
      </c>
      <c r="P22" s="98">
        <v>2.0099999999999998</v>
      </c>
      <c r="Q22" s="99">
        <v>2</v>
      </c>
      <c r="R22" s="14"/>
      <c r="S22" s="98">
        <v>4.08</v>
      </c>
      <c r="T22" s="98">
        <v>4.04</v>
      </c>
      <c r="U22" s="98">
        <v>4.25</v>
      </c>
      <c r="V22" s="98">
        <v>4.33</v>
      </c>
      <c r="W22" s="99">
        <v>4.25</v>
      </c>
      <c r="X22" s="25"/>
      <c r="Y22" s="98">
        <v>4.2699999999999996</v>
      </c>
      <c r="Z22" s="98">
        <v>4.32</v>
      </c>
      <c r="AA22" s="98">
        <v>4.3600000000000003</v>
      </c>
      <c r="AB22" s="98">
        <v>4.46</v>
      </c>
      <c r="AC22" s="98">
        <v>4.46</v>
      </c>
      <c r="AD22" s="98">
        <v>4.6500000000000004</v>
      </c>
      <c r="AE22" s="98">
        <v>4.68</v>
      </c>
      <c r="AF22" s="98">
        <v>4.66</v>
      </c>
      <c r="AG22" s="98">
        <v>4.5999999999999996</v>
      </c>
      <c r="AH22" s="99">
        <v>4.2699999999999996</v>
      </c>
    </row>
    <row r="23" spans="1:34" thickBot="1" x14ac:dyDescent="0.4">
      <c r="A23" s="107"/>
      <c r="B23" s="117">
        <v>4.8</v>
      </c>
      <c r="C23" s="117">
        <v>4.93</v>
      </c>
      <c r="D23" s="117">
        <v>4.7699999999999996</v>
      </c>
      <c r="E23" s="117">
        <v>4.6100000000000003</v>
      </c>
      <c r="F23" s="118">
        <v>4.55</v>
      </c>
      <c r="G23" s="106"/>
      <c r="H23" s="117">
        <v>1.88</v>
      </c>
      <c r="I23" s="117">
        <v>1.99</v>
      </c>
      <c r="J23" s="117">
        <v>2.0699999999999998</v>
      </c>
      <c r="K23" s="117">
        <v>2.1</v>
      </c>
      <c r="L23" s="117">
        <v>2.13</v>
      </c>
      <c r="M23" s="117">
        <v>2.1</v>
      </c>
      <c r="N23" s="117">
        <v>2.1</v>
      </c>
      <c r="O23" s="117">
        <v>2.0499999999999998</v>
      </c>
      <c r="P23" s="117">
        <v>2</v>
      </c>
      <c r="Q23" s="118">
        <v>1.98</v>
      </c>
      <c r="R23" s="107"/>
      <c r="S23" s="117">
        <v>4</v>
      </c>
      <c r="T23" s="117">
        <v>4.04</v>
      </c>
      <c r="U23" s="117">
        <v>4.26</v>
      </c>
      <c r="V23" s="117">
        <v>4.32</v>
      </c>
      <c r="W23" s="118">
        <v>4.3</v>
      </c>
      <c r="X23" s="106"/>
      <c r="Y23" s="117">
        <v>4.18</v>
      </c>
      <c r="Z23" s="117">
        <v>4.2699999999999996</v>
      </c>
      <c r="AA23" s="117">
        <v>4.28</v>
      </c>
      <c r="AB23" s="117">
        <v>4.28</v>
      </c>
      <c r="AC23" s="117">
        <v>4.4400000000000004</v>
      </c>
      <c r="AD23" s="117">
        <v>4.57</v>
      </c>
      <c r="AE23" s="117">
        <v>4.6500000000000004</v>
      </c>
      <c r="AF23" s="117">
        <v>4.6399999999999997</v>
      </c>
      <c r="AG23" s="117">
        <v>4.5199999999999996</v>
      </c>
      <c r="AH23" s="118">
        <v>4.17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0.2727999999999966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0.26304000000000061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0.94172000000000011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1.2872000000000012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0.47565128205127616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0.40467692307692399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0.67819341563786018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0.85132275132275226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1.5411101538461347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1.3111532307692337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0.73244888888888904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1.2872000000000012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0.32000000000000028</v>
      </c>
      <c r="C33" s="67">
        <f t="shared" ref="C33:F33" si="0">C4-C14</f>
        <v>0.33999999999999986</v>
      </c>
      <c r="D33" s="67">
        <f t="shared" si="0"/>
        <v>0.37999999999999989</v>
      </c>
      <c r="E33" s="67">
        <f t="shared" si="0"/>
        <v>0.37000000000000011</v>
      </c>
      <c r="F33" s="68">
        <f t="shared" si="0"/>
        <v>0.24000000000000021</v>
      </c>
      <c r="G33" s="69" t="s">
        <v>56</v>
      </c>
      <c r="H33" s="22">
        <f>H4-H14</f>
        <v>0.21999999999999997</v>
      </c>
      <c r="I33" s="22">
        <f t="shared" ref="I33:Q33" si="1">I4-I14</f>
        <v>0.25</v>
      </c>
      <c r="J33" s="22">
        <f t="shared" si="1"/>
        <v>0.33000000000000007</v>
      </c>
      <c r="K33" s="22">
        <f t="shared" si="1"/>
        <v>0.25</v>
      </c>
      <c r="L33" s="22">
        <f t="shared" si="1"/>
        <v>0.2200000000000002</v>
      </c>
      <c r="M33" s="22">
        <f t="shared" si="1"/>
        <v>0.19999999999999973</v>
      </c>
      <c r="N33" s="22">
        <f t="shared" si="1"/>
        <v>0.27</v>
      </c>
      <c r="O33" s="22">
        <f t="shared" si="1"/>
        <v>0.25</v>
      </c>
      <c r="P33" s="22">
        <f t="shared" si="1"/>
        <v>0.24000000000000021</v>
      </c>
      <c r="Q33" s="70">
        <f t="shared" si="1"/>
        <v>0.30000000000000004</v>
      </c>
      <c r="R33" s="66" t="s">
        <v>52</v>
      </c>
      <c r="S33" s="67">
        <f>S4-S14</f>
        <v>1.0500000000000003</v>
      </c>
      <c r="T33" s="67">
        <f t="shared" ref="T33:W33" si="2">T4-T14</f>
        <v>1.0300000000000002</v>
      </c>
      <c r="U33" s="67">
        <f t="shared" si="2"/>
        <v>1.0499999999999998</v>
      </c>
      <c r="V33" s="67">
        <f t="shared" si="2"/>
        <v>1.0600000000000005</v>
      </c>
      <c r="W33" s="68">
        <f t="shared" si="2"/>
        <v>1.1000000000000005</v>
      </c>
      <c r="X33" s="69" t="s">
        <v>56</v>
      </c>
      <c r="Y33" s="22">
        <f>Y4-Y14</f>
        <v>5.21</v>
      </c>
      <c r="Z33" s="22">
        <f t="shared" ref="Z33:AH33" si="3">Z4-Z14</f>
        <v>1.1899999999999995</v>
      </c>
      <c r="AA33" s="22">
        <f t="shared" si="3"/>
        <v>1.37</v>
      </c>
      <c r="AB33" s="22">
        <f t="shared" si="3"/>
        <v>1.2800000000000002</v>
      </c>
      <c r="AC33" s="22">
        <f t="shared" si="3"/>
        <v>1.33</v>
      </c>
      <c r="AD33" s="22">
        <f t="shared" si="3"/>
        <v>1.3399999999999999</v>
      </c>
      <c r="AE33" s="22">
        <f t="shared" si="3"/>
        <v>1.29</v>
      </c>
      <c r="AF33" s="22">
        <f t="shared" si="3"/>
        <v>1.3600000000000003</v>
      </c>
      <c r="AG33" s="22">
        <f t="shared" si="3"/>
        <v>1.29</v>
      </c>
      <c r="AH33" s="70">
        <f t="shared" si="3"/>
        <v>1.3499999999999996</v>
      </c>
    </row>
    <row r="34" spans="1:34" ht="16.5" x14ac:dyDescent="0.35">
      <c r="A34" s="55"/>
      <c r="B34" s="54">
        <f t="shared" ref="B34:F42" si="4">B5-B15</f>
        <v>0.29000000000000004</v>
      </c>
      <c r="C34" s="54">
        <f t="shared" si="4"/>
        <v>0.16999999999999993</v>
      </c>
      <c r="D34" s="54">
        <f t="shared" si="4"/>
        <v>0.32000000000000028</v>
      </c>
      <c r="E34" s="54">
        <f t="shared" si="4"/>
        <v>0.35999999999999943</v>
      </c>
      <c r="F34" s="56">
        <f t="shared" si="4"/>
        <v>0.26000000000000068</v>
      </c>
      <c r="G34" s="71"/>
      <c r="H34" s="22">
        <f t="shared" ref="H34:Q42" si="5">H5-H15</f>
        <v>0.18999999999999995</v>
      </c>
      <c r="I34" s="22">
        <f t="shared" si="5"/>
        <v>0.21000000000000041</v>
      </c>
      <c r="J34" s="22">
        <f t="shared" si="5"/>
        <v>0.35000000000000009</v>
      </c>
      <c r="K34" s="22">
        <f t="shared" si="5"/>
        <v>0.25</v>
      </c>
      <c r="L34" s="22">
        <f t="shared" si="5"/>
        <v>0.28000000000000025</v>
      </c>
      <c r="M34" s="22">
        <f t="shared" si="5"/>
        <v>0.22999999999999998</v>
      </c>
      <c r="N34" s="22">
        <f t="shared" si="5"/>
        <v>0.33000000000000007</v>
      </c>
      <c r="O34" s="22">
        <f t="shared" si="5"/>
        <v>0.2799999999999998</v>
      </c>
      <c r="P34" s="22">
        <f t="shared" si="5"/>
        <v>0.30000000000000027</v>
      </c>
      <c r="Q34" s="70">
        <f t="shared" si="5"/>
        <v>0.31999999999999984</v>
      </c>
      <c r="R34" s="55"/>
      <c r="S34" s="54">
        <f t="shared" ref="S34:W42" si="6">S5-S15</f>
        <v>1.0299999999999998</v>
      </c>
      <c r="T34" s="54">
        <f t="shared" si="6"/>
        <v>1.1999999999999997</v>
      </c>
      <c r="U34" s="54">
        <f t="shared" si="6"/>
        <v>1.0700000000000003</v>
      </c>
      <c r="V34" s="54">
        <f t="shared" si="6"/>
        <v>1.1600000000000001</v>
      </c>
      <c r="W34" s="56">
        <f t="shared" si="6"/>
        <v>1.1299999999999999</v>
      </c>
      <c r="X34" s="71"/>
      <c r="Y34" s="22">
        <f t="shared" ref="Y34:AH42" si="7">Y5-Y15</f>
        <v>1.3699999999999997</v>
      </c>
      <c r="Z34" s="22">
        <f t="shared" si="7"/>
        <v>1.3999999999999995</v>
      </c>
      <c r="AA34" s="22">
        <f t="shared" si="7"/>
        <v>1.29</v>
      </c>
      <c r="AB34" s="22">
        <f t="shared" si="7"/>
        <v>1.3600000000000003</v>
      </c>
      <c r="AC34" s="22">
        <f t="shared" si="7"/>
        <v>1.33</v>
      </c>
      <c r="AD34" s="22">
        <f t="shared" si="7"/>
        <v>1.3500000000000005</v>
      </c>
      <c r="AE34" s="22">
        <f t="shared" si="7"/>
        <v>1.5</v>
      </c>
      <c r="AF34" s="22">
        <f t="shared" si="7"/>
        <v>1.3500000000000005</v>
      </c>
      <c r="AG34" s="22">
        <f t="shared" si="7"/>
        <v>1.29</v>
      </c>
      <c r="AH34" s="70">
        <f t="shared" si="7"/>
        <v>1.4100000000000001</v>
      </c>
    </row>
    <row r="35" spans="1:34" ht="16.5" x14ac:dyDescent="0.35">
      <c r="A35" s="55"/>
      <c r="B35" s="54">
        <f t="shared" si="4"/>
        <v>0.25999999999999979</v>
      </c>
      <c r="C35" s="54">
        <f t="shared" si="4"/>
        <v>0.33999999999999986</v>
      </c>
      <c r="D35" s="54">
        <f t="shared" si="4"/>
        <v>0.12999999999999989</v>
      </c>
      <c r="E35" s="54">
        <f t="shared" si="4"/>
        <v>0.26000000000000068</v>
      </c>
      <c r="F35" s="56">
        <f t="shared" si="4"/>
        <v>0.35999999999999943</v>
      </c>
      <c r="G35" s="71"/>
      <c r="H35" s="22">
        <f t="shared" si="5"/>
        <v>0.20000000000000018</v>
      </c>
      <c r="I35" s="22">
        <f t="shared" si="5"/>
        <v>0.27</v>
      </c>
      <c r="J35" s="22">
        <f t="shared" si="5"/>
        <v>0.24000000000000021</v>
      </c>
      <c r="K35" s="22">
        <f t="shared" si="5"/>
        <v>0.27</v>
      </c>
      <c r="L35" s="22">
        <f t="shared" si="5"/>
        <v>0.23999999999999977</v>
      </c>
      <c r="M35" s="22">
        <f t="shared" si="5"/>
        <v>0.25</v>
      </c>
      <c r="N35" s="22">
        <f t="shared" si="5"/>
        <v>0.25999999999999979</v>
      </c>
      <c r="O35" s="22">
        <f t="shared" si="5"/>
        <v>0.29000000000000004</v>
      </c>
      <c r="P35" s="22">
        <f t="shared" si="5"/>
        <v>0.27</v>
      </c>
      <c r="Q35" s="70">
        <f t="shared" si="5"/>
        <v>0.30000000000000004</v>
      </c>
      <c r="R35" s="55"/>
      <c r="S35" s="54">
        <f t="shared" si="6"/>
        <v>1.08</v>
      </c>
      <c r="T35" s="54">
        <f t="shared" si="6"/>
        <v>0.96999999999999975</v>
      </c>
      <c r="U35" s="54">
        <f t="shared" si="6"/>
        <v>1.1999999999999997</v>
      </c>
      <c r="V35" s="54">
        <f t="shared" si="6"/>
        <v>1.08</v>
      </c>
      <c r="W35" s="56">
        <f t="shared" si="6"/>
        <v>1.1299999999999999</v>
      </c>
      <c r="X35" s="71"/>
      <c r="Y35" s="22">
        <f t="shared" si="7"/>
        <v>1.4300000000000006</v>
      </c>
      <c r="Z35" s="22">
        <f t="shared" si="7"/>
        <v>1.33</v>
      </c>
      <c r="AA35" s="22">
        <f t="shared" si="7"/>
        <v>1.3899999999999997</v>
      </c>
      <c r="AB35" s="22">
        <f t="shared" si="7"/>
        <v>1.3600000000000003</v>
      </c>
      <c r="AC35" s="22">
        <f t="shared" si="7"/>
        <v>1.3100000000000005</v>
      </c>
      <c r="AD35" s="22">
        <f t="shared" si="7"/>
        <v>1.3200000000000003</v>
      </c>
      <c r="AE35" s="22">
        <f t="shared" si="7"/>
        <v>1.29</v>
      </c>
      <c r="AF35" s="22">
        <f t="shared" si="7"/>
        <v>1.4099999999999993</v>
      </c>
      <c r="AG35" s="22">
        <f t="shared" si="7"/>
        <v>1.3800000000000008</v>
      </c>
      <c r="AH35" s="70">
        <f t="shared" si="7"/>
        <v>1.54</v>
      </c>
    </row>
    <row r="36" spans="1:34" ht="16.5" x14ac:dyDescent="0.35">
      <c r="A36" s="55"/>
      <c r="B36" s="54">
        <f t="shared" si="4"/>
        <v>0.26999999999999957</v>
      </c>
      <c r="C36" s="54">
        <f t="shared" si="4"/>
        <v>0.29000000000000004</v>
      </c>
      <c r="D36" s="54">
        <f t="shared" si="4"/>
        <v>0.32000000000000028</v>
      </c>
      <c r="E36" s="54">
        <f t="shared" si="4"/>
        <v>0.28000000000000025</v>
      </c>
      <c r="F36" s="56">
        <f t="shared" si="4"/>
        <v>0.34000000000000075</v>
      </c>
      <c r="G36" s="71"/>
      <c r="H36" s="22">
        <f t="shared" si="5"/>
        <v>0.2200000000000002</v>
      </c>
      <c r="I36" s="22">
        <f t="shared" si="5"/>
        <v>0.28000000000000025</v>
      </c>
      <c r="J36" s="22">
        <f t="shared" si="5"/>
        <v>0.29000000000000004</v>
      </c>
      <c r="K36" s="22">
        <f t="shared" si="5"/>
        <v>0.27</v>
      </c>
      <c r="L36" s="22">
        <f t="shared" si="5"/>
        <v>0.23999999999999977</v>
      </c>
      <c r="M36" s="22">
        <f t="shared" si="5"/>
        <v>0.27400000000000002</v>
      </c>
      <c r="N36" s="22">
        <f t="shared" si="5"/>
        <v>0.31000000000000005</v>
      </c>
      <c r="O36" s="22">
        <f t="shared" si="5"/>
        <v>0.29000000000000004</v>
      </c>
      <c r="P36" s="22">
        <f t="shared" si="5"/>
        <v>0.28000000000000003</v>
      </c>
      <c r="Q36" s="70">
        <f t="shared" si="5"/>
        <v>0.24</v>
      </c>
      <c r="R36" s="55"/>
      <c r="S36" s="54">
        <f t="shared" si="6"/>
        <v>0.99999999999999956</v>
      </c>
      <c r="T36" s="54">
        <f t="shared" si="6"/>
        <v>1.08</v>
      </c>
      <c r="U36" s="54">
        <f t="shared" si="6"/>
        <v>1.08</v>
      </c>
      <c r="V36" s="54">
        <f t="shared" si="6"/>
        <v>1.0759999999999996</v>
      </c>
      <c r="W36" s="56">
        <f t="shared" si="6"/>
        <v>1.08</v>
      </c>
      <c r="X36" s="71"/>
      <c r="Y36" s="22">
        <f t="shared" si="7"/>
        <v>1.38</v>
      </c>
      <c r="Z36" s="22">
        <f t="shared" si="7"/>
        <v>1.4699999999999998</v>
      </c>
      <c r="AA36" s="22">
        <f t="shared" si="7"/>
        <v>1.4299999999999997</v>
      </c>
      <c r="AB36" s="22">
        <f t="shared" si="7"/>
        <v>1.42</v>
      </c>
      <c r="AC36" s="22">
        <f t="shared" si="7"/>
        <v>1.5200000000000005</v>
      </c>
      <c r="AD36" s="22">
        <f t="shared" si="7"/>
        <v>1.42</v>
      </c>
      <c r="AE36" s="22">
        <f t="shared" si="7"/>
        <v>1.3600000000000003</v>
      </c>
      <c r="AF36" s="22">
        <f t="shared" si="7"/>
        <v>1.38</v>
      </c>
      <c r="AG36" s="22">
        <f t="shared" si="7"/>
        <v>1.37</v>
      </c>
      <c r="AH36" s="70">
        <f t="shared" si="7"/>
        <v>1.4400000000000004</v>
      </c>
    </row>
    <row r="37" spans="1:34" ht="16.5" x14ac:dyDescent="0.35">
      <c r="A37" s="55"/>
      <c r="B37" s="54">
        <f t="shared" si="4"/>
        <v>0.27000000000000046</v>
      </c>
      <c r="C37" s="54">
        <f t="shared" si="4"/>
        <v>0.20999999999999996</v>
      </c>
      <c r="D37" s="54">
        <f t="shared" si="4"/>
        <v>0.46000000000000085</v>
      </c>
      <c r="E37" s="54">
        <f t="shared" si="4"/>
        <v>0.26999999999999957</v>
      </c>
      <c r="F37" s="56">
        <f t="shared" si="4"/>
        <v>0.26999999999999957</v>
      </c>
      <c r="G37" s="71"/>
      <c r="H37" s="22">
        <f t="shared" si="5"/>
        <v>0.18999999999999995</v>
      </c>
      <c r="I37" s="22">
        <f t="shared" si="5"/>
        <v>0.26</v>
      </c>
      <c r="J37" s="22">
        <f t="shared" si="5"/>
        <v>0.29000000000000004</v>
      </c>
      <c r="K37" s="22">
        <f t="shared" si="5"/>
        <v>0.22999999999999998</v>
      </c>
      <c r="L37" s="22">
        <f t="shared" si="5"/>
        <v>0.30000000000000027</v>
      </c>
      <c r="M37" s="22">
        <f t="shared" si="5"/>
        <v>0.25</v>
      </c>
      <c r="N37" s="22">
        <f t="shared" si="5"/>
        <v>0.25</v>
      </c>
      <c r="O37" s="22">
        <f t="shared" si="5"/>
        <v>0.32000000000000028</v>
      </c>
      <c r="P37" s="22">
        <f t="shared" si="5"/>
        <v>0.27</v>
      </c>
      <c r="Q37" s="70">
        <f t="shared" si="5"/>
        <v>0.2200000000000002</v>
      </c>
      <c r="R37" s="55"/>
      <c r="S37" s="54">
        <f t="shared" si="6"/>
        <v>0.94</v>
      </c>
      <c r="T37" s="54">
        <f t="shared" si="6"/>
        <v>1.0700000000000003</v>
      </c>
      <c r="U37" s="54">
        <f t="shared" si="6"/>
        <v>1.0700000000000003</v>
      </c>
      <c r="V37" s="54">
        <f t="shared" si="6"/>
        <v>0.96999999999999975</v>
      </c>
      <c r="W37" s="56">
        <f t="shared" si="6"/>
        <v>1.0899999999999999</v>
      </c>
      <c r="X37" s="71"/>
      <c r="Y37" s="22">
        <f t="shared" si="7"/>
        <v>1.46</v>
      </c>
      <c r="Z37" s="22">
        <f t="shared" si="7"/>
        <v>1.4900000000000002</v>
      </c>
      <c r="AA37" s="22">
        <f t="shared" si="7"/>
        <v>1.5099999999999998</v>
      </c>
      <c r="AB37" s="22">
        <f t="shared" si="7"/>
        <v>1.37</v>
      </c>
      <c r="AC37" s="22">
        <f t="shared" si="7"/>
        <v>1.42</v>
      </c>
      <c r="AD37" s="22">
        <f t="shared" si="7"/>
        <v>1.4000000000000004</v>
      </c>
      <c r="AE37" s="22">
        <f t="shared" si="7"/>
        <v>1.38</v>
      </c>
      <c r="AF37" s="22">
        <f t="shared" si="7"/>
        <v>1.4799999999999995</v>
      </c>
      <c r="AG37" s="22">
        <f t="shared" si="7"/>
        <v>1.4000000000000004</v>
      </c>
      <c r="AH37" s="70">
        <f t="shared" si="7"/>
        <v>1.38</v>
      </c>
    </row>
    <row r="38" spans="1:34" ht="16.5" x14ac:dyDescent="0.35">
      <c r="A38" s="55" t="s">
        <v>53</v>
      </c>
      <c r="B38" s="54">
        <f t="shared" si="4"/>
        <v>0.29999999999999982</v>
      </c>
      <c r="C38" s="54">
        <f t="shared" si="4"/>
        <v>0.29999999999999982</v>
      </c>
      <c r="D38" s="54">
        <f t="shared" si="4"/>
        <v>0.23999999999999932</v>
      </c>
      <c r="E38" s="54">
        <f t="shared" si="4"/>
        <v>0.17999999999999972</v>
      </c>
      <c r="F38" s="56">
        <f t="shared" si="4"/>
        <v>0.34999999999999964</v>
      </c>
      <c r="G38" s="71" t="s">
        <v>57</v>
      </c>
      <c r="H38" s="22">
        <f t="shared" si="5"/>
        <v>0.29999999999999982</v>
      </c>
      <c r="I38" s="22">
        <f t="shared" si="5"/>
        <v>0.32000000000000028</v>
      </c>
      <c r="J38" s="22">
        <f t="shared" si="5"/>
        <v>0.31000000000000005</v>
      </c>
      <c r="K38" s="22">
        <f t="shared" si="5"/>
        <v>0.2799999999999998</v>
      </c>
      <c r="L38" s="22">
        <f t="shared" si="5"/>
        <v>0.25</v>
      </c>
      <c r="M38" s="22">
        <f t="shared" si="5"/>
        <v>0.24000000000000021</v>
      </c>
      <c r="N38" s="22">
        <f t="shared" si="5"/>
        <v>0.24000000000000021</v>
      </c>
      <c r="O38" s="22">
        <f t="shared" si="5"/>
        <v>0.18000000000000016</v>
      </c>
      <c r="P38" s="22">
        <f t="shared" si="5"/>
        <v>0.2799999999999998</v>
      </c>
      <c r="Q38" s="70">
        <f t="shared" si="5"/>
        <v>0.40000000000000013</v>
      </c>
      <c r="R38" s="55" t="s">
        <v>53</v>
      </c>
      <c r="S38" s="54">
        <f t="shared" si="6"/>
        <v>0.87000000000000011</v>
      </c>
      <c r="T38" s="54">
        <f t="shared" si="6"/>
        <v>0.95000000000000018</v>
      </c>
      <c r="U38" s="54">
        <f t="shared" si="6"/>
        <v>0.87000000000000011</v>
      </c>
      <c r="V38" s="54">
        <f t="shared" si="6"/>
        <v>0.73999999999999932</v>
      </c>
      <c r="W38" s="56">
        <f t="shared" si="6"/>
        <v>0.87000000000000011</v>
      </c>
      <c r="X38" s="71" t="s">
        <v>57</v>
      </c>
      <c r="Y38" s="22">
        <f t="shared" si="7"/>
        <v>0.97000000000000064</v>
      </c>
      <c r="Z38" s="22">
        <f t="shared" si="7"/>
        <v>1.0899999999999999</v>
      </c>
      <c r="AA38" s="22">
        <f t="shared" si="7"/>
        <v>1.1299999999999999</v>
      </c>
      <c r="AB38" s="22">
        <f t="shared" si="7"/>
        <v>1.1200000000000001</v>
      </c>
      <c r="AC38" s="22">
        <f t="shared" si="7"/>
        <v>1.0300000000000002</v>
      </c>
      <c r="AD38" s="22">
        <f t="shared" si="7"/>
        <v>1.0600000000000005</v>
      </c>
      <c r="AE38" s="22">
        <f t="shared" si="7"/>
        <v>1.04</v>
      </c>
      <c r="AF38" s="22">
        <f t="shared" si="7"/>
        <v>1.1500000000000004</v>
      </c>
      <c r="AG38" s="22">
        <f t="shared" si="7"/>
        <v>1.17</v>
      </c>
      <c r="AH38" s="70">
        <f t="shared" si="7"/>
        <v>1.04</v>
      </c>
    </row>
    <row r="39" spans="1:34" ht="16.5" x14ac:dyDescent="0.35">
      <c r="A39" s="55"/>
      <c r="B39" s="54">
        <f t="shared" si="4"/>
        <v>0.25999999999999979</v>
      </c>
      <c r="C39" s="54">
        <f t="shared" si="4"/>
        <v>0.25</v>
      </c>
      <c r="D39" s="54">
        <f t="shared" si="4"/>
        <v>0.25999999999999979</v>
      </c>
      <c r="E39" s="54">
        <f t="shared" si="4"/>
        <v>0.23999999999999932</v>
      </c>
      <c r="F39" s="56">
        <f t="shared" si="4"/>
        <v>0.29000000000000004</v>
      </c>
      <c r="G39" s="71"/>
      <c r="H39" s="22">
        <f t="shared" si="5"/>
        <v>0.31000000000000005</v>
      </c>
      <c r="I39" s="22">
        <f t="shared" si="5"/>
        <v>0.33000000000000007</v>
      </c>
      <c r="J39" s="22">
        <f t="shared" si="5"/>
        <v>0.31999999999999984</v>
      </c>
      <c r="K39" s="22">
        <f t="shared" si="5"/>
        <v>0.27</v>
      </c>
      <c r="L39" s="22">
        <f t="shared" si="5"/>
        <v>0.31000000000000005</v>
      </c>
      <c r="M39" s="22">
        <f t="shared" si="5"/>
        <v>0.2799999999999998</v>
      </c>
      <c r="N39" s="22">
        <f t="shared" si="5"/>
        <v>0.29000000000000004</v>
      </c>
      <c r="O39" s="22">
        <f t="shared" si="5"/>
        <v>0.28000000000000025</v>
      </c>
      <c r="P39" s="22">
        <f t="shared" si="5"/>
        <v>0.28000000000000025</v>
      </c>
      <c r="Q39" s="70">
        <f t="shared" si="5"/>
        <v>0.34000000000000008</v>
      </c>
      <c r="R39" s="55"/>
      <c r="S39" s="54">
        <f t="shared" si="6"/>
        <v>0.9399999999999995</v>
      </c>
      <c r="T39" s="54">
        <f t="shared" si="6"/>
        <v>0.8199999999999994</v>
      </c>
      <c r="U39" s="54">
        <f t="shared" si="6"/>
        <v>0.71</v>
      </c>
      <c r="V39" s="54">
        <f t="shared" si="6"/>
        <v>0.82000000000000028</v>
      </c>
      <c r="W39" s="56">
        <f t="shared" si="6"/>
        <v>0.75999999999999979</v>
      </c>
      <c r="X39" s="71"/>
      <c r="Y39" s="22">
        <f t="shared" si="7"/>
        <v>1.0500000000000007</v>
      </c>
      <c r="Z39" s="22">
        <f t="shared" si="7"/>
        <v>1.0300000000000002</v>
      </c>
      <c r="AA39" s="22">
        <f t="shared" si="7"/>
        <v>1.17</v>
      </c>
      <c r="AB39" s="22">
        <f t="shared" si="7"/>
        <v>1.0699999999999994</v>
      </c>
      <c r="AC39" s="22">
        <f t="shared" si="7"/>
        <v>1.21</v>
      </c>
      <c r="AD39" s="22">
        <f t="shared" si="7"/>
        <v>1.1299999999999999</v>
      </c>
      <c r="AE39" s="22">
        <f t="shared" si="7"/>
        <v>1.1200000000000001</v>
      </c>
      <c r="AF39" s="22">
        <f t="shared" si="7"/>
        <v>1.1599999999999993</v>
      </c>
      <c r="AG39" s="22">
        <f t="shared" si="7"/>
        <v>1.0200000000000005</v>
      </c>
      <c r="AH39" s="70">
        <f t="shared" si="7"/>
        <v>1.2199999999999998</v>
      </c>
    </row>
    <row r="40" spans="1:34" ht="16.5" x14ac:dyDescent="0.35">
      <c r="A40" s="55"/>
      <c r="B40" s="54">
        <f t="shared" si="4"/>
        <v>0.37000000000000011</v>
      </c>
      <c r="C40" s="54">
        <f t="shared" si="4"/>
        <v>0.20999999999999996</v>
      </c>
      <c r="D40" s="54">
        <f t="shared" si="4"/>
        <v>9.9999999999999645E-2</v>
      </c>
      <c r="E40" s="54">
        <f t="shared" si="4"/>
        <v>0.25</v>
      </c>
      <c r="F40" s="56">
        <f t="shared" si="4"/>
        <v>0.27000000000000046</v>
      </c>
      <c r="G40" s="71"/>
      <c r="H40" s="22">
        <f t="shared" si="5"/>
        <v>0.25</v>
      </c>
      <c r="I40" s="22">
        <f t="shared" si="5"/>
        <v>0.33000000000000007</v>
      </c>
      <c r="J40" s="22">
        <f t="shared" si="5"/>
        <v>0.27</v>
      </c>
      <c r="K40" s="22">
        <f t="shared" si="5"/>
        <v>0.27</v>
      </c>
      <c r="L40" s="22">
        <f t="shared" si="5"/>
        <v>0.22999999999999998</v>
      </c>
      <c r="M40" s="22">
        <f t="shared" si="5"/>
        <v>0.30000000000000027</v>
      </c>
      <c r="N40" s="22">
        <f t="shared" si="5"/>
        <v>0.20999999999999996</v>
      </c>
      <c r="O40" s="22">
        <f t="shared" si="5"/>
        <v>0.27</v>
      </c>
      <c r="P40" s="22">
        <f t="shared" si="5"/>
        <v>0.28000000000000025</v>
      </c>
      <c r="Q40" s="70">
        <f t="shared" si="5"/>
        <v>0.31999999999999984</v>
      </c>
      <c r="R40" s="55"/>
      <c r="S40" s="54">
        <f t="shared" si="6"/>
        <v>0.79</v>
      </c>
      <c r="T40" s="54">
        <f t="shared" si="6"/>
        <v>0.75999999999999979</v>
      </c>
      <c r="U40" s="54">
        <f t="shared" si="6"/>
        <v>0.75</v>
      </c>
      <c r="V40" s="54">
        <f t="shared" si="6"/>
        <v>0.76999999999999957</v>
      </c>
      <c r="W40" s="56">
        <f t="shared" si="6"/>
        <v>0.76000000000000068</v>
      </c>
      <c r="X40" s="71"/>
      <c r="Y40" s="22">
        <f t="shared" si="7"/>
        <v>1.1499999999999995</v>
      </c>
      <c r="Z40" s="22">
        <f t="shared" si="7"/>
        <v>1.1200000000000001</v>
      </c>
      <c r="AA40" s="22">
        <f t="shared" si="7"/>
        <v>1.1799999999999997</v>
      </c>
      <c r="AB40" s="22">
        <f t="shared" si="7"/>
        <v>1.1399999999999997</v>
      </c>
      <c r="AC40" s="22">
        <f t="shared" si="7"/>
        <v>0.96999999999999975</v>
      </c>
      <c r="AD40" s="22">
        <f t="shared" si="7"/>
        <v>1.1100000000000003</v>
      </c>
      <c r="AE40" s="22">
        <f t="shared" si="7"/>
        <v>1.1199999999999992</v>
      </c>
      <c r="AF40" s="22">
        <f t="shared" si="7"/>
        <v>1.1600000000000001</v>
      </c>
      <c r="AG40" s="22">
        <f t="shared" si="7"/>
        <v>1.0999999999999996</v>
      </c>
      <c r="AH40" s="70">
        <f t="shared" si="7"/>
        <v>1.21</v>
      </c>
    </row>
    <row r="41" spans="1:34" ht="16.5" x14ac:dyDescent="0.35">
      <c r="A41" s="55"/>
      <c r="B41" s="54">
        <f t="shared" si="4"/>
        <v>0.20999999999999996</v>
      </c>
      <c r="C41" s="54">
        <f t="shared" si="4"/>
        <v>0.12999999999999989</v>
      </c>
      <c r="D41" s="54">
        <f t="shared" si="4"/>
        <v>0.20000000000000018</v>
      </c>
      <c r="E41" s="54">
        <f t="shared" si="4"/>
        <v>0.3100000000000005</v>
      </c>
      <c r="F41" s="56">
        <f t="shared" si="4"/>
        <v>0.35999999999999943</v>
      </c>
      <c r="G41" s="71"/>
      <c r="H41" s="22">
        <f t="shared" si="5"/>
        <v>0.38000000000000012</v>
      </c>
      <c r="I41" s="22">
        <f t="shared" si="5"/>
        <v>0.33999999999999986</v>
      </c>
      <c r="J41" s="22">
        <f t="shared" si="5"/>
        <v>0.2799999999999998</v>
      </c>
      <c r="K41" s="22">
        <f t="shared" si="5"/>
        <v>0.20999999999999996</v>
      </c>
      <c r="L41" s="22">
        <f t="shared" si="5"/>
        <v>0.20999999999999996</v>
      </c>
      <c r="M41" s="22">
        <f t="shared" si="5"/>
        <v>0.22999999999999998</v>
      </c>
      <c r="N41" s="22">
        <f t="shared" si="5"/>
        <v>0.22999999999999998</v>
      </c>
      <c r="O41" s="22">
        <f t="shared" si="5"/>
        <v>0.27</v>
      </c>
      <c r="P41" s="22">
        <f t="shared" si="5"/>
        <v>0.26000000000000023</v>
      </c>
      <c r="Q41" s="70">
        <f t="shared" si="5"/>
        <v>0.29000000000000004</v>
      </c>
      <c r="R41" s="55"/>
      <c r="S41" s="54">
        <f t="shared" si="6"/>
        <v>0.72999999999999954</v>
      </c>
      <c r="T41" s="54">
        <f t="shared" si="6"/>
        <v>0.87999999999999989</v>
      </c>
      <c r="U41" s="54">
        <f t="shared" si="6"/>
        <v>0.83000000000000007</v>
      </c>
      <c r="V41" s="54">
        <f t="shared" si="6"/>
        <v>0.75999999999999979</v>
      </c>
      <c r="W41" s="56">
        <f t="shared" si="6"/>
        <v>0.80999999999999961</v>
      </c>
      <c r="X41" s="71"/>
      <c r="Y41" s="22">
        <f t="shared" si="7"/>
        <v>1.0700000000000003</v>
      </c>
      <c r="Z41" s="22">
        <f t="shared" si="7"/>
        <v>1.1499999999999995</v>
      </c>
      <c r="AA41" s="22">
        <f t="shared" si="7"/>
        <v>1.0499999999999998</v>
      </c>
      <c r="AB41" s="22">
        <f t="shared" si="7"/>
        <v>1.0599999999999996</v>
      </c>
      <c r="AC41" s="22">
        <f t="shared" si="7"/>
        <v>1.2999999999999998</v>
      </c>
      <c r="AD41" s="22">
        <f t="shared" si="7"/>
        <v>1.1899999999999995</v>
      </c>
      <c r="AE41" s="22">
        <f t="shared" si="7"/>
        <v>1.1000000000000005</v>
      </c>
      <c r="AF41" s="22">
        <f t="shared" si="7"/>
        <v>1.2599999999999998</v>
      </c>
      <c r="AG41" s="22">
        <f t="shared" si="7"/>
        <v>1.0900000000000007</v>
      </c>
      <c r="AH41" s="70">
        <f t="shared" si="7"/>
        <v>1.2300000000000004</v>
      </c>
    </row>
    <row r="42" spans="1:34" thickBot="1" x14ac:dyDescent="0.4">
      <c r="A42" s="57"/>
      <c r="B42" s="58">
        <f t="shared" si="4"/>
        <v>0.25999999999999979</v>
      </c>
      <c r="C42" s="58">
        <f t="shared" si="4"/>
        <v>0.23000000000000043</v>
      </c>
      <c r="D42" s="58">
        <f t="shared" si="4"/>
        <v>0.30000000000000071</v>
      </c>
      <c r="E42" s="58">
        <f t="shared" si="4"/>
        <v>0.13999999999999968</v>
      </c>
      <c r="F42" s="59">
        <f t="shared" si="4"/>
        <v>0.25</v>
      </c>
      <c r="G42" s="73"/>
      <c r="H42" s="36">
        <f t="shared" si="5"/>
        <v>0.18999999999999995</v>
      </c>
      <c r="I42" s="36">
        <f t="shared" si="5"/>
        <v>0.2699999999999998</v>
      </c>
      <c r="J42" s="36">
        <f t="shared" si="5"/>
        <v>0.22999999999999998</v>
      </c>
      <c r="K42" s="36">
        <f t="shared" si="5"/>
        <v>0.21999999999999975</v>
      </c>
      <c r="L42" s="36">
        <f t="shared" si="5"/>
        <v>0.14000000000000012</v>
      </c>
      <c r="M42" s="36">
        <f t="shared" si="5"/>
        <v>0.22999999999999998</v>
      </c>
      <c r="N42" s="36">
        <f t="shared" si="5"/>
        <v>0.14999999999999991</v>
      </c>
      <c r="O42" s="36">
        <f t="shared" si="5"/>
        <v>0.18000000000000016</v>
      </c>
      <c r="P42" s="36">
        <f t="shared" si="5"/>
        <v>0.12999999999999989</v>
      </c>
      <c r="Q42" s="74">
        <f t="shared" si="5"/>
        <v>0.18999999999999995</v>
      </c>
      <c r="R42" s="57"/>
      <c r="S42" s="58">
        <f t="shared" si="6"/>
        <v>0.88999999999999968</v>
      </c>
      <c r="T42" s="58">
        <f t="shared" si="6"/>
        <v>0.71999999999999975</v>
      </c>
      <c r="U42" s="58">
        <f t="shared" si="6"/>
        <v>0.79999999999999982</v>
      </c>
      <c r="V42" s="58">
        <f t="shared" si="6"/>
        <v>0.83999999999999986</v>
      </c>
      <c r="W42" s="59">
        <f t="shared" si="6"/>
        <v>0.85000000000000053</v>
      </c>
      <c r="X42" s="73"/>
      <c r="Y42" s="36">
        <f t="shared" si="7"/>
        <v>1.1100000000000003</v>
      </c>
      <c r="Z42" s="36">
        <f t="shared" si="7"/>
        <v>0.9300000000000006</v>
      </c>
      <c r="AA42" s="36">
        <f t="shared" si="7"/>
        <v>1.1899999999999995</v>
      </c>
      <c r="AB42" s="36">
        <f t="shared" si="7"/>
        <v>1.1200000000000001</v>
      </c>
      <c r="AC42" s="36">
        <f t="shared" si="7"/>
        <v>0.97999999999999954</v>
      </c>
      <c r="AD42" s="36">
        <f t="shared" si="7"/>
        <v>1.1099999999999994</v>
      </c>
      <c r="AE42" s="36">
        <f t="shared" si="7"/>
        <v>1.1899999999999995</v>
      </c>
      <c r="AF42" s="36">
        <f t="shared" si="7"/>
        <v>1.0700000000000003</v>
      </c>
      <c r="AG42" s="36">
        <f t="shared" si="7"/>
        <v>1.1900000000000004</v>
      </c>
      <c r="AH42" s="74">
        <f t="shared" si="7"/>
        <v>1.1900000000000004</v>
      </c>
    </row>
    <row r="43" spans="1:34" thickTop="1" x14ac:dyDescent="0.35">
      <c r="A43" s="82" t="s">
        <v>65</v>
      </c>
      <c r="B43" s="60">
        <f>AVERAGE(B33:F37)</f>
        <v>0.29520000000000007</v>
      </c>
      <c r="C43" s="64" t="s">
        <v>51</v>
      </c>
      <c r="D43" s="60">
        <f>MAX(B33:F37)-MIN(B33:F37)</f>
        <v>0.33000000000000096</v>
      </c>
      <c r="E43" s="64" t="s">
        <v>50</v>
      </c>
      <c r="F43" s="61">
        <f>B43/(0.975/E27)</f>
        <v>0.51470769230769242</v>
      </c>
      <c r="G43" s="82" t="s">
        <v>65</v>
      </c>
      <c r="H43" s="60">
        <f>AVERAGE(H33:Q37)</f>
        <v>0.26268000000000002</v>
      </c>
      <c r="I43" s="64" t="s">
        <v>51</v>
      </c>
      <c r="J43" s="60">
        <f>MAX(H33:Q37)-MIN(H33:Q37)</f>
        <v>0.16000000000000014</v>
      </c>
      <c r="K43" s="64" t="s">
        <v>50</v>
      </c>
      <c r="L43" s="78">
        <f>H43/(0.975/K27)</f>
        <v>0.40412307692307697</v>
      </c>
      <c r="M43" s="79" t="s">
        <v>60</v>
      </c>
      <c r="N43" s="80">
        <f>1-(J43/2*H43)</f>
        <v>0.97898560000000001</v>
      </c>
      <c r="O43" s="84" t="s">
        <v>62</v>
      </c>
      <c r="P43" s="86">
        <f>MAX(H33:Q42)-MIN(H33:Q42)</f>
        <v>0.27000000000000024</v>
      </c>
      <c r="Q43" s="152"/>
      <c r="R43" s="82" t="s">
        <v>65</v>
      </c>
      <c r="S43" s="60">
        <f>AVERAGE(S33:W37)</f>
        <v>1.0718399999999999</v>
      </c>
      <c r="T43" s="64" t="s">
        <v>51</v>
      </c>
      <c r="U43" s="60">
        <f>MAX(S33:W37)-MIN(S33:W37)</f>
        <v>0.25999999999999979</v>
      </c>
      <c r="V43" s="64" t="s">
        <v>50</v>
      </c>
      <c r="W43" s="61">
        <f>S43/(0.975/V27)</f>
        <v>1.5390523076923073</v>
      </c>
      <c r="X43" s="82" t="s">
        <v>65</v>
      </c>
      <c r="Y43" s="60">
        <f>AVERAGE(Y33:AH37)</f>
        <v>1.4580000000000004</v>
      </c>
      <c r="Z43" s="64" t="s">
        <v>51</v>
      </c>
      <c r="AA43" s="60">
        <f>MAX(Y33:AH37)-MIN(Y33:AH37)</f>
        <v>4.0200000000000005</v>
      </c>
      <c r="AB43" s="64" t="s">
        <v>50</v>
      </c>
      <c r="AC43" s="78">
        <f>Y43/(2.268/AB27)</f>
        <v>0.96428571428571463</v>
      </c>
      <c r="AD43" s="79" t="s">
        <v>60</v>
      </c>
      <c r="AE43" s="80">
        <f>1-(AA43/2*Y43)</f>
        <v>-1.9305800000000013</v>
      </c>
      <c r="AF43" s="84" t="s">
        <v>62</v>
      </c>
      <c r="AG43" s="86">
        <f>MAX(Y33:AH42)-MIN(Y33:AH42)</f>
        <v>4.2799999999999994</v>
      </c>
      <c r="AH43" s="152"/>
    </row>
    <row r="44" spans="1:34" thickBot="1" x14ac:dyDescent="0.4">
      <c r="A44" s="83" t="s">
        <v>64</v>
      </c>
      <c r="B44" s="62">
        <f>AVERAGE(B39:F42)</f>
        <v>0.2445</v>
      </c>
      <c r="C44" s="65" t="s">
        <v>51</v>
      </c>
      <c r="D44" s="62">
        <f>MAX(B38:F42)-MIN(B38:F42)</f>
        <v>0.27000000000000046</v>
      </c>
      <c r="E44" s="65" t="s">
        <v>50</v>
      </c>
      <c r="F44" s="63">
        <f>B44/(0.975/E27)</f>
        <v>0.42630769230769233</v>
      </c>
      <c r="G44" s="83" t="s">
        <v>64</v>
      </c>
      <c r="H44" s="62">
        <f>AVERAGE(H39:Q42)</f>
        <v>0.25925000000000009</v>
      </c>
      <c r="I44" s="65" t="s">
        <v>51</v>
      </c>
      <c r="J44" s="62">
        <f>MAX(H38:Q42)-MIN(H38:Q42)</f>
        <v>0.27000000000000024</v>
      </c>
      <c r="K44" s="65" t="s">
        <v>50</v>
      </c>
      <c r="L44" s="75">
        <f>H44/(0.975/K27)</f>
        <v>0.39884615384615396</v>
      </c>
      <c r="M44" s="76" t="s">
        <v>60</v>
      </c>
      <c r="N44" s="81">
        <f>1-(J44/2*H44)</f>
        <v>0.96500124999999992</v>
      </c>
      <c r="O44" s="85" t="s">
        <v>63</v>
      </c>
      <c r="P44" s="87">
        <f>1-(P43/2*AVERAGE(H43:H44))</f>
        <v>0.96476972499999991</v>
      </c>
      <c r="Q44" s="153"/>
      <c r="R44" s="83" t="s">
        <v>64</v>
      </c>
      <c r="S44" s="62">
        <f>AVERAGE(S39:W42)</f>
        <v>0.79949999999999988</v>
      </c>
      <c r="T44" s="65" t="s">
        <v>51</v>
      </c>
      <c r="U44" s="62">
        <f>MAX(S38:W42)-MIN(S38:W42)</f>
        <v>0.24000000000000021</v>
      </c>
      <c r="V44" s="65" t="s">
        <v>50</v>
      </c>
      <c r="W44" s="63">
        <f>S44/(0.975/V27)</f>
        <v>1.1479999999999997</v>
      </c>
      <c r="X44" s="83" t="s">
        <v>64</v>
      </c>
      <c r="Y44" s="62">
        <f>AVERAGE(Y39:AH42)</f>
        <v>1.1254999999999995</v>
      </c>
      <c r="Z44" s="65" t="s">
        <v>51</v>
      </c>
      <c r="AA44" s="62">
        <f>MAX(Y38:AH42)-MIN(Y38:AH42)</f>
        <v>0.36999999999999922</v>
      </c>
      <c r="AB44" s="65" t="s">
        <v>50</v>
      </c>
      <c r="AC44" s="75">
        <f>Y44/(2.268/AB27)</f>
        <v>0.74437830687830664</v>
      </c>
      <c r="AD44" s="76" t="s">
        <v>60</v>
      </c>
      <c r="AE44" s="81">
        <f>1-(AA44/2*Y44)</f>
        <v>0.7917825000000005</v>
      </c>
      <c r="AF44" s="85" t="s">
        <v>63</v>
      </c>
      <c r="AG44" s="87">
        <f>1-(AG43/2*AVERAGE(Y43:Y44))</f>
        <v>-1.7643449999999996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778" priority="5" operator="notBetween">
      <formula>0.2</formula>
      <formula>0.404</formula>
    </cfRule>
  </conditionalFormatting>
  <conditionalFormatting sqref="E28">
    <cfRule type="cellIs" dxfId="777" priority="6" operator="notBetween">
      <formula>0.38</formula>
      <formula>0.72</formula>
    </cfRule>
  </conditionalFormatting>
  <conditionalFormatting sqref="K26">
    <cfRule type="cellIs" dxfId="776" priority="4" operator="notBetween">
      <formula>0.77</formula>
      <formula>0.91</formula>
    </cfRule>
  </conditionalFormatting>
  <conditionalFormatting sqref="K28">
    <cfRule type="cellIs" dxfId="775" priority="3" operator="notBetween">
      <formula>0.38</formula>
      <formula>0.72</formula>
    </cfRule>
  </conditionalFormatting>
  <conditionalFormatting sqref="AB26">
    <cfRule type="cellIs" dxfId="774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EBE2-CD37-4C59-AD8D-9F1352E48AC0}">
  <sheetPr>
    <pageSetUpPr fitToPage="1"/>
  </sheetPr>
  <dimension ref="A1:CK46"/>
  <sheetViews>
    <sheetView topLeftCell="BH1" zoomScaleNormal="100" workbookViewId="0">
      <selection activeCell="CK24" sqref="CK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  <col min="35" max="35" width="13.25" style="88" customWidth="1"/>
    <col min="36" max="36" width="9" style="88" customWidth="1"/>
    <col min="37" max="37" width="8.125" style="88" customWidth="1"/>
    <col min="38" max="38" width="7.5" style="88" customWidth="1"/>
    <col min="39" max="39" width="7.75" style="88" customWidth="1"/>
    <col min="40" max="40" width="7" style="88" customWidth="1"/>
    <col min="41" max="41" width="7.375" style="88" customWidth="1"/>
    <col min="42" max="42" width="6.875" style="88" customWidth="1"/>
    <col min="43" max="43" width="7" style="88" customWidth="1"/>
    <col min="44" max="44" width="6.375" customWidth="1"/>
    <col min="45" max="45" width="7.625" customWidth="1"/>
    <col min="46" max="46" width="13.25" style="88" customWidth="1"/>
    <col min="47" max="47" width="9" style="88" customWidth="1"/>
    <col min="48" max="48" width="8.125" style="88" customWidth="1"/>
    <col min="49" max="49" width="7.5" style="88" customWidth="1"/>
    <col min="50" max="50" width="7.75" style="88" customWidth="1"/>
    <col min="51" max="51" width="7" style="88" customWidth="1"/>
    <col min="52" max="52" width="7.375" style="88" customWidth="1"/>
    <col min="53" max="53" width="6.875" style="88" customWidth="1"/>
    <col min="54" max="54" width="7" style="88" customWidth="1"/>
    <col min="55" max="55" width="6.375" customWidth="1"/>
    <col min="56" max="56" width="7.625" customWidth="1"/>
    <col min="57" max="57" width="13.25" style="88" customWidth="1"/>
    <col min="58" max="58" width="9" style="88" customWidth="1"/>
    <col min="59" max="59" width="8.125" style="88" customWidth="1"/>
    <col min="60" max="60" width="7.5" style="88" customWidth="1"/>
    <col min="61" max="61" width="7.75" style="88" customWidth="1"/>
    <col min="62" max="62" width="7" style="88" customWidth="1"/>
    <col min="63" max="63" width="7.375" style="88" customWidth="1"/>
    <col min="64" max="64" width="6.875" style="88" customWidth="1"/>
    <col min="65" max="65" width="7" style="88" customWidth="1"/>
    <col min="66" max="66" width="6.375" customWidth="1"/>
    <col min="67" max="67" width="7.625" customWidth="1"/>
    <col min="68" max="68" width="17.25" customWidth="1"/>
    <col min="69" max="78" width="6.625" customWidth="1"/>
    <col min="79" max="79" width="17.25" customWidth="1"/>
    <col min="80" max="89" width="6.625" customWidth="1"/>
  </cols>
  <sheetData>
    <row r="1" spans="1:89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 t="s">
        <v>90</v>
      </c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 t="s">
        <v>90</v>
      </c>
      <c r="AU1" s="183"/>
      <c r="AV1" s="183"/>
      <c r="AW1" s="183"/>
      <c r="AX1" s="183"/>
      <c r="AY1" s="183"/>
      <c r="AZ1" s="183"/>
      <c r="BA1" s="183"/>
      <c r="BB1" s="183"/>
      <c r="BC1" s="183"/>
      <c r="BD1" s="183"/>
      <c r="BE1" s="183" t="s">
        <v>90</v>
      </c>
      <c r="BF1" s="183"/>
      <c r="BG1" s="183"/>
      <c r="BH1" s="183"/>
      <c r="BI1" s="183"/>
      <c r="BJ1" s="183"/>
      <c r="BK1" s="183"/>
      <c r="BL1" s="183"/>
      <c r="BM1" s="183"/>
      <c r="BN1" s="183"/>
      <c r="BO1" s="183"/>
      <c r="BP1" s="183" t="s">
        <v>77</v>
      </c>
      <c r="BQ1" s="183"/>
      <c r="BR1" s="183"/>
      <c r="BS1" s="183"/>
      <c r="BT1" s="183"/>
      <c r="BU1" s="183"/>
      <c r="BV1" s="183"/>
      <c r="BW1" s="183"/>
      <c r="BX1" s="183"/>
      <c r="BY1" s="183"/>
      <c r="BZ1" s="183"/>
      <c r="CA1" s="183" t="s">
        <v>77</v>
      </c>
      <c r="CB1" s="183"/>
      <c r="CC1" s="183"/>
      <c r="CD1" s="183"/>
      <c r="CE1" s="183"/>
      <c r="CF1" s="183"/>
      <c r="CG1" s="183"/>
      <c r="CH1" s="183"/>
      <c r="CI1" s="183"/>
      <c r="CJ1" s="183"/>
      <c r="CK1" s="183"/>
    </row>
    <row r="2" spans="1:89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84" t="s">
        <v>104</v>
      </c>
      <c r="AJ2" s="185"/>
      <c r="AK2" s="185"/>
      <c r="AL2" s="185"/>
      <c r="AM2" s="185"/>
      <c r="AN2" s="185"/>
      <c r="AO2" s="185"/>
      <c r="AP2" s="185"/>
      <c r="AQ2" s="185"/>
      <c r="AR2" s="185"/>
      <c r="AS2" s="186"/>
      <c r="AT2" s="184" t="s">
        <v>105</v>
      </c>
      <c r="AU2" s="185"/>
      <c r="AV2" s="185"/>
      <c r="AW2" s="185"/>
      <c r="AX2" s="185"/>
      <c r="AY2" s="185"/>
      <c r="AZ2" s="185"/>
      <c r="BA2" s="185"/>
      <c r="BB2" s="185"/>
      <c r="BC2" s="185"/>
      <c r="BD2" s="186"/>
      <c r="BE2" s="184" t="s">
        <v>106</v>
      </c>
      <c r="BF2" s="185"/>
      <c r="BG2" s="185"/>
      <c r="BH2" s="185"/>
      <c r="BI2" s="185"/>
      <c r="BJ2" s="185"/>
      <c r="BK2" s="185"/>
      <c r="BL2" s="185"/>
      <c r="BM2" s="185"/>
      <c r="BN2" s="185"/>
      <c r="BO2" s="186"/>
      <c r="BP2" s="187" t="s">
        <v>102</v>
      </c>
      <c r="BQ2" s="185"/>
      <c r="BR2" s="185"/>
      <c r="BS2" s="185"/>
      <c r="BT2" s="185"/>
      <c r="BU2" s="185"/>
      <c r="BV2" s="185"/>
      <c r="BW2" s="185"/>
      <c r="BX2" s="185"/>
      <c r="BY2" s="185"/>
      <c r="BZ2" s="186"/>
      <c r="CA2" s="184" t="s">
        <v>94</v>
      </c>
      <c r="CB2" s="185"/>
      <c r="CC2" s="185"/>
      <c r="CD2" s="185"/>
      <c r="CE2" s="185"/>
      <c r="CF2" s="185"/>
      <c r="CG2" s="185"/>
      <c r="CH2" s="185"/>
      <c r="CI2" s="185"/>
      <c r="CJ2" s="185"/>
      <c r="CK2" s="186"/>
    </row>
    <row r="3" spans="1:89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  <c r="AI3" s="49" t="s">
        <v>49</v>
      </c>
      <c r="AJ3" s="50">
        <v>1</v>
      </c>
      <c r="AK3" s="50">
        <v>2</v>
      </c>
      <c r="AL3" s="50">
        <v>3</v>
      </c>
      <c r="AM3" s="50">
        <v>4</v>
      </c>
      <c r="AN3" s="50">
        <v>5</v>
      </c>
      <c r="AO3" s="50">
        <v>6</v>
      </c>
      <c r="AP3" s="50">
        <v>7</v>
      </c>
      <c r="AQ3" s="50">
        <v>8</v>
      </c>
      <c r="AR3" s="50">
        <v>9</v>
      </c>
      <c r="AS3" s="51">
        <v>10</v>
      </c>
      <c r="AT3" s="49" t="s">
        <v>49</v>
      </c>
      <c r="AU3" s="50">
        <v>1</v>
      </c>
      <c r="AV3" s="50">
        <v>2</v>
      </c>
      <c r="AW3" s="50">
        <v>3</v>
      </c>
      <c r="AX3" s="50">
        <v>4</v>
      </c>
      <c r="AY3" s="50">
        <v>5</v>
      </c>
      <c r="AZ3" s="50">
        <v>6</v>
      </c>
      <c r="BA3" s="50">
        <v>7</v>
      </c>
      <c r="BB3" s="50">
        <v>8</v>
      </c>
      <c r="BC3" s="50">
        <v>9</v>
      </c>
      <c r="BD3" s="51">
        <v>10</v>
      </c>
      <c r="BE3" s="49" t="s">
        <v>49</v>
      </c>
      <c r="BF3" s="50">
        <v>1</v>
      </c>
      <c r="BG3" s="50">
        <v>2</v>
      </c>
      <c r="BH3" s="50">
        <v>3</v>
      </c>
      <c r="BI3" s="50">
        <v>4</v>
      </c>
      <c r="BJ3" s="50">
        <v>5</v>
      </c>
      <c r="BK3" s="50">
        <v>6</v>
      </c>
      <c r="BL3" s="50">
        <v>7</v>
      </c>
      <c r="BM3" s="50">
        <v>8</v>
      </c>
      <c r="BN3" s="50">
        <v>9</v>
      </c>
      <c r="BO3" s="51">
        <v>10</v>
      </c>
      <c r="BP3" s="49" t="s">
        <v>49</v>
      </c>
      <c r="BQ3" s="50">
        <v>1</v>
      </c>
      <c r="BR3" s="50">
        <v>2</v>
      </c>
      <c r="BS3" s="50">
        <v>3</v>
      </c>
      <c r="BT3" s="50">
        <v>4</v>
      </c>
      <c r="BU3" s="50">
        <v>5</v>
      </c>
      <c r="BV3" s="50">
        <v>6</v>
      </c>
      <c r="BW3" s="50">
        <v>7</v>
      </c>
      <c r="BX3" s="50">
        <v>8</v>
      </c>
      <c r="BY3" s="50">
        <v>9</v>
      </c>
      <c r="BZ3" s="51">
        <v>10</v>
      </c>
      <c r="CA3" s="49" t="s">
        <v>49</v>
      </c>
      <c r="CB3" s="50">
        <v>1</v>
      </c>
      <c r="CC3" s="50">
        <v>2</v>
      </c>
      <c r="CD3" s="50">
        <v>3</v>
      </c>
      <c r="CE3" s="50">
        <v>4</v>
      </c>
      <c r="CF3" s="50">
        <v>5</v>
      </c>
      <c r="CG3" s="50">
        <v>6</v>
      </c>
      <c r="CH3" s="50">
        <v>7</v>
      </c>
      <c r="CI3" s="50">
        <v>8</v>
      </c>
      <c r="CJ3" s="50">
        <v>9</v>
      </c>
      <c r="CK3" s="51">
        <v>10</v>
      </c>
    </row>
    <row r="4" spans="1:89" thickTop="1" x14ac:dyDescent="0.35">
      <c r="A4" s="108" t="s">
        <v>74</v>
      </c>
      <c r="B4" s="91">
        <v>5.14</v>
      </c>
      <c r="C4" s="91">
        <v>4.97</v>
      </c>
      <c r="D4" s="91">
        <v>5.21</v>
      </c>
      <c r="E4" s="91">
        <v>5.07</v>
      </c>
      <c r="F4" s="95">
        <v>5.01</v>
      </c>
      <c r="G4" s="23" t="s">
        <v>74</v>
      </c>
      <c r="H4" s="91">
        <v>2.11</v>
      </c>
      <c r="I4" s="91">
        <v>2.21</v>
      </c>
      <c r="J4" s="91">
        <v>2.23</v>
      </c>
      <c r="K4" s="91">
        <v>2.27</v>
      </c>
      <c r="L4" s="91">
        <v>2.29</v>
      </c>
      <c r="M4" s="91">
        <v>2.3199999999999998</v>
      </c>
      <c r="N4" s="91">
        <v>2.39</v>
      </c>
      <c r="O4" s="91">
        <v>2.39</v>
      </c>
      <c r="P4" s="91">
        <v>2.25</v>
      </c>
      <c r="Q4" s="95">
        <v>2.21</v>
      </c>
      <c r="R4" s="108" t="s">
        <v>74</v>
      </c>
      <c r="S4" s="91">
        <v>5.05</v>
      </c>
      <c r="T4" s="91">
        <v>4.9000000000000004</v>
      </c>
      <c r="U4" s="91">
        <v>5.0999999999999996</v>
      </c>
      <c r="V4" s="91">
        <v>5.32</v>
      </c>
      <c r="W4" s="95">
        <v>5.16</v>
      </c>
      <c r="X4" s="23" t="s">
        <v>74</v>
      </c>
      <c r="Y4" s="91">
        <v>5.19</v>
      </c>
      <c r="Z4" s="91">
        <v>5.44</v>
      </c>
      <c r="AA4" s="91">
        <v>5.6</v>
      </c>
      <c r="AB4" s="91">
        <v>5.48</v>
      </c>
      <c r="AC4" s="91">
        <v>5.67</v>
      </c>
      <c r="AD4" s="91">
        <v>5.65</v>
      </c>
      <c r="AE4" s="91">
        <v>5.65</v>
      </c>
      <c r="AF4" s="91">
        <v>5.68</v>
      </c>
      <c r="AG4" s="91">
        <v>5.64</v>
      </c>
      <c r="AH4" s="95">
        <v>5.5</v>
      </c>
      <c r="AI4" s="23" t="s">
        <v>74</v>
      </c>
      <c r="AJ4" s="91">
        <v>5.4</v>
      </c>
      <c r="AK4" s="91">
        <v>5.75</v>
      </c>
      <c r="AL4" s="91">
        <v>5.7</v>
      </c>
      <c r="AM4" s="91">
        <v>5.69</v>
      </c>
      <c r="AN4" s="91">
        <v>5.61</v>
      </c>
      <c r="AO4" s="91">
        <v>5.65</v>
      </c>
      <c r="AP4" s="91">
        <v>5.41</v>
      </c>
      <c r="AQ4" s="91">
        <v>5.33</v>
      </c>
      <c r="AR4" s="91">
        <v>5.4</v>
      </c>
      <c r="AS4" s="95">
        <v>5.33</v>
      </c>
      <c r="AT4" s="23" t="s">
        <v>74</v>
      </c>
      <c r="AU4" s="91">
        <v>5.47</v>
      </c>
      <c r="AV4" s="91">
        <v>5.65</v>
      </c>
      <c r="AW4" s="91">
        <v>5.78</v>
      </c>
      <c r="AX4" s="91">
        <v>5.75</v>
      </c>
      <c r="AY4" s="91">
        <v>5.71</v>
      </c>
      <c r="AZ4" s="91">
        <v>5.55</v>
      </c>
      <c r="BA4" s="91">
        <v>5.39</v>
      </c>
      <c r="BB4" s="91">
        <v>5.35</v>
      </c>
      <c r="BC4" s="91">
        <v>5.36</v>
      </c>
      <c r="BD4" s="95">
        <v>5.33</v>
      </c>
      <c r="BE4" s="23" t="s">
        <v>74</v>
      </c>
      <c r="BF4" s="91">
        <v>5.28</v>
      </c>
      <c r="BG4" s="91">
        <v>5.34</v>
      </c>
      <c r="BH4" s="91">
        <v>5.4</v>
      </c>
      <c r="BI4" s="91">
        <v>5.34</v>
      </c>
      <c r="BJ4" s="91">
        <v>5.53</v>
      </c>
      <c r="BK4" s="91">
        <v>5.94</v>
      </c>
      <c r="BL4" s="91">
        <v>5.8</v>
      </c>
      <c r="BM4" s="91">
        <v>5.78</v>
      </c>
      <c r="BN4" s="91">
        <v>5.7</v>
      </c>
      <c r="BO4" s="95">
        <v>5.57</v>
      </c>
      <c r="BP4" s="23" t="s">
        <v>74</v>
      </c>
      <c r="BQ4" s="91">
        <v>2.11</v>
      </c>
      <c r="BR4" s="91">
        <v>2.3199999999999998</v>
      </c>
      <c r="BS4" s="91">
        <v>2.27</v>
      </c>
      <c r="BT4" s="91">
        <v>2.3199999999999998</v>
      </c>
      <c r="BU4" s="91">
        <v>2.3199999999999998</v>
      </c>
      <c r="BV4" s="91">
        <v>2.31</v>
      </c>
      <c r="BW4" s="91">
        <v>2.34</v>
      </c>
      <c r="BX4" s="91">
        <v>2.36</v>
      </c>
      <c r="BY4" s="91">
        <v>2.27</v>
      </c>
      <c r="BZ4" s="95">
        <v>2.13</v>
      </c>
      <c r="CA4" s="23" t="s">
        <v>74</v>
      </c>
      <c r="CB4" s="91">
        <v>2.1800000000000002</v>
      </c>
      <c r="CC4" s="91">
        <v>2.2799999999999998</v>
      </c>
      <c r="CD4" s="91">
        <v>2.2999999999999998</v>
      </c>
      <c r="CE4" s="91">
        <v>2.3199999999999998</v>
      </c>
      <c r="CF4" s="91">
        <v>2.31</v>
      </c>
      <c r="CG4" s="91">
        <v>2.38</v>
      </c>
      <c r="CH4" s="91">
        <v>2.41</v>
      </c>
      <c r="CI4" s="91">
        <v>2.3199999999999998</v>
      </c>
      <c r="CJ4" s="91">
        <v>2.21</v>
      </c>
      <c r="CK4" s="95">
        <v>2.09</v>
      </c>
    </row>
    <row r="5" spans="1:89" ht="16.5" x14ac:dyDescent="0.35">
      <c r="A5" s="109"/>
      <c r="B5" s="91">
        <v>5.27</v>
      </c>
      <c r="C5" s="90">
        <v>5.01</v>
      </c>
      <c r="D5" s="90">
        <v>5.17</v>
      </c>
      <c r="E5" s="90">
        <v>5.17</v>
      </c>
      <c r="F5" s="94">
        <v>5.07</v>
      </c>
      <c r="G5" s="25"/>
      <c r="H5" s="91">
        <v>2.13</v>
      </c>
      <c r="I5" s="90">
        <v>2.2400000000000002</v>
      </c>
      <c r="J5" s="90">
        <v>2.23</v>
      </c>
      <c r="K5" s="90">
        <v>2.3199999999999998</v>
      </c>
      <c r="L5" s="90">
        <v>2.29</v>
      </c>
      <c r="M5" s="90">
        <v>2.3199999999999998</v>
      </c>
      <c r="N5" s="90">
        <v>2.38</v>
      </c>
      <c r="O5" s="90">
        <v>2.31</v>
      </c>
      <c r="P5" s="90">
        <v>2.25</v>
      </c>
      <c r="Q5" s="94">
        <v>2.2000000000000002</v>
      </c>
      <c r="R5" s="109"/>
      <c r="S5" s="91">
        <v>4.97</v>
      </c>
      <c r="T5" s="90">
        <v>4.96</v>
      </c>
      <c r="U5" s="90">
        <v>5.2</v>
      </c>
      <c r="V5" s="90">
        <v>5.21</v>
      </c>
      <c r="W5" s="94">
        <v>5.16</v>
      </c>
      <c r="X5" s="25"/>
      <c r="Y5" s="91">
        <v>5.5</v>
      </c>
      <c r="Z5" s="90">
        <v>5.61</v>
      </c>
      <c r="AA5" s="90">
        <v>5.6</v>
      </c>
      <c r="AB5" s="90">
        <v>5.53</v>
      </c>
      <c r="AC5" s="90">
        <v>5.65</v>
      </c>
      <c r="AD5" s="90">
        <v>5.7</v>
      </c>
      <c r="AE5" s="90">
        <v>5.68</v>
      </c>
      <c r="AF5" s="90">
        <v>5.72</v>
      </c>
      <c r="AG5" s="90">
        <v>5.74</v>
      </c>
      <c r="AH5" s="94">
        <v>5.47</v>
      </c>
      <c r="AI5" s="25"/>
      <c r="AJ5" s="91">
        <v>5.38</v>
      </c>
      <c r="AK5" s="90">
        <v>5.7</v>
      </c>
      <c r="AL5" s="90">
        <v>5.87</v>
      </c>
      <c r="AM5" s="90">
        <v>5.85</v>
      </c>
      <c r="AN5" s="90">
        <v>5.78</v>
      </c>
      <c r="AO5" s="90">
        <v>5.57</v>
      </c>
      <c r="AP5" s="90">
        <v>5.7469999999999999</v>
      </c>
      <c r="AQ5" s="90">
        <v>5.33</v>
      </c>
      <c r="AR5" s="90">
        <v>5.37</v>
      </c>
      <c r="AS5" s="94">
        <v>5.27</v>
      </c>
      <c r="AT5" s="25"/>
      <c r="AU5" s="91">
        <v>5.54</v>
      </c>
      <c r="AV5" s="90">
        <v>5.64</v>
      </c>
      <c r="AW5" s="90">
        <v>5.89</v>
      </c>
      <c r="AX5" s="90">
        <v>5.77</v>
      </c>
      <c r="AY5" s="90">
        <v>5.76</v>
      </c>
      <c r="AZ5" s="90">
        <v>5.59</v>
      </c>
      <c r="BA5" s="90">
        <v>5.44</v>
      </c>
      <c r="BB5" s="90">
        <v>5.32</v>
      </c>
      <c r="BC5" s="90">
        <v>5.36</v>
      </c>
      <c r="BD5" s="94">
        <v>5.38</v>
      </c>
      <c r="BE5" s="25"/>
      <c r="BF5" s="91">
        <v>5.38</v>
      </c>
      <c r="BG5" s="90">
        <v>5.35</v>
      </c>
      <c r="BH5" s="90">
        <v>5.42</v>
      </c>
      <c r="BI5" s="90">
        <v>5.48</v>
      </c>
      <c r="BJ5" s="90">
        <v>5.63</v>
      </c>
      <c r="BK5" s="90">
        <v>5.83</v>
      </c>
      <c r="BL5" s="90">
        <v>5.71</v>
      </c>
      <c r="BM5" s="90">
        <v>5.83</v>
      </c>
      <c r="BN5" s="90">
        <v>5.79</v>
      </c>
      <c r="BO5" s="94">
        <v>5.49</v>
      </c>
      <c r="BP5" s="25"/>
      <c r="BQ5" s="91">
        <v>2.21</v>
      </c>
      <c r="BR5" s="90">
        <v>2.34</v>
      </c>
      <c r="BS5" s="90">
        <v>2.33</v>
      </c>
      <c r="BT5" s="90">
        <v>2.38</v>
      </c>
      <c r="BU5" s="90">
        <v>2.39</v>
      </c>
      <c r="BV5" s="90">
        <v>2.4500000000000002</v>
      </c>
      <c r="BW5" s="90">
        <v>2.38</v>
      </c>
      <c r="BX5" s="90">
        <v>2.38</v>
      </c>
      <c r="BY5" s="90">
        <v>2.31</v>
      </c>
      <c r="BZ5" s="94">
        <v>2.23</v>
      </c>
      <c r="CA5" s="25"/>
      <c r="CB5" s="91">
        <v>2.21</v>
      </c>
      <c r="CC5" s="90">
        <v>2.3199999999999998</v>
      </c>
      <c r="CD5" s="90">
        <v>2.2999999999999998</v>
      </c>
      <c r="CE5" s="90">
        <v>2.36</v>
      </c>
      <c r="CF5" s="90">
        <v>2.39</v>
      </c>
      <c r="CG5" s="90">
        <v>2.36</v>
      </c>
      <c r="CH5" s="90">
        <v>2.4</v>
      </c>
      <c r="CI5" s="90">
        <v>2.42</v>
      </c>
      <c r="CJ5" s="90">
        <v>2.29</v>
      </c>
      <c r="CK5" s="94">
        <v>2.25</v>
      </c>
    </row>
    <row r="6" spans="1:89" ht="16.5" x14ac:dyDescent="0.35">
      <c r="A6" s="109"/>
      <c r="B6" s="91">
        <v>5.21</v>
      </c>
      <c r="C6" s="90">
        <v>5.08</v>
      </c>
      <c r="D6" s="90">
        <v>5.14</v>
      </c>
      <c r="E6" s="90">
        <v>5.17</v>
      </c>
      <c r="F6" s="94">
        <v>5.04</v>
      </c>
      <c r="G6" s="25"/>
      <c r="H6" s="91">
        <v>2.16</v>
      </c>
      <c r="I6" s="90">
        <v>2.25</v>
      </c>
      <c r="J6" s="90">
        <v>2.3199999999999998</v>
      </c>
      <c r="K6" s="90">
        <v>2.36</v>
      </c>
      <c r="L6" s="90">
        <v>2.36</v>
      </c>
      <c r="M6" s="90">
        <v>2.34</v>
      </c>
      <c r="N6" s="90">
        <v>2.36</v>
      </c>
      <c r="O6" s="90">
        <v>2.4</v>
      </c>
      <c r="P6" s="90">
        <v>2.2799999999999998</v>
      </c>
      <c r="Q6" s="94">
        <v>2.23</v>
      </c>
      <c r="R6" s="109"/>
      <c r="S6" s="91">
        <v>4.88</v>
      </c>
      <c r="T6" s="90">
        <v>4.97</v>
      </c>
      <c r="U6" s="90">
        <v>5.12</v>
      </c>
      <c r="V6" s="90">
        <v>5.28</v>
      </c>
      <c r="W6" s="94">
        <v>5.25</v>
      </c>
      <c r="X6" s="25"/>
      <c r="Y6" s="91">
        <v>5.29</v>
      </c>
      <c r="Z6" s="90">
        <v>5.69</v>
      </c>
      <c r="AA6" s="90">
        <v>5.62</v>
      </c>
      <c r="AB6" s="90">
        <v>5.71</v>
      </c>
      <c r="AC6" s="90">
        <v>5.68</v>
      </c>
      <c r="AD6" s="90">
        <v>5.67</v>
      </c>
      <c r="AE6" s="90">
        <v>5.68</v>
      </c>
      <c r="AF6" s="90">
        <v>5.77</v>
      </c>
      <c r="AG6" s="90">
        <v>5.8</v>
      </c>
      <c r="AH6" s="94">
        <v>5.56</v>
      </c>
      <c r="AI6" s="25"/>
      <c r="AJ6" s="91">
        <v>5.58</v>
      </c>
      <c r="AK6" s="90">
        <v>5.72</v>
      </c>
      <c r="AL6" s="90">
        <v>5.92</v>
      </c>
      <c r="AM6" s="90">
        <v>5.88</v>
      </c>
      <c r="AN6" s="90">
        <v>5.55</v>
      </c>
      <c r="AO6" s="90">
        <v>5.63</v>
      </c>
      <c r="AP6" s="90">
        <v>5.45</v>
      </c>
      <c r="AQ6" s="90">
        <v>5.28</v>
      </c>
      <c r="AR6" s="90">
        <v>5.4560000000000004</v>
      </c>
      <c r="AS6" s="94">
        <v>5.27</v>
      </c>
      <c r="AT6" s="25"/>
      <c r="AU6" s="91">
        <v>5.43</v>
      </c>
      <c r="AV6" s="90">
        <v>5.8</v>
      </c>
      <c r="AW6" s="90">
        <v>5.71</v>
      </c>
      <c r="AX6" s="90">
        <v>5.78</v>
      </c>
      <c r="AY6" s="90">
        <v>5.75</v>
      </c>
      <c r="AZ6" s="90">
        <v>5.7</v>
      </c>
      <c r="BA6" s="90">
        <v>5.46</v>
      </c>
      <c r="BB6" s="90">
        <v>5.32</v>
      </c>
      <c r="BC6" s="90">
        <v>5.37</v>
      </c>
      <c r="BD6" s="94">
        <v>5.23</v>
      </c>
      <c r="BE6" s="25"/>
      <c r="BF6" s="91">
        <v>5.49</v>
      </c>
      <c r="BG6" s="90">
        <v>5.63</v>
      </c>
      <c r="BH6" s="90">
        <v>5.92</v>
      </c>
      <c r="BI6" s="90">
        <v>5.76</v>
      </c>
      <c r="BJ6" s="90">
        <v>5.77</v>
      </c>
      <c r="BK6" s="90">
        <v>5.62</v>
      </c>
      <c r="BL6" s="90">
        <v>5.45</v>
      </c>
      <c r="BM6" s="90">
        <v>5.36</v>
      </c>
      <c r="BN6" s="90">
        <v>5.34</v>
      </c>
      <c r="BO6" s="94">
        <v>5.27</v>
      </c>
      <c r="BP6" s="25"/>
      <c r="BQ6" s="91">
        <v>2.1800000000000002</v>
      </c>
      <c r="BR6" s="90">
        <v>2.2999999999999998</v>
      </c>
      <c r="BS6" s="90">
        <v>2.2999999999999998</v>
      </c>
      <c r="BT6" s="90">
        <v>2.31</v>
      </c>
      <c r="BU6" s="90">
        <v>2.36</v>
      </c>
      <c r="BV6" s="90">
        <v>2.42</v>
      </c>
      <c r="BW6" s="90">
        <v>2.4</v>
      </c>
      <c r="BX6" s="90">
        <v>2.3199999999999998</v>
      </c>
      <c r="BY6" s="90">
        <v>2.2999999999999998</v>
      </c>
      <c r="BZ6" s="94">
        <v>2.19</v>
      </c>
      <c r="CA6" s="25"/>
      <c r="CB6" s="91">
        <v>2.19</v>
      </c>
      <c r="CC6" s="90">
        <v>2.2799999999999998</v>
      </c>
      <c r="CD6" s="90">
        <v>2.27</v>
      </c>
      <c r="CE6" s="90">
        <v>2.33</v>
      </c>
      <c r="CF6" s="90">
        <v>2.31</v>
      </c>
      <c r="CG6" s="90">
        <v>2.35</v>
      </c>
      <c r="CH6" s="90">
        <v>2.38</v>
      </c>
      <c r="CI6" s="90">
        <v>2.4500000000000002</v>
      </c>
      <c r="CJ6" s="90">
        <v>2.33</v>
      </c>
      <c r="CK6" s="94">
        <v>2.2400000000000002</v>
      </c>
    </row>
    <row r="7" spans="1:89" ht="16.5" x14ac:dyDescent="0.35">
      <c r="A7" s="109"/>
      <c r="B7" s="91">
        <v>5.21</v>
      </c>
      <c r="C7" s="90">
        <v>5.05</v>
      </c>
      <c r="D7" s="90">
        <v>5.21</v>
      </c>
      <c r="E7" s="90">
        <v>5.17</v>
      </c>
      <c r="F7" s="94">
        <v>5.0999999999999996</v>
      </c>
      <c r="G7" s="25"/>
      <c r="H7" s="91">
        <v>2.13</v>
      </c>
      <c r="I7" s="90">
        <v>2.23</v>
      </c>
      <c r="J7" s="90">
        <v>2.33</v>
      </c>
      <c r="K7" s="90">
        <v>2.37</v>
      </c>
      <c r="L7" s="90">
        <v>2.33</v>
      </c>
      <c r="M7" s="90">
        <v>2.2599999999999998</v>
      </c>
      <c r="N7" s="90">
        <v>2.31</v>
      </c>
      <c r="O7" s="90">
        <v>2.2999999999999998</v>
      </c>
      <c r="P7" s="90">
        <v>2.2400000000000002</v>
      </c>
      <c r="Q7" s="94">
        <v>2.0699999999999998</v>
      </c>
      <c r="R7" s="109"/>
      <c r="S7" s="91">
        <v>4.95</v>
      </c>
      <c r="T7" s="90">
        <v>4.99</v>
      </c>
      <c r="U7" s="90">
        <v>5.12</v>
      </c>
      <c r="V7" s="90">
        <v>5.32</v>
      </c>
      <c r="W7" s="94">
        <v>5.24</v>
      </c>
      <c r="X7" s="25"/>
      <c r="Y7" s="91">
        <v>5.41</v>
      </c>
      <c r="Z7" s="90">
        <v>5.53</v>
      </c>
      <c r="AA7" s="90">
        <v>5.48</v>
      </c>
      <c r="AB7" s="90">
        <v>5.55</v>
      </c>
      <c r="AC7" s="90">
        <v>5.59</v>
      </c>
      <c r="AD7" s="90">
        <v>5.68</v>
      </c>
      <c r="AE7" s="90">
        <v>5.7</v>
      </c>
      <c r="AF7" s="90">
        <v>5.61</v>
      </c>
      <c r="AG7" s="90">
        <v>5.69</v>
      </c>
      <c r="AH7" s="94">
        <v>5.51</v>
      </c>
      <c r="AI7" s="25"/>
      <c r="AJ7" s="91">
        <v>5.48</v>
      </c>
      <c r="AK7" s="90">
        <v>5.68</v>
      </c>
      <c r="AL7" s="90">
        <v>5.75</v>
      </c>
      <c r="AM7" s="90">
        <v>5.75</v>
      </c>
      <c r="AN7" s="90">
        <v>5.74</v>
      </c>
      <c r="AO7" s="90">
        <v>5.63</v>
      </c>
      <c r="AP7" s="90">
        <v>5.46</v>
      </c>
      <c r="AQ7" s="90">
        <v>5.34</v>
      </c>
      <c r="AR7" s="90">
        <v>5.42</v>
      </c>
      <c r="AS7" s="94">
        <v>5.23</v>
      </c>
      <c r="AT7" s="25"/>
      <c r="AU7" s="91">
        <v>5.6</v>
      </c>
      <c r="AV7" s="90">
        <v>5.72</v>
      </c>
      <c r="AW7" s="90">
        <v>5.72</v>
      </c>
      <c r="AX7" s="90">
        <v>5.71</v>
      </c>
      <c r="AY7" s="90">
        <v>5.78</v>
      </c>
      <c r="AZ7" s="90">
        <v>5.68</v>
      </c>
      <c r="BA7" s="90">
        <v>5.46</v>
      </c>
      <c r="BB7" s="90">
        <v>5.3</v>
      </c>
      <c r="BC7" s="90">
        <v>5.36</v>
      </c>
      <c r="BD7" s="94">
        <v>5.19</v>
      </c>
      <c r="BE7" s="25"/>
      <c r="BF7" s="91">
        <v>5.55</v>
      </c>
      <c r="BG7" s="90">
        <v>5.69</v>
      </c>
      <c r="BH7" s="90">
        <v>5.84</v>
      </c>
      <c r="BI7" s="90">
        <v>5.72</v>
      </c>
      <c r="BJ7" s="90">
        <v>5.82</v>
      </c>
      <c r="BK7" s="90">
        <v>5.76</v>
      </c>
      <c r="BL7" s="90">
        <v>5.43</v>
      </c>
      <c r="BM7" s="90">
        <v>5.4</v>
      </c>
      <c r="BN7" s="90">
        <v>5.28</v>
      </c>
      <c r="BO7" s="94">
        <v>5.36</v>
      </c>
      <c r="BP7" s="25"/>
      <c r="BQ7" s="91">
        <v>2.14</v>
      </c>
      <c r="BR7" s="90">
        <v>2.2400000000000002</v>
      </c>
      <c r="BS7" s="90">
        <v>2.31</v>
      </c>
      <c r="BT7" s="90">
        <v>2.31</v>
      </c>
      <c r="BU7" s="90">
        <v>2.27</v>
      </c>
      <c r="BV7" s="90">
        <v>2.35</v>
      </c>
      <c r="BW7" s="90">
        <v>2.41</v>
      </c>
      <c r="BX7" s="90">
        <v>2.33</v>
      </c>
      <c r="BY7" s="90">
        <v>2.2599999999999998</v>
      </c>
      <c r="BZ7" s="94">
        <v>2.11</v>
      </c>
      <c r="CA7" s="25"/>
      <c r="CB7" s="91">
        <v>2.1800000000000002</v>
      </c>
      <c r="CC7" s="90">
        <v>2.34</v>
      </c>
      <c r="CD7" s="90">
        <v>2.27</v>
      </c>
      <c r="CE7" s="90">
        <v>2.3199999999999998</v>
      </c>
      <c r="CF7" s="90">
        <v>2.34</v>
      </c>
      <c r="CG7" s="90">
        <v>2.4</v>
      </c>
      <c r="CH7" s="90">
        <v>2.4300000000000002</v>
      </c>
      <c r="CI7" s="90">
        <v>2.41</v>
      </c>
      <c r="CJ7" s="90">
        <v>2.2799999999999998</v>
      </c>
      <c r="CK7" s="94">
        <v>2.21</v>
      </c>
    </row>
    <row r="8" spans="1:89" ht="16.5" x14ac:dyDescent="0.35">
      <c r="A8" s="109"/>
      <c r="B8" s="91">
        <v>5.07</v>
      </c>
      <c r="C8" s="90">
        <v>5.0199999999999996</v>
      </c>
      <c r="D8" s="90">
        <v>5.27</v>
      </c>
      <c r="E8" s="90">
        <v>5.14</v>
      </c>
      <c r="F8" s="94">
        <v>5.08</v>
      </c>
      <c r="G8" s="25"/>
      <c r="H8" s="91">
        <v>2.0499999999999998</v>
      </c>
      <c r="I8" s="90">
        <v>2.16</v>
      </c>
      <c r="J8" s="90">
        <v>2.29</v>
      </c>
      <c r="K8" s="90">
        <v>2.2599999999999998</v>
      </c>
      <c r="L8" s="90">
        <v>2.33</v>
      </c>
      <c r="M8" s="90">
        <v>2.39</v>
      </c>
      <c r="N8" s="90">
        <v>2.42</v>
      </c>
      <c r="O8" s="90">
        <v>2.4700000000000002</v>
      </c>
      <c r="P8" s="90">
        <v>2.39</v>
      </c>
      <c r="Q8" s="94">
        <v>2.2400000000000002</v>
      </c>
      <c r="R8" s="109"/>
      <c r="S8" s="91">
        <v>4.91</v>
      </c>
      <c r="T8" s="90">
        <v>4.9000000000000004</v>
      </c>
      <c r="U8" s="90">
        <v>5.12</v>
      </c>
      <c r="V8" s="90">
        <v>5.21</v>
      </c>
      <c r="W8" s="94">
        <v>5.25</v>
      </c>
      <c r="X8" s="25"/>
      <c r="Y8" s="91">
        <v>5.39</v>
      </c>
      <c r="Z8" s="90">
        <v>5.53</v>
      </c>
      <c r="AA8" s="90">
        <v>5.52</v>
      </c>
      <c r="AB8" s="90">
        <v>5.45</v>
      </c>
      <c r="AC8" s="90">
        <v>5.55</v>
      </c>
      <c r="AD8" s="90">
        <v>5.63</v>
      </c>
      <c r="AE8" s="90">
        <v>5.71</v>
      </c>
      <c r="AF8" s="90">
        <v>5.63</v>
      </c>
      <c r="AG8" s="90">
        <v>5.44</v>
      </c>
      <c r="AH8" s="94">
        <v>5.33</v>
      </c>
      <c r="AI8" s="25"/>
      <c r="AJ8" s="91">
        <v>5.37</v>
      </c>
      <c r="AK8" s="90">
        <v>5.68</v>
      </c>
      <c r="AL8" s="90">
        <v>5.7</v>
      </c>
      <c r="AM8" s="90">
        <v>5.8</v>
      </c>
      <c r="AN8" s="90">
        <v>5.48</v>
      </c>
      <c r="AO8" s="90">
        <v>5.48</v>
      </c>
      <c r="AP8" s="90">
        <v>5.28</v>
      </c>
      <c r="AQ8" s="90">
        <v>5.26</v>
      </c>
      <c r="AR8" s="90">
        <v>5.26</v>
      </c>
      <c r="AS8" s="94">
        <v>5.28</v>
      </c>
      <c r="AT8" s="25"/>
      <c r="AU8" s="91">
        <v>5.49</v>
      </c>
      <c r="AV8" s="90">
        <v>5.6</v>
      </c>
      <c r="AW8" s="90">
        <v>5.79</v>
      </c>
      <c r="AX8" s="90">
        <v>5.74</v>
      </c>
      <c r="AY8" s="90">
        <v>5.66</v>
      </c>
      <c r="AZ8" s="90">
        <v>5.66</v>
      </c>
      <c r="BA8" s="90">
        <v>5.44</v>
      </c>
      <c r="BB8" s="90">
        <v>5.33</v>
      </c>
      <c r="BC8" s="90">
        <v>5.36</v>
      </c>
      <c r="BD8" s="94">
        <v>5.12</v>
      </c>
      <c r="BE8" s="25"/>
      <c r="BF8" s="91">
        <v>5.59</v>
      </c>
      <c r="BG8" s="90">
        <v>5.81</v>
      </c>
      <c r="BH8" s="90">
        <v>5.7</v>
      </c>
      <c r="BI8" s="90">
        <v>5.77</v>
      </c>
      <c r="BJ8" s="90">
        <v>5.66</v>
      </c>
      <c r="BK8" s="90">
        <v>5.46</v>
      </c>
      <c r="BL8" s="90">
        <v>5.44</v>
      </c>
      <c r="BM8" s="90">
        <v>5.32</v>
      </c>
      <c r="BN8" s="90">
        <v>5.22</v>
      </c>
      <c r="BO8" s="94">
        <v>5.23</v>
      </c>
      <c r="BP8" s="25"/>
      <c r="BQ8" s="91">
        <v>2.14</v>
      </c>
      <c r="BR8" s="90">
        <v>2.29</v>
      </c>
      <c r="BS8" s="90">
        <v>2.3199999999999998</v>
      </c>
      <c r="BT8" s="90">
        <v>2.34</v>
      </c>
      <c r="BU8" s="90">
        <v>2.44</v>
      </c>
      <c r="BV8" s="90">
        <v>2.4500000000000002</v>
      </c>
      <c r="BW8" s="90">
        <v>2.4300000000000002</v>
      </c>
      <c r="BX8" s="90">
        <v>2.52</v>
      </c>
      <c r="BY8" s="90">
        <v>2.2799999999999998</v>
      </c>
      <c r="BZ8" s="94">
        <v>2.13</v>
      </c>
      <c r="CA8" s="25"/>
      <c r="CB8" s="91">
        <v>2.15</v>
      </c>
      <c r="CC8" s="90">
        <v>2.2400000000000002</v>
      </c>
      <c r="CD8" s="90">
        <v>2.2999999999999998</v>
      </c>
      <c r="CE8" s="90">
        <v>2.2799999999999998</v>
      </c>
      <c r="CF8" s="90">
        <v>2.34</v>
      </c>
      <c r="CG8" s="90">
        <v>2.33</v>
      </c>
      <c r="CH8" s="90">
        <v>2.4</v>
      </c>
      <c r="CI8" s="90">
        <v>2.4</v>
      </c>
      <c r="CJ8" s="90">
        <v>2.38</v>
      </c>
      <c r="CK8" s="94">
        <v>2.15</v>
      </c>
    </row>
    <row r="9" spans="1:89" ht="16.5" x14ac:dyDescent="0.35">
      <c r="A9" s="110"/>
      <c r="B9" s="90">
        <v>4.75</v>
      </c>
      <c r="C9" s="90">
        <v>4.7300000000000004</v>
      </c>
      <c r="D9" s="90">
        <v>5</v>
      </c>
      <c r="E9" s="90">
        <v>4.9800000000000004</v>
      </c>
      <c r="F9" s="94">
        <v>5.09</v>
      </c>
      <c r="G9" s="25"/>
      <c r="H9" s="90">
        <v>2.1800000000000002</v>
      </c>
      <c r="I9" s="90">
        <v>2.2400000000000002</v>
      </c>
      <c r="J9" s="90">
        <v>2.2799999999999998</v>
      </c>
      <c r="K9" s="90">
        <v>2.34</v>
      </c>
      <c r="L9" s="90">
        <v>2.2799999999999998</v>
      </c>
      <c r="M9" s="90">
        <v>2.35</v>
      </c>
      <c r="N9" s="90">
        <v>2.31</v>
      </c>
      <c r="O9" s="90">
        <v>2.33</v>
      </c>
      <c r="P9" s="90">
        <v>2.27</v>
      </c>
      <c r="Q9" s="94">
        <v>2.17</v>
      </c>
      <c r="R9" s="110"/>
      <c r="S9" s="90">
        <v>4.79</v>
      </c>
      <c r="T9" s="90">
        <v>4.8499999999999996</v>
      </c>
      <c r="U9" s="90">
        <v>5.07</v>
      </c>
      <c r="V9" s="90">
        <v>5.12</v>
      </c>
      <c r="W9" s="94">
        <v>5.13</v>
      </c>
      <c r="X9" s="25"/>
      <c r="Y9" s="90">
        <v>5.33</v>
      </c>
      <c r="Z9" s="90">
        <v>5.41</v>
      </c>
      <c r="AA9" s="90">
        <v>5.39</v>
      </c>
      <c r="AB9" s="90">
        <v>5.49</v>
      </c>
      <c r="AC9" s="90">
        <v>5.7</v>
      </c>
      <c r="AD9" s="90">
        <v>5.67</v>
      </c>
      <c r="AE9" s="90">
        <v>5.87</v>
      </c>
      <c r="AF9" s="90">
        <v>5.78</v>
      </c>
      <c r="AG9" s="90">
        <v>5.64</v>
      </c>
      <c r="AH9" s="94">
        <v>5.52</v>
      </c>
      <c r="AI9" s="25"/>
      <c r="AJ9" s="90">
        <v>5.52</v>
      </c>
      <c r="AK9" s="90">
        <v>5.59</v>
      </c>
      <c r="AL9" s="90">
        <v>5.55</v>
      </c>
      <c r="AM9" s="90">
        <v>5.58</v>
      </c>
      <c r="AN9" s="90">
        <v>5.58</v>
      </c>
      <c r="AO9" s="90">
        <v>5.64</v>
      </c>
      <c r="AP9" s="90">
        <v>5.51</v>
      </c>
      <c r="AQ9" s="90">
        <v>5.52</v>
      </c>
      <c r="AR9" s="90">
        <v>5.58</v>
      </c>
      <c r="AS9" s="94">
        <v>5.46</v>
      </c>
      <c r="AT9" s="25"/>
      <c r="AU9" s="90">
        <v>5.63</v>
      </c>
      <c r="AV9" s="90">
        <v>5.56</v>
      </c>
      <c r="AW9" s="90">
        <v>5.72</v>
      </c>
      <c r="AX9" s="90">
        <v>5.73</v>
      </c>
      <c r="AY9" s="90">
        <v>5.7</v>
      </c>
      <c r="AZ9" s="90">
        <v>5.72</v>
      </c>
      <c r="BA9" s="90">
        <v>5.55</v>
      </c>
      <c r="BB9" s="90">
        <v>5.54</v>
      </c>
      <c r="BC9" s="90">
        <v>5.64</v>
      </c>
      <c r="BD9" s="94">
        <v>5.37</v>
      </c>
      <c r="BE9" s="25"/>
      <c r="BF9" s="90">
        <v>5.56</v>
      </c>
      <c r="BG9" s="90">
        <v>5.76</v>
      </c>
      <c r="BH9" s="90">
        <v>5.7</v>
      </c>
      <c r="BI9" s="90">
        <v>5.66</v>
      </c>
      <c r="BJ9" s="90">
        <v>5.67</v>
      </c>
      <c r="BK9" s="90">
        <v>5.54</v>
      </c>
      <c r="BL9" s="90">
        <v>5.48</v>
      </c>
      <c r="BM9" s="90">
        <v>5.68</v>
      </c>
      <c r="BN9" s="90">
        <v>5.48</v>
      </c>
      <c r="BO9" s="94">
        <v>5.36</v>
      </c>
      <c r="BP9" s="25"/>
      <c r="BQ9" s="90">
        <v>2.2000000000000002</v>
      </c>
      <c r="BR9" s="90">
        <v>2.29</v>
      </c>
      <c r="BS9" s="90">
        <v>2.31</v>
      </c>
      <c r="BT9" s="90">
        <v>2.31</v>
      </c>
      <c r="BU9" s="90">
        <v>2.4</v>
      </c>
      <c r="BV9" s="90">
        <v>2.38</v>
      </c>
      <c r="BW9" s="90">
        <v>2.2400000000000002</v>
      </c>
      <c r="BX9" s="90">
        <v>2.29</v>
      </c>
      <c r="BY9" s="90">
        <v>2.2799999999999998</v>
      </c>
      <c r="BZ9" s="94">
        <v>2.0499999999999998</v>
      </c>
      <c r="CA9" s="25"/>
      <c r="CB9" s="90">
        <v>2.14</v>
      </c>
      <c r="CC9" s="90">
        <v>2.2000000000000002</v>
      </c>
      <c r="CD9" s="90">
        <v>2.2200000000000002</v>
      </c>
      <c r="CE9" s="90">
        <v>2.2599999999999998</v>
      </c>
      <c r="CF9" s="90">
        <v>2.3199999999999998</v>
      </c>
      <c r="CG9" s="90">
        <v>2.38</v>
      </c>
      <c r="CH9" s="90">
        <v>2.2599999999999998</v>
      </c>
      <c r="CI9" s="90">
        <v>2.33</v>
      </c>
      <c r="CJ9" s="90">
        <v>2.2799999999999998</v>
      </c>
      <c r="CK9" s="94">
        <v>2.16</v>
      </c>
    </row>
    <row r="10" spans="1:89" ht="16.5" x14ac:dyDescent="0.35">
      <c r="A10" s="111"/>
      <c r="B10" s="90">
        <v>4.67</v>
      </c>
      <c r="C10" s="90">
        <v>4.63</v>
      </c>
      <c r="D10" s="90">
        <v>5.0199999999999996</v>
      </c>
      <c r="E10" s="90">
        <v>4.97</v>
      </c>
      <c r="F10" s="94">
        <v>5.05</v>
      </c>
      <c r="G10" s="31"/>
      <c r="H10" s="90">
        <v>2.14</v>
      </c>
      <c r="I10" s="90">
        <v>2.2200000000000002</v>
      </c>
      <c r="J10" s="90">
        <v>2.23</v>
      </c>
      <c r="K10" s="90">
        <v>2.31</v>
      </c>
      <c r="L10" s="90">
        <v>2.31</v>
      </c>
      <c r="M10" s="90">
        <v>2.36</v>
      </c>
      <c r="N10" s="90">
        <v>2.36</v>
      </c>
      <c r="O10" s="90">
        <v>2.33</v>
      </c>
      <c r="P10" s="90">
        <v>2.31</v>
      </c>
      <c r="Q10" s="94">
        <v>2.17</v>
      </c>
      <c r="R10" s="111"/>
      <c r="S10" s="90">
        <v>4.87</v>
      </c>
      <c r="T10" s="90">
        <v>4.87</v>
      </c>
      <c r="U10" s="90">
        <v>5.0999999999999996</v>
      </c>
      <c r="V10" s="90">
        <v>5.17</v>
      </c>
      <c r="W10" s="94">
        <v>5.07</v>
      </c>
      <c r="X10" s="31"/>
      <c r="Y10" s="90">
        <v>5.23</v>
      </c>
      <c r="Z10" s="90">
        <v>5.32</v>
      </c>
      <c r="AA10" s="90">
        <v>5.43</v>
      </c>
      <c r="AB10" s="90">
        <v>5.58</v>
      </c>
      <c r="AC10" s="90">
        <v>5.64</v>
      </c>
      <c r="AD10" s="90">
        <v>5.72</v>
      </c>
      <c r="AE10" s="90">
        <v>5.83</v>
      </c>
      <c r="AF10" s="90">
        <v>5.81</v>
      </c>
      <c r="AG10" s="90">
        <v>5.62</v>
      </c>
      <c r="AH10" s="94">
        <v>5.6</v>
      </c>
      <c r="AI10" s="31"/>
      <c r="AJ10" s="90">
        <v>5.58</v>
      </c>
      <c r="AK10" s="90">
        <v>5.65</v>
      </c>
      <c r="AL10" s="90">
        <v>5.84</v>
      </c>
      <c r="AM10" s="90">
        <v>5.66</v>
      </c>
      <c r="AN10" s="90">
        <v>5.69</v>
      </c>
      <c r="AO10" s="90">
        <v>5.58</v>
      </c>
      <c r="AP10" s="90">
        <v>5.48</v>
      </c>
      <c r="AQ10" s="90">
        <v>5.55</v>
      </c>
      <c r="AR10" s="90">
        <v>5.55</v>
      </c>
      <c r="AS10" s="94">
        <v>5.43</v>
      </c>
      <c r="AT10" s="31"/>
      <c r="AU10" s="90">
        <v>5.51</v>
      </c>
      <c r="AV10" s="90">
        <v>5.69</v>
      </c>
      <c r="AW10" s="90">
        <v>5.69</v>
      </c>
      <c r="AX10" s="90">
        <v>5.71</v>
      </c>
      <c r="AY10" s="90">
        <v>5.71</v>
      </c>
      <c r="AZ10" s="90">
        <v>5.64</v>
      </c>
      <c r="BA10" s="90">
        <v>5.47</v>
      </c>
      <c r="BB10" s="90">
        <v>5.55</v>
      </c>
      <c r="BC10" s="90">
        <v>5.58</v>
      </c>
      <c r="BD10" s="94">
        <v>5.46</v>
      </c>
      <c r="BE10" s="31"/>
      <c r="BF10" s="90">
        <v>5.61</v>
      </c>
      <c r="BG10" s="90">
        <v>5.6</v>
      </c>
      <c r="BH10" s="90">
        <v>5.63</v>
      </c>
      <c r="BI10" s="90">
        <v>5.7</v>
      </c>
      <c r="BJ10" s="90">
        <v>5.77</v>
      </c>
      <c r="BK10" s="90">
        <v>5.69</v>
      </c>
      <c r="BL10" s="90">
        <v>5.64</v>
      </c>
      <c r="BM10" s="90">
        <v>5.59</v>
      </c>
      <c r="BN10" s="90">
        <v>5.5</v>
      </c>
      <c r="BO10" s="94">
        <v>5.45</v>
      </c>
      <c r="BP10" s="31"/>
      <c r="BQ10" s="90">
        <v>2.21</v>
      </c>
      <c r="BR10" s="90">
        <v>2.38</v>
      </c>
      <c r="BS10" s="90">
        <v>2.34</v>
      </c>
      <c r="BT10" s="90">
        <v>2.35</v>
      </c>
      <c r="BU10" s="90">
        <v>2.33</v>
      </c>
      <c r="BV10" s="90">
        <v>2.38</v>
      </c>
      <c r="BW10" s="90">
        <v>2.34</v>
      </c>
      <c r="BX10" s="90">
        <v>2.37</v>
      </c>
      <c r="BY10" s="90">
        <v>2.27</v>
      </c>
      <c r="BZ10" s="94">
        <v>2.0699999999999998</v>
      </c>
      <c r="CA10" s="31"/>
      <c r="CB10" s="90">
        <v>2.2000000000000002</v>
      </c>
      <c r="CC10" s="90">
        <v>2.25</v>
      </c>
      <c r="CD10" s="90">
        <v>2.2599999999999998</v>
      </c>
      <c r="CE10" s="90">
        <v>2.37</v>
      </c>
      <c r="CF10" s="90">
        <v>2.29</v>
      </c>
      <c r="CG10" s="90">
        <v>2.3199999999999998</v>
      </c>
      <c r="CH10" s="90">
        <v>2.35</v>
      </c>
      <c r="CI10" s="90">
        <v>2.34</v>
      </c>
      <c r="CJ10" s="90">
        <v>2.33</v>
      </c>
      <c r="CK10" s="94">
        <v>2.1800000000000002</v>
      </c>
    </row>
    <row r="11" spans="1:89" ht="16.5" x14ac:dyDescent="0.35">
      <c r="A11" s="109"/>
      <c r="B11" s="96">
        <v>4.59</v>
      </c>
      <c r="C11" s="96">
        <v>4.66</v>
      </c>
      <c r="D11" s="96">
        <v>4.92</v>
      </c>
      <c r="E11" s="96">
        <v>5.14</v>
      </c>
      <c r="F11" s="97">
        <v>4.9400000000000004</v>
      </c>
      <c r="G11" s="23"/>
      <c r="H11" s="96">
        <v>2.1800000000000002</v>
      </c>
      <c r="I11" s="96">
        <v>2.25</v>
      </c>
      <c r="J11" s="96">
        <v>2.34</v>
      </c>
      <c r="K11" s="96">
        <v>2.36</v>
      </c>
      <c r="L11" s="96">
        <v>2.39</v>
      </c>
      <c r="M11" s="96">
        <v>2.37</v>
      </c>
      <c r="N11" s="96">
        <v>2.39</v>
      </c>
      <c r="O11" s="96">
        <v>2.35</v>
      </c>
      <c r="P11" s="96">
        <v>2.35</v>
      </c>
      <c r="Q11" s="97">
        <v>2.15</v>
      </c>
      <c r="R11" s="109"/>
      <c r="S11" s="96">
        <v>4.84</v>
      </c>
      <c r="T11" s="96">
        <v>4.87</v>
      </c>
      <c r="U11" s="96">
        <v>5.13</v>
      </c>
      <c r="V11" s="96">
        <v>5.16</v>
      </c>
      <c r="W11" s="97">
        <v>5.13</v>
      </c>
      <c r="X11" s="23"/>
      <c r="Y11" s="96">
        <v>5.25</v>
      </c>
      <c r="Z11" s="96">
        <v>5.36</v>
      </c>
      <c r="AA11" s="96">
        <v>5.52</v>
      </c>
      <c r="AB11" s="96">
        <v>5.57</v>
      </c>
      <c r="AC11" s="96">
        <v>5.73</v>
      </c>
      <c r="AD11" s="96">
        <v>5.74</v>
      </c>
      <c r="AE11" s="96">
        <v>5.75</v>
      </c>
      <c r="AF11" s="96">
        <v>5.87</v>
      </c>
      <c r="AG11" s="96">
        <v>5.79</v>
      </c>
      <c r="AH11" s="97">
        <v>5.34</v>
      </c>
      <c r="AI11" s="23"/>
      <c r="AJ11" s="96">
        <v>5.52</v>
      </c>
      <c r="AK11" s="96">
        <v>5.69</v>
      </c>
      <c r="AL11" s="96">
        <v>5.7</v>
      </c>
      <c r="AM11" s="96">
        <v>5.72</v>
      </c>
      <c r="AN11" s="96">
        <v>5.67</v>
      </c>
      <c r="AO11" s="96">
        <v>5.59</v>
      </c>
      <c r="AP11" s="96">
        <v>5.5</v>
      </c>
      <c r="AQ11" s="96">
        <v>5.59</v>
      </c>
      <c r="AR11" s="96">
        <v>5.59</v>
      </c>
      <c r="AS11" s="97">
        <v>5.46</v>
      </c>
      <c r="AT11" s="23"/>
      <c r="AU11" s="96">
        <v>5.52</v>
      </c>
      <c r="AV11" s="96">
        <v>5.72</v>
      </c>
      <c r="AW11" s="96">
        <v>5.8</v>
      </c>
      <c r="AX11" s="96">
        <v>5.71</v>
      </c>
      <c r="AY11" s="96">
        <v>5.71</v>
      </c>
      <c r="AZ11" s="96">
        <v>5.74</v>
      </c>
      <c r="BA11" s="96">
        <v>5.63</v>
      </c>
      <c r="BB11" s="96">
        <v>5.55</v>
      </c>
      <c r="BC11" s="96">
        <v>5.66</v>
      </c>
      <c r="BD11" s="97">
        <v>5.41</v>
      </c>
      <c r="BE11" s="23"/>
      <c r="BF11" s="96">
        <v>5.48</v>
      </c>
      <c r="BG11" s="96">
        <v>5.75</v>
      </c>
      <c r="BH11" s="96">
        <v>5.81</v>
      </c>
      <c r="BI11" s="96">
        <v>5.72</v>
      </c>
      <c r="BJ11" s="96">
        <v>5.68</v>
      </c>
      <c r="BK11" s="96">
        <v>5.46</v>
      </c>
      <c r="BL11" s="96">
        <v>5.52</v>
      </c>
      <c r="BM11" s="96">
        <v>5.61</v>
      </c>
      <c r="BN11" s="96">
        <v>5.5</v>
      </c>
      <c r="BO11" s="97">
        <v>5.52</v>
      </c>
      <c r="BP11" s="23"/>
      <c r="BQ11" s="96">
        <v>2.16</v>
      </c>
      <c r="BR11" s="96">
        <v>2.23</v>
      </c>
      <c r="BS11" s="96">
        <v>2.33</v>
      </c>
      <c r="BT11" s="96">
        <v>2.39</v>
      </c>
      <c r="BU11" s="96">
        <v>2.34</v>
      </c>
      <c r="BV11" s="96">
        <v>2.36</v>
      </c>
      <c r="BW11" s="96">
        <v>2.37</v>
      </c>
      <c r="BX11" s="96">
        <v>2.3199999999999998</v>
      </c>
      <c r="BY11" s="96">
        <v>2.25</v>
      </c>
      <c r="BZ11" s="97">
        <v>2.04</v>
      </c>
      <c r="CA11" s="23"/>
      <c r="CB11" s="96">
        <v>2.21</v>
      </c>
      <c r="CC11" s="96">
        <v>2.31</v>
      </c>
      <c r="CD11" s="96">
        <v>2.34</v>
      </c>
      <c r="CE11" s="96">
        <v>2.39</v>
      </c>
      <c r="CF11" s="96">
        <v>2.4300000000000002</v>
      </c>
      <c r="CG11" s="96">
        <v>2.39</v>
      </c>
      <c r="CH11" s="96">
        <v>2.38</v>
      </c>
      <c r="CI11" s="96">
        <v>2.3199999999999998</v>
      </c>
      <c r="CJ11" s="96">
        <v>2.33</v>
      </c>
      <c r="CK11" s="97">
        <v>2.17</v>
      </c>
    </row>
    <row r="12" spans="1:89" ht="16.5" x14ac:dyDescent="0.35">
      <c r="A12" s="109"/>
      <c r="B12" s="90">
        <v>4.7699999999999996</v>
      </c>
      <c r="C12" s="90">
        <v>4.68</v>
      </c>
      <c r="D12" s="90">
        <v>5.07</v>
      </c>
      <c r="E12" s="90">
        <v>5.0599999999999996</v>
      </c>
      <c r="F12" s="94">
        <v>5.16</v>
      </c>
      <c r="G12" s="25"/>
      <c r="H12" s="90">
        <v>2.2000000000000002</v>
      </c>
      <c r="I12" s="90">
        <v>2.27</v>
      </c>
      <c r="J12" s="90">
        <v>2.31</v>
      </c>
      <c r="K12" s="90">
        <v>2.3199999999999998</v>
      </c>
      <c r="L12" s="90">
        <v>2.36</v>
      </c>
      <c r="M12" s="90">
        <v>2.2999999999999998</v>
      </c>
      <c r="N12" s="90">
        <v>2.41</v>
      </c>
      <c r="O12" s="90">
        <v>2.35</v>
      </c>
      <c r="P12" s="90">
        <v>2.35</v>
      </c>
      <c r="Q12" s="94">
        <v>2.13</v>
      </c>
      <c r="R12" s="109"/>
      <c r="S12" s="90">
        <v>4.79</v>
      </c>
      <c r="T12" s="90">
        <v>4.8899999999999997</v>
      </c>
      <c r="U12" s="90">
        <v>5.17</v>
      </c>
      <c r="V12" s="90">
        <v>5.27</v>
      </c>
      <c r="W12" s="94">
        <v>5.22</v>
      </c>
      <c r="X12" s="25"/>
      <c r="Y12" s="90">
        <v>5.23</v>
      </c>
      <c r="Z12" s="90">
        <v>5.32</v>
      </c>
      <c r="AA12" s="90">
        <v>5.35</v>
      </c>
      <c r="AB12" s="90">
        <v>5.4</v>
      </c>
      <c r="AC12" s="90">
        <v>5.6</v>
      </c>
      <c r="AD12" s="90">
        <v>5.81</v>
      </c>
      <c r="AE12" s="90">
        <v>5.87</v>
      </c>
      <c r="AF12" s="90">
        <v>5.85</v>
      </c>
      <c r="AG12" s="90">
        <v>5.75</v>
      </c>
      <c r="AH12" s="94">
        <v>5.54</v>
      </c>
      <c r="AI12" s="25"/>
      <c r="AJ12" s="90">
        <v>5.5</v>
      </c>
      <c r="AK12" s="90">
        <v>5.62</v>
      </c>
      <c r="AL12" s="90">
        <v>5.74</v>
      </c>
      <c r="AM12" s="90">
        <v>5.67</v>
      </c>
      <c r="AN12" s="90">
        <v>5.7</v>
      </c>
      <c r="AO12" s="90">
        <v>5.51</v>
      </c>
      <c r="AP12" s="90">
        <v>5.51</v>
      </c>
      <c r="AQ12" s="90">
        <v>5.59</v>
      </c>
      <c r="AR12" s="90">
        <v>5.64</v>
      </c>
      <c r="AS12" s="94">
        <v>5.41</v>
      </c>
      <c r="AT12" s="25"/>
      <c r="AU12" s="90">
        <v>5.47</v>
      </c>
      <c r="AV12" s="90">
        <v>5.74</v>
      </c>
      <c r="AW12" s="90">
        <v>5.63</v>
      </c>
      <c r="AX12" s="90">
        <v>5.71</v>
      </c>
      <c r="AY12" s="90">
        <v>5.55</v>
      </c>
      <c r="AZ12" s="90">
        <v>5.63</v>
      </c>
      <c r="BA12" s="90">
        <v>5.57</v>
      </c>
      <c r="BB12" s="90">
        <v>5.59</v>
      </c>
      <c r="BC12" s="90">
        <v>5.55</v>
      </c>
      <c r="BD12" s="94">
        <v>5.49</v>
      </c>
      <c r="BE12" s="25"/>
      <c r="BF12" s="90">
        <v>5.57</v>
      </c>
      <c r="BG12" s="90">
        <v>5.68</v>
      </c>
      <c r="BH12" s="90">
        <v>5.81</v>
      </c>
      <c r="BI12" s="90">
        <v>5.68</v>
      </c>
      <c r="BJ12" s="90">
        <v>5.62</v>
      </c>
      <c r="BK12" s="90">
        <v>5.6</v>
      </c>
      <c r="BL12" s="90">
        <v>5.35</v>
      </c>
      <c r="BM12" s="90">
        <v>5.69</v>
      </c>
      <c r="BN12" s="90">
        <v>5.57</v>
      </c>
      <c r="BO12" s="94">
        <v>5.53</v>
      </c>
      <c r="BP12" s="25"/>
      <c r="BQ12" s="90">
        <v>2.21</v>
      </c>
      <c r="BR12" s="90">
        <v>2.29</v>
      </c>
      <c r="BS12" s="90">
        <v>2.3199999999999998</v>
      </c>
      <c r="BT12" s="90">
        <v>2.36</v>
      </c>
      <c r="BU12" s="90">
        <v>2.31</v>
      </c>
      <c r="BV12" s="90">
        <v>2.37</v>
      </c>
      <c r="BW12" s="90">
        <v>2.4</v>
      </c>
      <c r="BX12" s="90">
        <v>2.3199999999999998</v>
      </c>
      <c r="BY12" s="90">
        <v>2.2200000000000002</v>
      </c>
      <c r="BZ12" s="94">
        <v>2.06</v>
      </c>
      <c r="CA12" s="25"/>
      <c r="CB12" s="90">
        <v>2.2200000000000002</v>
      </c>
      <c r="CC12" s="90">
        <v>2.25</v>
      </c>
      <c r="CD12" s="90">
        <v>2.35</v>
      </c>
      <c r="CE12" s="90">
        <v>2.39</v>
      </c>
      <c r="CF12" s="90">
        <v>2.36</v>
      </c>
      <c r="CG12" s="90">
        <v>2.31</v>
      </c>
      <c r="CH12" s="90">
        <v>2.34</v>
      </c>
      <c r="CI12" s="90">
        <v>2.33</v>
      </c>
      <c r="CJ12" s="90">
        <v>2.31</v>
      </c>
      <c r="CK12" s="94">
        <v>2.19</v>
      </c>
    </row>
    <row r="13" spans="1:89" thickBot="1" x14ac:dyDescent="0.4">
      <c r="A13" s="112"/>
      <c r="B13" s="92">
        <v>4.8099999999999996</v>
      </c>
      <c r="C13" s="92">
        <v>4.7699999999999996</v>
      </c>
      <c r="D13" s="92">
        <v>4.83</v>
      </c>
      <c r="E13" s="92">
        <v>5.0599999999999996</v>
      </c>
      <c r="F13" s="93">
        <v>4.9800000000000004</v>
      </c>
      <c r="G13" s="33"/>
      <c r="H13" s="92">
        <v>2.17</v>
      </c>
      <c r="I13" s="92">
        <v>2.25</v>
      </c>
      <c r="J13" s="92">
        <v>2.29</v>
      </c>
      <c r="K13" s="92">
        <v>2.35</v>
      </c>
      <c r="L13" s="92">
        <v>2.35</v>
      </c>
      <c r="M13" s="92">
        <v>2.35</v>
      </c>
      <c r="N13" s="92">
        <v>2.33</v>
      </c>
      <c r="O13" s="92">
        <v>2.33</v>
      </c>
      <c r="P13" s="92">
        <v>2.2599999999999998</v>
      </c>
      <c r="Q13" s="93">
        <v>2.1800000000000002</v>
      </c>
      <c r="R13" s="112"/>
      <c r="S13" s="92">
        <v>4.8499999999999996</v>
      </c>
      <c r="T13" s="92">
        <v>4.84</v>
      </c>
      <c r="U13" s="92">
        <v>5.07</v>
      </c>
      <c r="V13" s="92">
        <v>5.27</v>
      </c>
      <c r="W13" s="93">
        <v>5.16</v>
      </c>
      <c r="X13" s="33"/>
      <c r="Y13" s="92">
        <v>5.35</v>
      </c>
      <c r="Z13" s="92">
        <v>5.35</v>
      </c>
      <c r="AA13" s="92">
        <v>5.32</v>
      </c>
      <c r="AB13" s="92">
        <v>5.5</v>
      </c>
      <c r="AC13" s="92">
        <v>5.55</v>
      </c>
      <c r="AD13" s="92">
        <v>5.7</v>
      </c>
      <c r="AE13" s="92">
        <v>5.7</v>
      </c>
      <c r="AF13" s="92">
        <v>5.78</v>
      </c>
      <c r="AG13" s="92">
        <v>5.61</v>
      </c>
      <c r="AH13" s="93">
        <v>5.54</v>
      </c>
      <c r="AI13" s="33"/>
      <c r="AJ13" s="92">
        <v>5.37</v>
      </c>
      <c r="AK13" s="92">
        <v>5.58</v>
      </c>
      <c r="AL13" s="92">
        <v>5.71</v>
      </c>
      <c r="AM13" s="92">
        <v>5.67</v>
      </c>
      <c r="AN13" s="92">
        <v>5.63</v>
      </c>
      <c r="AO13" s="92">
        <v>5.52</v>
      </c>
      <c r="AP13" s="92">
        <v>5.4</v>
      </c>
      <c r="AQ13" s="92">
        <v>5.48</v>
      </c>
      <c r="AR13" s="92">
        <v>5.52</v>
      </c>
      <c r="AS13" s="93">
        <v>5.37</v>
      </c>
      <c r="AT13" s="33"/>
      <c r="AU13" s="92">
        <v>5.47</v>
      </c>
      <c r="AV13" s="92">
        <v>5.75</v>
      </c>
      <c r="AW13" s="92">
        <v>5.82</v>
      </c>
      <c r="AX13" s="92">
        <v>5.67</v>
      </c>
      <c r="AY13" s="92">
        <v>5.72</v>
      </c>
      <c r="AZ13" s="92">
        <v>5.64</v>
      </c>
      <c r="BA13" s="92">
        <v>5.58</v>
      </c>
      <c r="BB13" s="92">
        <v>5.63</v>
      </c>
      <c r="BC13" s="92">
        <v>5.55</v>
      </c>
      <c r="BD13" s="93">
        <v>5.44</v>
      </c>
      <c r="BE13" s="33"/>
      <c r="BF13" s="92">
        <v>5.41</v>
      </c>
      <c r="BG13" s="92">
        <v>5.69</v>
      </c>
      <c r="BH13" s="92">
        <v>5.76</v>
      </c>
      <c r="BI13" s="92">
        <v>5.63</v>
      </c>
      <c r="BJ13" s="92">
        <v>5.69</v>
      </c>
      <c r="BK13" s="92">
        <v>5.5</v>
      </c>
      <c r="BL13" s="92">
        <v>5.57</v>
      </c>
      <c r="BM13" s="92">
        <v>5.6</v>
      </c>
      <c r="BN13" s="92">
        <v>5.48</v>
      </c>
      <c r="BO13" s="93">
        <v>5.49</v>
      </c>
      <c r="BP13" s="33"/>
      <c r="BQ13" s="92">
        <v>2.19</v>
      </c>
      <c r="BR13" s="92">
        <v>2.27</v>
      </c>
      <c r="BS13" s="92">
        <v>2.35</v>
      </c>
      <c r="BT13" s="92">
        <v>2.39</v>
      </c>
      <c r="BU13" s="92">
        <v>2.44</v>
      </c>
      <c r="BV13" s="92">
        <v>2.37</v>
      </c>
      <c r="BW13" s="92">
        <v>2.4</v>
      </c>
      <c r="BX13" s="92">
        <v>2.29</v>
      </c>
      <c r="BY13" s="92">
        <v>2.2799999999999998</v>
      </c>
      <c r="BZ13" s="93">
        <v>2.12</v>
      </c>
      <c r="CA13" s="33"/>
      <c r="CB13" s="92">
        <v>2.19</v>
      </c>
      <c r="CC13" s="92">
        <v>2.25</v>
      </c>
      <c r="CD13" s="92">
        <v>2.33</v>
      </c>
      <c r="CE13" s="92">
        <v>2.34</v>
      </c>
      <c r="CF13" s="92">
        <v>2.39</v>
      </c>
      <c r="CG13" s="92">
        <v>2.41</v>
      </c>
      <c r="CH13" s="92">
        <v>2.41</v>
      </c>
      <c r="CI13" s="92">
        <v>2.35</v>
      </c>
      <c r="CJ13" s="92">
        <v>2.33</v>
      </c>
      <c r="CK13" s="93">
        <v>2.1</v>
      </c>
    </row>
    <row r="14" spans="1:89" ht="16.5" x14ac:dyDescent="0.35">
      <c r="A14" s="113" t="s">
        <v>75</v>
      </c>
      <c r="B14" s="114">
        <v>4.9400000000000004</v>
      </c>
      <c r="C14" s="115">
        <v>4.79</v>
      </c>
      <c r="D14" s="115">
        <v>4.8899999999999997</v>
      </c>
      <c r="E14" s="115">
        <v>4.83</v>
      </c>
      <c r="F14" s="116">
        <v>4.75</v>
      </c>
      <c r="G14" s="113" t="s">
        <v>75</v>
      </c>
      <c r="H14" s="115">
        <v>1.96</v>
      </c>
      <c r="I14" s="115">
        <v>2.09</v>
      </c>
      <c r="J14" s="115">
        <v>2.11</v>
      </c>
      <c r="K14" s="115">
        <v>2.13</v>
      </c>
      <c r="L14" s="115">
        <v>2.14</v>
      </c>
      <c r="M14" s="115">
        <v>2.19</v>
      </c>
      <c r="N14" s="115">
        <v>2.2200000000000002</v>
      </c>
      <c r="O14" s="115">
        <v>2.27</v>
      </c>
      <c r="P14" s="115">
        <v>2.15</v>
      </c>
      <c r="Q14" s="116">
        <v>2.04</v>
      </c>
      <c r="R14" s="113" t="s">
        <v>75</v>
      </c>
      <c r="S14" s="114">
        <v>3.9</v>
      </c>
      <c r="T14" s="115">
        <v>3.78</v>
      </c>
      <c r="U14" s="115">
        <v>4.0199999999999996</v>
      </c>
      <c r="V14" s="115">
        <v>4.16</v>
      </c>
      <c r="W14" s="116">
        <v>4.09</v>
      </c>
      <c r="X14" s="113" t="s">
        <v>75</v>
      </c>
      <c r="Y14" s="115">
        <v>4.13</v>
      </c>
      <c r="Z14" s="115">
        <v>4.26</v>
      </c>
      <c r="AA14" s="115">
        <v>4.26</v>
      </c>
      <c r="AB14" s="115">
        <v>4.1500000000000004</v>
      </c>
      <c r="AC14" s="115">
        <v>4.3</v>
      </c>
      <c r="AD14" s="115">
        <v>4.3899999999999997</v>
      </c>
      <c r="AE14" s="115">
        <v>4.43</v>
      </c>
      <c r="AF14" s="115">
        <v>4.42</v>
      </c>
      <c r="AG14" s="115">
        <v>4.47</v>
      </c>
      <c r="AH14" s="116">
        <v>4.2699999999999996</v>
      </c>
      <c r="AI14" s="113" t="s">
        <v>75</v>
      </c>
      <c r="AJ14" s="115">
        <v>4.08</v>
      </c>
      <c r="AK14" s="115">
        <v>4.3600000000000003</v>
      </c>
      <c r="AL14" s="115">
        <v>4.4400000000000004</v>
      </c>
      <c r="AM14" s="115">
        <v>4.42</v>
      </c>
      <c r="AN14" s="115">
        <v>4.3499999999999996</v>
      </c>
      <c r="AO14" s="115">
        <v>4.28</v>
      </c>
      <c r="AP14" s="115">
        <v>4.13</v>
      </c>
      <c r="AQ14" s="115">
        <v>4.01</v>
      </c>
      <c r="AR14" s="115">
        <v>3.99</v>
      </c>
      <c r="AS14" s="116">
        <v>3.95</v>
      </c>
      <c r="AT14" s="113" t="s">
        <v>75</v>
      </c>
      <c r="AU14" s="115">
        <v>4.59</v>
      </c>
      <c r="AV14" s="115">
        <v>4.8899999999999997</v>
      </c>
      <c r="AW14" s="115">
        <v>4.88</v>
      </c>
      <c r="AX14" s="115">
        <v>4.79</v>
      </c>
      <c r="AY14" s="115">
        <v>4.84</v>
      </c>
      <c r="AZ14" s="115">
        <v>4.6100000000000003</v>
      </c>
      <c r="BA14" s="115">
        <v>4.6100000000000003</v>
      </c>
      <c r="BB14" s="115">
        <v>4.37</v>
      </c>
      <c r="BC14" s="115">
        <v>4.49</v>
      </c>
      <c r="BD14" s="116">
        <v>4.4800000000000004</v>
      </c>
      <c r="BE14" s="113" t="s">
        <v>75</v>
      </c>
      <c r="BF14" s="115">
        <v>4.6100000000000003</v>
      </c>
      <c r="BG14" s="115">
        <v>4.82</v>
      </c>
      <c r="BH14" s="115">
        <v>5.07</v>
      </c>
      <c r="BI14" s="115">
        <v>4.8499999999999996</v>
      </c>
      <c r="BJ14" s="115">
        <v>4.92</v>
      </c>
      <c r="BK14" s="115">
        <v>4.8499999999999996</v>
      </c>
      <c r="BL14" s="115">
        <v>4.71</v>
      </c>
      <c r="BM14" s="115">
        <v>4.63</v>
      </c>
      <c r="BN14" s="115">
        <v>4.53</v>
      </c>
      <c r="BO14" s="116">
        <v>4.54</v>
      </c>
      <c r="BP14" s="113" t="s">
        <v>75</v>
      </c>
      <c r="BQ14" s="115">
        <v>1.94</v>
      </c>
      <c r="BR14" s="115">
        <v>2.04</v>
      </c>
      <c r="BS14" s="115">
        <v>2.08</v>
      </c>
      <c r="BT14" s="115">
        <v>2.1</v>
      </c>
      <c r="BU14" s="115">
        <v>2.14</v>
      </c>
      <c r="BV14" s="115">
        <v>2.15</v>
      </c>
      <c r="BW14" s="115">
        <v>2.17</v>
      </c>
      <c r="BX14" s="115">
        <v>2.1800000000000002</v>
      </c>
      <c r="BY14" s="115">
        <v>2.0299999999999998</v>
      </c>
      <c r="BZ14" s="116">
        <v>1.93</v>
      </c>
      <c r="CA14" s="113" t="s">
        <v>75</v>
      </c>
      <c r="CB14" s="115">
        <v>1.9</v>
      </c>
      <c r="CC14" s="115">
        <v>2</v>
      </c>
      <c r="CD14" s="115">
        <v>2.06</v>
      </c>
      <c r="CE14" s="115">
        <v>2.0499999999999998</v>
      </c>
      <c r="CF14" s="115">
        <v>2.04</v>
      </c>
      <c r="CG14" s="115">
        <v>2.11</v>
      </c>
      <c r="CH14" s="115">
        <v>2.09</v>
      </c>
      <c r="CI14" s="115">
        <v>2.09</v>
      </c>
      <c r="CJ14" s="115">
        <v>1.97</v>
      </c>
      <c r="CK14" s="116">
        <v>1.89</v>
      </c>
    </row>
    <row r="15" spans="1:89" ht="16.5" x14ac:dyDescent="0.35">
      <c r="A15" s="14"/>
      <c r="B15" s="98">
        <v>4.9400000000000004</v>
      </c>
      <c r="C15" s="98">
        <v>4.75</v>
      </c>
      <c r="D15" s="98">
        <v>4.92</v>
      </c>
      <c r="E15" s="98">
        <v>4.96</v>
      </c>
      <c r="F15" s="99">
        <v>4.83</v>
      </c>
      <c r="G15" s="25"/>
      <c r="H15" s="98">
        <v>1.98</v>
      </c>
      <c r="I15" s="98">
        <v>2.0699999999999998</v>
      </c>
      <c r="J15" s="98">
        <v>2.09</v>
      </c>
      <c r="K15" s="98">
        <v>2.12</v>
      </c>
      <c r="L15" s="98">
        <v>2.13</v>
      </c>
      <c r="M15" s="98">
        <v>2.16</v>
      </c>
      <c r="N15" s="98">
        <v>2.2000000000000002</v>
      </c>
      <c r="O15" s="98">
        <v>2.2000000000000002</v>
      </c>
      <c r="P15" s="98">
        <v>2.13</v>
      </c>
      <c r="Q15" s="99">
        <v>2.02</v>
      </c>
      <c r="R15" s="14"/>
      <c r="S15" s="98">
        <v>3.86</v>
      </c>
      <c r="T15" s="98">
        <v>3.87</v>
      </c>
      <c r="U15" s="98">
        <v>4.04</v>
      </c>
      <c r="V15" s="98">
        <v>4.16</v>
      </c>
      <c r="W15" s="99">
        <v>4.09</v>
      </c>
      <c r="X15" s="25"/>
      <c r="Y15" s="98">
        <v>4.17</v>
      </c>
      <c r="Z15" s="98">
        <v>4.3600000000000003</v>
      </c>
      <c r="AA15" s="98">
        <v>4.3099999999999996</v>
      </c>
      <c r="AB15" s="98">
        <v>4.1900000000000004</v>
      </c>
      <c r="AC15" s="98">
        <v>4.4000000000000004</v>
      </c>
      <c r="AD15" s="98">
        <v>4.3600000000000003</v>
      </c>
      <c r="AE15" s="98">
        <v>4.38</v>
      </c>
      <c r="AF15" s="98">
        <v>4.43</v>
      </c>
      <c r="AG15" s="98">
        <v>4.4400000000000004</v>
      </c>
      <c r="AH15" s="99">
        <v>4.22</v>
      </c>
      <c r="AI15" s="25"/>
      <c r="AJ15" s="98">
        <v>4.08</v>
      </c>
      <c r="AK15" s="98">
        <v>4.3</v>
      </c>
      <c r="AL15" s="98">
        <v>4.47</v>
      </c>
      <c r="AM15" s="98">
        <v>4.4000000000000004</v>
      </c>
      <c r="AN15" s="98">
        <v>4.41</v>
      </c>
      <c r="AO15" s="98">
        <v>4.26</v>
      </c>
      <c r="AP15" s="98">
        <v>4.1500000000000004</v>
      </c>
      <c r="AQ15" s="98">
        <v>4.04</v>
      </c>
      <c r="AR15" s="98">
        <v>4.03</v>
      </c>
      <c r="AS15" s="99">
        <v>3.93</v>
      </c>
      <c r="AT15" s="25"/>
      <c r="AU15" s="98">
        <v>4.51</v>
      </c>
      <c r="AV15" s="98">
        <v>4.9000000000000004</v>
      </c>
      <c r="AW15" s="98">
        <v>4.9400000000000004</v>
      </c>
      <c r="AX15" s="98">
        <v>4.8</v>
      </c>
      <c r="AY15" s="98">
        <v>4.79</v>
      </c>
      <c r="AZ15" s="98">
        <v>4.72</v>
      </c>
      <c r="BA15" s="98">
        <v>4.51</v>
      </c>
      <c r="BB15" s="98">
        <v>4.4800000000000004</v>
      </c>
      <c r="BC15" s="98">
        <v>4.4800000000000004</v>
      </c>
      <c r="BD15" s="99">
        <v>4.47</v>
      </c>
      <c r="BE15" s="25"/>
      <c r="BF15" s="98">
        <v>4.6500000000000004</v>
      </c>
      <c r="BG15" s="98">
        <v>4.9800000000000004</v>
      </c>
      <c r="BH15" s="98">
        <v>5.0999999999999996</v>
      </c>
      <c r="BI15" s="98">
        <v>5</v>
      </c>
      <c r="BJ15" s="98">
        <v>5.04</v>
      </c>
      <c r="BK15" s="98">
        <v>4.91</v>
      </c>
      <c r="BL15" s="98">
        <v>4.7699999999999996</v>
      </c>
      <c r="BM15" s="98">
        <v>4.68</v>
      </c>
      <c r="BN15" s="98">
        <v>4.6399999999999997</v>
      </c>
      <c r="BO15" s="99">
        <v>4.57</v>
      </c>
      <c r="BP15" s="25"/>
      <c r="BQ15" s="98">
        <v>1.99</v>
      </c>
      <c r="BR15" s="98">
        <v>2.08</v>
      </c>
      <c r="BS15" s="98">
        <v>2.11</v>
      </c>
      <c r="BT15" s="98">
        <v>2.16</v>
      </c>
      <c r="BU15" s="98">
        <v>2.17</v>
      </c>
      <c r="BV15" s="98">
        <v>2.21</v>
      </c>
      <c r="BW15" s="98">
        <v>2.2599999999999998</v>
      </c>
      <c r="BX15" s="98">
        <v>2.23</v>
      </c>
      <c r="BY15" s="98">
        <v>2.14</v>
      </c>
      <c r="BZ15" s="99">
        <v>2</v>
      </c>
      <c r="CA15" s="25"/>
      <c r="CB15" s="98">
        <v>1.93</v>
      </c>
      <c r="CC15" s="98">
        <v>1.98</v>
      </c>
      <c r="CD15" s="98">
        <v>2.11</v>
      </c>
      <c r="CE15" s="98">
        <v>2.08</v>
      </c>
      <c r="CF15" s="98">
        <v>2.13</v>
      </c>
      <c r="CG15" s="98">
        <v>2.13</v>
      </c>
      <c r="CH15" s="98">
        <v>2.17</v>
      </c>
      <c r="CI15" s="98">
        <v>2.23</v>
      </c>
      <c r="CJ15" s="98">
        <v>2.12</v>
      </c>
      <c r="CK15" s="99">
        <v>1.98</v>
      </c>
    </row>
    <row r="16" spans="1:89" ht="16.5" x14ac:dyDescent="0.35">
      <c r="A16" s="14"/>
      <c r="B16" s="98">
        <v>5</v>
      </c>
      <c r="C16" s="98">
        <v>4.8099999999999996</v>
      </c>
      <c r="D16" s="98">
        <v>4.92</v>
      </c>
      <c r="E16" s="98">
        <v>4.88</v>
      </c>
      <c r="F16" s="99">
        <v>4.7699999999999996</v>
      </c>
      <c r="G16" s="25"/>
      <c r="H16" s="98">
        <v>1.96</v>
      </c>
      <c r="I16" s="98">
        <v>2.0499999999999998</v>
      </c>
      <c r="J16" s="98">
        <v>2.1800000000000002</v>
      </c>
      <c r="K16" s="98">
        <v>2.2000000000000002</v>
      </c>
      <c r="L16" s="98">
        <v>2.2200000000000002</v>
      </c>
      <c r="M16" s="98">
        <v>2.2000000000000002</v>
      </c>
      <c r="N16" s="98">
        <v>2.27</v>
      </c>
      <c r="O16" s="98">
        <v>2.2400000000000002</v>
      </c>
      <c r="P16" s="98">
        <v>2.16</v>
      </c>
      <c r="Q16" s="99">
        <v>2.0299999999999998</v>
      </c>
      <c r="R16" s="14"/>
      <c r="S16" s="98">
        <v>3.95</v>
      </c>
      <c r="T16" s="98">
        <v>3.83</v>
      </c>
      <c r="U16" s="98">
        <v>4.07</v>
      </c>
      <c r="V16" s="98">
        <v>4.16</v>
      </c>
      <c r="W16" s="99">
        <v>4.1399999999999997</v>
      </c>
      <c r="X16" s="25"/>
      <c r="Y16" s="98">
        <v>4.1399999999999997</v>
      </c>
      <c r="Z16" s="98">
        <v>4.34</v>
      </c>
      <c r="AA16" s="98">
        <v>4.25</v>
      </c>
      <c r="AB16" s="98">
        <v>4.22</v>
      </c>
      <c r="AC16" s="98">
        <v>4.4000000000000004</v>
      </c>
      <c r="AD16" s="98">
        <v>4.3600000000000003</v>
      </c>
      <c r="AE16" s="98">
        <v>4.32</v>
      </c>
      <c r="AF16" s="98">
        <v>4.45</v>
      </c>
      <c r="AG16" s="98">
        <v>4.37</v>
      </c>
      <c r="AH16" s="99">
        <v>4.24</v>
      </c>
      <c r="AI16" s="25"/>
      <c r="AJ16" s="98">
        <v>4.04</v>
      </c>
      <c r="AK16" s="98">
        <v>4.3099999999999996</v>
      </c>
      <c r="AL16" s="98">
        <v>4.3899999999999997</v>
      </c>
      <c r="AM16" s="98">
        <v>4.3600000000000003</v>
      </c>
      <c r="AN16" s="98">
        <v>4.3899999999999997</v>
      </c>
      <c r="AO16" s="98">
        <v>4.25</v>
      </c>
      <c r="AP16" s="98">
        <v>4.0999999999999996</v>
      </c>
      <c r="AQ16" s="98">
        <v>4.0599999999999996</v>
      </c>
      <c r="AR16" s="98">
        <v>4.09</v>
      </c>
      <c r="AS16" s="99">
        <v>4</v>
      </c>
      <c r="AT16" s="25"/>
      <c r="AU16" s="98">
        <v>4.63</v>
      </c>
      <c r="AV16" s="98">
        <v>4.8099999999999996</v>
      </c>
      <c r="AW16" s="98">
        <v>4.96</v>
      </c>
      <c r="AX16" s="98">
        <v>4.8</v>
      </c>
      <c r="AY16" s="98">
        <v>4.79</v>
      </c>
      <c r="AZ16" s="98">
        <v>4.62</v>
      </c>
      <c r="BA16" s="98">
        <v>4.57</v>
      </c>
      <c r="BB16" s="98">
        <v>4.46</v>
      </c>
      <c r="BC16" s="98">
        <v>4.5</v>
      </c>
      <c r="BD16" s="99">
        <v>4.26</v>
      </c>
      <c r="BE16" s="25"/>
      <c r="BF16" s="98">
        <v>4.71</v>
      </c>
      <c r="BG16" s="98">
        <v>4.91</v>
      </c>
      <c r="BH16" s="98">
        <v>5.07</v>
      </c>
      <c r="BI16" s="98">
        <v>5.05</v>
      </c>
      <c r="BJ16" s="98">
        <v>5.03</v>
      </c>
      <c r="BK16" s="98">
        <v>4.9400000000000004</v>
      </c>
      <c r="BL16" s="98">
        <v>4.76</v>
      </c>
      <c r="BM16" s="98">
        <v>4.6100000000000003</v>
      </c>
      <c r="BN16" s="98">
        <v>4.5999999999999996</v>
      </c>
      <c r="BO16" s="99">
        <v>4.5999999999999996</v>
      </c>
      <c r="BP16" s="25"/>
      <c r="BQ16" s="98">
        <v>1.98</v>
      </c>
      <c r="BR16" s="98">
        <v>2.06</v>
      </c>
      <c r="BS16" s="98">
        <v>2.13</v>
      </c>
      <c r="BT16" s="98">
        <v>2.12</v>
      </c>
      <c r="BU16" s="98">
        <v>2.15</v>
      </c>
      <c r="BV16" s="98">
        <v>2.16</v>
      </c>
      <c r="BW16" s="98">
        <v>2.1800000000000002</v>
      </c>
      <c r="BX16" s="98">
        <v>2.16</v>
      </c>
      <c r="BY16" s="98">
        <v>2.0699999999999998</v>
      </c>
      <c r="BZ16" s="99">
        <v>1.99</v>
      </c>
      <c r="CA16" s="25"/>
      <c r="CB16" s="98">
        <v>1.91</v>
      </c>
      <c r="CC16" s="98">
        <v>1.97</v>
      </c>
      <c r="CD16" s="98">
        <v>2.04</v>
      </c>
      <c r="CE16" s="98">
        <v>2.04</v>
      </c>
      <c r="CF16" s="98">
        <v>2.0699999999999998</v>
      </c>
      <c r="CG16" s="98">
        <v>2.1</v>
      </c>
      <c r="CH16" s="98">
        <v>2.15</v>
      </c>
      <c r="CI16" s="98">
        <v>2.13</v>
      </c>
      <c r="CJ16" s="98">
        <v>2.06</v>
      </c>
      <c r="CK16" s="99">
        <v>1.91</v>
      </c>
    </row>
    <row r="17" spans="1:89" ht="16.5" x14ac:dyDescent="0.35">
      <c r="A17" s="14"/>
      <c r="B17" s="98">
        <v>5.01</v>
      </c>
      <c r="C17" s="98">
        <v>4.82</v>
      </c>
      <c r="D17" s="98">
        <v>4.84</v>
      </c>
      <c r="E17" s="98">
        <v>4.8099999999999996</v>
      </c>
      <c r="F17" s="99">
        <v>4.8099999999999996</v>
      </c>
      <c r="G17" s="25"/>
      <c r="H17" s="98">
        <v>1.97</v>
      </c>
      <c r="I17" s="98">
        <v>2.06</v>
      </c>
      <c r="J17" s="98">
        <v>2.1800000000000002</v>
      </c>
      <c r="K17" s="98">
        <v>2.19</v>
      </c>
      <c r="L17" s="98">
        <v>2.15</v>
      </c>
      <c r="M17" s="98">
        <v>2.13</v>
      </c>
      <c r="N17" s="98">
        <v>2.15</v>
      </c>
      <c r="O17" s="98">
        <v>2.16</v>
      </c>
      <c r="P17" s="98">
        <v>2.08</v>
      </c>
      <c r="Q17" s="99">
        <v>1.97</v>
      </c>
      <c r="R17" s="14"/>
      <c r="S17" s="98">
        <v>3.94</v>
      </c>
      <c r="T17" s="98">
        <v>3.89</v>
      </c>
      <c r="U17" s="98">
        <v>4.03</v>
      </c>
      <c r="V17" s="98">
        <v>4.26</v>
      </c>
      <c r="W17" s="99">
        <v>4.26</v>
      </c>
      <c r="X17" s="25"/>
      <c r="Y17" s="98">
        <v>4.1399999999999997</v>
      </c>
      <c r="Z17" s="98">
        <v>4.3099999999999996</v>
      </c>
      <c r="AA17" s="98">
        <v>4.25</v>
      </c>
      <c r="AB17" s="98">
        <v>4.21</v>
      </c>
      <c r="AC17" s="98">
        <v>4.3499999999999996</v>
      </c>
      <c r="AD17" s="98">
        <v>4.3099999999999996</v>
      </c>
      <c r="AE17" s="98">
        <v>4.3099999999999996</v>
      </c>
      <c r="AF17" s="98">
        <v>4.3899999999999997</v>
      </c>
      <c r="AG17" s="98">
        <v>4.34</v>
      </c>
      <c r="AH17" s="99">
        <v>4.2699999999999996</v>
      </c>
      <c r="AI17" s="25"/>
      <c r="AJ17" s="98">
        <v>4.04</v>
      </c>
      <c r="AK17" s="98">
        <v>4.25</v>
      </c>
      <c r="AL17" s="98">
        <v>4.37</v>
      </c>
      <c r="AM17" s="98">
        <v>4.3099999999999996</v>
      </c>
      <c r="AN17" s="98">
        <v>4.34</v>
      </c>
      <c r="AO17" s="98">
        <v>4.22</v>
      </c>
      <c r="AP17" s="98">
        <v>4.0599999999999996</v>
      </c>
      <c r="AQ17" s="98">
        <v>4.0599999999999996</v>
      </c>
      <c r="AR17" s="98">
        <v>4.07</v>
      </c>
      <c r="AS17" s="99">
        <v>3.97</v>
      </c>
      <c r="AT17" s="25"/>
      <c r="AU17" s="98">
        <v>4.71</v>
      </c>
      <c r="AV17" s="98">
        <v>4.8600000000000003</v>
      </c>
      <c r="AW17" s="98">
        <v>4.87</v>
      </c>
      <c r="AX17" s="98">
        <v>4.7300000000000004</v>
      </c>
      <c r="AY17" s="98">
        <v>4.66</v>
      </c>
      <c r="AZ17" s="98">
        <v>4.55</v>
      </c>
      <c r="BA17" s="98">
        <v>4.51</v>
      </c>
      <c r="BB17" s="98">
        <v>4.53</v>
      </c>
      <c r="BC17" s="98">
        <v>4.4800000000000004</v>
      </c>
      <c r="BD17" s="99">
        <v>4.3499999999999996</v>
      </c>
      <c r="BE17" s="25"/>
      <c r="BF17" s="98">
        <v>4.66</v>
      </c>
      <c r="BG17" s="98">
        <v>4.91</v>
      </c>
      <c r="BH17" s="98">
        <v>5.04</v>
      </c>
      <c r="BI17" s="98">
        <v>5.03</v>
      </c>
      <c r="BJ17" s="98">
        <v>5.01</v>
      </c>
      <c r="BK17" s="98">
        <v>4.9400000000000004</v>
      </c>
      <c r="BL17" s="98">
        <v>4.79</v>
      </c>
      <c r="BM17" s="98">
        <v>4.59</v>
      </c>
      <c r="BN17" s="98">
        <v>4.6100000000000003</v>
      </c>
      <c r="BO17" s="99">
        <v>4.59</v>
      </c>
      <c r="BP17" s="25"/>
      <c r="BQ17" s="98">
        <v>1.98</v>
      </c>
      <c r="BR17" s="98">
        <v>2.0699999999999998</v>
      </c>
      <c r="BS17" s="98">
        <v>2.12</v>
      </c>
      <c r="BT17" s="98">
        <v>2.12</v>
      </c>
      <c r="BU17" s="98">
        <v>2.11</v>
      </c>
      <c r="BV17" s="98">
        <v>2.15</v>
      </c>
      <c r="BW17" s="98">
        <v>2.1800000000000002</v>
      </c>
      <c r="BX17" s="98">
        <v>2.16</v>
      </c>
      <c r="BY17" s="98">
        <v>2.04</v>
      </c>
      <c r="BZ17" s="99">
        <v>1.91</v>
      </c>
      <c r="CA17" s="25"/>
      <c r="CB17" s="98">
        <v>1.92</v>
      </c>
      <c r="CC17" s="98">
        <v>2</v>
      </c>
      <c r="CD17" s="98">
        <v>1.99</v>
      </c>
      <c r="CE17" s="98">
        <v>2.0099999999999998</v>
      </c>
      <c r="CF17" s="98">
        <v>1.97</v>
      </c>
      <c r="CG17" s="98">
        <v>2.04</v>
      </c>
      <c r="CH17" s="98">
        <v>2.0299999999999998</v>
      </c>
      <c r="CI17" s="98">
        <v>2.13</v>
      </c>
      <c r="CJ17" s="98">
        <v>2.0099999999999998</v>
      </c>
      <c r="CK17" s="99">
        <v>1.94</v>
      </c>
    </row>
    <row r="18" spans="1:89" ht="16.5" x14ac:dyDescent="0.35">
      <c r="A18" s="14"/>
      <c r="B18" s="98">
        <v>4.88</v>
      </c>
      <c r="C18" s="98">
        <v>4.71</v>
      </c>
      <c r="D18" s="98">
        <v>4.9400000000000004</v>
      </c>
      <c r="E18" s="98">
        <v>4.8899999999999997</v>
      </c>
      <c r="F18" s="99">
        <v>4.82</v>
      </c>
      <c r="G18" s="25"/>
      <c r="H18" s="98">
        <v>1.93</v>
      </c>
      <c r="I18" s="98">
        <v>2.06</v>
      </c>
      <c r="J18" s="98">
        <v>2.17</v>
      </c>
      <c r="K18" s="98">
        <v>2.14</v>
      </c>
      <c r="L18" s="98">
        <v>2.16</v>
      </c>
      <c r="M18" s="98">
        <v>2.23</v>
      </c>
      <c r="N18" s="98">
        <v>2.29</v>
      </c>
      <c r="O18" s="98">
        <v>2.31</v>
      </c>
      <c r="P18" s="98">
        <v>2.19</v>
      </c>
      <c r="Q18" s="99">
        <v>2.0699999999999998</v>
      </c>
      <c r="R18" s="14"/>
      <c r="S18" s="98">
        <v>3.91</v>
      </c>
      <c r="T18" s="98">
        <v>3.81</v>
      </c>
      <c r="U18" s="98">
        <v>4.07</v>
      </c>
      <c r="V18" s="98">
        <v>4.2300000000000004</v>
      </c>
      <c r="W18" s="99">
        <v>4.2</v>
      </c>
      <c r="X18" s="25"/>
      <c r="Y18" s="98">
        <v>4.1100000000000003</v>
      </c>
      <c r="Z18" s="98">
        <v>4.21</v>
      </c>
      <c r="AA18" s="98">
        <v>4.18</v>
      </c>
      <c r="AB18" s="98">
        <v>4.16</v>
      </c>
      <c r="AC18" s="98">
        <v>4.2699999999999996</v>
      </c>
      <c r="AD18" s="98">
        <v>4.28</v>
      </c>
      <c r="AE18" s="98">
        <v>4.29</v>
      </c>
      <c r="AF18" s="98">
        <v>4.33</v>
      </c>
      <c r="AG18" s="98">
        <v>4.29</v>
      </c>
      <c r="AH18" s="99">
        <v>4.2</v>
      </c>
      <c r="AI18" s="25"/>
      <c r="AJ18" s="98">
        <v>4.03</v>
      </c>
      <c r="AK18" s="98">
        <v>4.1900000000000004</v>
      </c>
      <c r="AL18" s="98">
        <v>4.32</v>
      </c>
      <c r="AM18" s="98">
        <v>4.3099999999999996</v>
      </c>
      <c r="AN18" s="98">
        <v>4.3</v>
      </c>
      <c r="AO18" s="98">
        <v>4.18</v>
      </c>
      <c r="AP18" s="98">
        <v>4.0199999999999996</v>
      </c>
      <c r="AQ18" s="98">
        <v>3.9</v>
      </c>
      <c r="AR18" s="98">
        <v>3.92</v>
      </c>
      <c r="AS18" s="99">
        <v>3.91</v>
      </c>
      <c r="AT18" s="25"/>
      <c r="AU18" s="98">
        <v>4.54</v>
      </c>
      <c r="AV18" s="98">
        <v>4.66</v>
      </c>
      <c r="AW18" s="98">
        <v>4.63</v>
      </c>
      <c r="AX18" s="98">
        <v>4.57</v>
      </c>
      <c r="AY18" s="98">
        <v>4.53</v>
      </c>
      <c r="AZ18" s="98">
        <v>4.4400000000000004</v>
      </c>
      <c r="BA18" s="98">
        <v>4.32</v>
      </c>
      <c r="BB18" s="98">
        <v>4.32</v>
      </c>
      <c r="BC18" s="98">
        <v>4.49</v>
      </c>
      <c r="BD18" s="99">
        <v>4.41</v>
      </c>
      <c r="BE18" s="25"/>
      <c r="BF18" s="98">
        <v>4.6900000000000004</v>
      </c>
      <c r="BG18" s="98">
        <v>4.8499999999999996</v>
      </c>
      <c r="BH18" s="98">
        <v>5</v>
      </c>
      <c r="BI18" s="98">
        <v>4.97</v>
      </c>
      <c r="BJ18" s="98">
        <v>4.93</v>
      </c>
      <c r="BK18" s="98">
        <v>4.87</v>
      </c>
      <c r="BL18" s="98">
        <v>4.78</v>
      </c>
      <c r="BM18" s="98">
        <v>4.5599999999999996</v>
      </c>
      <c r="BN18" s="98">
        <v>4.5999999999999996</v>
      </c>
      <c r="BO18" s="99">
        <v>4.5599999999999996</v>
      </c>
      <c r="BP18" s="25"/>
      <c r="BQ18" s="98">
        <v>1.96</v>
      </c>
      <c r="BR18" s="98">
        <v>2.09</v>
      </c>
      <c r="BS18" s="98">
        <v>2.14</v>
      </c>
      <c r="BT18" s="98">
        <v>2.16</v>
      </c>
      <c r="BU18" s="98">
        <v>2.21</v>
      </c>
      <c r="BV18" s="98">
        <v>2.2400000000000002</v>
      </c>
      <c r="BW18" s="98">
        <v>2.31</v>
      </c>
      <c r="BX18" s="98">
        <v>2.23</v>
      </c>
      <c r="BY18" s="98">
        <v>2.13</v>
      </c>
      <c r="BZ18" s="99">
        <v>2.0099999999999998</v>
      </c>
      <c r="CA18" s="25"/>
      <c r="CB18" s="98">
        <v>1.87</v>
      </c>
      <c r="CC18" s="98">
        <v>1.94</v>
      </c>
      <c r="CD18" s="98">
        <v>2.08</v>
      </c>
      <c r="CE18" s="98">
        <v>2.0699999999999998</v>
      </c>
      <c r="CF18" s="98">
        <v>2.1</v>
      </c>
      <c r="CG18" s="98">
        <v>2.0499999999999998</v>
      </c>
      <c r="CH18" s="98">
        <v>2.16</v>
      </c>
      <c r="CI18" s="98">
        <v>2.0699999999999998</v>
      </c>
      <c r="CJ18" s="98">
        <v>2.0099999999999998</v>
      </c>
      <c r="CK18" s="99">
        <v>1.86</v>
      </c>
    </row>
    <row r="19" spans="1:89" ht="16.5" x14ac:dyDescent="0.35">
      <c r="A19" s="14"/>
      <c r="B19" s="98">
        <v>4.3899999999999997</v>
      </c>
      <c r="C19" s="98">
        <v>4.47</v>
      </c>
      <c r="D19" s="98">
        <v>4.7</v>
      </c>
      <c r="E19" s="98">
        <v>4.74</v>
      </c>
      <c r="F19" s="99">
        <v>4.79</v>
      </c>
      <c r="G19" s="25"/>
      <c r="H19" s="98">
        <v>2.02</v>
      </c>
      <c r="I19" s="98">
        <v>2.06</v>
      </c>
      <c r="J19" s="98">
        <v>2.1</v>
      </c>
      <c r="K19" s="98">
        <v>2.14</v>
      </c>
      <c r="L19" s="98">
        <v>2.13</v>
      </c>
      <c r="M19" s="98">
        <v>2.1800000000000002</v>
      </c>
      <c r="N19" s="98">
        <v>2.15</v>
      </c>
      <c r="O19" s="98">
        <v>2.13</v>
      </c>
      <c r="P19" s="98">
        <v>2.0699999999999998</v>
      </c>
      <c r="Q19" s="99">
        <v>1.93</v>
      </c>
      <c r="R19" s="14"/>
      <c r="S19" s="98">
        <v>3.99</v>
      </c>
      <c r="T19" s="98">
        <v>4.1100000000000003</v>
      </c>
      <c r="U19" s="98">
        <v>4.2699999999999996</v>
      </c>
      <c r="V19" s="98">
        <v>4.45</v>
      </c>
      <c r="W19" s="99">
        <v>4.29</v>
      </c>
      <c r="X19" s="25"/>
      <c r="Y19" s="98">
        <v>4.18</v>
      </c>
      <c r="Z19" s="98">
        <v>4.2</v>
      </c>
      <c r="AA19" s="98">
        <v>4.2300000000000004</v>
      </c>
      <c r="AB19" s="98">
        <v>4.3</v>
      </c>
      <c r="AC19" s="98">
        <v>4.4800000000000004</v>
      </c>
      <c r="AD19" s="98">
        <v>4.66</v>
      </c>
      <c r="AE19" s="98">
        <v>4.67</v>
      </c>
      <c r="AF19" s="98">
        <v>4.71</v>
      </c>
      <c r="AG19" s="98">
        <v>4.63</v>
      </c>
      <c r="AH19" s="99">
        <v>4.43</v>
      </c>
      <c r="AI19" s="25"/>
      <c r="AJ19" s="98">
        <v>4.32</v>
      </c>
      <c r="AK19" s="98">
        <v>4.5</v>
      </c>
      <c r="AL19" s="98">
        <v>4.5999999999999996</v>
      </c>
      <c r="AM19" s="98">
        <v>4.58</v>
      </c>
      <c r="AN19" s="98">
        <v>4.5599999999999996</v>
      </c>
      <c r="AO19" s="98">
        <v>4.51</v>
      </c>
      <c r="AP19" s="98">
        <v>4.4000000000000004</v>
      </c>
      <c r="AQ19" s="98">
        <v>4.4400000000000004</v>
      </c>
      <c r="AR19" s="98">
        <v>4.38</v>
      </c>
      <c r="AS19" s="99">
        <v>4.37</v>
      </c>
      <c r="AT19" s="25"/>
      <c r="AU19" s="98">
        <v>4.87</v>
      </c>
      <c r="AV19" s="98">
        <v>4.74</v>
      </c>
      <c r="AW19" s="98">
        <v>4.99</v>
      </c>
      <c r="AX19" s="98">
        <v>4.9800000000000004</v>
      </c>
      <c r="AY19" s="98">
        <v>4.8899999999999997</v>
      </c>
      <c r="AZ19" s="98">
        <v>4.8600000000000003</v>
      </c>
      <c r="BA19" s="98">
        <v>4.8099999999999996</v>
      </c>
      <c r="BB19" s="98">
        <v>4.71</v>
      </c>
      <c r="BC19" s="98">
        <v>4.8</v>
      </c>
      <c r="BD19" s="99">
        <v>4.58</v>
      </c>
      <c r="BE19" s="25"/>
      <c r="BF19" s="98">
        <v>4.8899999999999997</v>
      </c>
      <c r="BG19" s="98">
        <v>4.8499999999999996</v>
      </c>
      <c r="BH19" s="98">
        <v>5.07</v>
      </c>
      <c r="BI19" s="98">
        <v>4.9400000000000004</v>
      </c>
      <c r="BJ19" s="98">
        <v>4.95</v>
      </c>
      <c r="BK19" s="98">
        <v>4.9400000000000004</v>
      </c>
      <c r="BL19" s="98">
        <v>4.84</v>
      </c>
      <c r="BM19" s="98">
        <v>4.84</v>
      </c>
      <c r="BN19" s="98">
        <v>4.87</v>
      </c>
      <c r="BO19" s="99">
        <v>4.68</v>
      </c>
      <c r="BP19" s="25"/>
      <c r="BQ19" s="98">
        <v>1.94</v>
      </c>
      <c r="BR19" s="98">
        <v>2.06</v>
      </c>
      <c r="BS19" s="98">
        <v>2.09</v>
      </c>
      <c r="BT19" s="98">
        <v>2.14</v>
      </c>
      <c r="BU19" s="98">
        <v>2.17</v>
      </c>
      <c r="BV19" s="98">
        <v>2.17</v>
      </c>
      <c r="BW19" s="98">
        <v>2.15</v>
      </c>
      <c r="BX19" s="98">
        <v>2.12</v>
      </c>
      <c r="BY19" s="98">
        <v>2.1</v>
      </c>
      <c r="BZ19" s="99">
        <v>1.92</v>
      </c>
      <c r="CA19" s="25"/>
      <c r="CB19" s="98">
        <v>1.91</v>
      </c>
      <c r="CC19" s="98">
        <v>1.97</v>
      </c>
      <c r="CD19" s="98">
        <v>2.02</v>
      </c>
      <c r="CE19" s="98">
        <v>2.08</v>
      </c>
      <c r="CF19" s="98">
        <v>2.09</v>
      </c>
      <c r="CG19" s="98">
        <v>2.0699999999999998</v>
      </c>
      <c r="CH19" s="98">
        <v>2.08</v>
      </c>
      <c r="CI19" s="98">
        <v>2.04</v>
      </c>
      <c r="CJ19" s="98">
        <v>1.95</v>
      </c>
      <c r="CK19" s="99">
        <v>1.86</v>
      </c>
    </row>
    <row r="20" spans="1:89" ht="16.5" x14ac:dyDescent="0.35">
      <c r="A20" s="14"/>
      <c r="B20" s="98">
        <v>4.41</v>
      </c>
      <c r="C20" s="98">
        <v>4.33</v>
      </c>
      <c r="D20" s="98">
        <v>4.68</v>
      </c>
      <c r="E20" s="98">
        <v>4.67</v>
      </c>
      <c r="F20" s="99">
        <v>4.8600000000000003</v>
      </c>
      <c r="G20" s="25"/>
      <c r="H20" s="98">
        <v>2.0099999999999998</v>
      </c>
      <c r="I20" s="98">
        <v>2.08</v>
      </c>
      <c r="J20" s="98">
        <v>2.12</v>
      </c>
      <c r="K20" s="98">
        <v>2.12</v>
      </c>
      <c r="L20" s="98">
        <v>2.15</v>
      </c>
      <c r="M20" s="98">
        <v>2.17</v>
      </c>
      <c r="N20" s="98">
        <v>2.16</v>
      </c>
      <c r="O20" s="98">
        <v>2.14</v>
      </c>
      <c r="P20" s="98">
        <v>2.14</v>
      </c>
      <c r="Q20" s="99">
        <v>2.02</v>
      </c>
      <c r="R20" s="14"/>
      <c r="S20" s="98">
        <v>4.0599999999999996</v>
      </c>
      <c r="T20" s="98">
        <v>4.05</v>
      </c>
      <c r="U20" s="98">
        <v>4.2699999999999996</v>
      </c>
      <c r="V20" s="98">
        <v>4.3499999999999996</v>
      </c>
      <c r="W20" s="99">
        <v>4.28</v>
      </c>
      <c r="X20" s="25"/>
      <c r="Y20" s="98">
        <v>4.1500000000000004</v>
      </c>
      <c r="Z20" s="98">
        <v>4.18</v>
      </c>
      <c r="AA20" s="98">
        <v>4.17</v>
      </c>
      <c r="AB20" s="98">
        <v>4.2699999999999996</v>
      </c>
      <c r="AC20" s="98">
        <v>4.42</v>
      </c>
      <c r="AD20" s="98">
        <v>4.6100000000000003</v>
      </c>
      <c r="AE20" s="98">
        <v>4.66</v>
      </c>
      <c r="AF20" s="98">
        <v>4.6399999999999997</v>
      </c>
      <c r="AG20" s="98">
        <v>4.59</v>
      </c>
      <c r="AH20" s="99">
        <v>4.28</v>
      </c>
      <c r="AI20" s="25"/>
      <c r="AJ20" s="98">
        <v>4.33</v>
      </c>
      <c r="AK20" s="98">
        <v>4.46</v>
      </c>
      <c r="AL20" s="98">
        <v>4.49</v>
      </c>
      <c r="AM20" s="98">
        <v>4.49</v>
      </c>
      <c r="AN20" s="98">
        <v>4.5</v>
      </c>
      <c r="AO20" s="98">
        <v>4.46</v>
      </c>
      <c r="AP20" s="98">
        <v>4.34</v>
      </c>
      <c r="AQ20" s="98">
        <v>4.4000000000000004</v>
      </c>
      <c r="AR20" s="98">
        <v>4.4400000000000004</v>
      </c>
      <c r="AS20" s="99">
        <v>4.2699999999999996</v>
      </c>
      <c r="AT20" s="25"/>
      <c r="AU20" s="98">
        <v>4.8</v>
      </c>
      <c r="AV20" s="98">
        <v>4.87</v>
      </c>
      <c r="AW20" s="98">
        <v>4.97</v>
      </c>
      <c r="AX20" s="98">
        <v>4.93</v>
      </c>
      <c r="AY20" s="98">
        <v>4.88</v>
      </c>
      <c r="AZ20" s="98">
        <v>4.8499999999999996</v>
      </c>
      <c r="BA20" s="98">
        <v>4.76</v>
      </c>
      <c r="BB20" s="98">
        <v>4.6900000000000004</v>
      </c>
      <c r="BC20" s="98">
        <v>4.9000000000000004</v>
      </c>
      <c r="BD20" s="99">
        <v>4.74</v>
      </c>
      <c r="BE20" s="25"/>
      <c r="BF20" s="98">
        <v>4.8600000000000003</v>
      </c>
      <c r="BG20" s="98">
        <v>5</v>
      </c>
      <c r="BH20" s="98">
        <v>4.9400000000000004</v>
      </c>
      <c r="BI20" s="98">
        <v>4.9400000000000004</v>
      </c>
      <c r="BJ20" s="98">
        <v>4.92</v>
      </c>
      <c r="BK20" s="98">
        <v>4.91</v>
      </c>
      <c r="BL20" s="98">
        <v>4.84</v>
      </c>
      <c r="BM20" s="98">
        <v>4.83</v>
      </c>
      <c r="BN20" s="98">
        <v>4.83</v>
      </c>
      <c r="BO20" s="99">
        <v>4.66</v>
      </c>
      <c r="BP20" s="25"/>
      <c r="BQ20" s="98">
        <v>2</v>
      </c>
      <c r="BR20" s="98">
        <v>2.1</v>
      </c>
      <c r="BS20" s="98">
        <v>2.11</v>
      </c>
      <c r="BT20" s="98">
        <v>2.16</v>
      </c>
      <c r="BU20" s="98">
        <v>2.1800000000000002</v>
      </c>
      <c r="BV20" s="98">
        <v>2.16</v>
      </c>
      <c r="BW20" s="98">
        <v>2.14</v>
      </c>
      <c r="BX20" s="98">
        <v>2.16</v>
      </c>
      <c r="BY20" s="98">
        <v>2.0699999999999998</v>
      </c>
      <c r="BZ20" s="99">
        <v>1.89</v>
      </c>
      <c r="CA20" s="25"/>
      <c r="CB20" s="98">
        <v>1.93</v>
      </c>
      <c r="CC20" s="98">
        <v>2.0099999999999998</v>
      </c>
      <c r="CD20" s="98">
        <v>2.0699999999999998</v>
      </c>
      <c r="CE20" s="98">
        <v>2.0699999999999998</v>
      </c>
      <c r="CF20" s="98">
        <v>2.04</v>
      </c>
      <c r="CG20" s="98">
        <v>2.06</v>
      </c>
      <c r="CH20" s="98">
        <v>2.0699999999999998</v>
      </c>
      <c r="CI20" s="98">
        <v>2.0499999999999998</v>
      </c>
      <c r="CJ20" s="98">
        <v>2.0099999999999998</v>
      </c>
      <c r="CK20" s="99">
        <v>1.89</v>
      </c>
    </row>
    <row r="21" spans="1:89" ht="16.5" x14ac:dyDescent="0.35">
      <c r="A21" s="14"/>
      <c r="B21" s="98">
        <v>4.37</v>
      </c>
      <c r="C21" s="98">
        <v>4.3899999999999997</v>
      </c>
      <c r="D21" s="98">
        <v>4.57</v>
      </c>
      <c r="E21" s="98">
        <v>4.76</v>
      </c>
      <c r="F21" s="99">
        <v>4.66</v>
      </c>
      <c r="G21" s="25"/>
      <c r="H21" s="98">
        <v>1.98</v>
      </c>
      <c r="I21" s="98">
        <v>2.0699999999999998</v>
      </c>
      <c r="J21" s="98">
        <v>2.14</v>
      </c>
      <c r="K21" s="98">
        <v>2.1800000000000002</v>
      </c>
      <c r="L21" s="98">
        <v>2.17</v>
      </c>
      <c r="M21" s="98">
        <v>2.1800000000000002</v>
      </c>
      <c r="N21" s="98">
        <v>2.17</v>
      </c>
      <c r="O21" s="98">
        <v>2.17</v>
      </c>
      <c r="P21" s="98">
        <v>2.14</v>
      </c>
      <c r="Q21" s="99">
        <v>1.98</v>
      </c>
      <c r="R21" s="14"/>
      <c r="S21" s="98">
        <v>4.05</v>
      </c>
      <c r="T21" s="98">
        <v>4.01</v>
      </c>
      <c r="U21" s="98">
        <v>4.32</v>
      </c>
      <c r="V21" s="98">
        <v>4.29</v>
      </c>
      <c r="W21" s="99">
        <v>4.38</v>
      </c>
      <c r="X21" s="25"/>
      <c r="Y21" s="98">
        <v>4.17</v>
      </c>
      <c r="Z21" s="98">
        <v>4.1900000000000004</v>
      </c>
      <c r="AA21" s="98">
        <v>4.2</v>
      </c>
      <c r="AB21" s="98">
        <v>4.2699999999999996</v>
      </c>
      <c r="AC21" s="98">
        <v>4.45</v>
      </c>
      <c r="AD21" s="98">
        <v>4.59</v>
      </c>
      <c r="AE21" s="98">
        <v>4.63</v>
      </c>
      <c r="AF21" s="98">
        <v>4.6100000000000003</v>
      </c>
      <c r="AG21" s="98">
        <v>4.57</v>
      </c>
      <c r="AH21" s="99">
        <v>4.3099999999999996</v>
      </c>
      <c r="AI21" s="25"/>
      <c r="AJ21" s="98">
        <v>4.3600000000000003</v>
      </c>
      <c r="AK21" s="98">
        <v>4.5</v>
      </c>
      <c r="AL21" s="98">
        <v>4.5199999999999996</v>
      </c>
      <c r="AM21" s="98">
        <v>4.53</v>
      </c>
      <c r="AN21" s="98">
        <v>4.4000000000000004</v>
      </c>
      <c r="AO21" s="98">
        <v>4.47</v>
      </c>
      <c r="AP21" s="98">
        <v>4.38</v>
      </c>
      <c r="AQ21" s="98">
        <v>4.41</v>
      </c>
      <c r="AR21" s="98">
        <v>4.4000000000000004</v>
      </c>
      <c r="AS21" s="99">
        <v>4.21</v>
      </c>
      <c r="AT21" s="25"/>
      <c r="AU21" s="98">
        <v>4.6399999999999997</v>
      </c>
      <c r="AV21" s="98">
        <v>4.8899999999999997</v>
      </c>
      <c r="AW21" s="98">
        <v>4.96</v>
      </c>
      <c r="AX21" s="98">
        <v>4.9000000000000004</v>
      </c>
      <c r="AY21" s="98">
        <v>4.88</v>
      </c>
      <c r="AZ21" s="98">
        <v>4.9000000000000004</v>
      </c>
      <c r="BA21" s="98">
        <v>4.74</v>
      </c>
      <c r="BB21" s="98">
        <v>4.71</v>
      </c>
      <c r="BC21" s="98">
        <v>4.83</v>
      </c>
      <c r="BD21" s="99">
        <v>4.5599999999999996</v>
      </c>
      <c r="BE21" s="25"/>
      <c r="BF21" s="98">
        <v>4.82</v>
      </c>
      <c r="BG21" s="98">
        <v>5.05</v>
      </c>
      <c r="BH21" s="98">
        <v>4.97</v>
      </c>
      <c r="BI21" s="98">
        <v>4.9800000000000004</v>
      </c>
      <c r="BJ21" s="98">
        <v>4.87</v>
      </c>
      <c r="BK21" s="98">
        <v>4.8499999999999996</v>
      </c>
      <c r="BL21" s="98">
        <v>4.7699999999999996</v>
      </c>
      <c r="BM21" s="98">
        <v>4.8499999999999996</v>
      </c>
      <c r="BN21" s="98">
        <v>4.84</v>
      </c>
      <c r="BO21" s="99">
        <v>4.6100000000000003</v>
      </c>
      <c r="BP21" s="25"/>
      <c r="BQ21" s="98">
        <v>2</v>
      </c>
      <c r="BR21" s="98">
        <v>2.0699999999999998</v>
      </c>
      <c r="BS21" s="98">
        <v>2.1</v>
      </c>
      <c r="BT21" s="98">
        <v>2.14</v>
      </c>
      <c r="BU21" s="98">
        <v>2.16</v>
      </c>
      <c r="BV21" s="98">
        <v>2.16</v>
      </c>
      <c r="BW21" s="98">
        <v>2.17</v>
      </c>
      <c r="BX21" s="98">
        <v>2.1800000000000002</v>
      </c>
      <c r="BY21" s="98">
        <v>2.08</v>
      </c>
      <c r="BZ21" s="99">
        <v>1.89</v>
      </c>
      <c r="CA21" s="25"/>
      <c r="CB21" s="98">
        <v>2</v>
      </c>
      <c r="CC21" s="98">
        <v>2.0299999999999998</v>
      </c>
      <c r="CD21" s="98">
        <v>2.02</v>
      </c>
      <c r="CE21" s="98">
        <v>2.06</v>
      </c>
      <c r="CF21" s="98">
        <v>2.06</v>
      </c>
      <c r="CG21" s="98">
        <v>2.11</v>
      </c>
      <c r="CH21" s="98">
        <v>2.1</v>
      </c>
      <c r="CI21" s="98">
        <v>2.06</v>
      </c>
      <c r="CJ21" s="98">
        <v>1.97</v>
      </c>
      <c r="CK21" s="99">
        <v>1.87</v>
      </c>
    </row>
    <row r="22" spans="1:89" ht="16.5" x14ac:dyDescent="0.35">
      <c r="A22" s="14"/>
      <c r="B22" s="98">
        <v>4.34</v>
      </c>
      <c r="C22" s="98">
        <v>4.4400000000000004</v>
      </c>
      <c r="D22" s="98">
        <v>4.5599999999999996</v>
      </c>
      <c r="E22" s="98">
        <v>4.79</v>
      </c>
      <c r="F22" s="99">
        <v>4.78</v>
      </c>
      <c r="G22" s="25"/>
      <c r="H22" s="98">
        <v>2</v>
      </c>
      <c r="I22" s="98">
        <v>2.08</v>
      </c>
      <c r="J22" s="98">
        <v>2.14</v>
      </c>
      <c r="K22" s="98">
        <v>2.15</v>
      </c>
      <c r="L22" s="98">
        <v>2.14</v>
      </c>
      <c r="M22" s="98">
        <v>2.1800000000000002</v>
      </c>
      <c r="N22" s="98">
        <v>2.1800000000000002</v>
      </c>
      <c r="O22" s="98">
        <v>2.15</v>
      </c>
      <c r="P22" s="98">
        <v>2.11</v>
      </c>
      <c r="Q22" s="99">
        <v>2</v>
      </c>
      <c r="R22" s="14"/>
      <c r="S22" s="98">
        <v>3.98</v>
      </c>
      <c r="T22" s="98">
        <v>4.04</v>
      </c>
      <c r="U22" s="98">
        <v>4.2699999999999996</v>
      </c>
      <c r="V22" s="98">
        <v>4.3600000000000003</v>
      </c>
      <c r="W22" s="99">
        <v>4.38</v>
      </c>
      <c r="X22" s="25"/>
      <c r="Y22" s="98">
        <v>4.1100000000000003</v>
      </c>
      <c r="Z22" s="98">
        <v>4.2300000000000004</v>
      </c>
      <c r="AA22" s="98">
        <v>4.2300000000000004</v>
      </c>
      <c r="AB22" s="98">
        <v>4.3099999999999996</v>
      </c>
      <c r="AC22" s="98">
        <v>4.3499999999999996</v>
      </c>
      <c r="AD22" s="98">
        <v>4.5</v>
      </c>
      <c r="AE22" s="98">
        <v>4.6399999999999997</v>
      </c>
      <c r="AF22" s="98">
        <v>4.5999999999999996</v>
      </c>
      <c r="AG22" s="98">
        <v>4.58</v>
      </c>
      <c r="AH22" s="99">
        <v>4.32</v>
      </c>
      <c r="AI22" s="25"/>
      <c r="AJ22" s="98">
        <v>4.28</v>
      </c>
      <c r="AK22" s="98">
        <v>4.45</v>
      </c>
      <c r="AL22" s="98">
        <v>4.45</v>
      </c>
      <c r="AM22" s="98">
        <v>4.5</v>
      </c>
      <c r="AN22" s="98">
        <v>4.46</v>
      </c>
      <c r="AO22" s="98">
        <v>4.4400000000000004</v>
      </c>
      <c r="AP22" s="98">
        <v>4.3499999999999996</v>
      </c>
      <c r="AQ22" s="98">
        <v>4.41</v>
      </c>
      <c r="AR22" s="98">
        <v>4.34</v>
      </c>
      <c r="AS22" s="99">
        <v>4.17</v>
      </c>
      <c r="AT22" s="25"/>
      <c r="AU22" s="98">
        <v>4.67</v>
      </c>
      <c r="AV22" s="98">
        <v>4.83</v>
      </c>
      <c r="AW22" s="98">
        <v>4.93</v>
      </c>
      <c r="AX22" s="98">
        <v>4.9400000000000004</v>
      </c>
      <c r="AY22" s="98">
        <v>4.87</v>
      </c>
      <c r="AZ22" s="98">
        <v>4.84</v>
      </c>
      <c r="BA22" s="98">
        <v>4.78</v>
      </c>
      <c r="BB22" s="98">
        <v>4.8099999999999996</v>
      </c>
      <c r="BC22" s="98">
        <v>4.88</v>
      </c>
      <c r="BD22" s="99">
        <v>4.57</v>
      </c>
      <c r="BE22" s="25"/>
      <c r="BF22" s="98">
        <v>4.7699999999999996</v>
      </c>
      <c r="BG22" s="98">
        <v>5.0999999999999996</v>
      </c>
      <c r="BH22" s="98">
        <v>4.96</v>
      </c>
      <c r="BI22" s="98">
        <v>5.0199999999999996</v>
      </c>
      <c r="BJ22" s="98">
        <v>4.96</v>
      </c>
      <c r="BK22" s="98">
        <v>4.92</v>
      </c>
      <c r="BL22" s="98">
        <v>4.8099999999999996</v>
      </c>
      <c r="BM22" s="98">
        <v>4.82</v>
      </c>
      <c r="BN22" s="98">
        <v>4.83</v>
      </c>
      <c r="BO22" s="99">
        <v>4.63</v>
      </c>
      <c r="BP22" s="25"/>
      <c r="BQ22" s="98">
        <v>1.99</v>
      </c>
      <c r="BR22" s="98">
        <v>2.0499999999999998</v>
      </c>
      <c r="BS22" s="98">
        <v>2.11</v>
      </c>
      <c r="BT22" s="98">
        <v>2.17</v>
      </c>
      <c r="BU22" s="98">
        <v>2.16</v>
      </c>
      <c r="BV22" s="98">
        <v>2.14</v>
      </c>
      <c r="BW22" s="98">
        <v>2.15</v>
      </c>
      <c r="BX22" s="98">
        <v>2.14</v>
      </c>
      <c r="BY22" s="98">
        <v>2.09</v>
      </c>
      <c r="BZ22" s="99">
        <v>1.92</v>
      </c>
      <c r="CA22" s="25"/>
      <c r="CB22" s="98">
        <v>1.9</v>
      </c>
      <c r="CC22" s="98">
        <v>1.97</v>
      </c>
      <c r="CD22" s="98">
        <v>2.0299999999999998</v>
      </c>
      <c r="CE22" s="98">
        <v>2.13</v>
      </c>
      <c r="CF22" s="98">
        <v>2.09</v>
      </c>
      <c r="CG22" s="98">
        <v>2.06</v>
      </c>
      <c r="CH22" s="98">
        <v>2.09</v>
      </c>
      <c r="CI22" s="98">
        <v>2.04</v>
      </c>
      <c r="CJ22" s="98">
        <v>1.98</v>
      </c>
      <c r="CK22" s="99">
        <v>1.87</v>
      </c>
    </row>
    <row r="23" spans="1:89" thickBot="1" x14ac:dyDescent="0.4">
      <c r="A23" s="107"/>
      <c r="B23" s="117">
        <v>4.4400000000000004</v>
      </c>
      <c r="C23" s="117">
        <v>4.4400000000000004</v>
      </c>
      <c r="D23" s="117">
        <v>4.5999999999999996</v>
      </c>
      <c r="E23" s="117">
        <v>4.75</v>
      </c>
      <c r="F23" s="118">
        <v>4.62</v>
      </c>
      <c r="G23" s="106"/>
      <c r="H23" s="117">
        <v>1.99</v>
      </c>
      <c r="I23" s="117">
        <v>2.09</v>
      </c>
      <c r="J23" s="117">
        <v>2.14</v>
      </c>
      <c r="K23" s="117">
        <v>2.19</v>
      </c>
      <c r="L23" s="117">
        <v>2.2200000000000002</v>
      </c>
      <c r="M23" s="117">
        <v>2.1800000000000002</v>
      </c>
      <c r="N23" s="117">
        <v>2.14</v>
      </c>
      <c r="O23" s="117">
        <v>2.19</v>
      </c>
      <c r="P23" s="117">
        <v>2.13</v>
      </c>
      <c r="Q23" s="118">
        <v>2</v>
      </c>
      <c r="R23" s="107"/>
      <c r="S23" s="117">
        <v>4.01</v>
      </c>
      <c r="T23" s="117">
        <v>4.03</v>
      </c>
      <c r="U23" s="117">
        <v>4.24</v>
      </c>
      <c r="V23" s="117">
        <v>4.32</v>
      </c>
      <c r="W23" s="118">
        <v>4.4000000000000004</v>
      </c>
      <c r="X23" s="106"/>
      <c r="Y23" s="117">
        <v>4.0999999999999996</v>
      </c>
      <c r="Z23" s="117">
        <v>4.1500000000000004</v>
      </c>
      <c r="AA23" s="117">
        <v>4.21</v>
      </c>
      <c r="AB23" s="117">
        <v>4.22</v>
      </c>
      <c r="AC23" s="117">
        <v>4.3</v>
      </c>
      <c r="AD23" s="117">
        <v>4.51</v>
      </c>
      <c r="AE23" s="117">
        <v>4.5999999999999996</v>
      </c>
      <c r="AF23" s="117">
        <v>4.49</v>
      </c>
      <c r="AG23" s="117">
        <v>4.47</v>
      </c>
      <c r="AH23" s="118">
        <v>4.34</v>
      </c>
      <c r="AI23" s="106"/>
      <c r="AJ23" s="117">
        <v>4.2</v>
      </c>
      <c r="AK23" s="117">
        <v>4.42</v>
      </c>
      <c r="AL23" s="117">
        <v>4.42</v>
      </c>
      <c r="AM23" s="117">
        <v>4.49</v>
      </c>
      <c r="AN23" s="117">
        <v>4.42</v>
      </c>
      <c r="AO23" s="117">
        <v>4.4000000000000004</v>
      </c>
      <c r="AP23" s="117">
        <v>4.32</v>
      </c>
      <c r="AQ23" s="117">
        <v>4.3499999999999996</v>
      </c>
      <c r="AR23" s="117">
        <v>4.3099999999999996</v>
      </c>
      <c r="AS23" s="118">
        <v>4.0999999999999996</v>
      </c>
      <c r="AT23" s="106"/>
      <c r="AU23" s="117">
        <v>4.59</v>
      </c>
      <c r="AV23" s="117">
        <v>4.83</v>
      </c>
      <c r="AW23" s="117">
        <v>4.8899999999999997</v>
      </c>
      <c r="AX23" s="117">
        <v>4.84</v>
      </c>
      <c r="AY23" s="117">
        <v>4.78</v>
      </c>
      <c r="AZ23" s="117">
        <v>4.8099999999999996</v>
      </c>
      <c r="BA23" s="117">
        <v>4.66</v>
      </c>
      <c r="BB23" s="117">
        <v>4.75</v>
      </c>
      <c r="BC23" s="117">
        <v>4.83</v>
      </c>
      <c r="BD23" s="118">
        <v>4.53</v>
      </c>
      <c r="BE23" s="106"/>
      <c r="BF23" s="117">
        <v>4.76</v>
      </c>
      <c r="BG23" s="117">
        <v>4.8499999999999996</v>
      </c>
      <c r="BH23" s="117">
        <v>5.01</v>
      </c>
      <c r="BI23" s="117">
        <v>4.9400000000000004</v>
      </c>
      <c r="BJ23" s="117">
        <v>4.8600000000000003</v>
      </c>
      <c r="BK23" s="117">
        <v>4.8600000000000003</v>
      </c>
      <c r="BL23" s="117">
        <v>4.75</v>
      </c>
      <c r="BM23" s="117">
        <v>4.78</v>
      </c>
      <c r="BN23" s="117">
        <v>4.84</v>
      </c>
      <c r="BO23" s="118">
        <v>4.5999999999999996</v>
      </c>
      <c r="BP23" s="106"/>
      <c r="BQ23" s="117">
        <v>1.98</v>
      </c>
      <c r="BR23" s="117">
        <v>2.08</v>
      </c>
      <c r="BS23" s="117">
        <v>2.11</v>
      </c>
      <c r="BT23" s="117">
        <v>2.17</v>
      </c>
      <c r="BU23" s="117">
        <v>2.16</v>
      </c>
      <c r="BV23" s="117">
        <v>2.19</v>
      </c>
      <c r="BW23" s="117">
        <v>2.17</v>
      </c>
      <c r="BX23" s="117">
        <v>2.15</v>
      </c>
      <c r="BY23" s="117">
        <v>2.0699999999999998</v>
      </c>
      <c r="BZ23" s="118">
        <v>1.93</v>
      </c>
      <c r="CA23" s="106"/>
      <c r="CB23" s="117">
        <v>1.89</v>
      </c>
      <c r="CC23" s="117">
        <v>1.99</v>
      </c>
      <c r="CD23" s="117">
        <v>2.02</v>
      </c>
      <c r="CE23" s="117">
        <v>2.08</v>
      </c>
      <c r="CF23" s="117">
        <v>2.06</v>
      </c>
      <c r="CG23" s="117">
        <v>2.12</v>
      </c>
      <c r="CH23" s="117">
        <v>2.0699999999999998</v>
      </c>
      <c r="CI23" s="117">
        <v>2.02</v>
      </c>
      <c r="CJ23" s="117">
        <v>2</v>
      </c>
      <c r="CK23" s="118">
        <v>1.88</v>
      </c>
    </row>
    <row r="24" spans="1:89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</row>
    <row r="25" spans="1:89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  <c r="AI25" s="119" t="s">
        <v>9</v>
      </c>
      <c r="AJ25" s="120" t="s">
        <v>10</v>
      </c>
      <c r="AK25" s="179" t="s">
        <v>11</v>
      </c>
      <c r="AL25" s="179"/>
      <c r="AM25" s="179" t="s">
        <v>12</v>
      </c>
      <c r="AN25" s="179"/>
      <c r="AO25" s="120"/>
      <c r="AP25" s="120"/>
      <c r="AQ25" s="120"/>
      <c r="AR25" s="124"/>
      <c r="AS25" s="125"/>
      <c r="AT25" s="119" t="s">
        <v>9</v>
      </c>
      <c r="AU25" s="120" t="s">
        <v>10</v>
      </c>
      <c r="AV25" s="179" t="s">
        <v>11</v>
      </c>
      <c r="AW25" s="179"/>
      <c r="AX25" s="179" t="s">
        <v>12</v>
      </c>
      <c r="AY25" s="179"/>
      <c r="AZ25" s="120"/>
      <c r="BA25" s="120"/>
      <c r="BB25" s="120"/>
      <c r="BC25" s="124"/>
      <c r="BD25" s="125"/>
      <c r="BE25" s="119" t="s">
        <v>9</v>
      </c>
      <c r="BF25" s="120" t="s">
        <v>10</v>
      </c>
      <c r="BG25" s="179" t="s">
        <v>11</v>
      </c>
      <c r="BH25" s="179"/>
      <c r="BI25" s="179" t="s">
        <v>12</v>
      </c>
      <c r="BJ25" s="179"/>
      <c r="BK25" s="120"/>
      <c r="BL25" s="120"/>
      <c r="BM25" s="120"/>
      <c r="BN25" s="124"/>
      <c r="BO25" s="125"/>
      <c r="BP25" s="119" t="s">
        <v>9</v>
      </c>
      <c r="BQ25" s="120" t="s">
        <v>10</v>
      </c>
      <c r="BR25" s="179" t="s">
        <v>11</v>
      </c>
      <c r="BS25" s="179"/>
      <c r="BT25" s="179" t="s">
        <v>12</v>
      </c>
      <c r="BU25" s="179"/>
      <c r="BV25" s="120"/>
      <c r="BW25" s="120"/>
      <c r="BX25" s="120"/>
      <c r="BY25" s="124"/>
      <c r="BZ25" s="125"/>
      <c r="CA25" s="119" t="s">
        <v>9</v>
      </c>
      <c r="CB25" s="120" t="s">
        <v>10</v>
      </c>
      <c r="CC25" s="179" t="s">
        <v>11</v>
      </c>
      <c r="CD25" s="179"/>
      <c r="CE25" s="179" t="s">
        <v>12</v>
      </c>
      <c r="CF25" s="179"/>
      <c r="CG25" s="120"/>
      <c r="CH25" s="120"/>
      <c r="CI25" s="120"/>
      <c r="CJ25" s="124"/>
      <c r="CK25" s="125"/>
    </row>
    <row r="26" spans="1:89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0.28639999999999954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0.16350000000000042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0.94639999999999791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1.2338000000000013</v>
      </c>
      <c r="AC26" s="180"/>
      <c r="AD26" s="43"/>
      <c r="AE26" s="43"/>
      <c r="AF26" s="43"/>
      <c r="AG26" s="105"/>
      <c r="AH26" s="126"/>
      <c r="AI26" s="121" t="s">
        <v>13</v>
      </c>
      <c r="AJ26" s="101" t="s">
        <v>14</v>
      </c>
      <c r="AK26" s="138">
        <v>1.38</v>
      </c>
      <c r="AL26" s="137" t="s">
        <v>99</v>
      </c>
      <c r="AM26" s="180">
        <f>AVERAGE(AJ4:AS13)-AVERAGE(AJ14:AS23)</f>
        <v>1.2651299999999965</v>
      </c>
      <c r="AN26" s="180"/>
      <c r="AO26" s="43"/>
      <c r="AP26" s="43"/>
      <c r="AQ26" s="43"/>
      <c r="AR26" s="105"/>
      <c r="AS26" s="126"/>
      <c r="AT26" s="121" t="s">
        <v>13</v>
      </c>
      <c r="AU26" s="101" t="s">
        <v>14</v>
      </c>
      <c r="AV26" s="138">
        <v>1.38</v>
      </c>
      <c r="AW26" s="137" t="s">
        <v>99</v>
      </c>
      <c r="AX26" s="180">
        <f>AVERAGE(AU4:BD13)-AVERAGE(AU14:BD23)</f>
        <v>0.87140000000000573</v>
      </c>
      <c r="AY26" s="180"/>
      <c r="AZ26" s="43"/>
      <c r="BA26" s="43"/>
      <c r="BB26" s="43"/>
      <c r="BC26" s="105"/>
      <c r="BD26" s="126"/>
      <c r="BE26" s="121" t="s">
        <v>13</v>
      </c>
      <c r="BF26" s="101" t="s">
        <v>14</v>
      </c>
      <c r="BG26" s="138">
        <v>1.38</v>
      </c>
      <c r="BH26" s="137" t="s">
        <v>99</v>
      </c>
      <c r="BI26" s="180">
        <f>AVERAGE(BF4:BO13)-AVERAGE(BF14:BO23)</f>
        <v>0.74880000000000368</v>
      </c>
      <c r="BJ26" s="180"/>
      <c r="BK26" s="43"/>
      <c r="BL26" s="43"/>
      <c r="BM26" s="43"/>
      <c r="BN26" s="105"/>
      <c r="BO26" s="126"/>
      <c r="BP26" s="121" t="s">
        <v>13</v>
      </c>
      <c r="BQ26" s="101" t="s">
        <v>14</v>
      </c>
      <c r="BR26" s="137">
        <v>0.3</v>
      </c>
      <c r="BS26" s="135" t="s">
        <v>82</v>
      </c>
      <c r="BT26" s="180">
        <f>AVERAGE(BQ4:BZ13)-AVERAGE(BQ14:BZ23)</f>
        <v>0.19700000000000095</v>
      </c>
      <c r="BU26" s="180"/>
      <c r="BV26" s="43"/>
      <c r="BW26" s="43"/>
      <c r="BX26" s="43"/>
      <c r="BY26" s="105"/>
      <c r="BZ26" s="126"/>
      <c r="CA26" s="121" t="s">
        <v>13</v>
      </c>
      <c r="CB26" s="101" t="s">
        <v>14</v>
      </c>
      <c r="CC26" s="137">
        <v>0.3</v>
      </c>
      <c r="CD26" s="135" t="s">
        <v>82</v>
      </c>
      <c r="CE26" s="180">
        <f>AVERAGE(CB4:CK13)-AVERAGE(CB14:CK23)</f>
        <v>0.2770999999999999</v>
      </c>
      <c r="CF26" s="180"/>
      <c r="CG26" s="43"/>
      <c r="CH26" s="43"/>
      <c r="CI26" s="43"/>
      <c r="CJ26" s="105"/>
      <c r="CK26" s="126"/>
    </row>
    <row r="27" spans="1:89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  <c r="AI27" s="122" t="s">
        <v>17</v>
      </c>
      <c r="AJ27" s="100" t="s">
        <v>18</v>
      </c>
      <c r="AK27" s="174" t="str">
        <f>"--"</f>
        <v>--</v>
      </c>
      <c r="AL27" s="174"/>
      <c r="AM27" s="174">
        <v>1.5</v>
      </c>
      <c r="AN27" s="174"/>
      <c r="AO27" s="42"/>
      <c r="AP27" s="42"/>
      <c r="AQ27" s="42"/>
      <c r="AR27" s="103"/>
      <c r="AS27" s="127"/>
      <c r="AT27" s="122" t="s">
        <v>17</v>
      </c>
      <c r="AU27" s="100" t="s">
        <v>18</v>
      </c>
      <c r="AV27" s="174" t="str">
        <f>"--"</f>
        <v>--</v>
      </c>
      <c r="AW27" s="174"/>
      <c r="AX27" s="174">
        <v>1.5</v>
      </c>
      <c r="AY27" s="174"/>
      <c r="AZ27" s="42"/>
      <c r="BA27" s="42"/>
      <c r="BB27" s="42"/>
      <c r="BC27" s="103"/>
      <c r="BD27" s="127"/>
      <c r="BE27" s="122" t="s">
        <v>17</v>
      </c>
      <c r="BF27" s="100" t="s">
        <v>18</v>
      </c>
      <c r="BG27" s="174" t="str">
        <f>"--"</f>
        <v>--</v>
      </c>
      <c r="BH27" s="174"/>
      <c r="BI27" s="174">
        <v>1.5</v>
      </c>
      <c r="BJ27" s="174"/>
      <c r="BK27" s="42"/>
      <c r="BL27" s="42"/>
      <c r="BM27" s="42"/>
      <c r="BN27" s="103"/>
      <c r="BO27" s="127"/>
      <c r="BP27" s="122" t="s">
        <v>17</v>
      </c>
      <c r="BQ27" s="100" t="s">
        <v>18</v>
      </c>
      <c r="BR27" s="174" t="str">
        <f>"--"</f>
        <v>--</v>
      </c>
      <c r="BS27" s="174"/>
      <c r="BT27" s="174">
        <v>1.5</v>
      </c>
      <c r="BU27" s="174"/>
      <c r="BV27" s="42"/>
      <c r="BW27" s="42"/>
      <c r="BX27" s="42"/>
      <c r="BY27" s="103"/>
      <c r="BZ27" s="127"/>
      <c r="CA27" s="122" t="s">
        <v>17</v>
      </c>
      <c r="CB27" s="100" t="s">
        <v>18</v>
      </c>
      <c r="CC27" s="174" t="str">
        <f>"--"</f>
        <v>--</v>
      </c>
      <c r="CD27" s="174"/>
      <c r="CE27" s="174">
        <v>1.5</v>
      </c>
      <c r="CF27" s="174"/>
      <c r="CG27" s="42"/>
      <c r="CH27" s="42"/>
      <c r="CI27" s="42"/>
      <c r="CJ27" s="103"/>
      <c r="CK27" s="127"/>
    </row>
    <row r="28" spans="1:89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0.4993641025641018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0.25153846153846215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0.68156378600822898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0.81600529100529196</v>
      </c>
      <c r="AC28" s="176"/>
      <c r="AD28" s="102"/>
      <c r="AE28" s="102"/>
      <c r="AF28" s="102"/>
      <c r="AG28" s="103"/>
      <c r="AH28" s="127"/>
      <c r="AI28" s="123" t="s">
        <v>19</v>
      </c>
      <c r="AJ28" s="104" t="s">
        <v>20</v>
      </c>
      <c r="AK28" s="175" t="s">
        <v>98</v>
      </c>
      <c r="AL28" s="175"/>
      <c r="AM28" s="176">
        <f>(AM26/(2.268/AM27))</f>
        <v>0.83672619047618835</v>
      </c>
      <c r="AN28" s="176"/>
      <c r="AO28" s="102"/>
      <c r="AP28" s="102"/>
      <c r="AQ28" s="102"/>
      <c r="AR28" s="103"/>
      <c r="AS28" s="127"/>
      <c r="AT28" s="123" t="s">
        <v>19</v>
      </c>
      <c r="AU28" s="104" t="s">
        <v>20</v>
      </c>
      <c r="AV28" s="175" t="s">
        <v>98</v>
      </c>
      <c r="AW28" s="175"/>
      <c r="AX28" s="176">
        <f>(AX26/(2.268/AX27))</f>
        <v>0.57632275132275523</v>
      </c>
      <c r="AY28" s="176"/>
      <c r="AZ28" s="102"/>
      <c r="BA28" s="102"/>
      <c r="BB28" s="102"/>
      <c r="BC28" s="103"/>
      <c r="BD28" s="127"/>
      <c r="BE28" s="123" t="s">
        <v>19</v>
      </c>
      <c r="BF28" s="104" t="s">
        <v>20</v>
      </c>
      <c r="BG28" s="175" t="s">
        <v>98</v>
      </c>
      <c r="BH28" s="175"/>
      <c r="BI28" s="176">
        <f>(BI26/(2.268/BI27))</f>
        <v>0.49523809523809775</v>
      </c>
      <c r="BJ28" s="176"/>
      <c r="BK28" s="102"/>
      <c r="BL28" s="102"/>
      <c r="BM28" s="102"/>
      <c r="BN28" s="103"/>
      <c r="BO28" s="127"/>
      <c r="BP28" s="123" t="s">
        <v>19</v>
      </c>
      <c r="BQ28" s="104" t="s">
        <v>20</v>
      </c>
      <c r="BR28" s="175" t="s">
        <v>86</v>
      </c>
      <c r="BS28" s="175"/>
      <c r="BT28" s="176">
        <f>(BT26/(0.975/BT27))</f>
        <v>0.30307692307692452</v>
      </c>
      <c r="BU28" s="176"/>
      <c r="BV28" s="102"/>
      <c r="BW28" s="102"/>
      <c r="BX28" s="102"/>
      <c r="BY28" s="103"/>
      <c r="BZ28" s="127"/>
      <c r="CA28" s="123" t="s">
        <v>19</v>
      </c>
      <c r="CB28" s="104" t="s">
        <v>20</v>
      </c>
      <c r="CC28" s="175" t="s">
        <v>86</v>
      </c>
      <c r="CD28" s="175"/>
      <c r="CE28" s="176">
        <f>(CE26/(0.975/CE27))</f>
        <v>0.42630769230769217</v>
      </c>
      <c r="CF28" s="176"/>
      <c r="CG28" s="102"/>
      <c r="CH28" s="102"/>
      <c r="CI28" s="102"/>
      <c r="CJ28" s="103"/>
      <c r="CK28" s="127"/>
    </row>
    <row r="29" spans="1:89" ht="18.75" thickBot="1" x14ac:dyDescent="0.4">
      <c r="A29" s="134" t="s">
        <v>78</v>
      </c>
      <c r="B29" s="128" t="s">
        <v>18</v>
      </c>
      <c r="C29" s="168">
        <f>0.972*E28/C26</f>
        <v>1.6179396923076899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0.81498461538461731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0.73608888888888724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1.2338000000000013</v>
      </c>
      <c r="AA29" s="171"/>
      <c r="AB29" s="142" t="s">
        <v>83</v>
      </c>
      <c r="AC29" s="143"/>
      <c r="AD29" s="144"/>
      <c r="AE29" s="144"/>
      <c r="AF29" s="144"/>
      <c r="AG29" s="145"/>
      <c r="AH29" s="146"/>
      <c r="AI29" s="139" t="s">
        <v>78</v>
      </c>
      <c r="AJ29" s="141" t="s">
        <v>18</v>
      </c>
      <c r="AK29" s="171">
        <f>2.268*AM28/1.5</f>
        <v>1.2651299999999968</v>
      </c>
      <c r="AL29" s="171"/>
      <c r="AM29" s="142" t="s">
        <v>83</v>
      </c>
      <c r="AN29" s="143"/>
      <c r="AO29" s="144"/>
      <c r="AP29" s="144"/>
      <c r="AQ29" s="144"/>
      <c r="AR29" s="145"/>
      <c r="AS29" s="146"/>
      <c r="AT29" s="139" t="s">
        <v>78</v>
      </c>
      <c r="AU29" s="141" t="s">
        <v>18</v>
      </c>
      <c r="AV29" s="171">
        <f>2.268*AX28/1.5</f>
        <v>0.87140000000000584</v>
      </c>
      <c r="AW29" s="171"/>
      <c r="AX29" s="142" t="s">
        <v>83</v>
      </c>
      <c r="AY29" s="143"/>
      <c r="AZ29" s="144"/>
      <c r="BA29" s="144"/>
      <c r="BB29" s="144"/>
      <c r="BC29" s="145"/>
      <c r="BD29" s="146"/>
      <c r="BE29" s="139" t="s">
        <v>78</v>
      </c>
      <c r="BF29" s="141" t="s">
        <v>18</v>
      </c>
      <c r="BG29" s="171">
        <f>2.268*BI28/1.5</f>
        <v>0.74880000000000368</v>
      </c>
      <c r="BH29" s="171"/>
      <c r="BI29" s="142" t="s">
        <v>83</v>
      </c>
      <c r="BJ29" s="143"/>
      <c r="BK29" s="144"/>
      <c r="BL29" s="144"/>
      <c r="BM29" s="144"/>
      <c r="BN29" s="145"/>
      <c r="BO29" s="146"/>
      <c r="BP29" s="134" t="s">
        <v>78</v>
      </c>
      <c r="BQ29" s="129" t="s">
        <v>18</v>
      </c>
      <c r="BR29" s="168">
        <f>0.972*BT28/BR26</f>
        <v>0.98196923076923537</v>
      </c>
      <c r="BS29" s="168"/>
      <c r="BT29" s="136" t="s">
        <v>76</v>
      </c>
      <c r="BU29" s="130"/>
      <c r="BV29" s="131"/>
      <c r="BW29" s="131"/>
      <c r="BX29" s="131"/>
      <c r="BY29" s="132"/>
      <c r="BZ29" s="133"/>
      <c r="CA29" s="134" t="s">
        <v>78</v>
      </c>
      <c r="CB29" s="129" t="s">
        <v>18</v>
      </c>
      <c r="CC29" s="168">
        <f>0.972*CE28/CC26</f>
        <v>1.3812369230769226</v>
      </c>
      <c r="CD29" s="168"/>
      <c r="CE29" s="136" t="s">
        <v>76</v>
      </c>
      <c r="CF29" s="130"/>
      <c r="CG29" s="131"/>
      <c r="CH29" s="131"/>
      <c r="CI29" s="131"/>
      <c r="CJ29" s="132"/>
      <c r="CK29" s="133"/>
    </row>
    <row r="30" spans="1:89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  <c r="AI30"/>
      <c r="AJ30"/>
      <c r="AK30"/>
      <c r="AL30"/>
      <c r="AM30"/>
      <c r="AN30"/>
      <c r="AO30"/>
      <c r="AP30"/>
      <c r="AQ30"/>
      <c r="AT30"/>
      <c r="AU30"/>
      <c r="AV30"/>
      <c r="AW30"/>
      <c r="AX30"/>
      <c r="AY30"/>
      <c r="AZ30"/>
      <c r="BA30"/>
      <c r="BB30"/>
      <c r="BE30"/>
      <c r="BF30"/>
      <c r="BG30"/>
      <c r="BH30"/>
      <c r="BI30"/>
      <c r="BJ30"/>
      <c r="BK30"/>
      <c r="BL30"/>
      <c r="BM30"/>
    </row>
    <row r="31" spans="1:89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  <c r="AI31" s="159" t="s">
        <v>34</v>
      </c>
      <c r="AJ31" s="160"/>
      <c r="AK31" s="160"/>
      <c r="AL31" s="160"/>
      <c r="AM31" s="160"/>
      <c r="AN31" s="160"/>
      <c r="AO31" s="160"/>
      <c r="AP31" s="160"/>
      <c r="AQ31" s="160"/>
      <c r="AR31" s="160"/>
      <c r="AS31" s="161"/>
      <c r="AT31" s="159" t="s">
        <v>34</v>
      </c>
      <c r="AU31" s="160"/>
      <c r="AV31" s="160"/>
      <c r="AW31" s="160"/>
      <c r="AX31" s="160"/>
      <c r="AY31" s="160"/>
      <c r="AZ31" s="160"/>
      <c r="BA31" s="160"/>
      <c r="BB31" s="160"/>
      <c r="BC31" s="160"/>
      <c r="BD31" s="161"/>
      <c r="BE31" s="159" t="s">
        <v>34</v>
      </c>
      <c r="BF31" s="160"/>
      <c r="BG31" s="160"/>
      <c r="BH31" s="160"/>
      <c r="BI31" s="160"/>
      <c r="BJ31" s="160"/>
      <c r="BK31" s="160"/>
      <c r="BL31" s="160"/>
      <c r="BM31" s="160"/>
      <c r="BN31" s="160"/>
      <c r="BO31" s="161"/>
      <c r="BP31" s="159" t="s">
        <v>29</v>
      </c>
      <c r="BQ31" s="160"/>
      <c r="BR31" s="160"/>
      <c r="BS31" s="160"/>
      <c r="BT31" s="160"/>
      <c r="BU31" s="160"/>
      <c r="BV31" s="160"/>
      <c r="BW31" s="160"/>
      <c r="BX31" s="160"/>
      <c r="BY31" s="160"/>
      <c r="BZ31" s="161"/>
      <c r="CA31" s="159" t="s">
        <v>29</v>
      </c>
      <c r="CB31" s="160"/>
      <c r="CC31" s="160"/>
      <c r="CD31" s="160"/>
      <c r="CE31" s="160"/>
      <c r="CF31" s="160"/>
      <c r="CG31" s="160"/>
      <c r="CH31" s="160"/>
      <c r="CI31" s="160"/>
      <c r="CJ31" s="160"/>
      <c r="CK31" s="161"/>
    </row>
    <row r="32" spans="1:89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  <c r="AI32" s="165" t="s">
        <v>36</v>
      </c>
      <c r="AJ32" s="166"/>
      <c r="AK32" s="166"/>
      <c r="AL32" s="166"/>
      <c r="AM32" s="166"/>
      <c r="AN32" s="166"/>
      <c r="AO32" s="166"/>
      <c r="AP32" s="166"/>
      <c r="AQ32" s="166"/>
      <c r="AR32" s="166"/>
      <c r="AS32" s="167"/>
      <c r="AT32" s="165" t="s">
        <v>36</v>
      </c>
      <c r="AU32" s="166"/>
      <c r="AV32" s="166"/>
      <c r="AW32" s="166"/>
      <c r="AX32" s="166"/>
      <c r="AY32" s="166"/>
      <c r="AZ32" s="166"/>
      <c r="BA32" s="166"/>
      <c r="BB32" s="166"/>
      <c r="BC32" s="166"/>
      <c r="BD32" s="167"/>
      <c r="BE32" s="165" t="s">
        <v>36</v>
      </c>
      <c r="BF32" s="166"/>
      <c r="BG32" s="166"/>
      <c r="BH32" s="166"/>
      <c r="BI32" s="166"/>
      <c r="BJ32" s="166"/>
      <c r="BK32" s="166"/>
      <c r="BL32" s="166"/>
      <c r="BM32" s="166"/>
      <c r="BN32" s="166"/>
      <c r="BO32" s="167"/>
      <c r="BP32" s="165" t="s">
        <v>36</v>
      </c>
      <c r="BQ32" s="166"/>
      <c r="BR32" s="166"/>
      <c r="BS32" s="166"/>
      <c r="BT32" s="166"/>
      <c r="BU32" s="166"/>
      <c r="BV32" s="166"/>
      <c r="BW32" s="166"/>
      <c r="BX32" s="166"/>
      <c r="BY32" s="166"/>
      <c r="BZ32" s="167"/>
      <c r="CA32" s="165" t="s">
        <v>36</v>
      </c>
      <c r="CB32" s="166"/>
      <c r="CC32" s="166"/>
      <c r="CD32" s="166"/>
      <c r="CE32" s="166"/>
      <c r="CF32" s="166"/>
      <c r="CG32" s="166"/>
      <c r="CH32" s="166"/>
      <c r="CI32" s="166"/>
      <c r="CJ32" s="166"/>
      <c r="CK32" s="167"/>
    </row>
    <row r="33" spans="1:89" thickTop="1" x14ac:dyDescent="0.35">
      <c r="A33" s="66" t="s">
        <v>52</v>
      </c>
      <c r="B33" s="67">
        <f>B4-B14</f>
        <v>0.19999999999999929</v>
      </c>
      <c r="C33" s="67">
        <f t="shared" ref="C33:F33" si="0">C4-C14</f>
        <v>0.17999999999999972</v>
      </c>
      <c r="D33" s="67">
        <f t="shared" si="0"/>
        <v>0.32000000000000028</v>
      </c>
      <c r="E33" s="67">
        <f t="shared" si="0"/>
        <v>0.24000000000000021</v>
      </c>
      <c r="F33" s="68">
        <f t="shared" si="0"/>
        <v>0.25999999999999979</v>
      </c>
      <c r="G33" s="69" t="s">
        <v>56</v>
      </c>
      <c r="H33" s="22">
        <f>H4-H14</f>
        <v>0.14999999999999991</v>
      </c>
      <c r="I33" s="22">
        <f t="shared" ref="I33:Q33" si="1">I4-I14</f>
        <v>0.12000000000000011</v>
      </c>
      <c r="J33" s="22">
        <f t="shared" si="1"/>
        <v>0.12000000000000011</v>
      </c>
      <c r="K33" s="22">
        <f t="shared" si="1"/>
        <v>0.14000000000000012</v>
      </c>
      <c r="L33" s="22">
        <f t="shared" si="1"/>
        <v>0.14999999999999991</v>
      </c>
      <c r="M33" s="22">
        <f t="shared" si="1"/>
        <v>0.12999999999999989</v>
      </c>
      <c r="N33" s="22">
        <f t="shared" si="1"/>
        <v>0.16999999999999993</v>
      </c>
      <c r="O33" s="22">
        <f t="shared" si="1"/>
        <v>0.12000000000000011</v>
      </c>
      <c r="P33" s="22">
        <f t="shared" si="1"/>
        <v>0.10000000000000009</v>
      </c>
      <c r="Q33" s="70">
        <f t="shared" si="1"/>
        <v>0.16999999999999993</v>
      </c>
      <c r="R33" s="66" t="s">
        <v>52</v>
      </c>
      <c r="S33" s="67">
        <f>S4-S14</f>
        <v>1.1499999999999999</v>
      </c>
      <c r="T33" s="67">
        <f t="shared" ref="T33:W33" si="2">T4-T14</f>
        <v>1.1200000000000006</v>
      </c>
      <c r="U33" s="67">
        <f t="shared" si="2"/>
        <v>1.08</v>
      </c>
      <c r="V33" s="67">
        <f t="shared" si="2"/>
        <v>1.1600000000000001</v>
      </c>
      <c r="W33" s="68">
        <f t="shared" si="2"/>
        <v>1.0700000000000003</v>
      </c>
      <c r="X33" s="69" t="s">
        <v>56</v>
      </c>
      <c r="Y33" s="22">
        <f>Y4-Y14</f>
        <v>1.0600000000000005</v>
      </c>
      <c r="Z33" s="22">
        <f t="shared" ref="Z33:AH33" si="3">Z4-Z14</f>
        <v>1.1800000000000006</v>
      </c>
      <c r="AA33" s="22">
        <f t="shared" si="3"/>
        <v>1.3399999999999999</v>
      </c>
      <c r="AB33" s="22">
        <f t="shared" si="3"/>
        <v>1.33</v>
      </c>
      <c r="AC33" s="22">
        <f t="shared" si="3"/>
        <v>1.37</v>
      </c>
      <c r="AD33" s="22">
        <f t="shared" si="3"/>
        <v>1.2600000000000007</v>
      </c>
      <c r="AE33" s="22">
        <f t="shared" si="3"/>
        <v>1.2200000000000006</v>
      </c>
      <c r="AF33" s="22">
        <f t="shared" si="3"/>
        <v>1.2599999999999998</v>
      </c>
      <c r="AG33" s="22">
        <f t="shared" si="3"/>
        <v>1.17</v>
      </c>
      <c r="AH33" s="70">
        <f t="shared" si="3"/>
        <v>1.2300000000000004</v>
      </c>
      <c r="AI33" s="69" t="s">
        <v>56</v>
      </c>
      <c r="AJ33" s="22">
        <f>AJ4-AJ14</f>
        <v>1.3200000000000003</v>
      </c>
      <c r="AK33" s="22">
        <f t="shared" ref="AK33:AS33" si="4">AK4-AK14</f>
        <v>1.3899999999999997</v>
      </c>
      <c r="AL33" s="22">
        <f t="shared" si="4"/>
        <v>1.2599999999999998</v>
      </c>
      <c r="AM33" s="22">
        <f t="shared" si="4"/>
        <v>1.2700000000000005</v>
      </c>
      <c r="AN33" s="22">
        <f t="shared" si="4"/>
        <v>1.2600000000000007</v>
      </c>
      <c r="AO33" s="22">
        <f t="shared" si="4"/>
        <v>1.37</v>
      </c>
      <c r="AP33" s="22">
        <f t="shared" si="4"/>
        <v>1.2800000000000002</v>
      </c>
      <c r="AQ33" s="22">
        <f t="shared" si="4"/>
        <v>1.3200000000000003</v>
      </c>
      <c r="AR33" s="22">
        <f t="shared" si="4"/>
        <v>1.4100000000000001</v>
      </c>
      <c r="AS33" s="70">
        <f t="shared" si="4"/>
        <v>1.38</v>
      </c>
      <c r="AT33" s="69" t="s">
        <v>56</v>
      </c>
      <c r="AU33" s="22">
        <f>AU4-AU14</f>
        <v>0.87999999999999989</v>
      </c>
      <c r="AV33" s="22">
        <f t="shared" ref="AV33:BD33" si="5">AV4-AV14</f>
        <v>0.76000000000000068</v>
      </c>
      <c r="AW33" s="22">
        <f t="shared" si="5"/>
        <v>0.90000000000000036</v>
      </c>
      <c r="AX33" s="22">
        <f t="shared" si="5"/>
        <v>0.96</v>
      </c>
      <c r="AY33" s="22">
        <f t="shared" si="5"/>
        <v>0.87000000000000011</v>
      </c>
      <c r="AZ33" s="22">
        <f t="shared" si="5"/>
        <v>0.9399999999999995</v>
      </c>
      <c r="BA33" s="22">
        <f t="shared" si="5"/>
        <v>0.77999999999999936</v>
      </c>
      <c r="BB33" s="22">
        <f t="shared" si="5"/>
        <v>0.97999999999999954</v>
      </c>
      <c r="BC33" s="22">
        <f t="shared" si="5"/>
        <v>0.87000000000000011</v>
      </c>
      <c r="BD33" s="70">
        <f t="shared" si="5"/>
        <v>0.84999999999999964</v>
      </c>
      <c r="BE33" s="69" t="s">
        <v>56</v>
      </c>
      <c r="BF33" s="22">
        <f>BF4-BF14</f>
        <v>0.66999999999999993</v>
      </c>
      <c r="BG33" s="22">
        <f t="shared" ref="BG33:BO33" si="6">BG4-BG14</f>
        <v>0.51999999999999957</v>
      </c>
      <c r="BH33" s="22">
        <f t="shared" si="6"/>
        <v>0.33000000000000007</v>
      </c>
      <c r="BI33" s="22">
        <f t="shared" si="6"/>
        <v>0.49000000000000021</v>
      </c>
      <c r="BJ33" s="22">
        <f t="shared" si="6"/>
        <v>0.61000000000000032</v>
      </c>
      <c r="BK33" s="22">
        <f t="shared" si="6"/>
        <v>1.0900000000000007</v>
      </c>
      <c r="BL33" s="22">
        <f t="shared" si="6"/>
        <v>1.0899999999999999</v>
      </c>
      <c r="BM33" s="22">
        <f t="shared" si="6"/>
        <v>1.1500000000000004</v>
      </c>
      <c r="BN33" s="22">
        <f t="shared" si="6"/>
        <v>1.17</v>
      </c>
      <c r="BO33" s="70">
        <f t="shared" si="6"/>
        <v>1.0300000000000002</v>
      </c>
      <c r="BP33" s="69" t="s">
        <v>56</v>
      </c>
      <c r="BQ33" s="22">
        <f>BQ4-BQ14</f>
        <v>0.16999999999999993</v>
      </c>
      <c r="BR33" s="22">
        <f t="shared" ref="BR33:BZ33" si="7">BR4-BR14</f>
        <v>0.2799999999999998</v>
      </c>
      <c r="BS33" s="22">
        <f t="shared" si="7"/>
        <v>0.18999999999999995</v>
      </c>
      <c r="BT33" s="22">
        <f t="shared" si="7"/>
        <v>0.21999999999999975</v>
      </c>
      <c r="BU33" s="22">
        <f t="shared" si="7"/>
        <v>0.17999999999999972</v>
      </c>
      <c r="BV33" s="22">
        <f t="shared" si="7"/>
        <v>0.16000000000000014</v>
      </c>
      <c r="BW33" s="22">
        <f t="shared" si="7"/>
        <v>0.16999999999999993</v>
      </c>
      <c r="BX33" s="22">
        <f t="shared" si="7"/>
        <v>0.17999999999999972</v>
      </c>
      <c r="BY33" s="22">
        <f t="shared" si="7"/>
        <v>0.24000000000000021</v>
      </c>
      <c r="BZ33" s="70">
        <f t="shared" si="7"/>
        <v>0.19999999999999996</v>
      </c>
      <c r="CA33" s="69" t="s">
        <v>56</v>
      </c>
      <c r="CB33" s="22">
        <f>CB4-CB14</f>
        <v>0.28000000000000025</v>
      </c>
      <c r="CC33" s="22">
        <f t="shared" ref="CC33:CK33" si="8">CC4-CC14</f>
        <v>0.2799999999999998</v>
      </c>
      <c r="CD33" s="22">
        <f t="shared" si="8"/>
        <v>0.23999999999999977</v>
      </c>
      <c r="CE33" s="22">
        <f t="shared" si="8"/>
        <v>0.27</v>
      </c>
      <c r="CF33" s="22">
        <f t="shared" si="8"/>
        <v>0.27</v>
      </c>
      <c r="CG33" s="22">
        <f t="shared" si="8"/>
        <v>0.27</v>
      </c>
      <c r="CH33" s="22">
        <f t="shared" si="8"/>
        <v>0.32000000000000028</v>
      </c>
      <c r="CI33" s="22">
        <f t="shared" si="8"/>
        <v>0.22999999999999998</v>
      </c>
      <c r="CJ33" s="22">
        <f t="shared" si="8"/>
        <v>0.24</v>
      </c>
      <c r="CK33" s="70">
        <f t="shared" si="8"/>
        <v>0.19999999999999996</v>
      </c>
    </row>
    <row r="34" spans="1:89" ht="16.5" x14ac:dyDescent="0.35">
      <c r="A34" s="55"/>
      <c r="B34" s="54">
        <f t="shared" ref="B34:F42" si="9">B5-B15</f>
        <v>0.32999999999999918</v>
      </c>
      <c r="C34" s="54">
        <f t="shared" si="9"/>
        <v>0.25999999999999979</v>
      </c>
      <c r="D34" s="54">
        <f t="shared" si="9"/>
        <v>0.25</v>
      </c>
      <c r="E34" s="54">
        <f t="shared" si="9"/>
        <v>0.20999999999999996</v>
      </c>
      <c r="F34" s="56">
        <f t="shared" si="9"/>
        <v>0.24000000000000021</v>
      </c>
      <c r="G34" s="71"/>
      <c r="H34" s="22">
        <f t="shared" ref="H34:Q42" si="10">H5-H15</f>
        <v>0.14999999999999991</v>
      </c>
      <c r="I34" s="22">
        <f t="shared" si="10"/>
        <v>0.17000000000000037</v>
      </c>
      <c r="J34" s="22">
        <f t="shared" si="10"/>
        <v>0.14000000000000012</v>
      </c>
      <c r="K34" s="22">
        <f t="shared" si="10"/>
        <v>0.19999999999999973</v>
      </c>
      <c r="L34" s="22">
        <f t="shared" si="10"/>
        <v>0.16000000000000014</v>
      </c>
      <c r="M34" s="22">
        <f t="shared" si="10"/>
        <v>0.1599999999999997</v>
      </c>
      <c r="N34" s="22">
        <f t="shared" si="10"/>
        <v>0.17999999999999972</v>
      </c>
      <c r="O34" s="22">
        <f t="shared" si="10"/>
        <v>0.10999999999999988</v>
      </c>
      <c r="P34" s="22">
        <f t="shared" si="10"/>
        <v>0.12000000000000011</v>
      </c>
      <c r="Q34" s="70">
        <f t="shared" si="10"/>
        <v>0.18000000000000016</v>
      </c>
      <c r="R34" s="55"/>
      <c r="S34" s="54">
        <f t="shared" ref="S34:W42" si="11">S5-S15</f>
        <v>1.1099999999999999</v>
      </c>
      <c r="T34" s="54">
        <f t="shared" si="11"/>
        <v>1.0899999999999999</v>
      </c>
      <c r="U34" s="54">
        <f t="shared" si="11"/>
        <v>1.1600000000000001</v>
      </c>
      <c r="V34" s="54">
        <f t="shared" si="11"/>
        <v>1.0499999999999998</v>
      </c>
      <c r="W34" s="56">
        <f t="shared" si="11"/>
        <v>1.0700000000000003</v>
      </c>
      <c r="X34" s="71"/>
      <c r="Y34" s="22">
        <f t="shared" ref="Y34:AH42" si="12">Y5-Y15</f>
        <v>1.33</v>
      </c>
      <c r="Z34" s="22">
        <f t="shared" si="12"/>
        <v>1.25</v>
      </c>
      <c r="AA34" s="22">
        <f t="shared" si="12"/>
        <v>1.29</v>
      </c>
      <c r="AB34" s="22">
        <f t="shared" si="12"/>
        <v>1.3399999999999999</v>
      </c>
      <c r="AC34" s="22">
        <f t="shared" si="12"/>
        <v>1.25</v>
      </c>
      <c r="AD34" s="22">
        <f t="shared" si="12"/>
        <v>1.3399999999999999</v>
      </c>
      <c r="AE34" s="22">
        <f t="shared" si="12"/>
        <v>1.2999999999999998</v>
      </c>
      <c r="AF34" s="22">
        <f t="shared" si="12"/>
        <v>1.29</v>
      </c>
      <c r="AG34" s="22">
        <f t="shared" si="12"/>
        <v>1.2999999999999998</v>
      </c>
      <c r="AH34" s="70">
        <f t="shared" si="12"/>
        <v>1.25</v>
      </c>
      <c r="AI34" s="71"/>
      <c r="AJ34" s="22">
        <f t="shared" ref="AJ34:AS34" si="13">AJ5-AJ15</f>
        <v>1.2999999999999998</v>
      </c>
      <c r="AK34" s="22">
        <f t="shared" si="13"/>
        <v>1.4000000000000004</v>
      </c>
      <c r="AL34" s="22">
        <f t="shared" si="13"/>
        <v>1.4000000000000004</v>
      </c>
      <c r="AM34" s="22">
        <f t="shared" si="13"/>
        <v>1.4499999999999993</v>
      </c>
      <c r="AN34" s="22">
        <f t="shared" si="13"/>
        <v>1.37</v>
      </c>
      <c r="AO34" s="22">
        <f t="shared" si="13"/>
        <v>1.3100000000000005</v>
      </c>
      <c r="AP34" s="22">
        <f t="shared" si="13"/>
        <v>1.5969999999999995</v>
      </c>
      <c r="AQ34" s="22">
        <f t="shared" si="13"/>
        <v>1.29</v>
      </c>
      <c r="AR34" s="22">
        <f t="shared" si="13"/>
        <v>1.3399999999999999</v>
      </c>
      <c r="AS34" s="70">
        <f t="shared" si="13"/>
        <v>1.3399999999999994</v>
      </c>
      <c r="AT34" s="71"/>
      <c r="AU34" s="22">
        <f t="shared" ref="AU34:BD34" si="14">AU5-AU15</f>
        <v>1.0300000000000002</v>
      </c>
      <c r="AV34" s="22">
        <f t="shared" si="14"/>
        <v>0.73999999999999932</v>
      </c>
      <c r="AW34" s="22">
        <f t="shared" si="14"/>
        <v>0.94999999999999929</v>
      </c>
      <c r="AX34" s="22">
        <f t="shared" si="14"/>
        <v>0.96999999999999975</v>
      </c>
      <c r="AY34" s="22">
        <f t="shared" si="14"/>
        <v>0.96999999999999975</v>
      </c>
      <c r="AZ34" s="22">
        <f t="shared" si="14"/>
        <v>0.87000000000000011</v>
      </c>
      <c r="BA34" s="22">
        <f t="shared" si="14"/>
        <v>0.9300000000000006</v>
      </c>
      <c r="BB34" s="22">
        <f t="shared" si="14"/>
        <v>0.83999999999999986</v>
      </c>
      <c r="BC34" s="22">
        <f t="shared" si="14"/>
        <v>0.87999999999999989</v>
      </c>
      <c r="BD34" s="70">
        <f t="shared" si="14"/>
        <v>0.91000000000000014</v>
      </c>
      <c r="BE34" s="71"/>
      <c r="BF34" s="22">
        <f t="shared" ref="BF34:BO34" si="15">BF5-BF15</f>
        <v>0.72999999999999954</v>
      </c>
      <c r="BG34" s="22">
        <f t="shared" si="15"/>
        <v>0.36999999999999922</v>
      </c>
      <c r="BH34" s="22">
        <f t="shared" si="15"/>
        <v>0.32000000000000028</v>
      </c>
      <c r="BI34" s="22">
        <f t="shared" si="15"/>
        <v>0.48000000000000043</v>
      </c>
      <c r="BJ34" s="22">
        <f t="shared" si="15"/>
        <v>0.58999999999999986</v>
      </c>
      <c r="BK34" s="22">
        <f t="shared" si="15"/>
        <v>0.91999999999999993</v>
      </c>
      <c r="BL34" s="22">
        <f t="shared" si="15"/>
        <v>0.94000000000000039</v>
      </c>
      <c r="BM34" s="22">
        <f t="shared" si="15"/>
        <v>1.1500000000000004</v>
      </c>
      <c r="BN34" s="22">
        <f t="shared" si="15"/>
        <v>1.1500000000000004</v>
      </c>
      <c r="BO34" s="70">
        <f t="shared" si="15"/>
        <v>0.91999999999999993</v>
      </c>
      <c r="BP34" s="71"/>
      <c r="BQ34" s="22">
        <f t="shared" ref="BQ34:BZ42" si="16">BQ5-BQ15</f>
        <v>0.21999999999999997</v>
      </c>
      <c r="BR34" s="22">
        <f t="shared" si="16"/>
        <v>0.25999999999999979</v>
      </c>
      <c r="BS34" s="22">
        <f t="shared" si="16"/>
        <v>0.2200000000000002</v>
      </c>
      <c r="BT34" s="22">
        <f t="shared" si="16"/>
        <v>0.21999999999999975</v>
      </c>
      <c r="BU34" s="22">
        <f t="shared" si="16"/>
        <v>0.2200000000000002</v>
      </c>
      <c r="BV34" s="22">
        <f t="shared" si="16"/>
        <v>0.24000000000000021</v>
      </c>
      <c r="BW34" s="22">
        <f t="shared" si="16"/>
        <v>0.12000000000000011</v>
      </c>
      <c r="BX34" s="22">
        <f t="shared" si="16"/>
        <v>0.14999999999999991</v>
      </c>
      <c r="BY34" s="22">
        <f t="shared" si="16"/>
        <v>0.16999999999999993</v>
      </c>
      <c r="BZ34" s="70">
        <f t="shared" si="16"/>
        <v>0.22999999999999998</v>
      </c>
      <c r="CA34" s="71"/>
      <c r="CB34" s="22">
        <f t="shared" ref="CB34:CK42" si="17">CB5-CB15</f>
        <v>0.28000000000000003</v>
      </c>
      <c r="CC34" s="22">
        <f t="shared" si="17"/>
        <v>0.33999999999999986</v>
      </c>
      <c r="CD34" s="22">
        <f t="shared" si="17"/>
        <v>0.18999999999999995</v>
      </c>
      <c r="CE34" s="22">
        <f t="shared" si="17"/>
        <v>0.2799999999999998</v>
      </c>
      <c r="CF34" s="22">
        <f t="shared" si="17"/>
        <v>0.26000000000000023</v>
      </c>
      <c r="CG34" s="22">
        <f t="shared" si="17"/>
        <v>0.22999999999999998</v>
      </c>
      <c r="CH34" s="22">
        <f t="shared" si="17"/>
        <v>0.22999999999999998</v>
      </c>
      <c r="CI34" s="22">
        <f t="shared" si="17"/>
        <v>0.18999999999999995</v>
      </c>
      <c r="CJ34" s="22">
        <f t="shared" si="17"/>
        <v>0.16999999999999993</v>
      </c>
      <c r="CK34" s="70">
        <f t="shared" si="17"/>
        <v>0.27</v>
      </c>
    </row>
    <row r="35" spans="1:89" ht="16.5" x14ac:dyDescent="0.35">
      <c r="A35" s="55"/>
      <c r="B35" s="54">
        <f t="shared" si="9"/>
        <v>0.20999999999999996</v>
      </c>
      <c r="C35" s="54">
        <f t="shared" si="9"/>
        <v>0.27000000000000046</v>
      </c>
      <c r="D35" s="54">
        <f t="shared" si="9"/>
        <v>0.21999999999999975</v>
      </c>
      <c r="E35" s="54">
        <f t="shared" si="9"/>
        <v>0.29000000000000004</v>
      </c>
      <c r="F35" s="56">
        <f t="shared" si="9"/>
        <v>0.27000000000000046</v>
      </c>
      <c r="G35" s="71"/>
      <c r="H35" s="22">
        <f t="shared" si="10"/>
        <v>0.20000000000000018</v>
      </c>
      <c r="I35" s="22">
        <f t="shared" si="10"/>
        <v>0.20000000000000018</v>
      </c>
      <c r="J35" s="22">
        <f t="shared" si="10"/>
        <v>0.13999999999999968</v>
      </c>
      <c r="K35" s="22">
        <f t="shared" si="10"/>
        <v>0.1599999999999997</v>
      </c>
      <c r="L35" s="22">
        <f t="shared" si="10"/>
        <v>0.13999999999999968</v>
      </c>
      <c r="M35" s="22">
        <f t="shared" si="10"/>
        <v>0.13999999999999968</v>
      </c>
      <c r="N35" s="22">
        <f t="shared" si="10"/>
        <v>8.9999999999999858E-2</v>
      </c>
      <c r="O35" s="22">
        <f t="shared" si="10"/>
        <v>0.1599999999999997</v>
      </c>
      <c r="P35" s="22">
        <f t="shared" si="10"/>
        <v>0.11999999999999966</v>
      </c>
      <c r="Q35" s="70">
        <f t="shared" si="10"/>
        <v>0.20000000000000018</v>
      </c>
      <c r="R35" s="55"/>
      <c r="S35" s="54">
        <f t="shared" si="11"/>
        <v>0.92999999999999972</v>
      </c>
      <c r="T35" s="54">
        <f t="shared" si="11"/>
        <v>1.1399999999999997</v>
      </c>
      <c r="U35" s="54">
        <f t="shared" si="11"/>
        <v>1.0499999999999998</v>
      </c>
      <c r="V35" s="54">
        <f t="shared" si="11"/>
        <v>1.1200000000000001</v>
      </c>
      <c r="W35" s="56">
        <f t="shared" si="11"/>
        <v>1.1100000000000003</v>
      </c>
      <c r="X35" s="71"/>
      <c r="Y35" s="22">
        <f t="shared" si="12"/>
        <v>1.1500000000000004</v>
      </c>
      <c r="Z35" s="22">
        <f t="shared" si="12"/>
        <v>1.3500000000000005</v>
      </c>
      <c r="AA35" s="22">
        <f t="shared" si="12"/>
        <v>1.37</v>
      </c>
      <c r="AB35" s="22">
        <f t="shared" si="12"/>
        <v>1.4900000000000002</v>
      </c>
      <c r="AC35" s="22">
        <f t="shared" si="12"/>
        <v>1.2799999999999994</v>
      </c>
      <c r="AD35" s="22">
        <f t="shared" si="12"/>
        <v>1.3099999999999996</v>
      </c>
      <c r="AE35" s="22">
        <f t="shared" si="12"/>
        <v>1.3599999999999994</v>
      </c>
      <c r="AF35" s="22">
        <f t="shared" si="12"/>
        <v>1.3199999999999994</v>
      </c>
      <c r="AG35" s="22">
        <f t="shared" si="12"/>
        <v>1.4299999999999997</v>
      </c>
      <c r="AH35" s="70">
        <f t="shared" si="12"/>
        <v>1.3199999999999994</v>
      </c>
      <c r="AI35" s="71"/>
      <c r="AJ35" s="22">
        <f t="shared" ref="AJ35:AS35" si="18">AJ6-AJ16</f>
        <v>1.54</v>
      </c>
      <c r="AK35" s="22">
        <f t="shared" si="18"/>
        <v>1.4100000000000001</v>
      </c>
      <c r="AL35" s="22">
        <f t="shared" si="18"/>
        <v>1.5300000000000002</v>
      </c>
      <c r="AM35" s="22">
        <f t="shared" si="18"/>
        <v>1.5199999999999996</v>
      </c>
      <c r="AN35" s="22">
        <f t="shared" si="18"/>
        <v>1.1600000000000001</v>
      </c>
      <c r="AO35" s="22">
        <f t="shared" si="18"/>
        <v>1.38</v>
      </c>
      <c r="AP35" s="22">
        <f t="shared" si="18"/>
        <v>1.3500000000000005</v>
      </c>
      <c r="AQ35" s="22">
        <f t="shared" si="18"/>
        <v>1.2200000000000006</v>
      </c>
      <c r="AR35" s="22">
        <f t="shared" si="18"/>
        <v>1.3660000000000005</v>
      </c>
      <c r="AS35" s="70">
        <f t="shared" si="18"/>
        <v>1.2699999999999996</v>
      </c>
      <c r="AT35" s="71"/>
      <c r="AU35" s="22">
        <f t="shared" ref="AU35:BD35" si="19">AU6-AU16</f>
        <v>0.79999999999999982</v>
      </c>
      <c r="AV35" s="22">
        <f t="shared" si="19"/>
        <v>0.99000000000000021</v>
      </c>
      <c r="AW35" s="22">
        <f t="shared" si="19"/>
        <v>0.75</v>
      </c>
      <c r="AX35" s="22">
        <f t="shared" si="19"/>
        <v>0.98000000000000043</v>
      </c>
      <c r="AY35" s="22">
        <f t="shared" si="19"/>
        <v>0.96</v>
      </c>
      <c r="AZ35" s="22">
        <f t="shared" si="19"/>
        <v>1.08</v>
      </c>
      <c r="BA35" s="22">
        <f t="shared" si="19"/>
        <v>0.88999999999999968</v>
      </c>
      <c r="BB35" s="22">
        <f t="shared" si="19"/>
        <v>0.86000000000000032</v>
      </c>
      <c r="BC35" s="22">
        <f t="shared" si="19"/>
        <v>0.87000000000000011</v>
      </c>
      <c r="BD35" s="70">
        <f t="shared" si="19"/>
        <v>0.97000000000000064</v>
      </c>
      <c r="BE35" s="71"/>
      <c r="BF35" s="22">
        <f t="shared" ref="BF35:BO35" si="20">BF6-BF16</f>
        <v>0.78000000000000025</v>
      </c>
      <c r="BG35" s="22">
        <f t="shared" si="20"/>
        <v>0.71999999999999975</v>
      </c>
      <c r="BH35" s="22">
        <f t="shared" si="20"/>
        <v>0.84999999999999964</v>
      </c>
      <c r="BI35" s="22">
        <f t="shared" si="20"/>
        <v>0.71</v>
      </c>
      <c r="BJ35" s="22">
        <f t="shared" si="20"/>
        <v>0.73999999999999932</v>
      </c>
      <c r="BK35" s="22">
        <f t="shared" si="20"/>
        <v>0.67999999999999972</v>
      </c>
      <c r="BL35" s="22">
        <f t="shared" si="20"/>
        <v>0.69000000000000039</v>
      </c>
      <c r="BM35" s="22">
        <f t="shared" si="20"/>
        <v>0.75</v>
      </c>
      <c r="BN35" s="22">
        <f t="shared" si="20"/>
        <v>0.74000000000000021</v>
      </c>
      <c r="BO35" s="70">
        <f t="shared" si="20"/>
        <v>0.66999999999999993</v>
      </c>
      <c r="BP35" s="71"/>
      <c r="BQ35" s="22">
        <f t="shared" si="16"/>
        <v>0.20000000000000018</v>
      </c>
      <c r="BR35" s="22">
        <f t="shared" si="16"/>
        <v>0.23999999999999977</v>
      </c>
      <c r="BS35" s="22">
        <f t="shared" si="16"/>
        <v>0.16999999999999993</v>
      </c>
      <c r="BT35" s="22">
        <f t="shared" si="16"/>
        <v>0.18999999999999995</v>
      </c>
      <c r="BU35" s="22">
        <f t="shared" si="16"/>
        <v>0.20999999999999996</v>
      </c>
      <c r="BV35" s="22">
        <f t="shared" si="16"/>
        <v>0.25999999999999979</v>
      </c>
      <c r="BW35" s="22">
        <f t="shared" si="16"/>
        <v>0.21999999999999975</v>
      </c>
      <c r="BX35" s="22">
        <f t="shared" si="16"/>
        <v>0.1599999999999997</v>
      </c>
      <c r="BY35" s="22">
        <f t="shared" si="16"/>
        <v>0.22999999999999998</v>
      </c>
      <c r="BZ35" s="70">
        <f t="shared" si="16"/>
        <v>0.19999999999999996</v>
      </c>
      <c r="CA35" s="71"/>
      <c r="CB35" s="22">
        <f t="shared" si="17"/>
        <v>0.28000000000000003</v>
      </c>
      <c r="CC35" s="22">
        <f t="shared" si="17"/>
        <v>0.30999999999999983</v>
      </c>
      <c r="CD35" s="22">
        <f t="shared" si="17"/>
        <v>0.22999999999999998</v>
      </c>
      <c r="CE35" s="22">
        <f t="shared" si="17"/>
        <v>0.29000000000000004</v>
      </c>
      <c r="CF35" s="22">
        <f t="shared" si="17"/>
        <v>0.24000000000000021</v>
      </c>
      <c r="CG35" s="22">
        <f t="shared" si="17"/>
        <v>0.25</v>
      </c>
      <c r="CH35" s="22">
        <f t="shared" si="17"/>
        <v>0.22999999999999998</v>
      </c>
      <c r="CI35" s="22">
        <f t="shared" si="17"/>
        <v>0.32000000000000028</v>
      </c>
      <c r="CJ35" s="22">
        <f t="shared" si="17"/>
        <v>0.27</v>
      </c>
      <c r="CK35" s="70">
        <f t="shared" si="17"/>
        <v>0.33000000000000029</v>
      </c>
    </row>
    <row r="36" spans="1:89" ht="16.5" x14ac:dyDescent="0.35">
      <c r="A36" s="55"/>
      <c r="B36" s="54">
        <f t="shared" si="9"/>
        <v>0.20000000000000018</v>
      </c>
      <c r="C36" s="54">
        <f t="shared" si="9"/>
        <v>0.22999999999999954</v>
      </c>
      <c r="D36" s="54">
        <f t="shared" si="9"/>
        <v>0.37000000000000011</v>
      </c>
      <c r="E36" s="54">
        <f t="shared" si="9"/>
        <v>0.36000000000000032</v>
      </c>
      <c r="F36" s="56">
        <f t="shared" si="9"/>
        <v>0.29000000000000004</v>
      </c>
      <c r="G36" s="71"/>
      <c r="H36" s="22">
        <f t="shared" si="10"/>
        <v>0.15999999999999992</v>
      </c>
      <c r="I36" s="22">
        <f t="shared" si="10"/>
        <v>0.16999999999999993</v>
      </c>
      <c r="J36" s="22">
        <f t="shared" si="10"/>
        <v>0.14999999999999991</v>
      </c>
      <c r="K36" s="22">
        <f t="shared" si="10"/>
        <v>0.18000000000000016</v>
      </c>
      <c r="L36" s="22">
        <f t="shared" si="10"/>
        <v>0.18000000000000016</v>
      </c>
      <c r="M36" s="22">
        <f t="shared" si="10"/>
        <v>0.12999999999999989</v>
      </c>
      <c r="N36" s="22">
        <f t="shared" si="10"/>
        <v>0.16000000000000014</v>
      </c>
      <c r="O36" s="22">
        <f t="shared" si="10"/>
        <v>0.13999999999999968</v>
      </c>
      <c r="P36" s="22">
        <f t="shared" si="10"/>
        <v>0.16000000000000014</v>
      </c>
      <c r="Q36" s="70">
        <f t="shared" si="10"/>
        <v>9.9999999999999867E-2</v>
      </c>
      <c r="R36" s="55"/>
      <c r="S36" s="54">
        <f t="shared" si="11"/>
        <v>1.0100000000000002</v>
      </c>
      <c r="T36" s="54">
        <f t="shared" si="11"/>
        <v>1.1000000000000001</v>
      </c>
      <c r="U36" s="54">
        <f t="shared" si="11"/>
        <v>1.0899999999999999</v>
      </c>
      <c r="V36" s="54">
        <f t="shared" si="11"/>
        <v>1.0600000000000005</v>
      </c>
      <c r="W36" s="56">
        <f t="shared" si="11"/>
        <v>0.98000000000000043</v>
      </c>
      <c r="X36" s="71"/>
      <c r="Y36" s="22">
        <f t="shared" si="12"/>
        <v>1.2700000000000005</v>
      </c>
      <c r="Z36" s="22">
        <f t="shared" si="12"/>
        <v>1.2200000000000006</v>
      </c>
      <c r="AA36" s="22">
        <f t="shared" si="12"/>
        <v>1.2300000000000004</v>
      </c>
      <c r="AB36" s="22">
        <f t="shared" si="12"/>
        <v>1.3399999999999999</v>
      </c>
      <c r="AC36" s="22">
        <f t="shared" si="12"/>
        <v>1.2400000000000002</v>
      </c>
      <c r="AD36" s="22">
        <f t="shared" si="12"/>
        <v>1.37</v>
      </c>
      <c r="AE36" s="22">
        <f t="shared" si="12"/>
        <v>1.3900000000000006</v>
      </c>
      <c r="AF36" s="22">
        <f t="shared" si="12"/>
        <v>1.2200000000000006</v>
      </c>
      <c r="AG36" s="22">
        <f t="shared" si="12"/>
        <v>1.3500000000000005</v>
      </c>
      <c r="AH36" s="70">
        <f t="shared" si="12"/>
        <v>1.2400000000000002</v>
      </c>
      <c r="AI36" s="71"/>
      <c r="AJ36" s="22">
        <f t="shared" ref="AJ36:AS36" si="21">AJ7-AJ17</f>
        <v>1.4400000000000004</v>
      </c>
      <c r="AK36" s="22">
        <f t="shared" si="21"/>
        <v>1.4299999999999997</v>
      </c>
      <c r="AL36" s="22">
        <f t="shared" si="21"/>
        <v>1.38</v>
      </c>
      <c r="AM36" s="22">
        <f t="shared" si="21"/>
        <v>1.4400000000000004</v>
      </c>
      <c r="AN36" s="22">
        <f t="shared" si="21"/>
        <v>1.4000000000000004</v>
      </c>
      <c r="AO36" s="22">
        <f t="shared" si="21"/>
        <v>1.4100000000000001</v>
      </c>
      <c r="AP36" s="22">
        <f t="shared" si="21"/>
        <v>1.4000000000000004</v>
      </c>
      <c r="AQ36" s="22">
        <f t="shared" si="21"/>
        <v>1.2800000000000002</v>
      </c>
      <c r="AR36" s="22">
        <f t="shared" si="21"/>
        <v>1.3499999999999996</v>
      </c>
      <c r="AS36" s="70">
        <f t="shared" si="21"/>
        <v>1.2600000000000002</v>
      </c>
      <c r="AT36" s="71"/>
      <c r="AU36" s="22">
        <f t="shared" ref="AU36:BD36" si="22">AU7-AU17</f>
        <v>0.88999999999999968</v>
      </c>
      <c r="AV36" s="22">
        <f t="shared" si="22"/>
        <v>0.85999999999999943</v>
      </c>
      <c r="AW36" s="22">
        <f t="shared" si="22"/>
        <v>0.84999999999999964</v>
      </c>
      <c r="AX36" s="22">
        <f t="shared" si="22"/>
        <v>0.97999999999999954</v>
      </c>
      <c r="AY36" s="22">
        <f t="shared" si="22"/>
        <v>1.1200000000000001</v>
      </c>
      <c r="AZ36" s="22">
        <f t="shared" si="22"/>
        <v>1.1299999999999999</v>
      </c>
      <c r="BA36" s="22">
        <f t="shared" si="22"/>
        <v>0.95000000000000018</v>
      </c>
      <c r="BB36" s="22">
        <f t="shared" si="22"/>
        <v>0.76999999999999957</v>
      </c>
      <c r="BC36" s="22">
        <f t="shared" si="22"/>
        <v>0.87999999999999989</v>
      </c>
      <c r="BD36" s="70">
        <f t="shared" si="22"/>
        <v>0.84000000000000075</v>
      </c>
      <c r="BE36" s="71"/>
      <c r="BF36" s="22">
        <f t="shared" ref="BF36:BO36" si="23">BF7-BF17</f>
        <v>0.88999999999999968</v>
      </c>
      <c r="BG36" s="22">
        <f t="shared" si="23"/>
        <v>0.78000000000000025</v>
      </c>
      <c r="BH36" s="22">
        <f t="shared" si="23"/>
        <v>0.79999999999999982</v>
      </c>
      <c r="BI36" s="22">
        <f t="shared" si="23"/>
        <v>0.6899999999999995</v>
      </c>
      <c r="BJ36" s="22">
        <f t="shared" si="23"/>
        <v>0.8100000000000005</v>
      </c>
      <c r="BK36" s="22">
        <f t="shared" si="23"/>
        <v>0.8199999999999994</v>
      </c>
      <c r="BL36" s="22">
        <f t="shared" si="23"/>
        <v>0.63999999999999968</v>
      </c>
      <c r="BM36" s="22">
        <f t="shared" si="23"/>
        <v>0.8100000000000005</v>
      </c>
      <c r="BN36" s="22">
        <f t="shared" si="23"/>
        <v>0.66999999999999993</v>
      </c>
      <c r="BO36" s="70">
        <f t="shared" si="23"/>
        <v>0.77000000000000046</v>
      </c>
      <c r="BP36" s="71"/>
      <c r="BQ36" s="22">
        <f t="shared" si="16"/>
        <v>0.16000000000000014</v>
      </c>
      <c r="BR36" s="22">
        <f t="shared" si="16"/>
        <v>0.17000000000000037</v>
      </c>
      <c r="BS36" s="22">
        <f t="shared" si="16"/>
        <v>0.18999999999999995</v>
      </c>
      <c r="BT36" s="22">
        <f t="shared" si="16"/>
        <v>0.18999999999999995</v>
      </c>
      <c r="BU36" s="22">
        <f t="shared" si="16"/>
        <v>0.16000000000000014</v>
      </c>
      <c r="BV36" s="22">
        <f t="shared" si="16"/>
        <v>0.20000000000000018</v>
      </c>
      <c r="BW36" s="22">
        <f t="shared" si="16"/>
        <v>0.22999999999999998</v>
      </c>
      <c r="BX36" s="22">
        <f t="shared" si="16"/>
        <v>0.16999999999999993</v>
      </c>
      <c r="BY36" s="22">
        <f t="shared" si="16"/>
        <v>0.21999999999999975</v>
      </c>
      <c r="BZ36" s="70">
        <f t="shared" si="16"/>
        <v>0.19999999999999996</v>
      </c>
      <c r="CA36" s="71"/>
      <c r="CB36" s="22">
        <f t="shared" si="17"/>
        <v>0.26000000000000023</v>
      </c>
      <c r="CC36" s="22">
        <f t="shared" si="17"/>
        <v>0.33999999999999986</v>
      </c>
      <c r="CD36" s="22">
        <f t="shared" si="17"/>
        <v>0.28000000000000003</v>
      </c>
      <c r="CE36" s="22">
        <f t="shared" si="17"/>
        <v>0.31000000000000005</v>
      </c>
      <c r="CF36" s="22">
        <f t="shared" si="17"/>
        <v>0.36999999999999988</v>
      </c>
      <c r="CG36" s="22">
        <f t="shared" si="17"/>
        <v>0.35999999999999988</v>
      </c>
      <c r="CH36" s="22">
        <f t="shared" si="17"/>
        <v>0.40000000000000036</v>
      </c>
      <c r="CI36" s="22">
        <f t="shared" si="17"/>
        <v>0.28000000000000025</v>
      </c>
      <c r="CJ36" s="22">
        <f t="shared" si="17"/>
        <v>0.27</v>
      </c>
      <c r="CK36" s="70">
        <f t="shared" si="17"/>
        <v>0.27</v>
      </c>
    </row>
    <row r="37" spans="1:89" ht="16.5" x14ac:dyDescent="0.35">
      <c r="A37" s="55"/>
      <c r="B37" s="54">
        <f t="shared" si="9"/>
        <v>0.19000000000000039</v>
      </c>
      <c r="C37" s="54">
        <f t="shared" si="9"/>
        <v>0.30999999999999961</v>
      </c>
      <c r="D37" s="54">
        <f t="shared" si="9"/>
        <v>0.32999999999999918</v>
      </c>
      <c r="E37" s="54">
        <f t="shared" si="9"/>
        <v>0.25</v>
      </c>
      <c r="F37" s="56">
        <f t="shared" si="9"/>
        <v>0.25999999999999979</v>
      </c>
      <c r="G37" s="71"/>
      <c r="H37" s="22">
        <f t="shared" si="10"/>
        <v>0.11999999999999988</v>
      </c>
      <c r="I37" s="22">
        <f t="shared" si="10"/>
        <v>0.10000000000000009</v>
      </c>
      <c r="J37" s="22">
        <f t="shared" si="10"/>
        <v>0.12000000000000011</v>
      </c>
      <c r="K37" s="22">
        <f t="shared" si="10"/>
        <v>0.11999999999999966</v>
      </c>
      <c r="L37" s="22">
        <f t="shared" si="10"/>
        <v>0.16999999999999993</v>
      </c>
      <c r="M37" s="22">
        <f t="shared" si="10"/>
        <v>0.16000000000000014</v>
      </c>
      <c r="N37" s="22">
        <f t="shared" si="10"/>
        <v>0.12999999999999989</v>
      </c>
      <c r="O37" s="22">
        <f t="shared" si="10"/>
        <v>0.16000000000000014</v>
      </c>
      <c r="P37" s="22">
        <f t="shared" si="10"/>
        <v>0.20000000000000018</v>
      </c>
      <c r="Q37" s="70">
        <f t="shared" si="10"/>
        <v>0.17000000000000037</v>
      </c>
      <c r="R37" s="55"/>
      <c r="S37" s="54">
        <f t="shared" si="11"/>
        <v>1</v>
      </c>
      <c r="T37" s="54">
        <f t="shared" si="11"/>
        <v>1.0900000000000003</v>
      </c>
      <c r="U37" s="54">
        <f t="shared" si="11"/>
        <v>1.0499999999999998</v>
      </c>
      <c r="V37" s="54">
        <f t="shared" si="11"/>
        <v>0.97999999999999954</v>
      </c>
      <c r="W37" s="56">
        <f t="shared" si="11"/>
        <v>1.0499999999999998</v>
      </c>
      <c r="X37" s="71"/>
      <c r="Y37" s="22">
        <f t="shared" si="12"/>
        <v>1.2799999999999994</v>
      </c>
      <c r="Z37" s="22">
        <f t="shared" si="12"/>
        <v>1.3200000000000003</v>
      </c>
      <c r="AA37" s="22">
        <f t="shared" si="12"/>
        <v>1.3399999999999999</v>
      </c>
      <c r="AB37" s="22">
        <f t="shared" si="12"/>
        <v>1.29</v>
      </c>
      <c r="AC37" s="22">
        <f t="shared" si="12"/>
        <v>1.2800000000000002</v>
      </c>
      <c r="AD37" s="22">
        <f t="shared" si="12"/>
        <v>1.3499999999999996</v>
      </c>
      <c r="AE37" s="22">
        <f t="shared" si="12"/>
        <v>1.42</v>
      </c>
      <c r="AF37" s="22">
        <f t="shared" si="12"/>
        <v>1.2999999999999998</v>
      </c>
      <c r="AG37" s="22">
        <f t="shared" si="12"/>
        <v>1.1500000000000004</v>
      </c>
      <c r="AH37" s="70">
        <f t="shared" si="12"/>
        <v>1.1299999999999999</v>
      </c>
      <c r="AI37" s="71"/>
      <c r="AJ37" s="22">
        <f t="shared" ref="AJ37:AS37" si="24">AJ8-AJ18</f>
        <v>1.3399999999999999</v>
      </c>
      <c r="AK37" s="22">
        <f t="shared" si="24"/>
        <v>1.4899999999999993</v>
      </c>
      <c r="AL37" s="22">
        <f t="shared" si="24"/>
        <v>1.38</v>
      </c>
      <c r="AM37" s="22">
        <f t="shared" si="24"/>
        <v>1.4900000000000002</v>
      </c>
      <c r="AN37" s="22">
        <f t="shared" si="24"/>
        <v>1.1800000000000006</v>
      </c>
      <c r="AO37" s="22">
        <f t="shared" si="24"/>
        <v>1.3000000000000007</v>
      </c>
      <c r="AP37" s="22">
        <f t="shared" si="24"/>
        <v>1.2600000000000007</v>
      </c>
      <c r="AQ37" s="22">
        <f t="shared" si="24"/>
        <v>1.3599999999999999</v>
      </c>
      <c r="AR37" s="22">
        <f t="shared" si="24"/>
        <v>1.3399999999999999</v>
      </c>
      <c r="AS37" s="70">
        <f t="shared" si="24"/>
        <v>1.37</v>
      </c>
      <c r="AT37" s="71"/>
      <c r="AU37" s="22">
        <f t="shared" ref="AU37:BD37" si="25">AU8-AU18</f>
        <v>0.95000000000000018</v>
      </c>
      <c r="AV37" s="22">
        <f t="shared" si="25"/>
        <v>0.9399999999999995</v>
      </c>
      <c r="AW37" s="22">
        <f t="shared" si="25"/>
        <v>1.1600000000000001</v>
      </c>
      <c r="AX37" s="22">
        <f t="shared" si="25"/>
        <v>1.17</v>
      </c>
      <c r="AY37" s="22">
        <f t="shared" si="25"/>
        <v>1.1299999999999999</v>
      </c>
      <c r="AZ37" s="22">
        <f t="shared" si="25"/>
        <v>1.2199999999999998</v>
      </c>
      <c r="BA37" s="22">
        <f t="shared" si="25"/>
        <v>1.1200000000000001</v>
      </c>
      <c r="BB37" s="22">
        <f t="shared" si="25"/>
        <v>1.0099999999999998</v>
      </c>
      <c r="BC37" s="22">
        <f t="shared" si="25"/>
        <v>0.87000000000000011</v>
      </c>
      <c r="BD37" s="70">
        <f t="shared" si="25"/>
        <v>0.71</v>
      </c>
      <c r="BE37" s="71"/>
      <c r="BF37" s="22">
        <f t="shared" ref="BF37:BO37" si="26">BF8-BF18</f>
        <v>0.89999999999999947</v>
      </c>
      <c r="BG37" s="22">
        <f t="shared" si="26"/>
        <v>0.96</v>
      </c>
      <c r="BH37" s="22">
        <f t="shared" si="26"/>
        <v>0.70000000000000018</v>
      </c>
      <c r="BI37" s="22">
        <f t="shared" si="26"/>
        <v>0.79999999999999982</v>
      </c>
      <c r="BJ37" s="22">
        <f t="shared" si="26"/>
        <v>0.73000000000000043</v>
      </c>
      <c r="BK37" s="22">
        <f t="shared" si="26"/>
        <v>0.58999999999999986</v>
      </c>
      <c r="BL37" s="22">
        <f t="shared" si="26"/>
        <v>0.66000000000000014</v>
      </c>
      <c r="BM37" s="22">
        <f t="shared" si="26"/>
        <v>0.76000000000000068</v>
      </c>
      <c r="BN37" s="22">
        <f t="shared" si="26"/>
        <v>0.62000000000000011</v>
      </c>
      <c r="BO37" s="70">
        <f t="shared" si="26"/>
        <v>0.67000000000000082</v>
      </c>
      <c r="BP37" s="71"/>
      <c r="BQ37" s="22">
        <f t="shared" si="16"/>
        <v>0.18000000000000016</v>
      </c>
      <c r="BR37" s="22">
        <f t="shared" si="16"/>
        <v>0.20000000000000018</v>
      </c>
      <c r="BS37" s="22">
        <f t="shared" si="16"/>
        <v>0.17999999999999972</v>
      </c>
      <c r="BT37" s="22">
        <f t="shared" si="16"/>
        <v>0.17999999999999972</v>
      </c>
      <c r="BU37" s="22">
        <f t="shared" si="16"/>
        <v>0.22999999999999998</v>
      </c>
      <c r="BV37" s="22">
        <f t="shared" si="16"/>
        <v>0.20999999999999996</v>
      </c>
      <c r="BW37" s="22">
        <f t="shared" si="16"/>
        <v>0.12000000000000011</v>
      </c>
      <c r="BX37" s="22">
        <f t="shared" si="16"/>
        <v>0.29000000000000004</v>
      </c>
      <c r="BY37" s="22">
        <f t="shared" si="16"/>
        <v>0.14999999999999991</v>
      </c>
      <c r="BZ37" s="70">
        <f t="shared" si="16"/>
        <v>0.12000000000000011</v>
      </c>
      <c r="CA37" s="71"/>
      <c r="CB37" s="22">
        <f t="shared" si="17"/>
        <v>0.2799999999999998</v>
      </c>
      <c r="CC37" s="22">
        <f t="shared" si="17"/>
        <v>0.30000000000000027</v>
      </c>
      <c r="CD37" s="22">
        <f t="shared" si="17"/>
        <v>0.21999999999999975</v>
      </c>
      <c r="CE37" s="22">
        <f t="shared" si="17"/>
        <v>0.20999999999999996</v>
      </c>
      <c r="CF37" s="22">
        <f t="shared" si="17"/>
        <v>0.23999999999999977</v>
      </c>
      <c r="CG37" s="22">
        <f t="shared" si="17"/>
        <v>0.28000000000000025</v>
      </c>
      <c r="CH37" s="22">
        <f t="shared" si="17"/>
        <v>0.23999999999999977</v>
      </c>
      <c r="CI37" s="22">
        <f t="shared" si="17"/>
        <v>0.33000000000000007</v>
      </c>
      <c r="CJ37" s="22">
        <f t="shared" si="17"/>
        <v>0.37000000000000011</v>
      </c>
      <c r="CK37" s="70">
        <f t="shared" si="17"/>
        <v>0.28999999999999981</v>
      </c>
    </row>
    <row r="38" spans="1:89" ht="16.5" x14ac:dyDescent="0.35">
      <c r="A38" s="55" t="s">
        <v>53</v>
      </c>
      <c r="B38" s="54">
        <f t="shared" si="9"/>
        <v>0.36000000000000032</v>
      </c>
      <c r="C38" s="54">
        <f t="shared" si="9"/>
        <v>0.26000000000000068</v>
      </c>
      <c r="D38" s="54">
        <f t="shared" si="9"/>
        <v>0.29999999999999982</v>
      </c>
      <c r="E38" s="54">
        <f t="shared" si="9"/>
        <v>0.24000000000000021</v>
      </c>
      <c r="F38" s="56">
        <f t="shared" si="9"/>
        <v>0.29999999999999982</v>
      </c>
      <c r="G38" s="71" t="s">
        <v>57</v>
      </c>
      <c r="H38" s="22">
        <f t="shared" si="10"/>
        <v>0.16000000000000014</v>
      </c>
      <c r="I38" s="22">
        <f t="shared" si="10"/>
        <v>0.18000000000000016</v>
      </c>
      <c r="J38" s="22">
        <f t="shared" si="10"/>
        <v>0.17999999999999972</v>
      </c>
      <c r="K38" s="22">
        <f t="shared" si="10"/>
        <v>0.19999999999999973</v>
      </c>
      <c r="L38" s="22">
        <f t="shared" si="10"/>
        <v>0.14999999999999991</v>
      </c>
      <c r="M38" s="22">
        <f t="shared" si="10"/>
        <v>0.16999999999999993</v>
      </c>
      <c r="N38" s="22">
        <f t="shared" si="10"/>
        <v>0.16000000000000014</v>
      </c>
      <c r="O38" s="22">
        <f t="shared" si="10"/>
        <v>0.20000000000000018</v>
      </c>
      <c r="P38" s="22">
        <f t="shared" si="10"/>
        <v>0.20000000000000018</v>
      </c>
      <c r="Q38" s="70">
        <f t="shared" si="10"/>
        <v>0.24</v>
      </c>
      <c r="R38" s="55" t="s">
        <v>53</v>
      </c>
      <c r="S38" s="54">
        <f t="shared" si="11"/>
        <v>0.79999999999999982</v>
      </c>
      <c r="T38" s="54">
        <f t="shared" si="11"/>
        <v>0.73999999999999932</v>
      </c>
      <c r="U38" s="54">
        <f t="shared" si="11"/>
        <v>0.80000000000000071</v>
      </c>
      <c r="V38" s="54">
        <f t="shared" si="11"/>
        <v>0.66999999999999993</v>
      </c>
      <c r="W38" s="56">
        <f t="shared" si="11"/>
        <v>0.83999999999999986</v>
      </c>
      <c r="X38" s="71" t="s">
        <v>57</v>
      </c>
      <c r="Y38" s="22">
        <f t="shared" si="12"/>
        <v>1.1500000000000004</v>
      </c>
      <c r="Z38" s="22">
        <f t="shared" si="12"/>
        <v>1.21</v>
      </c>
      <c r="AA38" s="22">
        <f t="shared" si="12"/>
        <v>1.1599999999999993</v>
      </c>
      <c r="AB38" s="22">
        <f t="shared" si="12"/>
        <v>1.1900000000000004</v>
      </c>
      <c r="AC38" s="22">
        <f t="shared" si="12"/>
        <v>1.2199999999999998</v>
      </c>
      <c r="AD38" s="22">
        <f t="shared" si="12"/>
        <v>1.0099999999999998</v>
      </c>
      <c r="AE38" s="22">
        <f t="shared" si="12"/>
        <v>1.2000000000000002</v>
      </c>
      <c r="AF38" s="22">
        <f t="shared" si="12"/>
        <v>1.0700000000000003</v>
      </c>
      <c r="AG38" s="22">
        <f t="shared" si="12"/>
        <v>1.0099999999999998</v>
      </c>
      <c r="AH38" s="70">
        <f t="shared" si="12"/>
        <v>1.0899999999999999</v>
      </c>
      <c r="AI38" s="71" t="s">
        <v>57</v>
      </c>
      <c r="AJ38" s="22">
        <f t="shared" ref="AJ38:AS38" si="27">AJ9-AJ19</f>
        <v>1.1999999999999993</v>
      </c>
      <c r="AK38" s="22">
        <f t="shared" si="27"/>
        <v>1.0899999999999999</v>
      </c>
      <c r="AL38" s="22">
        <f t="shared" si="27"/>
        <v>0.95000000000000018</v>
      </c>
      <c r="AM38" s="22">
        <f t="shared" si="27"/>
        <v>1</v>
      </c>
      <c r="AN38" s="22">
        <f t="shared" si="27"/>
        <v>1.0200000000000005</v>
      </c>
      <c r="AO38" s="22">
        <f t="shared" si="27"/>
        <v>1.1299999999999999</v>
      </c>
      <c r="AP38" s="22">
        <f t="shared" si="27"/>
        <v>1.1099999999999994</v>
      </c>
      <c r="AQ38" s="22">
        <f t="shared" si="27"/>
        <v>1.0799999999999992</v>
      </c>
      <c r="AR38" s="22">
        <f t="shared" si="27"/>
        <v>1.2000000000000002</v>
      </c>
      <c r="AS38" s="70">
        <f t="shared" si="27"/>
        <v>1.0899999999999999</v>
      </c>
      <c r="AT38" s="71" t="s">
        <v>57</v>
      </c>
      <c r="AU38" s="22">
        <f t="shared" ref="AU38:BD38" si="28">AU9-AU19</f>
        <v>0.75999999999999979</v>
      </c>
      <c r="AV38" s="22">
        <f t="shared" si="28"/>
        <v>0.8199999999999994</v>
      </c>
      <c r="AW38" s="22">
        <f t="shared" si="28"/>
        <v>0.72999999999999954</v>
      </c>
      <c r="AX38" s="22">
        <f t="shared" si="28"/>
        <v>0.75</v>
      </c>
      <c r="AY38" s="22">
        <f t="shared" si="28"/>
        <v>0.8100000000000005</v>
      </c>
      <c r="AZ38" s="22">
        <f t="shared" si="28"/>
        <v>0.85999999999999943</v>
      </c>
      <c r="BA38" s="22">
        <f t="shared" si="28"/>
        <v>0.74000000000000021</v>
      </c>
      <c r="BB38" s="22">
        <f t="shared" si="28"/>
        <v>0.83000000000000007</v>
      </c>
      <c r="BC38" s="22">
        <f t="shared" si="28"/>
        <v>0.83999999999999986</v>
      </c>
      <c r="BD38" s="70">
        <f t="shared" si="28"/>
        <v>0.79</v>
      </c>
      <c r="BE38" s="71" t="s">
        <v>57</v>
      </c>
      <c r="BF38" s="22">
        <f t="shared" ref="BF38:BO38" si="29">BF9-BF19</f>
        <v>0.66999999999999993</v>
      </c>
      <c r="BG38" s="22">
        <f t="shared" si="29"/>
        <v>0.91000000000000014</v>
      </c>
      <c r="BH38" s="22">
        <f t="shared" si="29"/>
        <v>0.62999999999999989</v>
      </c>
      <c r="BI38" s="22">
        <f t="shared" si="29"/>
        <v>0.71999999999999975</v>
      </c>
      <c r="BJ38" s="22">
        <f t="shared" si="29"/>
        <v>0.71999999999999975</v>
      </c>
      <c r="BK38" s="22">
        <f t="shared" si="29"/>
        <v>0.59999999999999964</v>
      </c>
      <c r="BL38" s="22">
        <f t="shared" si="29"/>
        <v>0.64000000000000057</v>
      </c>
      <c r="BM38" s="22">
        <f t="shared" si="29"/>
        <v>0.83999999999999986</v>
      </c>
      <c r="BN38" s="22">
        <f t="shared" si="29"/>
        <v>0.61000000000000032</v>
      </c>
      <c r="BO38" s="70">
        <f t="shared" si="29"/>
        <v>0.6800000000000006</v>
      </c>
      <c r="BP38" s="71" t="s">
        <v>57</v>
      </c>
      <c r="BQ38" s="22">
        <f t="shared" si="16"/>
        <v>0.26000000000000023</v>
      </c>
      <c r="BR38" s="22">
        <f t="shared" si="16"/>
        <v>0.22999999999999998</v>
      </c>
      <c r="BS38" s="22">
        <f t="shared" si="16"/>
        <v>0.2200000000000002</v>
      </c>
      <c r="BT38" s="22">
        <f t="shared" si="16"/>
        <v>0.16999999999999993</v>
      </c>
      <c r="BU38" s="22">
        <f t="shared" si="16"/>
        <v>0.22999999999999998</v>
      </c>
      <c r="BV38" s="22">
        <f t="shared" si="16"/>
        <v>0.20999999999999996</v>
      </c>
      <c r="BW38" s="22">
        <f t="shared" si="16"/>
        <v>9.0000000000000302E-2</v>
      </c>
      <c r="BX38" s="22">
        <f t="shared" si="16"/>
        <v>0.16999999999999993</v>
      </c>
      <c r="BY38" s="22">
        <f t="shared" si="16"/>
        <v>0.17999999999999972</v>
      </c>
      <c r="BZ38" s="70">
        <f t="shared" si="16"/>
        <v>0.12999999999999989</v>
      </c>
      <c r="CA38" s="71" t="s">
        <v>57</v>
      </c>
      <c r="CB38" s="22">
        <f t="shared" si="17"/>
        <v>0.2300000000000002</v>
      </c>
      <c r="CC38" s="22">
        <f t="shared" si="17"/>
        <v>0.2300000000000002</v>
      </c>
      <c r="CD38" s="22">
        <f t="shared" si="17"/>
        <v>0.20000000000000018</v>
      </c>
      <c r="CE38" s="22">
        <f t="shared" si="17"/>
        <v>0.17999999999999972</v>
      </c>
      <c r="CF38" s="22">
        <f t="shared" si="17"/>
        <v>0.22999999999999998</v>
      </c>
      <c r="CG38" s="22">
        <f t="shared" si="17"/>
        <v>0.31000000000000005</v>
      </c>
      <c r="CH38" s="22">
        <f t="shared" si="17"/>
        <v>0.17999999999999972</v>
      </c>
      <c r="CI38" s="22">
        <f t="shared" si="17"/>
        <v>0.29000000000000004</v>
      </c>
      <c r="CJ38" s="22">
        <f t="shared" si="17"/>
        <v>0.32999999999999985</v>
      </c>
      <c r="CK38" s="70">
        <f t="shared" si="17"/>
        <v>0.30000000000000004</v>
      </c>
    </row>
    <row r="39" spans="1:89" ht="16.5" x14ac:dyDescent="0.35">
      <c r="A39" s="55"/>
      <c r="B39" s="54">
        <f t="shared" si="9"/>
        <v>0.25999999999999979</v>
      </c>
      <c r="C39" s="54">
        <f t="shared" si="9"/>
        <v>0.29999999999999982</v>
      </c>
      <c r="D39" s="54">
        <f t="shared" si="9"/>
        <v>0.33999999999999986</v>
      </c>
      <c r="E39" s="54">
        <f t="shared" si="9"/>
        <v>0.29999999999999982</v>
      </c>
      <c r="F39" s="56">
        <f t="shared" si="9"/>
        <v>0.1899999999999995</v>
      </c>
      <c r="G39" s="71"/>
      <c r="H39" s="22">
        <f t="shared" si="10"/>
        <v>0.13000000000000034</v>
      </c>
      <c r="I39" s="22">
        <f t="shared" si="10"/>
        <v>0.14000000000000012</v>
      </c>
      <c r="J39" s="22">
        <f t="shared" si="10"/>
        <v>0.10999999999999988</v>
      </c>
      <c r="K39" s="22">
        <f t="shared" si="10"/>
        <v>0.18999999999999995</v>
      </c>
      <c r="L39" s="22">
        <f t="shared" si="10"/>
        <v>0.16000000000000014</v>
      </c>
      <c r="M39" s="22">
        <f t="shared" si="10"/>
        <v>0.18999999999999995</v>
      </c>
      <c r="N39" s="22">
        <f t="shared" si="10"/>
        <v>0.19999999999999973</v>
      </c>
      <c r="O39" s="22">
        <f t="shared" si="10"/>
        <v>0.18999999999999995</v>
      </c>
      <c r="P39" s="22">
        <f t="shared" si="10"/>
        <v>0.16999999999999993</v>
      </c>
      <c r="Q39" s="70">
        <f t="shared" si="10"/>
        <v>0.14999999999999991</v>
      </c>
      <c r="R39" s="55"/>
      <c r="S39" s="54">
        <f t="shared" si="11"/>
        <v>0.8100000000000005</v>
      </c>
      <c r="T39" s="54">
        <f t="shared" si="11"/>
        <v>0.82000000000000028</v>
      </c>
      <c r="U39" s="54">
        <f t="shared" si="11"/>
        <v>0.83000000000000007</v>
      </c>
      <c r="V39" s="54">
        <f t="shared" si="11"/>
        <v>0.82000000000000028</v>
      </c>
      <c r="W39" s="56">
        <f t="shared" si="11"/>
        <v>0.79</v>
      </c>
      <c r="X39" s="71"/>
      <c r="Y39" s="22">
        <f t="shared" si="12"/>
        <v>1.08</v>
      </c>
      <c r="Z39" s="22">
        <f t="shared" si="12"/>
        <v>1.1400000000000006</v>
      </c>
      <c r="AA39" s="22">
        <f t="shared" si="12"/>
        <v>1.2599999999999998</v>
      </c>
      <c r="AB39" s="22">
        <f t="shared" si="12"/>
        <v>1.3100000000000005</v>
      </c>
      <c r="AC39" s="22">
        <f t="shared" si="12"/>
        <v>1.2199999999999998</v>
      </c>
      <c r="AD39" s="22">
        <f t="shared" si="12"/>
        <v>1.1099999999999994</v>
      </c>
      <c r="AE39" s="22">
        <f t="shared" si="12"/>
        <v>1.17</v>
      </c>
      <c r="AF39" s="22">
        <f t="shared" si="12"/>
        <v>1.17</v>
      </c>
      <c r="AG39" s="22">
        <f t="shared" si="12"/>
        <v>1.0300000000000002</v>
      </c>
      <c r="AH39" s="70">
        <f t="shared" si="12"/>
        <v>1.3199999999999994</v>
      </c>
      <c r="AI39" s="71"/>
      <c r="AJ39" s="22">
        <f t="shared" ref="AJ39:AS39" si="30">AJ10-AJ20</f>
        <v>1.25</v>
      </c>
      <c r="AK39" s="22">
        <f t="shared" si="30"/>
        <v>1.1900000000000004</v>
      </c>
      <c r="AL39" s="22">
        <f t="shared" si="30"/>
        <v>1.3499999999999996</v>
      </c>
      <c r="AM39" s="22">
        <f t="shared" si="30"/>
        <v>1.17</v>
      </c>
      <c r="AN39" s="22">
        <f t="shared" si="30"/>
        <v>1.1900000000000004</v>
      </c>
      <c r="AO39" s="22">
        <f t="shared" si="30"/>
        <v>1.1200000000000001</v>
      </c>
      <c r="AP39" s="22">
        <f t="shared" si="30"/>
        <v>1.1400000000000006</v>
      </c>
      <c r="AQ39" s="22">
        <f t="shared" si="30"/>
        <v>1.1499999999999995</v>
      </c>
      <c r="AR39" s="22">
        <f t="shared" si="30"/>
        <v>1.1099999999999994</v>
      </c>
      <c r="AS39" s="70">
        <f t="shared" si="30"/>
        <v>1.1600000000000001</v>
      </c>
      <c r="AT39" s="71"/>
      <c r="AU39" s="22">
        <f t="shared" ref="AU39:BD39" si="31">AU10-AU20</f>
        <v>0.71</v>
      </c>
      <c r="AV39" s="22">
        <f t="shared" si="31"/>
        <v>0.82000000000000028</v>
      </c>
      <c r="AW39" s="22">
        <f t="shared" si="31"/>
        <v>0.72000000000000064</v>
      </c>
      <c r="AX39" s="22">
        <f t="shared" si="31"/>
        <v>0.78000000000000025</v>
      </c>
      <c r="AY39" s="22">
        <f t="shared" si="31"/>
        <v>0.83000000000000007</v>
      </c>
      <c r="AZ39" s="22">
        <f t="shared" si="31"/>
        <v>0.79</v>
      </c>
      <c r="BA39" s="22">
        <f t="shared" si="31"/>
        <v>0.71</v>
      </c>
      <c r="BB39" s="22">
        <f t="shared" si="31"/>
        <v>0.85999999999999943</v>
      </c>
      <c r="BC39" s="22">
        <f t="shared" si="31"/>
        <v>0.67999999999999972</v>
      </c>
      <c r="BD39" s="70">
        <f t="shared" si="31"/>
        <v>0.71999999999999975</v>
      </c>
      <c r="BE39" s="71"/>
      <c r="BF39" s="22">
        <f t="shared" ref="BF39:BO39" si="32">BF10-BF20</f>
        <v>0.75</v>
      </c>
      <c r="BG39" s="22">
        <f t="shared" si="32"/>
        <v>0.59999999999999964</v>
      </c>
      <c r="BH39" s="22">
        <f t="shared" si="32"/>
        <v>0.6899999999999995</v>
      </c>
      <c r="BI39" s="22">
        <f t="shared" si="32"/>
        <v>0.75999999999999979</v>
      </c>
      <c r="BJ39" s="22">
        <f t="shared" si="32"/>
        <v>0.84999999999999964</v>
      </c>
      <c r="BK39" s="22">
        <f t="shared" si="32"/>
        <v>0.78000000000000025</v>
      </c>
      <c r="BL39" s="22">
        <f t="shared" si="32"/>
        <v>0.79999999999999982</v>
      </c>
      <c r="BM39" s="22">
        <f t="shared" si="32"/>
        <v>0.75999999999999979</v>
      </c>
      <c r="BN39" s="22">
        <f t="shared" si="32"/>
        <v>0.66999999999999993</v>
      </c>
      <c r="BO39" s="70">
        <f t="shared" si="32"/>
        <v>0.79</v>
      </c>
      <c r="BP39" s="71"/>
      <c r="BQ39" s="22">
        <f t="shared" si="16"/>
        <v>0.20999999999999996</v>
      </c>
      <c r="BR39" s="22">
        <f t="shared" si="16"/>
        <v>0.2799999999999998</v>
      </c>
      <c r="BS39" s="22">
        <f t="shared" si="16"/>
        <v>0.22999999999999998</v>
      </c>
      <c r="BT39" s="22">
        <f t="shared" si="16"/>
        <v>0.18999999999999995</v>
      </c>
      <c r="BU39" s="22">
        <f t="shared" si="16"/>
        <v>0.14999999999999991</v>
      </c>
      <c r="BV39" s="22">
        <f t="shared" si="16"/>
        <v>0.21999999999999975</v>
      </c>
      <c r="BW39" s="22">
        <f t="shared" si="16"/>
        <v>0.19999999999999973</v>
      </c>
      <c r="BX39" s="22">
        <f t="shared" si="16"/>
        <v>0.20999999999999996</v>
      </c>
      <c r="BY39" s="22">
        <f t="shared" si="16"/>
        <v>0.20000000000000018</v>
      </c>
      <c r="BZ39" s="70">
        <f t="shared" si="16"/>
        <v>0.17999999999999994</v>
      </c>
      <c r="CA39" s="71"/>
      <c r="CB39" s="22">
        <f t="shared" si="17"/>
        <v>0.27000000000000024</v>
      </c>
      <c r="CC39" s="22">
        <f t="shared" si="17"/>
        <v>0.24000000000000021</v>
      </c>
      <c r="CD39" s="22">
        <f t="shared" si="17"/>
        <v>0.18999999999999995</v>
      </c>
      <c r="CE39" s="22">
        <f t="shared" si="17"/>
        <v>0.30000000000000027</v>
      </c>
      <c r="CF39" s="22">
        <f t="shared" si="17"/>
        <v>0.25</v>
      </c>
      <c r="CG39" s="22">
        <f t="shared" si="17"/>
        <v>0.25999999999999979</v>
      </c>
      <c r="CH39" s="22">
        <f t="shared" si="17"/>
        <v>0.28000000000000025</v>
      </c>
      <c r="CI39" s="22">
        <f t="shared" si="17"/>
        <v>0.29000000000000004</v>
      </c>
      <c r="CJ39" s="22">
        <f t="shared" si="17"/>
        <v>0.32000000000000028</v>
      </c>
      <c r="CK39" s="70">
        <f t="shared" si="17"/>
        <v>0.29000000000000026</v>
      </c>
    </row>
    <row r="40" spans="1:89" ht="16.5" x14ac:dyDescent="0.35">
      <c r="A40" s="55"/>
      <c r="B40" s="54">
        <f t="shared" si="9"/>
        <v>0.21999999999999975</v>
      </c>
      <c r="C40" s="54">
        <f t="shared" si="9"/>
        <v>0.27000000000000046</v>
      </c>
      <c r="D40" s="54">
        <f t="shared" si="9"/>
        <v>0.34999999999999964</v>
      </c>
      <c r="E40" s="54">
        <f t="shared" si="9"/>
        <v>0.37999999999999989</v>
      </c>
      <c r="F40" s="56">
        <f t="shared" si="9"/>
        <v>0.28000000000000025</v>
      </c>
      <c r="G40" s="71"/>
      <c r="H40" s="22">
        <f t="shared" si="10"/>
        <v>0.20000000000000018</v>
      </c>
      <c r="I40" s="22">
        <f t="shared" si="10"/>
        <v>0.18000000000000016</v>
      </c>
      <c r="J40" s="22">
        <f t="shared" si="10"/>
        <v>0.19999999999999973</v>
      </c>
      <c r="K40" s="22">
        <f t="shared" si="10"/>
        <v>0.17999999999999972</v>
      </c>
      <c r="L40" s="22">
        <f t="shared" si="10"/>
        <v>0.2200000000000002</v>
      </c>
      <c r="M40" s="22">
        <f t="shared" si="10"/>
        <v>0.18999999999999995</v>
      </c>
      <c r="N40" s="22">
        <f t="shared" si="10"/>
        <v>0.2200000000000002</v>
      </c>
      <c r="O40" s="22">
        <f t="shared" si="10"/>
        <v>0.18000000000000016</v>
      </c>
      <c r="P40" s="22">
        <f t="shared" si="10"/>
        <v>0.20999999999999996</v>
      </c>
      <c r="Q40" s="70">
        <f t="shared" si="10"/>
        <v>0.16999999999999993</v>
      </c>
      <c r="R40" s="55"/>
      <c r="S40" s="54">
        <f t="shared" si="11"/>
        <v>0.79</v>
      </c>
      <c r="T40" s="54">
        <f t="shared" si="11"/>
        <v>0.86000000000000032</v>
      </c>
      <c r="U40" s="54">
        <f t="shared" si="11"/>
        <v>0.80999999999999961</v>
      </c>
      <c r="V40" s="54">
        <f t="shared" si="11"/>
        <v>0.87000000000000011</v>
      </c>
      <c r="W40" s="56">
        <f t="shared" si="11"/>
        <v>0.75</v>
      </c>
      <c r="X40" s="71"/>
      <c r="Y40" s="22">
        <f t="shared" si="12"/>
        <v>1.08</v>
      </c>
      <c r="Z40" s="22">
        <f t="shared" si="12"/>
        <v>1.17</v>
      </c>
      <c r="AA40" s="22">
        <f t="shared" si="12"/>
        <v>1.3199999999999994</v>
      </c>
      <c r="AB40" s="22">
        <f t="shared" si="12"/>
        <v>1.3000000000000007</v>
      </c>
      <c r="AC40" s="22">
        <f t="shared" si="12"/>
        <v>1.2800000000000002</v>
      </c>
      <c r="AD40" s="22">
        <f t="shared" si="12"/>
        <v>1.1500000000000004</v>
      </c>
      <c r="AE40" s="22">
        <f t="shared" si="12"/>
        <v>1.1200000000000001</v>
      </c>
      <c r="AF40" s="22">
        <f t="shared" si="12"/>
        <v>1.2599999999999998</v>
      </c>
      <c r="AG40" s="22">
        <f t="shared" si="12"/>
        <v>1.2199999999999998</v>
      </c>
      <c r="AH40" s="70">
        <f t="shared" si="12"/>
        <v>1.0300000000000002</v>
      </c>
      <c r="AI40" s="71"/>
      <c r="AJ40" s="22">
        <f t="shared" ref="AJ40:AS40" si="33">AJ11-AJ21</f>
        <v>1.1599999999999993</v>
      </c>
      <c r="AK40" s="22">
        <f t="shared" si="33"/>
        <v>1.1900000000000004</v>
      </c>
      <c r="AL40" s="22">
        <f t="shared" si="33"/>
        <v>1.1800000000000006</v>
      </c>
      <c r="AM40" s="22">
        <f t="shared" si="33"/>
        <v>1.1899999999999995</v>
      </c>
      <c r="AN40" s="22">
        <f t="shared" si="33"/>
        <v>1.2699999999999996</v>
      </c>
      <c r="AO40" s="22">
        <f t="shared" si="33"/>
        <v>1.1200000000000001</v>
      </c>
      <c r="AP40" s="22">
        <f t="shared" si="33"/>
        <v>1.1200000000000001</v>
      </c>
      <c r="AQ40" s="22">
        <f t="shared" si="33"/>
        <v>1.1799999999999997</v>
      </c>
      <c r="AR40" s="22">
        <f t="shared" si="33"/>
        <v>1.1899999999999995</v>
      </c>
      <c r="AS40" s="70">
        <f t="shared" si="33"/>
        <v>1.25</v>
      </c>
      <c r="AT40" s="71"/>
      <c r="AU40" s="22">
        <f t="shared" ref="AU40:BD40" si="34">AU11-AU21</f>
        <v>0.87999999999999989</v>
      </c>
      <c r="AV40" s="22">
        <f t="shared" si="34"/>
        <v>0.83000000000000007</v>
      </c>
      <c r="AW40" s="22">
        <f t="shared" si="34"/>
        <v>0.83999999999999986</v>
      </c>
      <c r="AX40" s="22">
        <f t="shared" si="34"/>
        <v>0.80999999999999961</v>
      </c>
      <c r="AY40" s="22">
        <f t="shared" si="34"/>
        <v>0.83000000000000007</v>
      </c>
      <c r="AZ40" s="22">
        <f t="shared" si="34"/>
        <v>0.83999999999999986</v>
      </c>
      <c r="BA40" s="22">
        <f t="shared" si="34"/>
        <v>0.88999999999999968</v>
      </c>
      <c r="BB40" s="22">
        <f t="shared" si="34"/>
        <v>0.83999999999999986</v>
      </c>
      <c r="BC40" s="22">
        <f t="shared" si="34"/>
        <v>0.83000000000000007</v>
      </c>
      <c r="BD40" s="70">
        <f t="shared" si="34"/>
        <v>0.85000000000000053</v>
      </c>
      <c r="BE40" s="71"/>
      <c r="BF40" s="22">
        <f t="shared" ref="BF40:BO40" si="35">BF11-BF21</f>
        <v>0.66000000000000014</v>
      </c>
      <c r="BG40" s="22">
        <f t="shared" si="35"/>
        <v>0.70000000000000018</v>
      </c>
      <c r="BH40" s="22">
        <f t="shared" si="35"/>
        <v>0.83999999999999986</v>
      </c>
      <c r="BI40" s="22">
        <f t="shared" si="35"/>
        <v>0.73999999999999932</v>
      </c>
      <c r="BJ40" s="22">
        <f t="shared" si="35"/>
        <v>0.80999999999999961</v>
      </c>
      <c r="BK40" s="22">
        <f t="shared" si="35"/>
        <v>0.61000000000000032</v>
      </c>
      <c r="BL40" s="22">
        <f t="shared" si="35"/>
        <v>0.75</v>
      </c>
      <c r="BM40" s="22">
        <f t="shared" si="35"/>
        <v>0.76000000000000068</v>
      </c>
      <c r="BN40" s="22">
        <f t="shared" si="35"/>
        <v>0.66000000000000014</v>
      </c>
      <c r="BO40" s="70">
        <f t="shared" si="35"/>
        <v>0.90999999999999925</v>
      </c>
      <c r="BP40" s="71"/>
      <c r="BQ40" s="22">
        <f t="shared" si="16"/>
        <v>0.16000000000000014</v>
      </c>
      <c r="BR40" s="22">
        <f t="shared" si="16"/>
        <v>0.16000000000000014</v>
      </c>
      <c r="BS40" s="22">
        <f t="shared" si="16"/>
        <v>0.22999999999999998</v>
      </c>
      <c r="BT40" s="22">
        <f t="shared" si="16"/>
        <v>0.25</v>
      </c>
      <c r="BU40" s="22">
        <f t="shared" si="16"/>
        <v>0.17999999999999972</v>
      </c>
      <c r="BV40" s="22">
        <f t="shared" si="16"/>
        <v>0.19999999999999973</v>
      </c>
      <c r="BW40" s="22">
        <f t="shared" si="16"/>
        <v>0.20000000000000018</v>
      </c>
      <c r="BX40" s="22">
        <f t="shared" si="16"/>
        <v>0.13999999999999968</v>
      </c>
      <c r="BY40" s="22">
        <f t="shared" si="16"/>
        <v>0.16999999999999993</v>
      </c>
      <c r="BZ40" s="70">
        <f t="shared" si="16"/>
        <v>0.15000000000000013</v>
      </c>
      <c r="CA40" s="71"/>
      <c r="CB40" s="22">
        <f t="shared" si="17"/>
        <v>0.20999999999999996</v>
      </c>
      <c r="CC40" s="22">
        <f t="shared" si="17"/>
        <v>0.28000000000000025</v>
      </c>
      <c r="CD40" s="22">
        <f t="shared" si="17"/>
        <v>0.31999999999999984</v>
      </c>
      <c r="CE40" s="22">
        <f t="shared" si="17"/>
        <v>0.33000000000000007</v>
      </c>
      <c r="CF40" s="22">
        <f t="shared" si="17"/>
        <v>0.37000000000000011</v>
      </c>
      <c r="CG40" s="22">
        <f t="shared" si="17"/>
        <v>0.28000000000000025</v>
      </c>
      <c r="CH40" s="22">
        <f t="shared" si="17"/>
        <v>0.2799999999999998</v>
      </c>
      <c r="CI40" s="22">
        <f t="shared" si="17"/>
        <v>0.25999999999999979</v>
      </c>
      <c r="CJ40" s="22">
        <f t="shared" si="17"/>
        <v>0.3600000000000001</v>
      </c>
      <c r="CK40" s="70">
        <f t="shared" si="17"/>
        <v>0.29999999999999982</v>
      </c>
    </row>
    <row r="41" spans="1:89" ht="16.5" x14ac:dyDescent="0.35">
      <c r="A41" s="55"/>
      <c r="B41" s="54">
        <f t="shared" si="9"/>
        <v>0.42999999999999972</v>
      </c>
      <c r="C41" s="54">
        <f t="shared" si="9"/>
        <v>0.23999999999999932</v>
      </c>
      <c r="D41" s="54">
        <f t="shared" si="9"/>
        <v>0.51000000000000068</v>
      </c>
      <c r="E41" s="54">
        <f t="shared" si="9"/>
        <v>0.26999999999999957</v>
      </c>
      <c r="F41" s="56">
        <f t="shared" si="9"/>
        <v>0.37999999999999989</v>
      </c>
      <c r="G41" s="71"/>
      <c r="H41" s="22">
        <f t="shared" si="10"/>
        <v>0.20000000000000018</v>
      </c>
      <c r="I41" s="22">
        <f t="shared" si="10"/>
        <v>0.18999999999999995</v>
      </c>
      <c r="J41" s="22">
        <f t="shared" si="10"/>
        <v>0.16999999999999993</v>
      </c>
      <c r="K41" s="22">
        <f t="shared" si="10"/>
        <v>0.16999999999999993</v>
      </c>
      <c r="L41" s="22">
        <f t="shared" si="10"/>
        <v>0.21999999999999975</v>
      </c>
      <c r="M41" s="22">
        <f t="shared" si="10"/>
        <v>0.11999999999999966</v>
      </c>
      <c r="N41" s="22">
        <f t="shared" si="10"/>
        <v>0.22999999999999998</v>
      </c>
      <c r="O41" s="22">
        <f t="shared" si="10"/>
        <v>0.20000000000000018</v>
      </c>
      <c r="P41" s="22">
        <f t="shared" si="10"/>
        <v>0.24000000000000021</v>
      </c>
      <c r="Q41" s="70">
        <f t="shared" si="10"/>
        <v>0.12999999999999989</v>
      </c>
      <c r="R41" s="55"/>
      <c r="S41" s="54">
        <f t="shared" si="11"/>
        <v>0.81</v>
      </c>
      <c r="T41" s="54">
        <f t="shared" si="11"/>
        <v>0.84999999999999964</v>
      </c>
      <c r="U41" s="54">
        <f t="shared" si="11"/>
        <v>0.90000000000000036</v>
      </c>
      <c r="V41" s="54">
        <f t="shared" si="11"/>
        <v>0.90999999999999925</v>
      </c>
      <c r="W41" s="56">
        <f t="shared" si="11"/>
        <v>0.83999999999999986</v>
      </c>
      <c r="X41" s="71"/>
      <c r="Y41" s="22">
        <f t="shared" si="12"/>
        <v>1.1200000000000001</v>
      </c>
      <c r="Z41" s="22">
        <f t="shared" si="12"/>
        <v>1.0899999999999999</v>
      </c>
      <c r="AA41" s="22">
        <f t="shared" si="12"/>
        <v>1.1199999999999992</v>
      </c>
      <c r="AB41" s="22">
        <f t="shared" si="12"/>
        <v>1.0900000000000007</v>
      </c>
      <c r="AC41" s="22">
        <f t="shared" si="12"/>
        <v>1.25</v>
      </c>
      <c r="AD41" s="22">
        <f t="shared" si="12"/>
        <v>1.3099999999999996</v>
      </c>
      <c r="AE41" s="22">
        <f t="shared" si="12"/>
        <v>1.2300000000000004</v>
      </c>
      <c r="AF41" s="22">
        <f t="shared" si="12"/>
        <v>1.25</v>
      </c>
      <c r="AG41" s="22">
        <f t="shared" si="12"/>
        <v>1.17</v>
      </c>
      <c r="AH41" s="70">
        <f t="shared" si="12"/>
        <v>1.2199999999999998</v>
      </c>
      <c r="AI41" s="71"/>
      <c r="AJ41" s="22">
        <f t="shared" ref="AJ41:AS41" si="36">AJ12-AJ22</f>
        <v>1.2199999999999998</v>
      </c>
      <c r="AK41" s="22">
        <f t="shared" si="36"/>
        <v>1.17</v>
      </c>
      <c r="AL41" s="22">
        <f t="shared" si="36"/>
        <v>1.29</v>
      </c>
      <c r="AM41" s="22">
        <f t="shared" si="36"/>
        <v>1.17</v>
      </c>
      <c r="AN41" s="22">
        <f t="shared" si="36"/>
        <v>1.2400000000000002</v>
      </c>
      <c r="AO41" s="22">
        <f t="shared" si="36"/>
        <v>1.0699999999999994</v>
      </c>
      <c r="AP41" s="22">
        <f t="shared" si="36"/>
        <v>1.1600000000000001</v>
      </c>
      <c r="AQ41" s="22">
        <f t="shared" si="36"/>
        <v>1.1799999999999997</v>
      </c>
      <c r="AR41" s="22">
        <f t="shared" si="36"/>
        <v>1.2999999999999998</v>
      </c>
      <c r="AS41" s="70">
        <f t="shared" si="36"/>
        <v>1.2400000000000002</v>
      </c>
      <c r="AT41" s="71"/>
      <c r="AU41" s="22">
        <f t="shared" ref="AU41:BD41" si="37">AU12-AU22</f>
        <v>0.79999999999999982</v>
      </c>
      <c r="AV41" s="22">
        <f t="shared" si="37"/>
        <v>0.91000000000000014</v>
      </c>
      <c r="AW41" s="22">
        <f t="shared" si="37"/>
        <v>0.70000000000000018</v>
      </c>
      <c r="AX41" s="22">
        <f t="shared" si="37"/>
        <v>0.76999999999999957</v>
      </c>
      <c r="AY41" s="22">
        <f t="shared" si="37"/>
        <v>0.67999999999999972</v>
      </c>
      <c r="AZ41" s="22">
        <f t="shared" si="37"/>
        <v>0.79</v>
      </c>
      <c r="BA41" s="22">
        <f t="shared" si="37"/>
        <v>0.79</v>
      </c>
      <c r="BB41" s="22">
        <f t="shared" si="37"/>
        <v>0.78000000000000025</v>
      </c>
      <c r="BC41" s="22">
        <f t="shared" si="37"/>
        <v>0.66999999999999993</v>
      </c>
      <c r="BD41" s="70">
        <f t="shared" si="37"/>
        <v>0.91999999999999993</v>
      </c>
      <c r="BE41" s="71"/>
      <c r="BF41" s="22">
        <f t="shared" ref="BF41:BO41" si="38">BF12-BF22</f>
        <v>0.80000000000000071</v>
      </c>
      <c r="BG41" s="22">
        <f t="shared" si="38"/>
        <v>0.58000000000000007</v>
      </c>
      <c r="BH41" s="22">
        <f t="shared" si="38"/>
        <v>0.84999999999999964</v>
      </c>
      <c r="BI41" s="22">
        <f t="shared" si="38"/>
        <v>0.66000000000000014</v>
      </c>
      <c r="BJ41" s="22">
        <f t="shared" si="38"/>
        <v>0.66000000000000014</v>
      </c>
      <c r="BK41" s="22">
        <f t="shared" si="38"/>
        <v>0.67999999999999972</v>
      </c>
      <c r="BL41" s="22">
        <f t="shared" si="38"/>
        <v>0.54</v>
      </c>
      <c r="BM41" s="22">
        <f t="shared" si="38"/>
        <v>0.87000000000000011</v>
      </c>
      <c r="BN41" s="22">
        <f t="shared" si="38"/>
        <v>0.74000000000000021</v>
      </c>
      <c r="BO41" s="70">
        <f t="shared" si="38"/>
        <v>0.90000000000000036</v>
      </c>
      <c r="BP41" s="71"/>
      <c r="BQ41" s="22">
        <f t="shared" si="16"/>
        <v>0.21999999999999997</v>
      </c>
      <c r="BR41" s="22">
        <f t="shared" si="16"/>
        <v>0.24000000000000021</v>
      </c>
      <c r="BS41" s="22">
        <f t="shared" si="16"/>
        <v>0.20999999999999996</v>
      </c>
      <c r="BT41" s="22">
        <f t="shared" si="16"/>
        <v>0.18999999999999995</v>
      </c>
      <c r="BU41" s="22">
        <f t="shared" si="16"/>
        <v>0.14999999999999991</v>
      </c>
      <c r="BV41" s="22">
        <f t="shared" si="16"/>
        <v>0.22999999999999998</v>
      </c>
      <c r="BW41" s="22">
        <f t="shared" si="16"/>
        <v>0.25</v>
      </c>
      <c r="BX41" s="22">
        <f t="shared" si="16"/>
        <v>0.17999999999999972</v>
      </c>
      <c r="BY41" s="22">
        <f t="shared" si="16"/>
        <v>0.13000000000000034</v>
      </c>
      <c r="BZ41" s="70">
        <f t="shared" si="16"/>
        <v>0.14000000000000012</v>
      </c>
      <c r="CA41" s="71"/>
      <c r="CB41" s="22">
        <f t="shared" si="17"/>
        <v>0.32000000000000028</v>
      </c>
      <c r="CC41" s="22">
        <f t="shared" si="17"/>
        <v>0.28000000000000003</v>
      </c>
      <c r="CD41" s="22">
        <f t="shared" si="17"/>
        <v>0.32000000000000028</v>
      </c>
      <c r="CE41" s="22">
        <f t="shared" si="17"/>
        <v>0.26000000000000023</v>
      </c>
      <c r="CF41" s="22">
        <f t="shared" si="17"/>
        <v>0.27</v>
      </c>
      <c r="CG41" s="22">
        <f t="shared" si="17"/>
        <v>0.25</v>
      </c>
      <c r="CH41" s="22">
        <f t="shared" si="17"/>
        <v>0.25</v>
      </c>
      <c r="CI41" s="22">
        <f t="shared" si="17"/>
        <v>0.29000000000000004</v>
      </c>
      <c r="CJ41" s="22">
        <f t="shared" si="17"/>
        <v>0.33000000000000007</v>
      </c>
      <c r="CK41" s="70">
        <f t="shared" si="17"/>
        <v>0.31999999999999984</v>
      </c>
    </row>
    <row r="42" spans="1:89" thickBot="1" x14ac:dyDescent="0.4">
      <c r="A42" s="57"/>
      <c r="B42" s="58">
        <f t="shared" si="9"/>
        <v>0.36999999999999922</v>
      </c>
      <c r="C42" s="58">
        <f t="shared" si="9"/>
        <v>0.32999999999999918</v>
      </c>
      <c r="D42" s="58">
        <f t="shared" si="9"/>
        <v>0.23000000000000043</v>
      </c>
      <c r="E42" s="58">
        <f t="shared" si="9"/>
        <v>0.30999999999999961</v>
      </c>
      <c r="F42" s="59">
        <f t="shared" si="9"/>
        <v>0.36000000000000032</v>
      </c>
      <c r="G42" s="73"/>
      <c r="H42" s="36">
        <f t="shared" si="10"/>
        <v>0.17999999999999994</v>
      </c>
      <c r="I42" s="36">
        <f t="shared" si="10"/>
        <v>0.16000000000000014</v>
      </c>
      <c r="J42" s="36">
        <f t="shared" si="10"/>
        <v>0.14999999999999991</v>
      </c>
      <c r="K42" s="36">
        <f t="shared" si="10"/>
        <v>0.16000000000000014</v>
      </c>
      <c r="L42" s="36">
        <f t="shared" si="10"/>
        <v>0.12999999999999989</v>
      </c>
      <c r="M42" s="36">
        <f t="shared" si="10"/>
        <v>0.16999999999999993</v>
      </c>
      <c r="N42" s="36">
        <f t="shared" si="10"/>
        <v>0.18999999999999995</v>
      </c>
      <c r="O42" s="36">
        <f t="shared" si="10"/>
        <v>0.14000000000000012</v>
      </c>
      <c r="P42" s="36">
        <f t="shared" si="10"/>
        <v>0.12999999999999989</v>
      </c>
      <c r="Q42" s="74">
        <f t="shared" si="10"/>
        <v>0.18000000000000016</v>
      </c>
      <c r="R42" s="57"/>
      <c r="S42" s="58">
        <f t="shared" si="11"/>
        <v>0.83999999999999986</v>
      </c>
      <c r="T42" s="58">
        <f t="shared" si="11"/>
        <v>0.80999999999999961</v>
      </c>
      <c r="U42" s="58">
        <f t="shared" si="11"/>
        <v>0.83000000000000007</v>
      </c>
      <c r="V42" s="58">
        <f t="shared" si="11"/>
        <v>0.94999999999999929</v>
      </c>
      <c r="W42" s="59">
        <f t="shared" si="11"/>
        <v>0.75999999999999979</v>
      </c>
      <c r="X42" s="73"/>
      <c r="Y42" s="36">
        <f t="shared" si="12"/>
        <v>1.25</v>
      </c>
      <c r="Z42" s="36">
        <f t="shared" si="12"/>
        <v>1.1999999999999993</v>
      </c>
      <c r="AA42" s="36">
        <f t="shared" si="12"/>
        <v>1.1100000000000003</v>
      </c>
      <c r="AB42" s="36">
        <f t="shared" si="12"/>
        <v>1.2800000000000002</v>
      </c>
      <c r="AC42" s="36">
        <f t="shared" si="12"/>
        <v>1.25</v>
      </c>
      <c r="AD42" s="36">
        <f t="shared" si="12"/>
        <v>1.1900000000000004</v>
      </c>
      <c r="AE42" s="36">
        <f t="shared" si="12"/>
        <v>1.1000000000000005</v>
      </c>
      <c r="AF42" s="36">
        <f t="shared" si="12"/>
        <v>1.29</v>
      </c>
      <c r="AG42" s="36">
        <f t="shared" si="12"/>
        <v>1.1400000000000006</v>
      </c>
      <c r="AH42" s="74">
        <f t="shared" si="12"/>
        <v>1.2000000000000002</v>
      </c>
      <c r="AI42" s="73"/>
      <c r="AJ42" s="36">
        <f t="shared" ref="AJ42:AS42" si="39">AJ13-AJ23</f>
        <v>1.17</v>
      </c>
      <c r="AK42" s="36">
        <f t="shared" si="39"/>
        <v>1.1600000000000001</v>
      </c>
      <c r="AL42" s="36">
        <f t="shared" si="39"/>
        <v>1.29</v>
      </c>
      <c r="AM42" s="36">
        <f t="shared" si="39"/>
        <v>1.1799999999999997</v>
      </c>
      <c r="AN42" s="36">
        <f t="shared" si="39"/>
        <v>1.21</v>
      </c>
      <c r="AO42" s="36">
        <f t="shared" si="39"/>
        <v>1.1199999999999992</v>
      </c>
      <c r="AP42" s="36">
        <f t="shared" si="39"/>
        <v>1.08</v>
      </c>
      <c r="AQ42" s="36">
        <f t="shared" si="39"/>
        <v>1.1300000000000008</v>
      </c>
      <c r="AR42" s="36">
        <f t="shared" si="39"/>
        <v>1.21</v>
      </c>
      <c r="AS42" s="74">
        <f t="shared" si="39"/>
        <v>1.2700000000000005</v>
      </c>
      <c r="AT42" s="73"/>
      <c r="AU42" s="36">
        <f t="shared" ref="AU42:BD42" si="40">AU13-AU23</f>
        <v>0.87999999999999989</v>
      </c>
      <c r="AV42" s="36">
        <f t="shared" si="40"/>
        <v>0.91999999999999993</v>
      </c>
      <c r="AW42" s="36">
        <f t="shared" si="40"/>
        <v>0.9300000000000006</v>
      </c>
      <c r="AX42" s="36">
        <f t="shared" si="40"/>
        <v>0.83000000000000007</v>
      </c>
      <c r="AY42" s="36">
        <f t="shared" si="40"/>
        <v>0.9399999999999995</v>
      </c>
      <c r="AZ42" s="36">
        <f t="shared" si="40"/>
        <v>0.83000000000000007</v>
      </c>
      <c r="BA42" s="36">
        <f t="shared" si="40"/>
        <v>0.91999999999999993</v>
      </c>
      <c r="BB42" s="36">
        <f t="shared" si="40"/>
        <v>0.87999999999999989</v>
      </c>
      <c r="BC42" s="36">
        <f t="shared" si="40"/>
        <v>0.71999999999999975</v>
      </c>
      <c r="BD42" s="74">
        <f t="shared" si="40"/>
        <v>0.91000000000000014</v>
      </c>
      <c r="BE42" s="73"/>
      <c r="BF42" s="36">
        <f t="shared" ref="BF42:BO42" si="41">BF13-BF23</f>
        <v>0.65000000000000036</v>
      </c>
      <c r="BG42" s="36">
        <f t="shared" si="41"/>
        <v>0.84000000000000075</v>
      </c>
      <c r="BH42" s="36">
        <f t="shared" si="41"/>
        <v>0.75</v>
      </c>
      <c r="BI42" s="36">
        <f t="shared" si="41"/>
        <v>0.6899999999999995</v>
      </c>
      <c r="BJ42" s="36">
        <f t="shared" si="41"/>
        <v>0.83000000000000007</v>
      </c>
      <c r="BK42" s="36">
        <f t="shared" si="41"/>
        <v>0.63999999999999968</v>
      </c>
      <c r="BL42" s="36">
        <f t="shared" si="41"/>
        <v>0.82000000000000028</v>
      </c>
      <c r="BM42" s="36">
        <f t="shared" si="41"/>
        <v>0.8199999999999994</v>
      </c>
      <c r="BN42" s="36">
        <f t="shared" si="41"/>
        <v>0.64000000000000057</v>
      </c>
      <c r="BO42" s="74">
        <f t="shared" si="41"/>
        <v>0.89000000000000057</v>
      </c>
      <c r="BP42" s="73"/>
      <c r="BQ42" s="36">
        <f t="shared" si="16"/>
        <v>0.20999999999999996</v>
      </c>
      <c r="BR42" s="36">
        <f t="shared" si="16"/>
        <v>0.18999999999999995</v>
      </c>
      <c r="BS42" s="36">
        <f t="shared" si="16"/>
        <v>0.24000000000000021</v>
      </c>
      <c r="BT42" s="36">
        <f t="shared" si="16"/>
        <v>0.2200000000000002</v>
      </c>
      <c r="BU42" s="36">
        <f t="shared" si="16"/>
        <v>0.2799999999999998</v>
      </c>
      <c r="BV42" s="36">
        <f t="shared" si="16"/>
        <v>0.18000000000000016</v>
      </c>
      <c r="BW42" s="36">
        <f t="shared" si="16"/>
        <v>0.22999999999999998</v>
      </c>
      <c r="BX42" s="36">
        <f t="shared" si="16"/>
        <v>0.14000000000000012</v>
      </c>
      <c r="BY42" s="36">
        <f t="shared" si="16"/>
        <v>0.20999999999999996</v>
      </c>
      <c r="BZ42" s="74">
        <f t="shared" si="16"/>
        <v>0.19000000000000017</v>
      </c>
      <c r="CA42" s="73"/>
      <c r="CB42" s="36">
        <f t="shared" si="17"/>
        <v>0.30000000000000004</v>
      </c>
      <c r="CC42" s="36">
        <f t="shared" si="17"/>
        <v>0.26</v>
      </c>
      <c r="CD42" s="36">
        <f t="shared" si="17"/>
        <v>0.31000000000000005</v>
      </c>
      <c r="CE42" s="36">
        <f t="shared" si="17"/>
        <v>0.25999999999999979</v>
      </c>
      <c r="CF42" s="36">
        <f t="shared" si="17"/>
        <v>0.33000000000000007</v>
      </c>
      <c r="CG42" s="36">
        <f t="shared" si="17"/>
        <v>0.29000000000000004</v>
      </c>
      <c r="CH42" s="36">
        <f t="shared" si="17"/>
        <v>0.3400000000000003</v>
      </c>
      <c r="CI42" s="36">
        <f t="shared" si="17"/>
        <v>0.33000000000000007</v>
      </c>
      <c r="CJ42" s="36">
        <f t="shared" si="17"/>
        <v>0.33000000000000007</v>
      </c>
      <c r="CK42" s="74">
        <f t="shared" si="17"/>
        <v>0.2200000000000002</v>
      </c>
    </row>
    <row r="43" spans="1:89" thickTop="1" x14ac:dyDescent="0.35">
      <c r="A43" s="82" t="s">
        <v>65</v>
      </c>
      <c r="B43" s="60">
        <f>AVERAGE(B33:F37)</f>
        <v>0.26159999999999994</v>
      </c>
      <c r="C43" s="64" t="s">
        <v>51</v>
      </c>
      <c r="D43" s="60">
        <f>MAX(B33:F37)-MIN(B33:F37)</f>
        <v>0.19000000000000039</v>
      </c>
      <c r="E43" s="64" t="s">
        <v>50</v>
      </c>
      <c r="F43" s="61">
        <f>B43/(0.975/E27)</f>
        <v>0.45612307692307685</v>
      </c>
      <c r="G43" s="82" t="s">
        <v>65</v>
      </c>
      <c r="H43" s="60">
        <f>AVERAGE(H33:Q37)</f>
        <v>0.14939999999999995</v>
      </c>
      <c r="I43" s="64" t="s">
        <v>51</v>
      </c>
      <c r="J43" s="60">
        <f>MAX(H33:Q37)-MIN(H33:Q37)</f>
        <v>0.11000000000000032</v>
      </c>
      <c r="K43" s="64" t="s">
        <v>50</v>
      </c>
      <c r="L43" s="78">
        <f>H43/(0.975/K27)</f>
        <v>0.22984615384615376</v>
      </c>
      <c r="M43" s="79" t="s">
        <v>60</v>
      </c>
      <c r="N43" s="80">
        <f>1-(J43/2*H43)</f>
        <v>0.99178299999999997</v>
      </c>
      <c r="O43" s="84" t="s">
        <v>62</v>
      </c>
      <c r="P43" s="86">
        <f>MAX(H33:Q42)-MIN(H33:Q42)</f>
        <v>0.15000000000000036</v>
      </c>
      <c r="Q43" s="152"/>
      <c r="R43" s="82" t="s">
        <v>65</v>
      </c>
      <c r="S43" s="60">
        <f>AVERAGE(S33:W37)</f>
        <v>1.0728000000000004</v>
      </c>
      <c r="T43" s="64" t="s">
        <v>51</v>
      </c>
      <c r="U43" s="60">
        <f>MAX(S33:W37)-MIN(S33:W37)</f>
        <v>0.23000000000000043</v>
      </c>
      <c r="V43" s="64" t="s">
        <v>50</v>
      </c>
      <c r="W43" s="61">
        <f>S43/(0.975/V27)</f>
        <v>1.5404307692307697</v>
      </c>
      <c r="X43" s="82" t="s">
        <v>65</v>
      </c>
      <c r="Y43" s="60">
        <f>AVERAGE(Y33:AH37)</f>
        <v>1.2894000000000003</v>
      </c>
      <c r="Z43" s="64" t="s">
        <v>51</v>
      </c>
      <c r="AA43" s="60">
        <f>MAX(Y33:AH37)-MIN(Y33:AH37)</f>
        <v>0.42999999999999972</v>
      </c>
      <c r="AB43" s="64" t="s">
        <v>50</v>
      </c>
      <c r="AC43" s="78">
        <f>Y43/(2.268/AB27)</f>
        <v>0.85277777777777808</v>
      </c>
      <c r="AD43" s="79" t="s">
        <v>60</v>
      </c>
      <c r="AE43" s="80">
        <f>1-(AA43/2*Y43)</f>
        <v>0.72277900000000006</v>
      </c>
      <c r="AF43" s="84" t="s">
        <v>62</v>
      </c>
      <c r="AG43" s="86">
        <f>MAX(Y33:AH42)-MIN(Y33:AH42)</f>
        <v>0.48000000000000043</v>
      </c>
      <c r="AH43" s="152"/>
      <c r="AI43" s="82" t="s">
        <v>65</v>
      </c>
      <c r="AJ43" s="60">
        <f>AVERAGE(AJ33:AS37)</f>
        <v>1.3620600000000003</v>
      </c>
      <c r="AK43" s="64" t="s">
        <v>51</v>
      </c>
      <c r="AL43" s="60">
        <f>MAX(AJ33:AS37)-MIN(AJ33:AS37)</f>
        <v>0.43699999999999939</v>
      </c>
      <c r="AM43" s="64" t="s">
        <v>50</v>
      </c>
      <c r="AN43" s="78">
        <f>AJ43/(2.268/AM27)</f>
        <v>0.9008333333333336</v>
      </c>
      <c r="AO43" s="79" t="s">
        <v>60</v>
      </c>
      <c r="AP43" s="80">
        <f>1-(AL43/2*AJ43)</f>
        <v>0.70238989000000029</v>
      </c>
      <c r="AQ43" s="84" t="s">
        <v>62</v>
      </c>
      <c r="AR43" s="86">
        <f>MAX(AJ33:AS42)-MIN(AJ33:AS42)</f>
        <v>0.64699999999999935</v>
      </c>
      <c r="AS43" s="152"/>
      <c r="AT43" s="82" t="s">
        <v>65</v>
      </c>
      <c r="AU43" s="60">
        <f>AVERAGE(AU33:BD37)</f>
        <v>0.93160000000000043</v>
      </c>
      <c r="AV43" s="64" t="s">
        <v>51</v>
      </c>
      <c r="AW43" s="60">
        <f>MAX(AU33:BD37)-MIN(AU33:BD37)</f>
        <v>0.50999999999999979</v>
      </c>
      <c r="AX43" s="64" t="s">
        <v>50</v>
      </c>
      <c r="AY43" s="78">
        <f>AU43/(2.268/AX27)</f>
        <v>0.61613756613756654</v>
      </c>
      <c r="AZ43" s="79" t="s">
        <v>60</v>
      </c>
      <c r="BA43" s="80">
        <f>1-(AW43/2*AU43)</f>
        <v>0.76244199999999995</v>
      </c>
      <c r="BB43" s="84" t="s">
        <v>62</v>
      </c>
      <c r="BC43" s="86">
        <f>MAX(AU33:BD42)-MIN(AU33:BD42)</f>
        <v>0.54999999999999982</v>
      </c>
      <c r="BD43" s="152"/>
      <c r="BE43" s="82" t="s">
        <v>65</v>
      </c>
      <c r="BF43" s="60">
        <f>AVERAGE(BF33:BO37)</f>
        <v>0.76240000000000008</v>
      </c>
      <c r="BG43" s="64" t="s">
        <v>51</v>
      </c>
      <c r="BH43" s="60">
        <f>MAX(BF33:BO37)-MIN(BF33:BO37)</f>
        <v>0.84999999999999964</v>
      </c>
      <c r="BI43" s="64" t="s">
        <v>50</v>
      </c>
      <c r="BJ43" s="78">
        <f>BF43/(2.268/BI27)</f>
        <v>0.50423280423280437</v>
      </c>
      <c r="BK43" s="79" t="s">
        <v>60</v>
      </c>
      <c r="BL43" s="80">
        <f>1-(BH43/2*BF43)</f>
        <v>0.67598000000000003</v>
      </c>
      <c r="BM43" s="84" t="s">
        <v>62</v>
      </c>
      <c r="BN43" s="86">
        <f>MAX(BF33:BO42)-MIN(BF33:BO42)</f>
        <v>0.84999999999999964</v>
      </c>
      <c r="BO43" s="152"/>
      <c r="BP43" s="82" t="s">
        <v>65</v>
      </c>
      <c r="BQ43" s="60">
        <f>AVERAGE(BQ33:BZ37)</f>
        <v>0.19739999999999994</v>
      </c>
      <c r="BR43" s="64" t="s">
        <v>51</v>
      </c>
      <c r="BS43" s="60">
        <f>MAX(BQ33:BZ37)-MIN(BQ33:BZ37)</f>
        <v>0.16999999999999993</v>
      </c>
      <c r="BT43" s="64" t="s">
        <v>50</v>
      </c>
      <c r="BU43" s="78">
        <f>BQ43/(0.975/BT27)</f>
        <v>0.30369230769230759</v>
      </c>
      <c r="BV43" s="79" t="s">
        <v>60</v>
      </c>
      <c r="BW43" s="80">
        <f>1-(BS43/2*BQ43)</f>
        <v>0.98322100000000001</v>
      </c>
      <c r="BX43" s="84" t="s">
        <v>62</v>
      </c>
      <c r="BY43" s="86">
        <f>MAX(BQ33:BZ42)-MIN(BQ33:BZ42)</f>
        <v>0.19999999999999973</v>
      </c>
      <c r="BZ43" s="152"/>
      <c r="CA43" s="82" t="s">
        <v>65</v>
      </c>
      <c r="CB43" s="60">
        <f>AVERAGE(CB33:CK37)</f>
        <v>0.27379999999999993</v>
      </c>
      <c r="CC43" s="64" t="s">
        <v>51</v>
      </c>
      <c r="CD43" s="60">
        <f>MAX(CB33:CK37)-MIN(CB33:CK37)</f>
        <v>0.23000000000000043</v>
      </c>
      <c r="CE43" s="64" t="s">
        <v>50</v>
      </c>
      <c r="CF43" s="78">
        <f>CB43/(0.975/CE27)</f>
        <v>0.42123076923076913</v>
      </c>
      <c r="CG43" s="79" t="s">
        <v>60</v>
      </c>
      <c r="CH43" s="80">
        <f>1-(CD43/2*CB43)</f>
        <v>0.96851299999999996</v>
      </c>
      <c r="CI43" s="84" t="s">
        <v>62</v>
      </c>
      <c r="CJ43" s="86">
        <f>MAX(CB33:CK42)-MIN(CB33:CK42)</f>
        <v>0.23000000000000043</v>
      </c>
      <c r="CK43" s="152"/>
    </row>
    <row r="44" spans="1:89" thickBot="1" x14ac:dyDescent="0.4">
      <c r="A44" s="83" t="s">
        <v>64</v>
      </c>
      <c r="B44" s="62">
        <f>AVERAGE(B39:F42)</f>
        <v>0.31599999999999984</v>
      </c>
      <c r="C44" s="65" t="s">
        <v>51</v>
      </c>
      <c r="D44" s="62">
        <f>MAX(B38:F42)-MIN(B38:F42)</f>
        <v>0.32000000000000117</v>
      </c>
      <c r="E44" s="65" t="s">
        <v>50</v>
      </c>
      <c r="F44" s="63">
        <f>B44/(0.975/E27)</f>
        <v>0.55097435897435876</v>
      </c>
      <c r="G44" s="83" t="s">
        <v>64</v>
      </c>
      <c r="H44" s="62">
        <f>AVERAGE(H39:Q42)</f>
        <v>0.17600000000000007</v>
      </c>
      <c r="I44" s="65" t="s">
        <v>51</v>
      </c>
      <c r="J44" s="62">
        <f>MAX(H38:Q42)-MIN(H38:Q42)</f>
        <v>0.13000000000000034</v>
      </c>
      <c r="K44" s="65" t="s">
        <v>50</v>
      </c>
      <c r="L44" s="75">
        <f>H44/(0.975/K27)</f>
        <v>0.27076923076923087</v>
      </c>
      <c r="M44" s="76" t="s">
        <v>60</v>
      </c>
      <c r="N44" s="81">
        <f>1-(J44/2*H44)</f>
        <v>0.98855999999999999</v>
      </c>
      <c r="O44" s="85" t="s">
        <v>63</v>
      </c>
      <c r="P44" s="87">
        <f>1-(P43/2*AVERAGE(H43:H44))</f>
        <v>0.98779749999999999</v>
      </c>
      <c r="Q44" s="153"/>
      <c r="R44" s="83" t="s">
        <v>64</v>
      </c>
      <c r="S44" s="62">
        <f>AVERAGE(S39:W42)</f>
        <v>0.83249999999999991</v>
      </c>
      <c r="T44" s="65" t="s">
        <v>51</v>
      </c>
      <c r="U44" s="62">
        <f>MAX(S38:W42)-MIN(S38:W42)</f>
        <v>0.27999999999999936</v>
      </c>
      <c r="V44" s="65" t="s">
        <v>50</v>
      </c>
      <c r="W44" s="63">
        <f>S44/(0.975/V27)</f>
        <v>1.195384615384615</v>
      </c>
      <c r="X44" s="83" t="s">
        <v>64</v>
      </c>
      <c r="Y44" s="62">
        <f>AVERAGE(Y39:AH42)</f>
        <v>1.1900000000000002</v>
      </c>
      <c r="Z44" s="65" t="s">
        <v>51</v>
      </c>
      <c r="AA44" s="62">
        <f>MAX(Y38:AH42)-MIN(Y38:AH42)</f>
        <v>0.30999999999999961</v>
      </c>
      <c r="AB44" s="65" t="s">
        <v>50</v>
      </c>
      <c r="AC44" s="75">
        <f>Y44/(2.268/AB27)</f>
        <v>0.78703703703703731</v>
      </c>
      <c r="AD44" s="76" t="s">
        <v>60</v>
      </c>
      <c r="AE44" s="81">
        <f>1-(AA44/2*Y44)</f>
        <v>0.81555000000000022</v>
      </c>
      <c r="AF44" s="85" t="s">
        <v>63</v>
      </c>
      <c r="AG44" s="87">
        <f>1-(AG43/2*AVERAGE(Y43:Y44))</f>
        <v>0.70247199999999965</v>
      </c>
      <c r="AH44" s="153"/>
      <c r="AI44" s="83" t="s">
        <v>64</v>
      </c>
      <c r="AJ44" s="62">
        <f>AVERAGE(AJ39:AS42)</f>
        <v>1.1884999999999999</v>
      </c>
      <c r="AK44" s="65" t="s">
        <v>51</v>
      </c>
      <c r="AL44" s="62">
        <f>MAX(AJ38:AS42)-MIN(AJ38:AS42)</f>
        <v>0.39999999999999947</v>
      </c>
      <c r="AM44" s="65" t="s">
        <v>50</v>
      </c>
      <c r="AN44" s="75">
        <f>AJ44/(2.268/AM27)</f>
        <v>0.7860449735449736</v>
      </c>
      <c r="AO44" s="76" t="s">
        <v>60</v>
      </c>
      <c r="AP44" s="81">
        <f>1-(AL44/2*AJ44)</f>
        <v>0.76230000000000031</v>
      </c>
      <c r="AQ44" s="85" t="s">
        <v>63</v>
      </c>
      <c r="AR44" s="87">
        <f>1-(AR43/2*AVERAGE(AJ43:AJ44))</f>
        <v>0.58744692000000043</v>
      </c>
      <c r="AS44" s="153"/>
      <c r="AT44" s="83" t="s">
        <v>64</v>
      </c>
      <c r="AU44" s="62">
        <f>AVERAGE(AU39:BD42)</f>
        <v>0.81574999999999975</v>
      </c>
      <c r="AV44" s="65" t="s">
        <v>51</v>
      </c>
      <c r="AW44" s="62">
        <f>MAX(AU38:BD42)-MIN(AU38:BD42)</f>
        <v>0.26999999999999957</v>
      </c>
      <c r="AX44" s="65" t="s">
        <v>50</v>
      </c>
      <c r="AY44" s="75">
        <f>AU44/(2.268/AX27)</f>
        <v>0.5395171957671957</v>
      </c>
      <c r="AZ44" s="76" t="s">
        <v>60</v>
      </c>
      <c r="BA44" s="81">
        <f>1-(AW44/2*AU44)</f>
        <v>0.88987375000000024</v>
      </c>
      <c r="BB44" s="85" t="s">
        <v>63</v>
      </c>
      <c r="BC44" s="87">
        <f>1-(BC43/2*AVERAGE(AU43:AU44))</f>
        <v>0.75973937500000011</v>
      </c>
      <c r="BD44" s="153"/>
      <c r="BE44" s="83" t="s">
        <v>64</v>
      </c>
      <c r="BF44" s="62">
        <f>AVERAGE(BF39:BO42)</f>
        <v>0.74349999999999983</v>
      </c>
      <c r="BG44" s="65" t="s">
        <v>51</v>
      </c>
      <c r="BH44" s="62">
        <f>MAX(BF38:BO42)-MIN(BF38:BO42)</f>
        <v>0.37000000000000011</v>
      </c>
      <c r="BI44" s="65" t="s">
        <v>50</v>
      </c>
      <c r="BJ44" s="75">
        <f>BF44/(2.268/BI27)</f>
        <v>0.49173280423280419</v>
      </c>
      <c r="BK44" s="76" t="s">
        <v>60</v>
      </c>
      <c r="BL44" s="81">
        <f>1-(BH44/2*BF44)</f>
        <v>0.86245249999999996</v>
      </c>
      <c r="BM44" s="85" t="s">
        <v>63</v>
      </c>
      <c r="BN44" s="87">
        <f>1-(BN43/2*AVERAGE(BF43:BF44))</f>
        <v>0.67999625000000008</v>
      </c>
      <c r="BO44" s="153"/>
      <c r="BP44" s="83" t="s">
        <v>64</v>
      </c>
      <c r="BQ44" s="62">
        <f>AVERAGE(BQ39:BZ42)</f>
        <v>0.19850000000000007</v>
      </c>
      <c r="BR44" s="65" t="s">
        <v>51</v>
      </c>
      <c r="BS44" s="62">
        <f>MAX(BQ38:BZ42)-MIN(BQ38:BZ42)</f>
        <v>0.1899999999999995</v>
      </c>
      <c r="BT44" s="65" t="s">
        <v>50</v>
      </c>
      <c r="BU44" s="75">
        <f>BQ44/(0.975/BT27)</f>
        <v>0.30538461538461548</v>
      </c>
      <c r="BV44" s="76" t="s">
        <v>60</v>
      </c>
      <c r="BW44" s="81">
        <f>1-(BS44/2*BQ44)</f>
        <v>0.98114250000000003</v>
      </c>
      <c r="BX44" s="85" t="s">
        <v>63</v>
      </c>
      <c r="BY44" s="87">
        <f>1-(BY43/2*AVERAGE(BQ43:BQ44))</f>
        <v>0.98020499999999999</v>
      </c>
      <c r="BZ44" s="153"/>
      <c r="CA44" s="83" t="s">
        <v>64</v>
      </c>
      <c r="CB44" s="62">
        <f>AVERAGE(CB39:CK42)</f>
        <v>0.28850000000000009</v>
      </c>
      <c r="CC44" s="65" t="s">
        <v>51</v>
      </c>
      <c r="CD44" s="62">
        <f>MAX(CB38:CK42)-MIN(CB38:CK42)</f>
        <v>0.19000000000000039</v>
      </c>
      <c r="CE44" s="65" t="s">
        <v>50</v>
      </c>
      <c r="CF44" s="75">
        <f>CB44/(0.975/CE27)</f>
        <v>0.44384615384615395</v>
      </c>
      <c r="CG44" s="76" t="s">
        <v>60</v>
      </c>
      <c r="CH44" s="81">
        <f>1-(CD44/2*CB44)</f>
        <v>0.97259249999999997</v>
      </c>
      <c r="CI44" s="85" t="s">
        <v>63</v>
      </c>
      <c r="CJ44" s="87">
        <f>1-(CJ43/2*AVERAGE(CB43:CB44))</f>
        <v>0.96766774999999994</v>
      </c>
      <c r="CK44" s="153"/>
    </row>
    <row r="45" spans="1:89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  <c r="BP45" s="5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52"/>
      <c r="CB45" s="32"/>
      <c r="CC45" s="32"/>
      <c r="CD45" s="32"/>
      <c r="CE45" s="32"/>
      <c r="CF45" s="32"/>
      <c r="CG45" s="32"/>
      <c r="CH45" s="32"/>
      <c r="CI45" s="32"/>
      <c r="CJ45" s="32"/>
      <c r="CK45" s="32"/>
    </row>
    <row r="46" spans="1:89" x14ac:dyDescent="0.35">
      <c r="A46" s="89" t="s">
        <v>79</v>
      </c>
    </row>
  </sheetData>
  <sheetProtection selectLockedCells="1" selectUnlockedCells="1"/>
  <mergeCells count="121">
    <mergeCell ref="BE1:BO1"/>
    <mergeCell ref="BE2:BO2"/>
    <mergeCell ref="BG25:BH25"/>
    <mergeCell ref="BI25:BJ25"/>
    <mergeCell ref="BI26:BJ26"/>
    <mergeCell ref="BE31:BO31"/>
    <mergeCell ref="BE32:BO32"/>
    <mergeCell ref="BO43:BO44"/>
    <mergeCell ref="BG27:BH27"/>
    <mergeCell ref="BI27:BJ27"/>
    <mergeCell ref="BG28:BH28"/>
    <mergeCell ref="BI28:BJ28"/>
    <mergeCell ref="BG29:BH29"/>
    <mergeCell ref="AV29:AW29"/>
    <mergeCell ref="AT31:BD31"/>
    <mergeCell ref="AT32:BD32"/>
    <mergeCell ref="BD43:BD44"/>
    <mergeCell ref="AI1:AS1"/>
    <mergeCell ref="AI2:AS2"/>
    <mergeCell ref="AK25:AL25"/>
    <mergeCell ref="AM25:AN25"/>
    <mergeCell ref="AM26:AN26"/>
    <mergeCell ref="AK27:AL27"/>
    <mergeCell ref="AM27:AN27"/>
    <mergeCell ref="AT1:BD1"/>
    <mergeCell ref="AT2:BD2"/>
    <mergeCell ref="AV25:AW25"/>
    <mergeCell ref="AX25:AY25"/>
    <mergeCell ref="AX26:AY26"/>
    <mergeCell ref="AV27:AW27"/>
    <mergeCell ref="AX27:AY27"/>
    <mergeCell ref="AV28:AW28"/>
    <mergeCell ref="AX28:AY28"/>
    <mergeCell ref="AK28:AL28"/>
    <mergeCell ref="AM28:AN28"/>
    <mergeCell ref="AK29:AL29"/>
    <mergeCell ref="AI31:AS31"/>
    <mergeCell ref="C29:D29"/>
    <mergeCell ref="E29:F29"/>
    <mergeCell ref="I29:J29"/>
    <mergeCell ref="T29:U29"/>
    <mergeCell ref="V29:W29"/>
    <mergeCell ref="Q43:Q44"/>
    <mergeCell ref="AH43:AH44"/>
    <mergeCell ref="C28:D28"/>
    <mergeCell ref="E28:F28"/>
    <mergeCell ref="I28:J28"/>
    <mergeCell ref="K28:L28"/>
    <mergeCell ref="T28:U28"/>
    <mergeCell ref="V28:W28"/>
    <mergeCell ref="Z28:AA28"/>
    <mergeCell ref="AB28:AC28"/>
    <mergeCell ref="Z29:AA29"/>
    <mergeCell ref="AI32:AS32"/>
    <mergeCell ref="AS43:AS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Z27:AA27"/>
    <mergeCell ref="AB27:AC27"/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BP31:BZ31"/>
    <mergeCell ref="BP32:BZ32"/>
    <mergeCell ref="BZ43:BZ44"/>
    <mergeCell ref="BR27:BS27"/>
    <mergeCell ref="BT27:BU27"/>
    <mergeCell ref="BR28:BS28"/>
    <mergeCell ref="BT28:BU28"/>
    <mergeCell ref="BR29:BS29"/>
    <mergeCell ref="BP1:BZ1"/>
    <mergeCell ref="BP2:BZ2"/>
    <mergeCell ref="BR25:BS25"/>
    <mergeCell ref="BT25:BU25"/>
    <mergeCell ref="BT26:BU26"/>
    <mergeCell ref="CC29:CD29"/>
    <mergeCell ref="CA31:CK31"/>
    <mergeCell ref="CA32:CK32"/>
    <mergeCell ref="CK43:CK44"/>
    <mergeCell ref="CA1:CK1"/>
    <mergeCell ref="CA2:CK2"/>
    <mergeCell ref="CC25:CD25"/>
    <mergeCell ref="CE25:CF25"/>
    <mergeCell ref="CE26:CF26"/>
    <mergeCell ref="CC27:CD27"/>
    <mergeCell ref="CE27:CF27"/>
    <mergeCell ref="CC28:CD28"/>
    <mergeCell ref="CE28:CF28"/>
  </mergeCells>
  <phoneticPr fontId="13" type="noConversion"/>
  <conditionalFormatting sqref="E26">
    <cfRule type="cellIs" dxfId="773" priority="12" operator="notBetween">
      <formula>0.2</formula>
      <formula>0.404</formula>
    </cfRule>
  </conditionalFormatting>
  <conditionalFormatting sqref="E28">
    <cfRule type="cellIs" dxfId="772" priority="13" operator="notBetween">
      <formula>0.38</formula>
      <formula>0.72</formula>
    </cfRule>
  </conditionalFormatting>
  <conditionalFormatting sqref="K26">
    <cfRule type="cellIs" dxfId="771" priority="11" operator="notBetween">
      <formula>0.77</formula>
      <formula>0.91</formula>
    </cfRule>
  </conditionalFormatting>
  <conditionalFormatting sqref="K28">
    <cfRule type="cellIs" dxfId="770" priority="10" operator="notBetween">
      <formula>0.38</formula>
      <formula>0.72</formula>
    </cfRule>
  </conditionalFormatting>
  <conditionalFormatting sqref="AB26">
    <cfRule type="cellIs" dxfId="769" priority="8" operator="notBetween">
      <formula>0.77</formula>
      <formula>0.91</formula>
    </cfRule>
  </conditionalFormatting>
  <conditionalFormatting sqref="AM26">
    <cfRule type="cellIs" dxfId="768" priority="7" operator="notBetween">
      <formula>0.77</formula>
      <formula>0.91</formula>
    </cfRule>
  </conditionalFormatting>
  <conditionalFormatting sqref="AX26">
    <cfRule type="cellIs" dxfId="767" priority="6" operator="notBetween">
      <formula>0.77</formula>
      <formula>0.91</formula>
    </cfRule>
  </conditionalFormatting>
  <conditionalFormatting sqref="BI26">
    <cfRule type="cellIs" dxfId="766" priority="5" operator="notBetween">
      <formula>0.77</formula>
      <formula>0.91</formula>
    </cfRule>
  </conditionalFormatting>
  <conditionalFormatting sqref="BT26">
    <cfRule type="cellIs" dxfId="765" priority="4" operator="notBetween">
      <formula>0.77</formula>
      <formula>0.91</formula>
    </cfRule>
  </conditionalFormatting>
  <conditionalFormatting sqref="BT28">
    <cfRule type="cellIs" dxfId="764" priority="3" operator="notBetween">
      <formula>0.38</formula>
      <formula>0.72</formula>
    </cfRule>
  </conditionalFormatting>
  <conditionalFormatting sqref="CE26">
    <cfRule type="cellIs" dxfId="763" priority="2" operator="notBetween">
      <formula>0.77</formula>
      <formula>0.91</formula>
    </cfRule>
  </conditionalFormatting>
  <conditionalFormatting sqref="CE28">
    <cfRule type="cellIs" dxfId="762" priority="1" operator="notBetween">
      <formula>0.38</formula>
      <formula>0.72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86A62-DAAE-43BB-AFFC-B1513D353BB0}">
  <sheetPr>
    <pageSetUpPr fitToPage="1"/>
  </sheetPr>
  <dimension ref="A1:AK46"/>
  <sheetViews>
    <sheetView topLeftCell="I1" zoomScaleNormal="100" workbookViewId="0">
      <selection activeCell="W23" sqref="W23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7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7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7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7" thickTop="1" x14ac:dyDescent="0.35">
      <c r="A4" s="108" t="s">
        <v>74</v>
      </c>
      <c r="B4" s="91">
        <v>4.92</v>
      </c>
      <c r="C4" s="91">
        <v>4.99</v>
      </c>
      <c r="D4" s="91">
        <v>5.18</v>
      </c>
      <c r="E4" s="91">
        <v>5.29</v>
      </c>
      <c r="F4" s="95">
        <v>5.23</v>
      </c>
      <c r="G4" s="23" t="s">
        <v>74</v>
      </c>
      <c r="H4" s="91">
        <v>2.23</v>
      </c>
      <c r="I4" s="91">
        <v>2.2000000000000002</v>
      </c>
      <c r="J4" s="91">
        <v>2.34</v>
      </c>
      <c r="K4" s="91">
        <v>2.41</v>
      </c>
      <c r="L4" s="91">
        <v>2.37</v>
      </c>
      <c r="M4" s="91">
        <v>2.2999999999999998</v>
      </c>
      <c r="N4" s="91">
        <v>2.31</v>
      </c>
      <c r="O4" s="91">
        <v>2.36</v>
      </c>
      <c r="P4" s="91">
        <v>2.2599999999999998</v>
      </c>
      <c r="Q4" s="95">
        <v>2.17</v>
      </c>
      <c r="R4" s="108" t="s">
        <v>74</v>
      </c>
      <c r="S4" s="91">
        <v>4.8600000000000003</v>
      </c>
      <c r="T4" s="91">
        <v>4.8600000000000003</v>
      </c>
      <c r="U4" s="91">
        <v>5.01</v>
      </c>
      <c r="V4" s="91">
        <v>5.18</v>
      </c>
      <c r="W4" s="95">
        <v>5.08</v>
      </c>
      <c r="X4" s="23" t="s">
        <v>74</v>
      </c>
      <c r="Y4" s="91">
        <v>5.51</v>
      </c>
      <c r="Z4" s="91">
        <v>5.73</v>
      </c>
      <c r="AA4" s="91">
        <v>5.66</v>
      </c>
      <c r="AB4" s="91">
        <v>5.68</v>
      </c>
      <c r="AC4" s="91">
        <v>5.71</v>
      </c>
      <c r="AD4" s="91">
        <v>5.5</v>
      </c>
      <c r="AE4" s="91">
        <v>5.55</v>
      </c>
      <c r="AF4" s="91">
        <v>5.59</v>
      </c>
      <c r="AG4" s="91">
        <v>5.57</v>
      </c>
      <c r="AH4" s="95">
        <v>5.28</v>
      </c>
    </row>
    <row r="5" spans="1:37" ht="16.5" x14ac:dyDescent="0.35">
      <c r="A5" s="109"/>
      <c r="B5" s="91">
        <v>4.99</v>
      </c>
      <c r="C5" s="90">
        <v>4.92</v>
      </c>
      <c r="D5" s="90">
        <v>5.2</v>
      </c>
      <c r="E5" s="90">
        <v>5.15</v>
      </c>
      <c r="F5" s="94">
        <v>5.13</v>
      </c>
      <c r="G5" s="25"/>
      <c r="H5" s="91">
        <v>2.1800000000000002</v>
      </c>
      <c r="I5" s="90">
        <v>2.2400000000000002</v>
      </c>
      <c r="J5" s="90">
        <v>2.31</v>
      </c>
      <c r="K5" s="90">
        <v>2.37</v>
      </c>
      <c r="L5" s="90">
        <v>2.4300000000000002</v>
      </c>
      <c r="M5" s="90">
        <v>2.37</v>
      </c>
      <c r="N5" s="90">
        <v>2.38</v>
      </c>
      <c r="O5" s="90">
        <v>2.36</v>
      </c>
      <c r="P5" s="90">
        <v>2.31</v>
      </c>
      <c r="Q5" s="94">
        <v>2.1800000000000002</v>
      </c>
      <c r="R5" s="109"/>
      <c r="S5" s="91">
        <v>4.82</v>
      </c>
      <c r="T5" s="90">
        <v>4.88</v>
      </c>
      <c r="U5" s="90">
        <v>5.0599999999999996</v>
      </c>
      <c r="V5" s="90">
        <v>5.23</v>
      </c>
      <c r="W5" s="94">
        <v>5.21</v>
      </c>
      <c r="X5" s="25"/>
      <c r="Y5" s="91">
        <v>5.65</v>
      </c>
      <c r="Z5" s="90">
        <v>5.75</v>
      </c>
      <c r="AA5" s="90">
        <v>5.81</v>
      </c>
      <c r="AB5" s="90">
        <v>5.75</v>
      </c>
      <c r="AC5" s="90">
        <v>5.72</v>
      </c>
      <c r="AD5" s="90">
        <v>5.73</v>
      </c>
      <c r="AE5" s="90">
        <v>5.58</v>
      </c>
      <c r="AF5" s="90">
        <v>5.64</v>
      </c>
      <c r="AG5" s="90">
        <v>5.47</v>
      </c>
      <c r="AH5" s="94">
        <v>5.48</v>
      </c>
    </row>
    <row r="6" spans="1:37" ht="16.5" x14ac:dyDescent="0.35">
      <c r="A6" s="109"/>
      <c r="B6" s="91">
        <v>5.03</v>
      </c>
      <c r="C6" s="90">
        <v>4.87</v>
      </c>
      <c r="D6" s="90">
        <v>5.08</v>
      </c>
      <c r="E6" s="90">
        <v>5.25</v>
      </c>
      <c r="F6" s="94">
        <v>5.19</v>
      </c>
      <c r="G6" s="25"/>
      <c r="H6" s="91">
        <v>2.25</v>
      </c>
      <c r="I6" s="90">
        <v>2.23</v>
      </c>
      <c r="J6" s="90">
        <v>2.2999999999999998</v>
      </c>
      <c r="K6" s="90">
        <v>2.37</v>
      </c>
      <c r="L6" s="90">
        <v>2.36</v>
      </c>
      <c r="M6" s="90">
        <v>2.38</v>
      </c>
      <c r="N6" s="90">
        <v>2.33</v>
      </c>
      <c r="O6" s="90">
        <v>2.34</v>
      </c>
      <c r="P6" s="90">
        <v>2.31</v>
      </c>
      <c r="Q6" s="94">
        <v>2.14</v>
      </c>
      <c r="R6" s="109"/>
      <c r="S6" s="91">
        <v>4.91</v>
      </c>
      <c r="T6" s="90">
        <v>4.95</v>
      </c>
      <c r="U6" s="90">
        <v>5.08</v>
      </c>
      <c r="V6" s="90">
        <v>5.24</v>
      </c>
      <c r="W6" s="94">
        <v>5.0599999999999996</v>
      </c>
      <c r="X6" s="25"/>
      <c r="Y6" s="91">
        <v>5.59</v>
      </c>
      <c r="Z6" s="90">
        <v>5.64</v>
      </c>
      <c r="AA6" s="90">
        <v>5.76</v>
      </c>
      <c r="AB6" s="90">
        <v>5.82</v>
      </c>
      <c r="AC6" s="90">
        <v>5.63</v>
      </c>
      <c r="AD6" s="90">
        <v>5.73</v>
      </c>
      <c r="AE6" s="90">
        <v>5.61</v>
      </c>
      <c r="AF6" s="90">
        <v>5.58</v>
      </c>
      <c r="AG6" s="90">
        <v>5.64</v>
      </c>
      <c r="AH6" s="94">
        <v>5.43</v>
      </c>
    </row>
    <row r="7" spans="1:37" ht="16.5" x14ac:dyDescent="0.35">
      <c r="A7" s="109"/>
      <c r="B7" s="91">
        <v>4.9800000000000004</v>
      </c>
      <c r="C7" s="90">
        <v>4.96</v>
      </c>
      <c r="D7" s="90">
        <v>4.95</v>
      </c>
      <c r="E7" s="90">
        <v>5.14</v>
      </c>
      <c r="F7" s="94">
        <v>5.13</v>
      </c>
      <c r="G7" s="25"/>
      <c r="H7" s="91">
        <v>2.19</v>
      </c>
      <c r="I7" s="90">
        <v>2.2599999999999998</v>
      </c>
      <c r="J7" s="90">
        <v>2.29</v>
      </c>
      <c r="K7" s="90">
        <v>2.39</v>
      </c>
      <c r="L7" s="90">
        <v>2.37</v>
      </c>
      <c r="M7" s="90">
        <v>2.38</v>
      </c>
      <c r="N7" s="90">
        <v>2.39</v>
      </c>
      <c r="O7" s="90">
        <v>2.36</v>
      </c>
      <c r="P7" s="90">
        <v>2.36</v>
      </c>
      <c r="Q7" s="94">
        <v>2.23</v>
      </c>
      <c r="R7" s="109"/>
      <c r="S7" s="91">
        <v>4.8099999999999996</v>
      </c>
      <c r="T7" s="90">
        <v>4.88</v>
      </c>
      <c r="U7" s="90">
        <v>5.0780000000000003</v>
      </c>
      <c r="V7" s="90">
        <v>5.21</v>
      </c>
      <c r="W7" s="94">
        <v>5.1100000000000003</v>
      </c>
      <c r="X7" s="25"/>
      <c r="Y7" s="91">
        <v>5.54</v>
      </c>
      <c r="Z7" s="90">
        <v>5.62</v>
      </c>
      <c r="AA7" s="90">
        <v>5.76</v>
      </c>
      <c r="AB7" s="90">
        <v>5.73</v>
      </c>
      <c r="AC7" s="90">
        <v>5.63</v>
      </c>
      <c r="AD7" s="90">
        <v>5.59</v>
      </c>
      <c r="AE7" s="90">
        <v>5.59</v>
      </c>
      <c r="AF7" s="90">
        <v>5.61</v>
      </c>
      <c r="AG7" s="90">
        <v>5.62</v>
      </c>
      <c r="AH7" s="94">
        <v>5.38</v>
      </c>
    </row>
    <row r="8" spans="1:37" ht="16.5" x14ac:dyDescent="0.35">
      <c r="A8" s="109"/>
      <c r="B8" s="91">
        <v>4.9800000000000004</v>
      </c>
      <c r="C8" s="90">
        <v>4.7</v>
      </c>
      <c r="D8" s="90">
        <v>5.1100000000000003</v>
      </c>
      <c r="E8" s="90">
        <v>5.29</v>
      </c>
      <c r="F8" s="94">
        <v>5.0599999999999996</v>
      </c>
      <c r="G8" s="25"/>
      <c r="H8" s="91">
        <v>2.19</v>
      </c>
      <c r="I8" s="90">
        <v>2.21</v>
      </c>
      <c r="J8" s="90">
        <v>2.2599999999999998</v>
      </c>
      <c r="K8" s="90">
        <v>2.33</v>
      </c>
      <c r="L8" s="90">
        <v>2.3199999999999998</v>
      </c>
      <c r="M8" s="90">
        <v>2.3199999999999998</v>
      </c>
      <c r="N8" s="90">
        <v>2.33</v>
      </c>
      <c r="O8" s="90">
        <v>2.34</v>
      </c>
      <c r="P8" s="90">
        <v>2.2799999999999998</v>
      </c>
      <c r="Q8" s="94">
        <v>2.15</v>
      </c>
      <c r="R8" s="109"/>
      <c r="S8" s="91">
        <v>4.7699999999999996</v>
      </c>
      <c r="T8" s="90">
        <v>4.8</v>
      </c>
      <c r="U8" s="90">
        <v>5.1100000000000003</v>
      </c>
      <c r="V8" s="90">
        <v>5.1100000000000003</v>
      </c>
      <c r="W8" s="94">
        <v>5.0999999999999996</v>
      </c>
      <c r="X8" s="25"/>
      <c r="Y8" s="91">
        <v>5.41</v>
      </c>
      <c r="Z8" s="90">
        <v>5.66</v>
      </c>
      <c r="AA8" s="90">
        <v>5.71</v>
      </c>
      <c r="AB8" s="90">
        <v>5.57</v>
      </c>
      <c r="AC8" s="90">
        <v>5.56</v>
      </c>
      <c r="AD8" s="90">
        <v>5.59</v>
      </c>
      <c r="AE8" s="90">
        <v>5.55</v>
      </c>
      <c r="AF8" s="90">
        <v>5.63</v>
      </c>
      <c r="AG8" s="90">
        <v>5.58</v>
      </c>
      <c r="AH8" s="94">
        <v>5.36</v>
      </c>
    </row>
    <row r="9" spans="1:37" ht="16.5" x14ac:dyDescent="0.35">
      <c r="A9" s="110"/>
      <c r="B9" s="90">
        <v>4.8499999999999996</v>
      </c>
      <c r="C9" s="90">
        <v>4.91</v>
      </c>
      <c r="D9" s="90">
        <v>5.09</v>
      </c>
      <c r="E9" s="90">
        <v>5.23</v>
      </c>
      <c r="F9" s="94">
        <v>5.23</v>
      </c>
      <c r="G9" s="25"/>
      <c r="H9" s="90">
        <v>2.17</v>
      </c>
      <c r="I9" s="90">
        <v>2.25</v>
      </c>
      <c r="J9" s="90">
        <v>2.25</v>
      </c>
      <c r="K9" s="90">
        <v>2.2999999999999998</v>
      </c>
      <c r="L9" s="90">
        <v>2.34</v>
      </c>
      <c r="M9" s="90">
        <v>2.3199999999999998</v>
      </c>
      <c r="N9" s="90">
        <v>2.41</v>
      </c>
      <c r="O9" s="90">
        <v>2.39</v>
      </c>
      <c r="P9" s="90">
        <v>2.31</v>
      </c>
      <c r="Q9" s="94">
        <v>2.23</v>
      </c>
      <c r="R9" s="110"/>
      <c r="S9" s="90">
        <v>4.92</v>
      </c>
      <c r="T9" s="90">
        <v>5.01</v>
      </c>
      <c r="U9" s="90">
        <v>5.1100000000000003</v>
      </c>
      <c r="V9" s="90">
        <v>5.25</v>
      </c>
      <c r="W9" s="94">
        <v>5.17</v>
      </c>
      <c r="X9" s="25"/>
      <c r="Y9" s="90">
        <v>5.36</v>
      </c>
      <c r="Z9" s="90">
        <v>5.54</v>
      </c>
      <c r="AA9" s="90">
        <v>5.66</v>
      </c>
      <c r="AB9" s="90">
        <v>5.79</v>
      </c>
      <c r="AC9" s="90">
        <v>5.8</v>
      </c>
      <c r="AD9" s="90">
        <v>5.56</v>
      </c>
      <c r="AE9" s="90">
        <v>5.51</v>
      </c>
      <c r="AF9" s="90">
        <v>5.3</v>
      </c>
      <c r="AG9" s="90">
        <v>5.27</v>
      </c>
      <c r="AH9" s="94">
        <v>5.1100000000000003</v>
      </c>
    </row>
    <row r="10" spans="1:37" ht="16.5" x14ac:dyDescent="0.35">
      <c r="A10" s="111"/>
      <c r="B10" s="90">
        <v>4.8499999999999996</v>
      </c>
      <c r="C10" s="90">
        <v>4.91</v>
      </c>
      <c r="D10" s="90">
        <v>5.16</v>
      </c>
      <c r="E10" s="90">
        <v>5.14</v>
      </c>
      <c r="F10" s="94">
        <v>5.13</v>
      </c>
      <c r="G10" s="31"/>
      <c r="H10" s="90">
        <v>2.15</v>
      </c>
      <c r="I10" s="90">
        <v>2.2400000000000002</v>
      </c>
      <c r="J10" s="90">
        <v>2.38</v>
      </c>
      <c r="K10" s="90">
        <v>2.37</v>
      </c>
      <c r="L10" s="90">
        <v>2.36</v>
      </c>
      <c r="M10" s="90">
        <v>2.34</v>
      </c>
      <c r="N10" s="90">
        <v>2.41</v>
      </c>
      <c r="O10" s="90">
        <v>2.44</v>
      </c>
      <c r="P10" s="90">
        <v>2.33</v>
      </c>
      <c r="Q10" s="94">
        <v>2.1800000000000002</v>
      </c>
      <c r="R10" s="111"/>
      <c r="S10" s="90">
        <v>4.93</v>
      </c>
      <c r="T10" s="90">
        <v>5.01</v>
      </c>
      <c r="U10" s="90">
        <v>5.26</v>
      </c>
      <c r="V10" s="90">
        <v>5.34</v>
      </c>
      <c r="W10" s="94">
        <v>5.28</v>
      </c>
      <c r="X10" s="31"/>
      <c r="Y10" s="90">
        <v>5.49</v>
      </c>
      <c r="Z10" s="90">
        <v>5.69</v>
      </c>
      <c r="AA10" s="90">
        <v>5.94</v>
      </c>
      <c r="AB10" s="90">
        <v>5.91</v>
      </c>
      <c r="AC10" s="90">
        <v>5.74</v>
      </c>
      <c r="AD10" s="90">
        <v>5.64</v>
      </c>
      <c r="AE10" s="90">
        <v>5.56</v>
      </c>
      <c r="AF10" s="90">
        <v>5.36</v>
      </c>
      <c r="AG10" s="90">
        <v>5.53</v>
      </c>
      <c r="AH10" s="94">
        <v>5.4</v>
      </c>
    </row>
    <row r="11" spans="1:37" ht="16.5" x14ac:dyDescent="0.35">
      <c r="A11" s="109"/>
      <c r="B11" s="96">
        <v>4.78</v>
      </c>
      <c r="C11" s="96">
        <v>4.79</v>
      </c>
      <c r="D11" s="96">
        <v>5.14</v>
      </c>
      <c r="E11" s="96">
        <v>5.18</v>
      </c>
      <c r="F11" s="97">
        <v>5.1100000000000003</v>
      </c>
      <c r="G11" s="23"/>
      <c r="H11" s="96">
        <v>2.2000000000000002</v>
      </c>
      <c r="I11" s="96">
        <v>2.27</v>
      </c>
      <c r="J11" s="96">
        <v>2.39</v>
      </c>
      <c r="K11" s="96">
        <v>2.42</v>
      </c>
      <c r="L11" s="96">
        <v>2.39</v>
      </c>
      <c r="M11" s="96">
        <v>2.46</v>
      </c>
      <c r="N11" s="96">
        <v>2.44</v>
      </c>
      <c r="O11" s="96">
        <v>2.5</v>
      </c>
      <c r="P11" s="96">
        <v>2.34</v>
      </c>
      <c r="Q11" s="97">
        <v>2.19</v>
      </c>
      <c r="R11" s="109"/>
      <c r="S11" s="96">
        <v>4.96</v>
      </c>
      <c r="T11" s="96">
        <v>5</v>
      </c>
      <c r="U11" s="96">
        <v>5.18</v>
      </c>
      <c r="V11" s="96">
        <v>5.36</v>
      </c>
      <c r="W11" s="97">
        <v>5.33</v>
      </c>
      <c r="X11" s="23"/>
      <c r="Y11" s="96">
        <v>5.38</v>
      </c>
      <c r="Z11" s="96">
        <v>5.59</v>
      </c>
      <c r="AA11" s="96">
        <v>5.8</v>
      </c>
      <c r="AB11" s="96">
        <v>5.74</v>
      </c>
      <c r="AC11" s="96">
        <v>5.81</v>
      </c>
      <c r="AD11" s="96">
        <v>5.68</v>
      </c>
      <c r="AE11" s="96">
        <v>5.47</v>
      </c>
      <c r="AF11" s="96">
        <v>5.34</v>
      </c>
      <c r="AG11" s="96">
        <v>5.27</v>
      </c>
      <c r="AH11" s="97">
        <v>5.33</v>
      </c>
    </row>
    <row r="12" spans="1:37" ht="16.5" x14ac:dyDescent="0.35">
      <c r="A12" s="109"/>
      <c r="B12" s="90">
        <v>4.91</v>
      </c>
      <c r="C12" s="90">
        <v>4.8</v>
      </c>
      <c r="D12" s="90">
        <v>4.9800000000000004</v>
      </c>
      <c r="E12" s="90">
        <v>5.18</v>
      </c>
      <c r="F12" s="94">
        <v>5.1100000000000003</v>
      </c>
      <c r="G12" s="25"/>
      <c r="H12" s="90">
        <v>2.14</v>
      </c>
      <c r="I12" s="90">
        <v>2.21</v>
      </c>
      <c r="J12" s="90">
        <v>2.3199999999999998</v>
      </c>
      <c r="K12" s="90">
        <v>2.3199999999999998</v>
      </c>
      <c r="L12" s="90">
        <v>2.29</v>
      </c>
      <c r="M12" s="90">
        <v>2.31</v>
      </c>
      <c r="N12" s="90">
        <v>2.37</v>
      </c>
      <c r="O12" s="90">
        <v>2.37</v>
      </c>
      <c r="P12" s="90">
        <v>2.31</v>
      </c>
      <c r="Q12" s="94">
        <v>2.13</v>
      </c>
      <c r="R12" s="109"/>
      <c r="S12" s="90">
        <v>4.9000000000000004</v>
      </c>
      <c r="T12" s="90">
        <v>4.83</v>
      </c>
      <c r="U12" s="90">
        <v>5.22</v>
      </c>
      <c r="V12" s="90">
        <v>5.28</v>
      </c>
      <c r="W12" s="94">
        <v>5.2</v>
      </c>
      <c r="X12" s="25"/>
      <c r="Y12" s="90">
        <v>5.29</v>
      </c>
      <c r="Z12" s="90">
        <v>5.66</v>
      </c>
      <c r="AA12" s="90">
        <v>5.69</v>
      </c>
      <c r="AB12" s="90">
        <v>5.73</v>
      </c>
      <c r="AC12" s="90">
        <v>5.72</v>
      </c>
      <c r="AD12" s="90">
        <v>5.7</v>
      </c>
      <c r="AE12" s="90">
        <v>5.47</v>
      </c>
      <c r="AF12" s="90">
        <v>5.28</v>
      </c>
      <c r="AG12" s="90">
        <v>5.31</v>
      </c>
      <c r="AH12" s="94">
        <v>5.28</v>
      </c>
      <c r="AK12" s="96"/>
    </row>
    <row r="13" spans="1:37" thickBot="1" x14ac:dyDescent="0.4">
      <c r="A13" s="112"/>
      <c r="B13" s="92">
        <v>4.82</v>
      </c>
      <c r="C13" s="92">
        <v>4.8</v>
      </c>
      <c r="D13" s="92">
        <v>5.01</v>
      </c>
      <c r="E13" s="92">
        <v>5.07</v>
      </c>
      <c r="F13" s="93">
        <v>4.9800000000000004</v>
      </c>
      <c r="G13" s="33"/>
      <c r="H13" s="92">
        <v>2.17</v>
      </c>
      <c r="I13" s="92">
        <v>2.2999999999999998</v>
      </c>
      <c r="J13" s="92">
        <v>2.29</v>
      </c>
      <c r="K13" s="92">
        <v>2.33</v>
      </c>
      <c r="L13" s="92">
        <v>2.3199999999999998</v>
      </c>
      <c r="M13" s="92">
        <v>2.33</v>
      </c>
      <c r="N13" s="92">
        <v>2.3199999999999998</v>
      </c>
      <c r="O13" s="92">
        <v>2.34</v>
      </c>
      <c r="P13" s="92">
        <v>2.31</v>
      </c>
      <c r="Q13" s="93">
        <v>2.2000000000000002</v>
      </c>
      <c r="R13" s="112"/>
      <c r="S13" s="92">
        <v>5.01</v>
      </c>
      <c r="T13" s="92">
        <v>4.8600000000000003</v>
      </c>
      <c r="U13" s="92">
        <v>5.0999999999999996</v>
      </c>
      <c r="V13" s="92">
        <v>5.14</v>
      </c>
      <c r="W13" s="93">
        <v>5.13</v>
      </c>
      <c r="X13" s="33"/>
      <c r="Y13" s="92">
        <v>5.36</v>
      </c>
      <c r="Z13" s="92">
        <v>5.52</v>
      </c>
      <c r="AA13" s="92">
        <v>5.78</v>
      </c>
      <c r="AB13" s="92">
        <v>5.7</v>
      </c>
      <c r="AC13" s="92">
        <v>5.65</v>
      </c>
      <c r="AD13" s="92">
        <v>5.55</v>
      </c>
      <c r="AE13" s="92">
        <v>5.36</v>
      </c>
      <c r="AF13" s="92">
        <v>5.27</v>
      </c>
      <c r="AG13" s="92">
        <v>5.26</v>
      </c>
      <c r="AH13" s="93">
        <v>5.08</v>
      </c>
    </row>
    <row r="14" spans="1:37" ht="16.5" x14ac:dyDescent="0.35">
      <c r="A14" s="113" t="s">
        <v>75</v>
      </c>
      <c r="B14" s="114">
        <v>4.5999999999999996</v>
      </c>
      <c r="C14" s="115">
        <v>4.5999999999999996</v>
      </c>
      <c r="D14" s="115">
        <v>4.88</v>
      </c>
      <c r="E14" s="115">
        <v>4.99</v>
      </c>
      <c r="F14" s="116">
        <v>4.9000000000000004</v>
      </c>
      <c r="G14" s="113" t="s">
        <v>75</v>
      </c>
      <c r="H14" s="115">
        <v>1.99</v>
      </c>
      <c r="I14" s="115">
        <v>2.0699999999999998</v>
      </c>
      <c r="J14" s="115">
        <v>2.1</v>
      </c>
      <c r="K14" s="115">
        <v>2.15</v>
      </c>
      <c r="L14" s="115">
        <v>2.1800000000000002</v>
      </c>
      <c r="M14" s="115">
        <v>2.17</v>
      </c>
      <c r="N14" s="115">
        <v>2.16</v>
      </c>
      <c r="O14" s="115">
        <v>2.17</v>
      </c>
      <c r="P14" s="115">
        <v>2.09</v>
      </c>
      <c r="Q14" s="116">
        <v>1.97</v>
      </c>
      <c r="R14" s="113" t="s">
        <v>75</v>
      </c>
      <c r="S14" s="114">
        <v>3.9</v>
      </c>
      <c r="T14" s="115">
        <v>3.85</v>
      </c>
      <c r="U14" s="115">
        <v>4</v>
      </c>
      <c r="V14" s="115">
        <v>4.1500000000000004</v>
      </c>
      <c r="W14" s="116">
        <v>4.0999999999999996</v>
      </c>
      <c r="X14" s="113" t="s">
        <v>75</v>
      </c>
      <c r="Y14" s="115">
        <v>3.99</v>
      </c>
      <c r="Z14" s="115">
        <v>4</v>
      </c>
      <c r="AA14" s="115">
        <v>4.05</v>
      </c>
      <c r="AB14" s="115">
        <v>4.04</v>
      </c>
      <c r="AC14" s="115">
        <v>4.0199999999999996</v>
      </c>
      <c r="AD14" s="115">
        <v>3.94</v>
      </c>
      <c r="AE14" s="115">
        <v>3.91</v>
      </c>
      <c r="AF14" s="115">
        <v>3.99</v>
      </c>
      <c r="AG14" s="115">
        <v>3.87</v>
      </c>
      <c r="AH14" s="116">
        <v>3.75</v>
      </c>
    </row>
    <row r="15" spans="1:37" ht="16.5" x14ac:dyDescent="0.35">
      <c r="A15" s="14"/>
      <c r="B15" s="98">
        <v>4.71</v>
      </c>
      <c r="C15" s="98">
        <v>4.66</v>
      </c>
      <c r="D15" s="98">
        <v>4.8600000000000003</v>
      </c>
      <c r="E15" s="98">
        <v>5</v>
      </c>
      <c r="F15" s="99">
        <v>4.9400000000000004</v>
      </c>
      <c r="G15" s="25"/>
      <c r="H15" s="98">
        <v>2.02</v>
      </c>
      <c r="I15" s="98">
        <v>2.0299999999999998</v>
      </c>
      <c r="J15" s="98">
        <v>2.12</v>
      </c>
      <c r="K15" s="98">
        <v>2.17</v>
      </c>
      <c r="L15" s="98">
        <v>2.15</v>
      </c>
      <c r="M15" s="98">
        <v>2.15</v>
      </c>
      <c r="N15" s="98">
        <v>2.1800000000000002</v>
      </c>
      <c r="O15" s="98">
        <v>2.16</v>
      </c>
      <c r="P15" s="98">
        <v>2.12</v>
      </c>
      <c r="Q15" s="99">
        <v>1.98</v>
      </c>
      <c r="R15" s="14"/>
      <c r="S15" s="98">
        <v>3.98</v>
      </c>
      <c r="T15" s="98">
        <v>3.9</v>
      </c>
      <c r="U15" s="98">
        <v>3.91</v>
      </c>
      <c r="V15" s="98">
        <v>4.1100000000000003</v>
      </c>
      <c r="W15" s="99">
        <v>4.0599999999999996</v>
      </c>
      <c r="X15" s="25"/>
      <c r="Y15" s="98">
        <v>3.92</v>
      </c>
      <c r="Z15" s="98">
        <v>4.09</v>
      </c>
      <c r="AA15" s="98">
        <v>4.03</v>
      </c>
      <c r="AB15" s="98">
        <v>4.0199999999999996</v>
      </c>
      <c r="AC15" s="98">
        <v>4.0599999999999996</v>
      </c>
      <c r="AD15" s="98">
        <v>4.05</v>
      </c>
      <c r="AE15" s="98">
        <v>3.93</v>
      </c>
      <c r="AF15" s="98">
        <v>3.91</v>
      </c>
      <c r="AG15" s="98">
        <v>3.87</v>
      </c>
      <c r="AH15" s="99">
        <v>3.69</v>
      </c>
    </row>
    <row r="16" spans="1:37" ht="16.5" x14ac:dyDescent="0.35">
      <c r="A16" s="14"/>
      <c r="B16" s="98">
        <v>4.75</v>
      </c>
      <c r="C16" s="98">
        <v>4.6100000000000003</v>
      </c>
      <c r="D16" s="98">
        <v>4.7300000000000004</v>
      </c>
      <c r="E16" s="98">
        <v>4.88</v>
      </c>
      <c r="F16" s="99">
        <v>4.91</v>
      </c>
      <c r="G16" s="25"/>
      <c r="H16" s="98">
        <v>2.02</v>
      </c>
      <c r="I16" s="98">
        <v>2.06</v>
      </c>
      <c r="J16" s="98">
        <v>2.0699999999999998</v>
      </c>
      <c r="K16" s="98">
        <v>2.13</v>
      </c>
      <c r="L16" s="98">
        <v>2.13</v>
      </c>
      <c r="M16" s="98">
        <v>2.15</v>
      </c>
      <c r="N16" s="98">
        <v>2.12</v>
      </c>
      <c r="O16" s="98">
        <v>2.13</v>
      </c>
      <c r="P16" s="98">
        <v>2.14</v>
      </c>
      <c r="Q16" s="99">
        <v>1.98</v>
      </c>
      <c r="R16" s="14"/>
      <c r="S16" s="98">
        <v>3.85</v>
      </c>
      <c r="T16" s="98">
        <v>3.85</v>
      </c>
      <c r="U16" s="98">
        <v>4.04</v>
      </c>
      <c r="V16" s="98">
        <v>4.1399999999999997</v>
      </c>
      <c r="W16" s="99">
        <v>4.1399999999999997</v>
      </c>
      <c r="X16" s="25"/>
      <c r="Y16" s="98">
        <v>3.91</v>
      </c>
      <c r="Z16" s="98">
        <v>4.0599999999999996</v>
      </c>
      <c r="AA16" s="98">
        <v>4.01</v>
      </c>
      <c r="AB16" s="98">
        <v>4.04</v>
      </c>
      <c r="AC16" s="98">
        <v>4.0199999999999996</v>
      </c>
      <c r="AD16" s="98">
        <v>4.09</v>
      </c>
      <c r="AE16" s="98">
        <v>3.89</v>
      </c>
      <c r="AF16" s="98">
        <v>3.86</v>
      </c>
      <c r="AG16" s="98">
        <v>3.84</v>
      </c>
      <c r="AH16" s="99">
        <v>3.72</v>
      </c>
    </row>
    <row r="17" spans="1:34" ht="16.5" x14ac:dyDescent="0.35">
      <c r="A17" s="14"/>
      <c r="B17" s="98">
        <v>4.6100000000000003</v>
      </c>
      <c r="C17" s="98">
        <v>4.6900000000000004</v>
      </c>
      <c r="D17" s="98">
        <v>4.78</v>
      </c>
      <c r="E17" s="98">
        <v>4.84</v>
      </c>
      <c r="F17" s="99">
        <v>4.8499999999999996</v>
      </c>
      <c r="G17" s="25"/>
      <c r="H17" s="98">
        <v>2.0099999999999998</v>
      </c>
      <c r="I17" s="98">
        <v>2.04</v>
      </c>
      <c r="J17" s="98">
        <v>2.09</v>
      </c>
      <c r="K17" s="98">
        <v>2.14</v>
      </c>
      <c r="L17" s="98">
        <v>2.11</v>
      </c>
      <c r="M17" s="98">
        <v>2.15</v>
      </c>
      <c r="N17" s="98">
        <v>2.16</v>
      </c>
      <c r="O17" s="98">
        <v>2.13</v>
      </c>
      <c r="P17" s="98">
        <v>2.13</v>
      </c>
      <c r="Q17" s="99">
        <v>1.99</v>
      </c>
      <c r="R17" s="14"/>
      <c r="S17" s="98">
        <v>3.84</v>
      </c>
      <c r="T17" s="98">
        <v>3.87</v>
      </c>
      <c r="U17" s="98">
        <v>4.08</v>
      </c>
      <c r="V17" s="98">
        <v>4.09</v>
      </c>
      <c r="W17" s="99">
        <v>4.04</v>
      </c>
      <c r="X17" s="25"/>
      <c r="Y17" s="98">
        <v>3.87</v>
      </c>
      <c r="Z17" s="98">
        <v>4.07</v>
      </c>
      <c r="AA17" s="98">
        <v>4.07</v>
      </c>
      <c r="AB17" s="98">
        <v>3.99</v>
      </c>
      <c r="AC17" s="98">
        <v>3.94</v>
      </c>
      <c r="AD17" s="98">
        <v>3.97</v>
      </c>
      <c r="AE17" s="98">
        <v>3.9</v>
      </c>
      <c r="AF17" s="98">
        <v>3.89</v>
      </c>
      <c r="AG17" s="98">
        <v>3.92</v>
      </c>
      <c r="AH17" s="99">
        <v>3.66</v>
      </c>
    </row>
    <row r="18" spans="1:34" ht="16.5" x14ac:dyDescent="0.35">
      <c r="A18" s="14"/>
      <c r="B18" s="98">
        <v>4.5599999999999996</v>
      </c>
      <c r="C18" s="98">
        <v>4.46</v>
      </c>
      <c r="D18" s="98">
        <v>4.71</v>
      </c>
      <c r="E18" s="98">
        <v>4.93</v>
      </c>
      <c r="F18" s="99">
        <v>4.91</v>
      </c>
      <c r="G18" s="25"/>
      <c r="H18" s="98">
        <v>2</v>
      </c>
      <c r="I18" s="98">
        <v>2.06</v>
      </c>
      <c r="J18" s="98">
        <v>2.11</v>
      </c>
      <c r="K18" s="98">
        <v>2.13</v>
      </c>
      <c r="L18" s="98">
        <v>2.14</v>
      </c>
      <c r="M18" s="98">
        <v>2.13</v>
      </c>
      <c r="N18" s="98">
        <v>2.11</v>
      </c>
      <c r="O18" s="98">
        <v>2.12</v>
      </c>
      <c r="P18" s="98">
        <v>2.08</v>
      </c>
      <c r="Q18" s="99">
        <v>1.97</v>
      </c>
      <c r="R18" s="14"/>
      <c r="S18" s="98">
        <v>3.8</v>
      </c>
      <c r="T18" s="98">
        <v>3.79</v>
      </c>
      <c r="U18" s="98">
        <v>3.92</v>
      </c>
      <c r="V18" s="98">
        <v>4.18</v>
      </c>
      <c r="W18" s="99">
        <v>4.04</v>
      </c>
      <c r="X18" s="25"/>
      <c r="Y18" s="98">
        <v>3.73</v>
      </c>
      <c r="Z18" s="98">
        <v>3.91</v>
      </c>
      <c r="AA18" s="98">
        <v>3.98</v>
      </c>
      <c r="AB18" s="98">
        <v>3.97</v>
      </c>
      <c r="AC18" s="98">
        <v>3.91</v>
      </c>
      <c r="AD18" s="98">
        <v>3.89</v>
      </c>
      <c r="AE18" s="98">
        <v>3.82</v>
      </c>
      <c r="AF18" s="98">
        <v>3.8</v>
      </c>
      <c r="AG18" s="98">
        <v>3.81</v>
      </c>
      <c r="AH18" s="99">
        <v>3.72</v>
      </c>
    </row>
    <row r="19" spans="1:34" ht="16.5" x14ac:dyDescent="0.35">
      <c r="A19" s="14"/>
      <c r="B19" s="98">
        <v>4.5999999999999996</v>
      </c>
      <c r="C19" s="98">
        <v>4.54</v>
      </c>
      <c r="D19" s="98">
        <v>4.78</v>
      </c>
      <c r="E19" s="98">
        <v>4.75</v>
      </c>
      <c r="F19" s="99">
        <v>4.9000000000000004</v>
      </c>
      <c r="G19" s="25"/>
      <c r="H19" s="98">
        <v>1.94</v>
      </c>
      <c r="I19" s="98">
        <v>2.02</v>
      </c>
      <c r="J19" s="98">
        <v>2.0299999999999998</v>
      </c>
      <c r="K19" s="98">
        <v>2.08</v>
      </c>
      <c r="L19" s="98">
        <v>2.11</v>
      </c>
      <c r="M19" s="98">
        <v>2.13</v>
      </c>
      <c r="N19" s="98">
        <v>2.21</v>
      </c>
      <c r="O19" s="98">
        <v>2.21</v>
      </c>
      <c r="P19" s="98">
        <v>2.1800000000000002</v>
      </c>
      <c r="Q19" s="99">
        <v>2.04</v>
      </c>
      <c r="R19" s="14"/>
      <c r="S19" s="98">
        <v>4.1399999999999997</v>
      </c>
      <c r="T19" s="98">
        <v>4.1399999999999997</v>
      </c>
      <c r="U19" s="98">
        <v>4.2699999999999996</v>
      </c>
      <c r="V19" s="98">
        <v>4.3899999999999997</v>
      </c>
      <c r="W19" s="99">
        <v>4.3499999999999996</v>
      </c>
      <c r="X19" s="25"/>
      <c r="Y19" s="98">
        <v>4.1900000000000004</v>
      </c>
      <c r="Z19" s="98">
        <v>4.2699999999999996</v>
      </c>
      <c r="AA19" s="98">
        <v>4.46</v>
      </c>
      <c r="AB19" s="98">
        <v>4.42</v>
      </c>
      <c r="AC19" s="98">
        <v>4.3600000000000003</v>
      </c>
      <c r="AD19" s="98">
        <v>4.25</v>
      </c>
      <c r="AE19" s="98">
        <v>4.05</v>
      </c>
      <c r="AF19" s="98">
        <v>3.93</v>
      </c>
      <c r="AG19" s="98">
        <v>4.0199999999999996</v>
      </c>
      <c r="AH19" s="99">
        <v>3.97</v>
      </c>
    </row>
    <row r="20" spans="1:34" ht="16.5" x14ac:dyDescent="0.35">
      <c r="A20" s="14"/>
      <c r="B20" s="98">
        <v>4.53</v>
      </c>
      <c r="C20" s="98">
        <v>4.58</v>
      </c>
      <c r="D20" s="98">
        <v>4.8499999999999996</v>
      </c>
      <c r="E20" s="98">
        <v>4.8899999999999997</v>
      </c>
      <c r="F20" s="99">
        <v>4.93</v>
      </c>
      <c r="G20" s="25"/>
      <c r="H20" s="98">
        <v>1.91</v>
      </c>
      <c r="I20" s="98">
        <v>1.99</v>
      </c>
      <c r="J20" s="98">
        <v>2.1</v>
      </c>
      <c r="K20" s="98">
        <v>2.09</v>
      </c>
      <c r="L20" s="98">
        <v>2.15</v>
      </c>
      <c r="M20" s="98">
        <v>2.1800000000000002</v>
      </c>
      <c r="N20" s="98">
        <v>2.19</v>
      </c>
      <c r="O20" s="98">
        <v>2.2400000000000002</v>
      </c>
      <c r="P20" s="98">
        <v>2.1</v>
      </c>
      <c r="Q20" s="99">
        <v>2.0299999999999998</v>
      </c>
      <c r="R20" s="14"/>
      <c r="S20" s="98">
        <v>4.21</v>
      </c>
      <c r="T20" s="98">
        <v>4.2</v>
      </c>
      <c r="U20" s="98">
        <v>4.38</v>
      </c>
      <c r="V20" s="98">
        <v>4.43</v>
      </c>
      <c r="W20" s="99">
        <v>4.3899999999999997</v>
      </c>
      <c r="X20" s="25"/>
      <c r="Y20" s="98">
        <v>4.0999999999999996</v>
      </c>
      <c r="Z20" s="98">
        <v>4.3</v>
      </c>
      <c r="AA20" s="98">
        <v>4.4800000000000004</v>
      </c>
      <c r="AB20" s="98">
        <v>4.4400000000000004</v>
      </c>
      <c r="AC20" s="98">
        <v>4.33</v>
      </c>
      <c r="AD20" s="98">
        <v>4.29</v>
      </c>
      <c r="AE20" s="98">
        <v>4.12</v>
      </c>
      <c r="AF20" s="98">
        <v>3.96</v>
      </c>
      <c r="AG20" s="98">
        <v>3.94</v>
      </c>
      <c r="AH20" s="99">
        <v>3.95</v>
      </c>
    </row>
    <row r="21" spans="1:34" ht="16.5" x14ac:dyDescent="0.35">
      <c r="A21" s="14"/>
      <c r="B21" s="98">
        <v>4.51</v>
      </c>
      <c r="C21" s="98">
        <v>4.63</v>
      </c>
      <c r="D21" s="98">
        <v>4.84</v>
      </c>
      <c r="E21" s="98">
        <v>4.91</v>
      </c>
      <c r="F21" s="99">
        <v>4.88</v>
      </c>
      <c r="G21" s="25"/>
      <c r="H21" s="98">
        <v>2.0299999999999998</v>
      </c>
      <c r="I21" s="98">
        <v>2.0299999999999998</v>
      </c>
      <c r="J21" s="98">
        <v>2.17</v>
      </c>
      <c r="K21" s="98">
        <v>2.17</v>
      </c>
      <c r="L21" s="98">
        <v>2.15</v>
      </c>
      <c r="M21" s="98">
        <v>2.14</v>
      </c>
      <c r="N21" s="98">
        <v>2.2000000000000002</v>
      </c>
      <c r="O21" s="98">
        <v>2.2400000000000002</v>
      </c>
      <c r="P21" s="98">
        <v>2.1800000000000002</v>
      </c>
      <c r="Q21" s="99">
        <v>2.06</v>
      </c>
      <c r="R21" s="14"/>
      <c r="S21" s="98">
        <v>4.2</v>
      </c>
      <c r="T21" s="98">
        <v>4.1100000000000003</v>
      </c>
      <c r="U21" s="98">
        <v>4.45</v>
      </c>
      <c r="V21" s="98">
        <v>4.42</v>
      </c>
      <c r="W21" s="99">
        <v>4.38</v>
      </c>
      <c r="X21" s="25"/>
      <c r="Y21" s="98">
        <v>4.08</v>
      </c>
      <c r="Z21" s="98">
        <v>4.2699999999999996</v>
      </c>
      <c r="AA21" s="98">
        <v>4.4400000000000004</v>
      </c>
      <c r="AB21" s="98">
        <v>4.46</v>
      </c>
      <c r="AC21" s="98">
        <v>4.43</v>
      </c>
      <c r="AD21" s="98">
        <v>4.41</v>
      </c>
      <c r="AE21" s="98">
        <v>4.2</v>
      </c>
      <c r="AF21" s="98">
        <v>3.94</v>
      </c>
      <c r="AG21" s="98">
        <v>4.0199999999999996</v>
      </c>
      <c r="AH21" s="99">
        <v>3.9</v>
      </c>
    </row>
    <row r="22" spans="1:34" ht="16.5" x14ac:dyDescent="0.35">
      <c r="A22" s="14"/>
      <c r="B22" s="98">
        <v>4.5999999999999996</v>
      </c>
      <c r="C22" s="98">
        <v>4.6399999999999997</v>
      </c>
      <c r="D22" s="98">
        <v>4.8499999999999996</v>
      </c>
      <c r="E22" s="98">
        <v>4.8499999999999996</v>
      </c>
      <c r="F22" s="99">
        <v>4.91</v>
      </c>
      <c r="G22" s="25"/>
      <c r="H22" s="98">
        <v>1.98</v>
      </c>
      <c r="I22" s="98">
        <v>2.0299999999999998</v>
      </c>
      <c r="J22" s="98">
        <v>2.16</v>
      </c>
      <c r="K22" s="98">
        <v>2.12</v>
      </c>
      <c r="L22" s="98">
        <v>2.11</v>
      </c>
      <c r="M22" s="98">
        <v>2.13</v>
      </c>
      <c r="N22" s="98">
        <v>2.15</v>
      </c>
      <c r="O22" s="98">
        <v>2.13</v>
      </c>
      <c r="P22" s="98">
        <v>2.0699999999999998</v>
      </c>
      <c r="Q22" s="99">
        <v>1.93</v>
      </c>
      <c r="R22" s="14"/>
      <c r="S22" s="98">
        <v>4.12</v>
      </c>
      <c r="T22" s="98">
        <v>4.08</v>
      </c>
      <c r="U22" s="98">
        <v>4.29</v>
      </c>
      <c r="V22" s="98">
        <v>4.43</v>
      </c>
      <c r="W22" s="99">
        <v>4.3499999999999996</v>
      </c>
      <c r="X22" s="25"/>
      <c r="Y22" s="98">
        <v>4</v>
      </c>
      <c r="Z22" s="98">
        <v>4.28</v>
      </c>
      <c r="AA22" s="98">
        <v>4.43</v>
      </c>
      <c r="AB22" s="98">
        <v>4.45</v>
      </c>
      <c r="AC22" s="98">
        <v>4.3899999999999997</v>
      </c>
      <c r="AD22" s="98">
        <v>4.3499999999999996</v>
      </c>
      <c r="AE22" s="98">
        <v>4.17</v>
      </c>
      <c r="AF22" s="98">
        <v>3.94</v>
      </c>
      <c r="AG22" s="98">
        <v>4.0599999999999996</v>
      </c>
      <c r="AH22" s="99">
        <v>3.86</v>
      </c>
    </row>
    <row r="23" spans="1:34" thickBot="1" x14ac:dyDescent="0.4">
      <c r="A23" s="107"/>
      <c r="B23" s="117">
        <v>4.5999999999999996</v>
      </c>
      <c r="C23" s="117">
        <v>4.6100000000000003</v>
      </c>
      <c r="D23" s="117">
        <v>4.8099999999999996</v>
      </c>
      <c r="E23" s="117">
        <v>4.8099999999999996</v>
      </c>
      <c r="F23" s="118">
        <v>4.8099999999999996</v>
      </c>
      <c r="G23" s="106"/>
      <c r="H23" s="117">
        <v>2.0099999999999998</v>
      </c>
      <c r="I23" s="117">
        <v>1.99</v>
      </c>
      <c r="J23" s="117">
        <v>2.1</v>
      </c>
      <c r="K23" s="117">
        <v>2.12</v>
      </c>
      <c r="L23" s="117">
        <v>2.12</v>
      </c>
      <c r="M23" s="117">
        <v>2.13</v>
      </c>
      <c r="N23" s="117">
        <v>2.2000000000000002</v>
      </c>
      <c r="O23" s="117">
        <v>2.16</v>
      </c>
      <c r="P23" s="117">
        <v>2.15</v>
      </c>
      <c r="Q23" s="118">
        <v>1.97</v>
      </c>
      <c r="R23" s="107"/>
      <c r="S23" s="117">
        <v>4.17</v>
      </c>
      <c r="T23" s="117">
        <v>4.13</v>
      </c>
      <c r="U23" s="117">
        <v>4.3600000000000003</v>
      </c>
      <c r="V23" s="117">
        <v>4.41</v>
      </c>
      <c r="W23" s="118">
        <v>4.42</v>
      </c>
      <c r="X23" s="106"/>
      <c r="Y23" s="117">
        <v>3.9</v>
      </c>
      <c r="Z23" s="117">
        <v>4.2300000000000004</v>
      </c>
      <c r="AA23" s="117">
        <v>4.3899999999999997</v>
      </c>
      <c r="AB23" s="117">
        <v>4.3</v>
      </c>
      <c r="AC23" s="117">
        <v>4.3499999999999996</v>
      </c>
      <c r="AD23" s="117">
        <v>4.3</v>
      </c>
      <c r="AE23" s="117">
        <v>4.0999999999999996</v>
      </c>
      <c r="AF23" s="117">
        <v>3.87</v>
      </c>
      <c r="AG23" s="117">
        <v>3.91</v>
      </c>
      <c r="AH23" s="118">
        <v>3.82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0.27820000000000089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0.20570000000000022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0.92675999999999981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1.5124000000000004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0.48506666666666826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0.31646153846153879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0.66741975308641965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1.0002645502645506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1.5716160000000052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1.0253353846153856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0.72081333333333319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1.5124000000000004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0.32000000000000028</v>
      </c>
      <c r="C33" s="67">
        <f t="shared" ref="C33:F33" si="0">C4-C14</f>
        <v>0.39000000000000057</v>
      </c>
      <c r="D33" s="67">
        <f t="shared" si="0"/>
        <v>0.29999999999999982</v>
      </c>
      <c r="E33" s="67">
        <f t="shared" si="0"/>
        <v>0.29999999999999982</v>
      </c>
      <c r="F33" s="68">
        <f t="shared" si="0"/>
        <v>0.33000000000000007</v>
      </c>
      <c r="G33" s="69" t="s">
        <v>56</v>
      </c>
      <c r="H33" s="22">
        <f>H4-H14</f>
        <v>0.24</v>
      </c>
      <c r="I33" s="22">
        <f t="shared" ref="I33:Q33" si="1">I4-I14</f>
        <v>0.13000000000000034</v>
      </c>
      <c r="J33" s="22">
        <f t="shared" si="1"/>
        <v>0.23999999999999977</v>
      </c>
      <c r="K33" s="22">
        <f t="shared" si="1"/>
        <v>0.26000000000000023</v>
      </c>
      <c r="L33" s="22">
        <f t="shared" si="1"/>
        <v>0.18999999999999995</v>
      </c>
      <c r="M33" s="22">
        <f t="shared" si="1"/>
        <v>0.12999999999999989</v>
      </c>
      <c r="N33" s="22">
        <f t="shared" si="1"/>
        <v>0.14999999999999991</v>
      </c>
      <c r="O33" s="22">
        <f t="shared" si="1"/>
        <v>0.18999999999999995</v>
      </c>
      <c r="P33" s="22">
        <f t="shared" si="1"/>
        <v>0.16999999999999993</v>
      </c>
      <c r="Q33" s="70">
        <f t="shared" si="1"/>
        <v>0.19999999999999996</v>
      </c>
      <c r="R33" s="66" t="s">
        <v>52</v>
      </c>
      <c r="S33" s="67">
        <f>S4-S14</f>
        <v>0.96000000000000041</v>
      </c>
      <c r="T33" s="67">
        <f t="shared" ref="T33:W33" si="2">T4-T14</f>
        <v>1.0100000000000002</v>
      </c>
      <c r="U33" s="67">
        <f t="shared" si="2"/>
        <v>1.0099999999999998</v>
      </c>
      <c r="V33" s="67">
        <f t="shared" si="2"/>
        <v>1.0299999999999994</v>
      </c>
      <c r="W33" s="68">
        <f t="shared" si="2"/>
        <v>0.98000000000000043</v>
      </c>
      <c r="X33" s="69" t="s">
        <v>56</v>
      </c>
      <c r="Y33" s="22">
        <f>Y4-Y14</f>
        <v>1.5199999999999996</v>
      </c>
      <c r="Z33" s="22">
        <f t="shared" ref="Z33:AH33" si="3">Z4-Z14</f>
        <v>1.7300000000000004</v>
      </c>
      <c r="AA33" s="22">
        <f t="shared" si="3"/>
        <v>1.6100000000000003</v>
      </c>
      <c r="AB33" s="22">
        <f t="shared" si="3"/>
        <v>1.6399999999999997</v>
      </c>
      <c r="AC33" s="22">
        <f t="shared" si="3"/>
        <v>1.6900000000000004</v>
      </c>
      <c r="AD33" s="22">
        <f t="shared" si="3"/>
        <v>1.56</v>
      </c>
      <c r="AE33" s="22">
        <f t="shared" si="3"/>
        <v>1.6399999999999997</v>
      </c>
      <c r="AF33" s="22">
        <f t="shared" si="3"/>
        <v>1.5999999999999996</v>
      </c>
      <c r="AG33" s="22">
        <f t="shared" si="3"/>
        <v>1.7000000000000002</v>
      </c>
      <c r="AH33" s="70">
        <f t="shared" si="3"/>
        <v>1.5300000000000002</v>
      </c>
    </row>
    <row r="34" spans="1:34" ht="16.5" x14ac:dyDescent="0.35">
      <c r="A34" s="55"/>
      <c r="B34" s="54">
        <f t="shared" ref="B34:F42" si="4">B5-B15</f>
        <v>0.28000000000000025</v>
      </c>
      <c r="C34" s="54">
        <f t="shared" si="4"/>
        <v>0.25999999999999979</v>
      </c>
      <c r="D34" s="54">
        <f t="shared" si="4"/>
        <v>0.33999999999999986</v>
      </c>
      <c r="E34" s="54">
        <f t="shared" si="4"/>
        <v>0.15000000000000036</v>
      </c>
      <c r="F34" s="56">
        <f t="shared" si="4"/>
        <v>0.1899999999999995</v>
      </c>
      <c r="G34" s="71"/>
      <c r="H34" s="22">
        <f t="shared" ref="H34:Q42" si="5">H5-H15</f>
        <v>0.16000000000000014</v>
      </c>
      <c r="I34" s="22">
        <f t="shared" si="5"/>
        <v>0.21000000000000041</v>
      </c>
      <c r="J34" s="22">
        <f t="shared" si="5"/>
        <v>0.18999999999999995</v>
      </c>
      <c r="K34" s="22">
        <f t="shared" si="5"/>
        <v>0.20000000000000018</v>
      </c>
      <c r="L34" s="22">
        <f t="shared" si="5"/>
        <v>0.28000000000000025</v>
      </c>
      <c r="M34" s="22">
        <f t="shared" si="5"/>
        <v>0.2200000000000002</v>
      </c>
      <c r="N34" s="22">
        <f t="shared" si="5"/>
        <v>0.19999999999999973</v>
      </c>
      <c r="O34" s="22">
        <f t="shared" si="5"/>
        <v>0.19999999999999973</v>
      </c>
      <c r="P34" s="22">
        <f t="shared" si="5"/>
        <v>0.18999999999999995</v>
      </c>
      <c r="Q34" s="70">
        <f t="shared" si="5"/>
        <v>0.20000000000000018</v>
      </c>
      <c r="R34" s="55"/>
      <c r="S34" s="54">
        <f t="shared" ref="S34:W42" si="6">S5-S15</f>
        <v>0.8400000000000003</v>
      </c>
      <c r="T34" s="54">
        <f t="shared" si="6"/>
        <v>0.98</v>
      </c>
      <c r="U34" s="54">
        <f t="shared" si="6"/>
        <v>1.1499999999999995</v>
      </c>
      <c r="V34" s="54">
        <f t="shared" si="6"/>
        <v>1.1200000000000001</v>
      </c>
      <c r="W34" s="56">
        <f t="shared" si="6"/>
        <v>1.1500000000000004</v>
      </c>
      <c r="X34" s="71"/>
      <c r="Y34" s="22">
        <f t="shared" ref="Y34:AH42" si="7">Y5-Y15</f>
        <v>1.7300000000000004</v>
      </c>
      <c r="Z34" s="22">
        <f t="shared" si="7"/>
        <v>1.6600000000000001</v>
      </c>
      <c r="AA34" s="22">
        <f t="shared" si="7"/>
        <v>1.7799999999999994</v>
      </c>
      <c r="AB34" s="22">
        <f t="shared" si="7"/>
        <v>1.7300000000000004</v>
      </c>
      <c r="AC34" s="22">
        <f t="shared" si="7"/>
        <v>1.6600000000000001</v>
      </c>
      <c r="AD34" s="22">
        <f t="shared" si="7"/>
        <v>1.6800000000000006</v>
      </c>
      <c r="AE34" s="22">
        <f t="shared" si="7"/>
        <v>1.65</v>
      </c>
      <c r="AF34" s="22">
        <f t="shared" si="7"/>
        <v>1.7299999999999995</v>
      </c>
      <c r="AG34" s="22">
        <f t="shared" si="7"/>
        <v>1.5999999999999996</v>
      </c>
      <c r="AH34" s="70">
        <f t="shared" si="7"/>
        <v>1.7900000000000005</v>
      </c>
    </row>
    <row r="35" spans="1:34" ht="16.5" x14ac:dyDescent="0.35">
      <c r="A35" s="55"/>
      <c r="B35" s="54">
        <f t="shared" si="4"/>
        <v>0.28000000000000025</v>
      </c>
      <c r="C35" s="54">
        <f t="shared" si="4"/>
        <v>0.25999999999999979</v>
      </c>
      <c r="D35" s="54">
        <f t="shared" si="4"/>
        <v>0.34999999999999964</v>
      </c>
      <c r="E35" s="54">
        <f t="shared" si="4"/>
        <v>0.37000000000000011</v>
      </c>
      <c r="F35" s="56">
        <f t="shared" si="4"/>
        <v>0.28000000000000025</v>
      </c>
      <c r="G35" s="71"/>
      <c r="H35" s="22">
        <f t="shared" si="5"/>
        <v>0.22999999999999998</v>
      </c>
      <c r="I35" s="22">
        <f t="shared" si="5"/>
        <v>0.16999999999999993</v>
      </c>
      <c r="J35" s="22">
        <f t="shared" si="5"/>
        <v>0.22999999999999998</v>
      </c>
      <c r="K35" s="22">
        <f t="shared" si="5"/>
        <v>0.24000000000000021</v>
      </c>
      <c r="L35" s="22">
        <f t="shared" si="5"/>
        <v>0.22999999999999998</v>
      </c>
      <c r="M35" s="22">
        <f t="shared" si="5"/>
        <v>0.22999999999999998</v>
      </c>
      <c r="N35" s="22">
        <f t="shared" si="5"/>
        <v>0.20999999999999996</v>
      </c>
      <c r="O35" s="22">
        <f t="shared" si="5"/>
        <v>0.20999999999999996</v>
      </c>
      <c r="P35" s="22">
        <f t="shared" si="5"/>
        <v>0.16999999999999993</v>
      </c>
      <c r="Q35" s="70">
        <f t="shared" si="5"/>
        <v>0.16000000000000014</v>
      </c>
      <c r="R35" s="55"/>
      <c r="S35" s="54">
        <f t="shared" si="6"/>
        <v>1.06</v>
      </c>
      <c r="T35" s="54">
        <f t="shared" si="6"/>
        <v>1.1000000000000001</v>
      </c>
      <c r="U35" s="54">
        <f t="shared" si="6"/>
        <v>1.04</v>
      </c>
      <c r="V35" s="54">
        <f t="shared" si="6"/>
        <v>1.1000000000000005</v>
      </c>
      <c r="W35" s="56">
        <f t="shared" si="6"/>
        <v>0.91999999999999993</v>
      </c>
      <c r="X35" s="71"/>
      <c r="Y35" s="22">
        <f t="shared" si="7"/>
        <v>1.6799999999999997</v>
      </c>
      <c r="Z35" s="22">
        <f t="shared" si="7"/>
        <v>1.58</v>
      </c>
      <c r="AA35" s="22">
        <f t="shared" si="7"/>
        <v>1.75</v>
      </c>
      <c r="AB35" s="22">
        <f t="shared" si="7"/>
        <v>1.7800000000000002</v>
      </c>
      <c r="AC35" s="22">
        <f t="shared" si="7"/>
        <v>1.6100000000000003</v>
      </c>
      <c r="AD35" s="22">
        <f t="shared" si="7"/>
        <v>1.6400000000000006</v>
      </c>
      <c r="AE35" s="22">
        <f t="shared" si="7"/>
        <v>1.7200000000000002</v>
      </c>
      <c r="AF35" s="22">
        <f t="shared" si="7"/>
        <v>1.7200000000000002</v>
      </c>
      <c r="AG35" s="22">
        <f t="shared" si="7"/>
        <v>1.7999999999999998</v>
      </c>
      <c r="AH35" s="70">
        <f t="shared" si="7"/>
        <v>1.7099999999999995</v>
      </c>
    </row>
    <row r="36" spans="1:34" ht="16.5" x14ac:dyDescent="0.35">
      <c r="A36" s="55"/>
      <c r="B36" s="54">
        <f t="shared" si="4"/>
        <v>0.37000000000000011</v>
      </c>
      <c r="C36" s="54">
        <f t="shared" si="4"/>
        <v>0.26999999999999957</v>
      </c>
      <c r="D36" s="54">
        <f t="shared" si="4"/>
        <v>0.16999999999999993</v>
      </c>
      <c r="E36" s="54">
        <f t="shared" si="4"/>
        <v>0.29999999999999982</v>
      </c>
      <c r="F36" s="56">
        <f t="shared" si="4"/>
        <v>0.28000000000000025</v>
      </c>
      <c r="G36" s="71"/>
      <c r="H36" s="22">
        <f t="shared" si="5"/>
        <v>0.18000000000000016</v>
      </c>
      <c r="I36" s="22">
        <f t="shared" si="5"/>
        <v>0.21999999999999975</v>
      </c>
      <c r="J36" s="22">
        <f t="shared" si="5"/>
        <v>0.20000000000000018</v>
      </c>
      <c r="K36" s="22">
        <f t="shared" si="5"/>
        <v>0.25</v>
      </c>
      <c r="L36" s="22">
        <f t="shared" si="5"/>
        <v>0.26000000000000023</v>
      </c>
      <c r="M36" s="22">
        <f t="shared" si="5"/>
        <v>0.22999999999999998</v>
      </c>
      <c r="N36" s="22">
        <f t="shared" si="5"/>
        <v>0.22999999999999998</v>
      </c>
      <c r="O36" s="22">
        <f t="shared" si="5"/>
        <v>0.22999999999999998</v>
      </c>
      <c r="P36" s="22">
        <f t="shared" si="5"/>
        <v>0.22999999999999998</v>
      </c>
      <c r="Q36" s="70">
        <f t="shared" si="5"/>
        <v>0.24</v>
      </c>
      <c r="R36" s="55"/>
      <c r="S36" s="54">
        <f t="shared" si="6"/>
        <v>0.96999999999999975</v>
      </c>
      <c r="T36" s="54">
        <f t="shared" si="6"/>
        <v>1.0099999999999998</v>
      </c>
      <c r="U36" s="54">
        <f t="shared" si="6"/>
        <v>0.99800000000000022</v>
      </c>
      <c r="V36" s="54">
        <f t="shared" si="6"/>
        <v>1.1200000000000001</v>
      </c>
      <c r="W36" s="56">
        <f t="shared" si="6"/>
        <v>1.0700000000000003</v>
      </c>
      <c r="X36" s="71"/>
      <c r="Y36" s="22">
        <f t="shared" si="7"/>
        <v>1.67</v>
      </c>
      <c r="Z36" s="22">
        <f t="shared" si="7"/>
        <v>1.5499999999999998</v>
      </c>
      <c r="AA36" s="22">
        <f t="shared" si="7"/>
        <v>1.6899999999999995</v>
      </c>
      <c r="AB36" s="22">
        <f t="shared" si="7"/>
        <v>1.7400000000000002</v>
      </c>
      <c r="AC36" s="22">
        <f t="shared" si="7"/>
        <v>1.69</v>
      </c>
      <c r="AD36" s="22">
        <f t="shared" si="7"/>
        <v>1.6199999999999997</v>
      </c>
      <c r="AE36" s="22">
        <f t="shared" si="7"/>
        <v>1.69</v>
      </c>
      <c r="AF36" s="22">
        <f t="shared" si="7"/>
        <v>1.7200000000000002</v>
      </c>
      <c r="AG36" s="22">
        <f t="shared" si="7"/>
        <v>1.7000000000000002</v>
      </c>
      <c r="AH36" s="70">
        <f t="shared" si="7"/>
        <v>1.7199999999999998</v>
      </c>
    </row>
    <row r="37" spans="1:34" ht="16.5" x14ac:dyDescent="0.35">
      <c r="A37" s="55"/>
      <c r="B37" s="54">
        <f t="shared" si="4"/>
        <v>0.42000000000000082</v>
      </c>
      <c r="C37" s="54">
        <f t="shared" si="4"/>
        <v>0.24000000000000021</v>
      </c>
      <c r="D37" s="54">
        <f t="shared" si="4"/>
        <v>0.40000000000000036</v>
      </c>
      <c r="E37" s="54">
        <f t="shared" si="4"/>
        <v>0.36000000000000032</v>
      </c>
      <c r="F37" s="56">
        <f t="shared" si="4"/>
        <v>0.14999999999999947</v>
      </c>
      <c r="G37" s="71"/>
      <c r="H37" s="22">
        <f t="shared" si="5"/>
        <v>0.18999999999999995</v>
      </c>
      <c r="I37" s="22">
        <f t="shared" si="5"/>
        <v>0.14999999999999991</v>
      </c>
      <c r="J37" s="22">
        <f t="shared" si="5"/>
        <v>0.14999999999999991</v>
      </c>
      <c r="K37" s="22">
        <f t="shared" si="5"/>
        <v>0.20000000000000018</v>
      </c>
      <c r="L37" s="22">
        <f t="shared" si="5"/>
        <v>0.17999999999999972</v>
      </c>
      <c r="M37" s="22">
        <f t="shared" si="5"/>
        <v>0.18999999999999995</v>
      </c>
      <c r="N37" s="22">
        <f t="shared" si="5"/>
        <v>0.2200000000000002</v>
      </c>
      <c r="O37" s="22">
        <f t="shared" si="5"/>
        <v>0.21999999999999975</v>
      </c>
      <c r="P37" s="22">
        <f t="shared" si="5"/>
        <v>0.19999999999999973</v>
      </c>
      <c r="Q37" s="70">
        <f t="shared" si="5"/>
        <v>0.17999999999999994</v>
      </c>
      <c r="R37" s="55"/>
      <c r="S37" s="54">
        <f t="shared" si="6"/>
        <v>0.96999999999999975</v>
      </c>
      <c r="T37" s="54">
        <f t="shared" si="6"/>
        <v>1.0099999999999998</v>
      </c>
      <c r="U37" s="54">
        <f t="shared" si="6"/>
        <v>1.1900000000000004</v>
      </c>
      <c r="V37" s="54">
        <f t="shared" si="6"/>
        <v>0.9300000000000006</v>
      </c>
      <c r="W37" s="56">
        <f t="shared" si="6"/>
        <v>1.0599999999999996</v>
      </c>
      <c r="X37" s="71"/>
      <c r="Y37" s="22">
        <f t="shared" si="7"/>
        <v>1.6800000000000002</v>
      </c>
      <c r="Z37" s="22">
        <f t="shared" si="7"/>
        <v>1.75</v>
      </c>
      <c r="AA37" s="22">
        <f t="shared" si="7"/>
        <v>1.73</v>
      </c>
      <c r="AB37" s="22">
        <f t="shared" si="7"/>
        <v>1.6</v>
      </c>
      <c r="AC37" s="22">
        <f t="shared" si="7"/>
        <v>1.6499999999999995</v>
      </c>
      <c r="AD37" s="22">
        <f t="shared" si="7"/>
        <v>1.6999999999999997</v>
      </c>
      <c r="AE37" s="22">
        <f t="shared" si="7"/>
        <v>1.73</v>
      </c>
      <c r="AF37" s="22">
        <f t="shared" si="7"/>
        <v>1.83</v>
      </c>
      <c r="AG37" s="22">
        <f t="shared" si="7"/>
        <v>1.77</v>
      </c>
      <c r="AH37" s="70">
        <f t="shared" si="7"/>
        <v>1.6400000000000001</v>
      </c>
    </row>
    <row r="38" spans="1:34" ht="16.5" x14ac:dyDescent="0.35">
      <c r="A38" s="55" t="s">
        <v>53</v>
      </c>
      <c r="B38" s="54">
        <f t="shared" si="4"/>
        <v>0.25</v>
      </c>
      <c r="C38" s="54">
        <f t="shared" si="4"/>
        <v>0.37000000000000011</v>
      </c>
      <c r="D38" s="54">
        <f t="shared" si="4"/>
        <v>0.30999999999999961</v>
      </c>
      <c r="E38" s="54">
        <f t="shared" si="4"/>
        <v>0.48000000000000043</v>
      </c>
      <c r="F38" s="56">
        <f t="shared" si="4"/>
        <v>0.33000000000000007</v>
      </c>
      <c r="G38" s="71" t="s">
        <v>57</v>
      </c>
      <c r="H38" s="22">
        <f t="shared" si="5"/>
        <v>0.22999999999999998</v>
      </c>
      <c r="I38" s="22">
        <f t="shared" si="5"/>
        <v>0.22999999999999998</v>
      </c>
      <c r="J38" s="22">
        <f t="shared" si="5"/>
        <v>0.2200000000000002</v>
      </c>
      <c r="K38" s="22">
        <f t="shared" si="5"/>
        <v>0.21999999999999975</v>
      </c>
      <c r="L38" s="22">
        <f t="shared" si="5"/>
        <v>0.22999999999999998</v>
      </c>
      <c r="M38" s="22">
        <f t="shared" si="5"/>
        <v>0.18999999999999995</v>
      </c>
      <c r="N38" s="22">
        <f t="shared" si="5"/>
        <v>0.20000000000000018</v>
      </c>
      <c r="O38" s="22">
        <f t="shared" si="5"/>
        <v>0.18000000000000016</v>
      </c>
      <c r="P38" s="22">
        <f t="shared" si="5"/>
        <v>0.12999999999999989</v>
      </c>
      <c r="Q38" s="70">
        <f t="shared" si="5"/>
        <v>0.18999999999999995</v>
      </c>
      <c r="R38" s="55" t="s">
        <v>53</v>
      </c>
      <c r="S38" s="54">
        <f t="shared" si="6"/>
        <v>0.78000000000000025</v>
      </c>
      <c r="T38" s="54">
        <f t="shared" si="6"/>
        <v>0.87000000000000011</v>
      </c>
      <c r="U38" s="54">
        <f t="shared" si="6"/>
        <v>0.84000000000000075</v>
      </c>
      <c r="V38" s="54">
        <f t="shared" si="6"/>
        <v>0.86000000000000032</v>
      </c>
      <c r="W38" s="56">
        <f t="shared" si="6"/>
        <v>0.82000000000000028</v>
      </c>
      <c r="X38" s="71" t="s">
        <v>57</v>
      </c>
      <c r="Y38" s="22">
        <f t="shared" si="7"/>
        <v>1.17</v>
      </c>
      <c r="Z38" s="22">
        <f t="shared" si="7"/>
        <v>1.2700000000000005</v>
      </c>
      <c r="AA38" s="22">
        <f t="shared" si="7"/>
        <v>1.2000000000000002</v>
      </c>
      <c r="AB38" s="22">
        <f t="shared" si="7"/>
        <v>1.37</v>
      </c>
      <c r="AC38" s="22">
        <f t="shared" si="7"/>
        <v>1.4399999999999995</v>
      </c>
      <c r="AD38" s="22">
        <f t="shared" si="7"/>
        <v>1.3099999999999996</v>
      </c>
      <c r="AE38" s="22">
        <f t="shared" si="7"/>
        <v>1.46</v>
      </c>
      <c r="AF38" s="22">
        <f t="shared" si="7"/>
        <v>1.3699999999999997</v>
      </c>
      <c r="AG38" s="22">
        <f t="shared" si="7"/>
        <v>1.25</v>
      </c>
      <c r="AH38" s="70">
        <f t="shared" si="7"/>
        <v>1.1400000000000001</v>
      </c>
    </row>
    <row r="39" spans="1:34" ht="16.5" x14ac:dyDescent="0.35">
      <c r="A39" s="55"/>
      <c r="B39" s="54">
        <f t="shared" si="4"/>
        <v>0.3199999999999994</v>
      </c>
      <c r="C39" s="54">
        <f t="shared" si="4"/>
        <v>0.33000000000000007</v>
      </c>
      <c r="D39" s="54">
        <f t="shared" si="4"/>
        <v>0.3100000000000005</v>
      </c>
      <c r="E39" s="54">
        <f t="shared" si="4"/>
        <v>0.25</v>
      </c>
      <c r="F39" s="56">
        <f t="shared" si="4"/>
        <v>0.20000000000000018</v>
      </c>
      <c r="G39" s="71"/>
      <c r="H39" s="22">
        <f t="shared" si="5"/>
        <v>0.24</v>
      </c>
      <c r="I39" s="22">
        <f t="shared" si="5"/>
        <v>0.25000000000000022</v>
      </c>
      <c r="J39" s="22">
        <f t="shared" si="5"/>
        <v>0.2799999999999998</v>
      </c>
      <c r="K39" s="22">
        <f t="shared" si="5"/>
        <v>0.28000000000000025</v>
      </c>
      <c r="L39" s="22">
        <f t="shared" si="5"/>
        <v>0.20999999999999996</v>
      </c>
      <c r="M39" s="22">
        <f t="shared" si="5"/>
        <v>0.1599999999999997</v>
      </c>
      <c r="N39" s="22">
        <f t="shared" si="5"/>
        <v>0.2200000000000002</v>
      </c>
      <c r="O39" s="22">
        <f t="shared" si="5"/>
        <v>0.19999999999999973</v>
      </c>
      <c r="P39" s="22">
        <f t="shared" si="5"/>
        <v>0.22999999999999998</v>
      </c>
      <c r="Q39" s="70">
        <f t="shared" si="5"/>
        <v>0.15000000000000036</v>
      </c>
      <c r="R39" s="55"/>
      <c r="S39" s="54">
        <f t="shared" si="6"/>
        <v>0.71999999999999975</v>
      </c>
      <c r="T39" s="54">
        <f t="shared" si="6"/>
        <v>0.80999999999999961</v>
      </c>
      <c r="U39" s="54">
        <f t="shared" si="6"/>
        <v>0.87999999999999989</v>
      </c>
      <c r="V39" s="54">
        <f t="shared" si="6"/>
        <v>0.91000000000000014</v>
      </c>
      <c r="W39" s="56">
        <f t="shared" si="6"/>
        <v>0.89000000000000057</v>
      </c>
      <c r="X39" s="71"/>
      <c r="Y39" s="22">
        <f t="shared" si="7"/>
        <v>1.3900000000000006</v>
      </c>
      <c r="Z39" s="22">
        <f t="shared" si="7"/>
        <v>1.3900000000000006</v>
      </c>
      <c r="AA39" s="22">
        <f t="shared" si="7"/>
        <v>1.46</v>
      </c>
      <c r="AB39" s="22">
        <f t="shared" si="7"/>
        <v>1.4699999999999998</v>
      </c>
      <c r="AC39" s="22">
        <f t="shared" si="7"/>
        <v>1.4100000000000001</v>
      </c>
      <c r="AD39" s="22">
        <f t="shared" si="7"/>
        <v>1.3499999999999996</v>
      </c>
      <c r="AE39" s="22">
        <f t="shared" si="7"/>
        <v>1.4399999999999995</v>
      </c>
      <c r="AF39" s="22">
        <f t="shared" si="7"/>
        <v>1.4000000000000004</v>
      </c>
      <c r="AG39" s="22">
        <f t="shared" si="7"/>
        <v>1.5900000000000003</v>
      </c>
      <c r="AH39" s="70">
        <f t="shared" si="7"/>
        <v>1.4500000000000002</v>
      </c>
    </row>
    <row r="40" spans="1:34" ht="16.5" x14ac:dyDescent="0.35">
      <c r="A40" s="55"/>
      <c r="B40" s="54">
        <f t="shared" si="4"/>
        <v>0.27000000000000046</v>
      </c>
      <c r="C40" s="54">
        <f t="shared" si="4"/>
        <v>0.16000000000000014</v>
      </c>
      <c r="D40" s="54">
        <f t="shared" si="4"/>
        <v>0.29999999999999982</v>
      </c>
      <c r="E40" s="54">
        <f t="shared" si="4"/>
        <v>0.26999999999999957</v>
      </c>
      <c r="F40" s="56">
        <f t="shared" si="4"/>
        <v>0.23000000000000043</v>
      </c>
      <c r="G40" s="71"/>
      <c r="H40" s="22">
        <f t="shared" si="5"/>
        <v>0.17000000000000037</v>
      </c>
      <c r="I40" s="22">
        <f t="shared" si="5"/>
        <v>0.24000000000000021</v>
      </c>
      <c r="J40" s="22">
        <f t="shared" si="5"/>
        <v>0.2200000000000002</v>
      </c>
      <c r="K40" s="22">
        <f t="shared" si="5"/>
        <v>0.25</v>
      </c>
      <c r="L40" s="22">
        <f t="shared" si="5"/>
        <v>0.24000000000000021</v>
      </c>
      <c r="M40" s="22">
        <f t="shared" si="5"/>
        <v>0.31999999999999984</v>
      </c>
      <c r="N40" s="22">
        <f t="shared" si="5"/>
        <v>0.23999999999999977</v>
      </c>
      <c r="O40" s="22">
        <f t="shared" si="5"/>
        <v>0.25999999999999979</v>
      </c>
      <c r="P40" s="22">
        <f t="shared" si="5"/>
        <v>0.1599999999999997</v>
      </c>
      <c r="Q40" s="70">
        <f t="shared" si="5"/>
        <v>0.12999999999999989</v>
      </c>
      <c r="R40" s="55"/>
      <c r="S40" s="54">
        <f t="shared" si="6"/>
        <v>0.75999999999999979</v>
      </c>
      <c r="T40" s="54">
        <f t="shared" si="6"/>
        <v>0.88999999999999968</v>
      </c>
      <c r="U40" s="54">
        <f t="shared" si="6"/>
        <v>0.72999999999999954</v>
      </c>
      <c r="V40" s="54">
        <f t="shared" si="6"/>
        <v>0.94000000000000039</v>
      </c>
      <c r="W40" s="56">
        <f t="shared" si="6"/>
        <v>0.95000000000000018</v>
      </c>
      <c r="X40" s="71"/>
      <c r="Y40" s="22">
        <f t="shared" si="7"/>
        <v>1.2999999999999998</v>
      </c>
      <c r="Z40" s="22">
        <f t="shared" si="7"/>
        <v>1.3200000000000003</v>
      </c>
      <c r="AA40" s="22">
        <f t="shared" si="7"/>
        <v>1.3599999999999994</v>
      </c>
      <c r="AB40" s="22">
        <f t="shared" si="7"/>
        <v>1.2800000000000002</v>
      </c>
      <c r="AC40" s="22">
        <f t="shared" si="7"/>
        <v>1.38</v>
      </c>
      <c r="AD40" s="22">
        <f t="shared" si="7"/>
        <v>1.2699999999999996</v>
      </c>
      <c r="AE40" s="22">
        <f t="shared" si="7"/>
        <v>1.2699999999999996</v>
      </c>
      <c r="AF40" s="22">
        <f t="shared" si="7"/>
        <v>1.4</v>
      </c>
      <c r="AG40" s="22">
        <f t="shared" si="7"/>
        <v>1.25</v>
      </c>
      <c r="AH40" s="70">
        <f t="shared" si="7"/>
        <v>1.4300000000000002</v>
      </c>
    </row>
    <row r="41" spans="1:34" ht="16.5" x14ac:dyDescent="0.35">
      <c r="A41" s="55"/>
      <c r="B41" s="54">
        <f t="shared" si="4"/>
        <v>0.3100000000000005</v>
      </c>
      <c r="C41" s="54">
        <f t="shared" si="4"/>
        <v>0.16000000000000014</v>
      </c>
      <c r="D41" s="54">
        <f t="shared" si="4"/>
        <v>0.13000000000000078</v>
      </c>
      <c r="E41" s="54">
        <f t="shared" si="4"/>
        <v>0.33000000000000007</v>
      </c>
      <c r="F41" s="56">
        <f t="shared" si="4"/>
        <v>0.20000000000000018</v>
      </c>
      <c r="G41" s="71"/>
      <c r="H41" s="22">
        <f t="shared" si="5"/>
        <v>0.16000000000000014</v>
      </c>
      <c r="I41" s="22">
        <f t="shared" si="5"/>
        <v>0.18000000000000016</v>
      </c>
      <c r="J41" s="22">
        <f t="shared" si="5"/>
        <v>0.1599999999999997</v>
      </c>
      <c r="K41" s="22">
        <f t="shared" si="5"/>
        <v>0.19999999999999973</v>
      </c>
      <c r="L41" s="22">
        <f t="shared" si="5"/>
        <v>0.18000000000000016</v>
      </c>
      <c r="M41" s="22">
        <f t="shared" si="5"/>
        <v>0.18000000000000016</v>
      </c>
      <c r="N41" s="22">
        <f t="shared" si="5"/>
        <v>0.2200000000000002</v>
      </c>
      <c r="O41" s="22">
        <f t="shared" si="5"/>
        <v>0.24000000000000021</v>
      </c>
      <c r="P41" s="22">
        <f t="shared" si="5"/>
        <v>0.24000000000000021</v>
      </c>
      <c r="Q41" s="70">
        <f t="shared" si="5"/>
        <v>0.19999999999999996</v>
      </c>
      <c r="R41" s="55"/>
      <c r="S41" s="54">
        <f t="shared" si="6"/>
        <v>0.78000000000000025</v>
      </c>
      <c r="T41" s="54">
        <f t="shared" si="6"/>
        <v>0.75</v>
      </c>
      <c r="U41" s="54">
        <f t="shared" si="6"/>
        <v>0.92999999999999972</v>
      </c>
      <c r="V41" s="54">
        <f t="shared" si="6"/>
        <v>0.85000000000000053</v>
      </c>
      <c r="W41" s="56">
        <f t="shared" si="6"/>
        <v>0.85000000000000053</v>
      </c>
      <c r="X41" s="71"/>
      <c r="Y41" s="22">
        <f t="shared" si="7"/>
        <v>1.29</v>
      </c>
      <c r="Z41" s="22">
        <f t="shared" si="7"/>
        <v>1.38</v>
      </c>
      <c r="AA41" s="22">
        <f t="shared" si="7"/>
        <v>1.2600000000000007</v>
      </c>
      <c r="AB41" s="22">
        <f t="shared" si="7"/>
        <v>1.2800000000000002</v>
      </c>
      <c r="AC41" s="22">
        <f t="shared" si="7"/>
        <v>1.33</v>
      </c>
      <c r="AD41" s="22">
        <f t="shared" si="7"/>
        <v>1.3500000000000005</v>
      </c>
      <c r="AE41" s="22">
        <f t="shared" si="7"/>
        <v>1.2999999999999998</v>
      </c>
      <c r="AF41" s="22">
        <f t="shared" si="7"/>
        <v>1.3400000000000003</v>
      </c>
      <c r="AG41" s="22">
        <f t="shared" si="7"/>
        <v>1.25</v>
      </c>
      <c r="AH41" s="70">
        <f t="shared" si="7"/>
        <v>1.4200000000000004</v>
      </c>
    </row>
    <row r="42" spans="1:34" thickBot="1" x14ac:dyDescent="0.4">
      <c r="A42" s="57"/>
      <c r="B42" s="58">
        <f t="shared" si="4"/>
        <v>0.22000000000000064</v>
      </c>
      <c r="C42" s="58">
        <f t="shared" si="4"/>
        <v>0.1899999999999995</v>
      </c>
      <c r="D42" s="58">
        <f t="shared" si="4"/>
        <v>0.20000000000000018</v>
      </c>
      <c r="E42" s="58">
        <f t="shared" si="4"/>
        <v>0.26000000000000068</v>
      </c>
      <c r="F42" s="59">
        <f t="shared" si="4"/>
        <v>0.17000000000000082</v>
      </c>
      <c r="G42" s="73"/>
      <c r="H42" s="36">
        <f t="shared" si="5"/>
        <v>0.16000000000000014</v>
      </c>
      <c r="I42" s="36">
        <f t="shared" si="5"/>
        <v>0.30999999999999983</v>
      </c>
      <c r="J42" s="36">
        <f t="shared" si="5"/>
        <v>0.18999999999999995</v>
      </c>
      <c r="K42" s="36">
        <f t="shared" si="5"/>
        <v>0.20999999999999996</v>
      </c>
      <c r="L42" s="36">
        <f t="shared" si="5"/>
        <v>0.19999999999999973</v>
      </c>
      <c r="M42" s="36">
        <f t="shared" si="5"/>
        <v>0.20000000000000018</v>
      </c>
      <c r="N42" s="36">
        <f t="shared" si="5"/>
        <v>0.11999999999999966</v>
      </c>
      <c r="O42" s="36">
        <f t="shared" si="5"/>
        <v>0.17999999999999972</v>
      </c>
      <c r="P42" s="36">
        <f t="shared" si="5"/>
        <v>0.16000000000000014</v>
      </c>
      <c r="Q42" s="74">
        <f t="shared" si="5"/>
        <v>0.2300000000000002</v>
      </c>
      <c r="R42" s="57"/>
      <c r="S42" s="58">
        <f t="shared" si="6"/>
        <v>0.83999999999999986</v>
      </c>
      <c r="T42" s="58">
        <f t="shared" si="6"/>
        <v>0.73000000000000043</v>
      </c>
      <c r="U42" s="58">
        <f t="shared" si="6"/>
        <v>0.73999999999999932</v>
      </c>
      <c r="V42" s="58">
        <f t="shared" si="6"/>
        <v>0.72999999999999954</v>
      </c>
      <c r="W42" s="59">
        <f t="shared" si="6"/>
        <v>0.71</v>
      </c>
      <c r="X42" s="73"/>
      <c r="Y42" s="36">
        <f t="shared" si="7"/>
        <v>1.4600000000000004</v>
      </c>
      <c r="Z42" s="36">
        <f t="shared" si="7"/>
        <v>1.2899999999999991</v>
      </c>
      <c r="AA42" s="36">
        <f t="shared" si="7"/>
        <v>1.3900000000000006</v>
      </c>
      <c r="AB42" s="36">
        <f t="shared" si="7"/>
        <v>1.4000000000000004</v>
      </c>
      <c r="AC42" s="36">
        <f t="shared" si="7"/>
        <v>1.3000000000000007</v>
      </c>
      <c r="AD42" s="36">
        <f t="shared" si="7"/>
        <v>1.25</v>
      </c>
      <c r="AE42" s="36">
        <f t="shared" si="7"/>
        <v>1.2600000000000007</v>
      </c>
      <c r="AF42" s="36">
        <f t="shared" si="7"/>
        <v>1.3999999999999995</v>
      </c>
      <c r="AG42" s="36">
        <f t="shared" si="7"/>
        <v>1.3499999999999996</v>
      </c>
      <c r="AH42" s="74">
        <f t="shared" si="7"/>
        <v>1.2600000000000002</v>
      </c>
    </row>
    <row r="43" spans="1:34" thickTop="1" x14ac:dyDescent="0.35">
      <c r="A43" s="82" t="s">
        <v>65</v>
      </c>
      <c r="B43" s="60">
        <f>AVERAGE(B33:F37)</f>
        <v>0.29440000000000005</v>
      </c>
      <c r="C43" s="64" t="s">
        <v>51</v>
      </c>
      <c r="D43" s="60">
        <f>MAX(B33:F37)-MIN(B33:F37)</f>
        <v>0.27000000000000135</v>
      </c>
      <c r="E43" s="64" t="s">
        <v>50</v>
      </c>
      <c r="F43" s="61">
        <f>B43/(0.975/E27)</f>
        <v>0.51331282051282068</v>
      </c>
      <c r="G43" s="82" t="s">
        <v>65</v>
      </c>
      <c r="H43" s="60">
        <f>AVERAGE(H33:Q37)</f>
        <v>0.2036</v>
      </c>
      <c r="I43" s="64" t="s">
        <v>51</v>
      </c>
      <c r="J43" s="60">
        <f>MAX(H33:Q37)-MIN(H33:Q37)</f>
        <v>0.15000000000000036</v>
      </c>
      <c r="K43" s="64" t="s">
        <v>50</v>
      </c>
      <c r="L43" s="78">
        <f>H43/(0.975/K27)</f>
        <v>0.3132307692307692</v>
      </c>
      <c r="M43" s="79" t="s">
        <v>60</v>
      </c>
      <c r="N43" s="80">
        <f>1-(J43/2*H43)</f>
        <v>0.98472999999999999</v>
      </c>
      <c r="O43" s="84" t="s">
        <v>62</v>
      </c>
      <c r="P43" s="86">
        <f>MAX(H33:Q42)-MIN(H33:Q42)</f>
        <v>0.20000000000000018</v>
      </c>
      <c r="Q43" s="152"/>
      <c r="R43" s="82" t="s">
        <v>65</v>
      </c>
      <c r="S43" s="60">
        <f>AVERAGE(S33:W37)</f>
        <v>1.03112</v>
      </c>
      <c r="T43" s="64" t="s">
        <v>51</v>
      </c>
      <c r="U43" s="60">
        <f>MAX(S33:W37)-MIN(S33:W37)</f>
        <v>0.35000000000000009</v>
      </c>
      <c r="V43" s="64" t="s">
        <v>50</v>
      </c>
      <c r="W43" s="61">
        <f>S43/(0.975/V27)</f>
        <v>1.4805825641025641</v>
      </c>
      <c r="X43" s="82" t="s">
        <v>65</v>
      </c>
      <c r="Y43" s="60">
        <f>AVERAGE(Y33:AH37)</f>
        <v>1.6817999999999997</v>
      </c>
      <c r="Z43" s="64" t="s">
        <v>51</v>
      </c>
      <c r="AA43" s="60">
        <f>MAX(Y33:AH37)-MIN(Y33:AH37)</f>
        <v>0.3100000000000005</v>
      </c>
      <c r="AB43" s="64" t="s">
        <v>50</v>
      </c>
      <c r="AC43" s="78">
        <f>Y43/(2.268/AB27)</f>
        <v>1.1123015873015873</v>
      </c>
      <c r="AD43" s="79" t="s">
        <v>60</v>
      </c>
      <c r="AE43" s="80">
        <f>1-(AA43/2*Y43)</f>
        <v>0.73932099999999967</v>
      </c>
      <c r="AF43" s="84" t="s">
        <v>62</v>
      </c>
      <c r="AG43" s="86">
        <f>MAX(Y33:AH42)-MIN(Y33:AH42)</f>
        <v>0.69</v>
      </c>
      <c r="AH43" s="152"/>
    </row>
    <row r="44" spans="1:34" thickBot="1" x14ac:dyDescent="0.4">
      <c r="A44" s="83" t="s">
        <v>64</v>
      </c>
      <c r="B44" s="62">
        <f>AVERAGE(B39:F42)</f>
        <v>0.24050000000000021</v>
      </c>
      <c r="C44" s="65" t="s">
        <v>51</v>
      </c>
      <c r="D44" s="62">
        <f>MAX(B38:F42)-MIN(B38:F42)</f>
        <v>0.34999999999999964</v>
      </c>
      <c r="E44" s="65" t="s">
        <v>50</v>
      </c>
      <c r="F44" s="63">
        <f>B44/(0.975/E27)</f>
        <v>0.41933333333333372</v>
      </c>
      <c r="G44" s="83" t="s">
        <v>64</v>
      </c>
      <c r="H44" s="62">
        <f>AVERAGE(H39:Q42)</f>
        <v>0.20925000000000002</v>
      </c>
      <c r="I44" s="65" t="s">
        <v>51</v>
      </c>
      <c r="J44" s="62">
        <f>MAX(H38:Q42)-MIN(H38:Q42)</f>
        <v>0.20000000000000018</v>
      </c>
      <c r="K44" s="65" t="s">
        <v>50</v>
      </c>
      <c r="L44" s="75">
        <f>H44/(0.975/K27)</f>
        <v>0.32192307692307692</v>
      </c>
      <c r="M44" s="76" t="s">
        <v>60</v>
      </c>
      <c r="N44" s="81">
        <f>1-(J44/2*H44)</f>
        <v>0.97907500000000003</v>
      </c>
      <c r="O44" s="85" t="s">
        <v>63</v>
      </c>
      <c r="P44" s="87">
        <f>1-(P43/2*AVERAGE(H43:H44))</f>
        <v>0.97935749999999999</v>
      </c>
      <c r="Q44" s="153"/>
      <c r="R44" s="83" t="s">
        <v>64</v>
      </c>
      <c r="S44" s="62">
        <f>AVERAGE(S39:W42)</f>
        <v>0.81950000000000023</v>
      </c>
      <c r="T44" s="65" t="s">
        <v>51</v>
      </c>
      <c r="U44" s="62">
        <f>MAX(S38:W42)-MIN(S38:W42)</f>
        <v>0.24000000000000021</v>
      </c>
      <c r="V44" s="65" t="s">
        <v>50</v>
      </c>
      <c r="W44" s="63">
        <f>S44/(0.975/V27)</f>
        <v>1.1767179487179489</v>
      </c>
      <c r="X44" s="83" t="s">
        <v>64</v>
      </c>
      <c r="Y44" s="62">
        <f>AVERAGE(Y39:AH42)</f>
        <v>1.35425</v>
      </c>
      <c r="Z44" s="65" t="s">
        <v>51</v>
      </c>
      <c r="AA44" s="62">
        <f>MAX(Y38:AH42)-MIN(Y38:AH42)</f>
        <v>0.45000000000000018</v>
      </c>
      <c r="AB44" s="65" t="s">
        <v>50</v>
      </c>
      <c r="AC44" s="75">
        <f>Y44/(2.268/AB27)</f>
        <v>0.89566798941798953</v>
      </c>
      <c r="AD44" s="76" t="s">
        <v>60</v>
      </c>
      <c r="AE44" s="81">
        <f>1-(AA44/2*Y44)</f>
        <v>0.69529374999999982</v>
      </c>
      <c r="AF44" s="85" t="s">
        <v>63</v>
      </c>
      <c r="AG44" s="87">
        <f>1-(AG43/2*AVERAGE(Y43:Y44))</f>
        <v>0.47628137500000012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761" priority="5" operator="notBetween">
      <formula>0.2</formula>
      <formula>0.404</formula>
    </cfRule>
  </conditionalFormatting>
  <conditionalFormatting sqref="E28">
    <cfRule type="cellIs" dxfId="760" priority="6" operator="notBetween">
      <formula>0.38</formula>
      <formula>0.72</formula>
    </cfRule>
  </conditionalFormatting>
  <conditionalFormatting sqref="K26">
    <cfRule type="cellIs" dxfId="759" priority="4" operator="notBetween">
      <formula>0.77</formula>
      <formula>0.91</formula>
    </cfRule>
  </conditionalFormatting>
  <conditionalFormatting sqref="K28">
    <cfRule type="cellIs" dxfId="758" priority="3" operator="notBetween">
      <formula>0.38</formula>
      <formula>0.72</formula>
    </cfRule>
  </conditionalFormatting>
  <conditionalFormatting sqref="AB26">
    <cfRule type="cellIs" dxfId="757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FD31-21A8-4371-BEB5-E863B7F7A3D2}">
  <sheetPr>
    <pageSetUpPr fitToPage="1"/>
  </sheetPr>
  <dimension ref="A1:AH46"/>
  <sheetViews>
    <sheetView topLeftCell="F1" zoomScaleNormal="100" workbookViewId="0">
      <selection activeCell="X23" sqref="X23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4.9400000000000004</v>
      </c>
      <c r="C4" s="91">
        <v>4.92</v>
      </c>
      <c r="D4" s="91">
        <v>5.14</v>
      </c>
      <c r="E4" s="91">
        <v>5.19</v>
      </c>
      <c r="F4" s="95">
        <v>5.17</v>
      </c>
      <c r="G4" s="23" t="s">
        <v>74</v>
      </c>
      <c r="H4" s="91">
        <v>2.13</v>
      </c>
      <c r="I4" s="91">
        <v>2.27</v>
      </c>
      <c r="J4" s="91">
        <v>2.31</v>
      </c>
      <c r="K4" s="91">
        <v>2.39</v>
      </c>
      <c r="L4" s="91">
        <v>2.38</v>
      </c>
      <c r="M4" s="91">
        <v>2.34</v>
      </c>
      <c r="N4" s="91">
        <v>2.33</v>
      </c>
      <c r="O4" s="91">
        <v>2.37</v>
      </c>
      <c r="P4" s="91">
        <v>2.2599999999999998</v>
      </c>
      <c r="Q4" s="95">
        <v>2.17</v>
      </c>
      <c r="R4" s="108" t="s">
        <v>74</v>
      </c>
      <c r="S4" s="91">
        <v>5.2</v>
      </c>
      <c r="T4" s="91">
        <v>5.21</v>
      </c>
      <c r="U4" s="91">
        <v>5</v>
      </c>
      <c r="V4" s="91">
        <v>4.91</v>
      </c>
      <c r="W4" s="95">
        <v>4.8099999999999996</v>
      </c>
      <c r="X4" s="23" t="s">
        <v>74</v>
      </c>
      <c r="Y4" s="91">
        <v>5.54</v>
      </c>
      <c r="Z4" s="91">
        <v>5.56</v>
      </c>
      <c r="AA4" s="91">
        <v>5.66</v>
      </c>
      <c r="AB4" s="91">
        <v>5.69</v>
      </c>
      <c r="AC4" s="91">
        <v>5.52</v>
      </c>
      <c r="AD4" s="91">
        <v>5.58</v>
      </c>
      <c r="AE4" s="91">
        <v>5.38</v>
      </c>
      <c r="AF4" s="91">
        <v>5.58</v>
      </c>
      <c r="AG4" s="91">
        <v>5.43</v>
      </c>
      <c r="AH4" s="95">
        <v>5.46</v>
      </c>
    </row>
    <row r="5" spans="1:34" ht="16.5" x14ac:dyDescent="0.35">
      <c r="A5" s="109"/>
      <c r="B5" s="91">
        <v>4.93</v>
      </c>
      <c r="C5" s="90">
        <v>4.8499999999999996</v>
      </c>
      <c r="D5" s="90">
        <v>5.03</v>
      </c>
      <c r="E5" s="90">
        <v>5.2</v>
      </c>
      <c r="F5" s="94">
        <v>5.32</v>
      </c>
      <c r="G5" s="25"/>
      <c r="H5" s="91">
        <v>2.23</v>
      </c>
      <c r="I5" s="90">
        <v>2.2799999999999998</v>
      </c>
      <c r="J5" s="90">
        <v>2.46</v>
      </c>
      <c r="K5" s="90">
        <v>2.36</v>
      </c>
      <c r="L5" s="90">
        <v>2.35</v>
      </c>
      <c r="M5" s="90">
        <v>2.37</v>
      </c>
      <c r="N5" s="90">
        <v>2.37</v>
      </c>
      <c r="O5" s="90">
        <v>2.36</v>
      </c>
      <c r="P5" s="90">
        <v>2.2599999999999998</v>
      </c>
      <c r="Q5" s="94">
        <v>2.15</v>
      </c>
      <c r="R5" s="109"/>
      <c r="S5" s="91">
        <v>5.26</v>
      </c>
      <c r="T5" s="90">
        <v>5.16</v>
      </c>
      <c r="U5" s="90">
        <v>5.13</v>
      </c>
      <c r="V5" s="90">
        <v>4.9800000000000004</v>
      </c>
      <c r="W5" s="94">
        <v>4.9800000000000004</v>
      </c>
      <c r="X5" s="25"/>
      <c r="Y5" s="91">
        <v>5.49</v>
      </c>
      <c r="Z5" s="90">
        <v>5.65</v>
      </c>
      <c r="AA5" s="90">
        <v>5.86</v>
      </c>
      <c r="AB5" s="90">
        <v>5.63</v>
      </c>
      <c r="AC5" s="90">
        <v>5.6</v>
      </c>
      <c r="AD5" s="90">
        <v>5.57</v>
      </c>
      <c r="AE5" s="90">
        <v>5.58</v>
      </c>
      <c r="AF5" s="90">
        <v>5.63</v>
      </c>
      <c r="AG5" s="90">
        <v>5.47</v>
      </c>
      <c r="AH5" s="94">
        <v>5.53</v>
      </c>
    </row>
    <row r="6" spans="1:34" ht="16.5" x14ac:dyDescent="0.35">
      <c r="A6" s="109"/>
      <c r="B6" s="91">
        <v>4.84</v>
      </c>
      <c r="C6" s="90">
        <v>4.8499999999999996</v>
      </c>
      <c r="D6" s="90">
        <v>5.07</v>
      </c>
      <c r="E6" s="90">
        <v>5.36</v>
      </c>
      <c r="F6" s="94">
        <v>5.26</v>
      </c>
      <c r="G6" s="25"/>
      <c r="H6" s="91">
        <v>2.2000000000000002</v>
      </c>
      <c r="I6" s="90">
        <v>2.29</v>
      </c>
      <c r="J6" s="90">
        <v>2.37</v>
      </c>
      <c r="K6" s="90">
        <v>2.4900000000000002</v>
      </c>
      <c r="L6" s="90">
        <v>2.39</v>
      </c>
      <c r="M6" s="90">
        <v>2.37</v>
      </c>
      <c r="N6" s="90">
        <v>2.27</v>
      </c>
      <c r="O6" s="90">
        <v>2.2799999999999998</v>
      </c>
      <c r="P6" s="90">
        <v>2.31</v>
      </c>
      <c r="Q6" s="94">
        <v>2.17</v>
      </c>
      <c r="R6" s="109"/>
      <c r="S6" s="91">
        <v>5.29</v>
      </c>
      <c r="T6" s="90">
        <v>5.21</v>
      </c>
      <c r="U6" s="90">
        <v>5.17</v>
      </c>
      <c r="V6" s="90">
        <v>5.03</v>
      </c>
      <c r="W6" s="94">
        <v>5</v>
      </c>
      <c r="X6" s="25"/>
      <c r="Y6" s="91">
        <v>5.56</v>
      </c>
      <c r="Z6" s="90">
        <v>5.72</v>
      </c>
      <c r="AA6" s="90">
        <v>5.78</v>
      </c>
      <c r="AB6" s="90">
        <v>5.7</v>
      </c>
      <c r="AC6" s="90">
        <v>5.59</v>
      </c>
      <c r="AD6" s="90">
        <v>5.6</v>
      </c>
      <c r="AE6" s="90">
        <v>5.59</v>
      </c>
      <c r="AF6" s="90">
        <v>5.7</v>
      </c>
      <c r="AG6" s="90">
        <v>5.44</v>
      </c>
      <c r="AH6" s="94">
        <v>5.5</v>
      </c>
    </row>
    <row r="7" spans="1:34" ht="16.5" x14ac:dyDescent="0.35">
      <c r="A7" s="109"/>
      <c r="B7" s="91">
        <v>4.99</v>
      </c>
      <c r="C7" s="90">
        <v>4.82</v>
      </c>
      <c r="D7" s="90">
        <v>5.12</v>
      </c>
      <c r="E7" s="90">
        <v>5.34</v>
      </c>
      <c r="F7" s="94">
        <v>5.15</v>
      </c>
      <c r="G7" s="25"/>
      <c r="H7" s="91">
        <v>2.17</v>
      </c>
      <c r="I7" s="90">
        <v>2.38</v>
      </c>
      <c r="J7" s="90">
        <v>2.39</v>
      </c>
      <c r="K7" s="90">
        <v>2.44</v>
      </c>
      <c r="L7" s="90">
        <v>2.38</v>
      </c>
      <c r="M7" s="90">
        <v>2.38</v>
      </c>
      <c r="N7" s="90">
        <v>2.37</v>
      </c>
      <c r="O7" s="90">
        <v>2.31</v>
      </c>
      <c r="P7" s="90">
        <v>2.27</v>
      </c>
      <c r="Q7" s="94">
        <v>2.13</v>
      </c>
      <c r="R7" s="109"/>
      <c r="S7" s="91">
        <v>5.15</v>
      </c>
      <c r="T7" s="90">
        <v>5.32</v>
      </c>
      <c r="U7" s="90">
        <v>5.18</v>
      </c>
      <c r="V7" s="90">
        <v>4.9400000000000004</v>
      </c>
      <c r="W7" s="94">
        <v>4.96</v>
      </c>
      <c r="X7" s="25"/>
      <c r="Y7" s="91">
        <v>5.55</v>
      </c>
      <c r="Z7" s="90">
        <v>5.81</v>
      </c>
      <c r="AA7" s="90">
        <v>5.77</v>
      </c>
      <c r="AB7" s="90">
        <v>5.62</v>
      </c>
      <c r="AC7" s="90">
        <v>5.64</v>
      </c>
      <c r="AD7" s="90">
        <v>5.58</v>
      </c>
      <c r="AE7" s="90">
        <v>5.44</v>
      </c>
      <c r="AF7" s="90">
        <v>5.63</v>
      </c>
      <c r="AG7" s="90">
        <v>5.48</v>
      </c>
      <c r="AH7" s="94">
        <v>5.46</v>
      </c>
    </row>
    <row r="8" spans="1:34" ht="16.5" x14ac:dyDescent="0.35">
      <c r="A8" s="109"/>
      <c r="B8" s="91">
        <v>4.96</v>
      </c>
      <c r="C8" s="90">
        <v>4.9400000000000004</v>
      </c>
      <c r="D8" s="90">
        <v>5.21</v>
      </c>
      <c r="E8" s="90">
        <v>5.31</v>
      </c>
      <c r="F8" s="94">
        <v>5.27</v>
      </c>
      <c r="G8" s="25"/>
      <c r="H8" s="91">
        <v>2.1800000000000002</v>
      </c>
      <c r="I8" s="90">
        <v>2.34</v>
      </c>
      <c r="J8" s="90">
        <v>2.44</v>
      </c>
      <c r="K8" s="90">
        <v>2.39</v>
      </c>
      <c r="L8" s="90">
        <v>2.39</v>
      </c>
      <c r="M8" s="90">
        <v>2.36</v>
      </c>
      <c r="N8" s="90">
        <v>2.3740000000000001</v>
      </c>
      <c r="O8" s="90">
        <v>2.33</v>
      </c>
      <c r="P8" s="90">
        <v>2.2400000000000002</v>
      </c>
      <c r="Q8" s="94">
        <v>2.12</v>
      </c>
      <c r="R8" s="109"/>
      <c r="S8" s="91">
        <v>5.22</v>
      </c>
      <c r="T8" s="90">
        <v>5.25</v>
      </c>
      <c r="U8" s="90">
        <v>5.04</v>
      </c>
      <c r="V8" s="90">
        <v>4.93</v>
      </c>
      <c r="W8" s="94">
        <v>4.8499999999999996</v>
      </c>
      <c r="X8" s="25"/>
      <c r="Y8" s="91">
        <v>5.58</v>
      </c>
      <c r="Z8" s="90">
        <v>5.68</v>
      </c>
      <c r="AA8" s="90">
        <v>5.76</v>
      </c>
      <c r="AB8" s="90">
        <v>5.63</v>
      </c>
      <c r="AC8" s="90">
        <v>5.67</v>
      </c>
      <c r="AD8" s="90">
        <v>5.57</v>
      </c>
      <c r="AE8" s="90">
        <v>5.52</v>
      </c>
      <c r="AF8" s="90">
        <v>5.73</v>
      </c>
      <c r="AG8" s="90">
        <v>5.58</v>
      </c>
      <c r="AH8" s="94">
        <v>5.49</v>
      </c>
    </row>
    <row r="9" spans="1:34" ht="16.5" x14ac:dyDescent="0.35">
      <c r="A9" s="110"/>
      <c r="B9" s="90">
        <v>4.8600000000000003</v>
      </c>
      <c r="C9" s="90">
        <v>4.91</v>
      </c>
      <c r="D9" s="90">
        <v>5.08</v>
      </c>
      <c r="E9" s="90">
        <v>5.16</v>
      </c>
      <c r="F9" s="94">
        <v>5.09</v>
      </c>
      <c r="G9" s="25"/>
      <c r="H9" s="90">
        <v>2.25</v>
      </c>
      <c r="I9" s="90">
        <v>2.2999999999999998</v>
      </c>
      <c r="J9" s="90">
        <v>2.33</v>
      </c>
      <c r="K9" s="90">
        <v>2.38</v>
      </c>
      <c r="L9" s="90">
        <v>2.35</v>
      </c>
      <c r="M9" s="90">
        <v>2.34</v>
      </c>
      <c r="N9" s="90">
        <v>2.29</v>
      </c>
      <c r="O9" s="90">
        <v>2.31</v>
      </c>
      <c r="P9" s="90">
        <v>2.2599999999999998</v>
      </c>
      <c r="Q9" s="94">
        <v>2.23</v>
      </c>
      <c r="R9" s="110"/>
      <c r="S9" s="90">
        <v>5.0599999999999996</v>
      </c>
      <c r="T9" s="90">
        <v>5.16</v>
      </c>
      <c r="U9" s="90">
        <v>5.05</v>
      </c>
      <c r="V9" s="90">
        <v>4.8600000000000003</v>
      </c>
      <c r="W9" s="94">
        <v>4.79</v>
      </c>
      <c r="X9" s="25"/>
      <c r="Y9" s="90">
        <v>5.53</v>
      </c>
      <c r="Z9" s="90">
        <v>5.67</v>
      </c>
      <c r="AA9" s="90">
        <v>5.72</v>
      </c>
      <c r="AB9" s="90">
        <v>5.65</v>
      </c>
      <c r="AC9" s="90">
        <v>5.67</v>
      </c>
      <c r="AD9" s="90">
        <v>5.61</v>
      </c>
      <c r="AE9" s="90">
        <v>5.59</v>
      </c>
      <c r="AF9" s="90">
        <v>5.38</v>
      </c>
      <c r="AG9" s="90">
        <v>5.37</v>
      </c>
      <c r="AH9" s="94">
        <v>5.34</v>
      </c>
    </row>
    <row r="10" spans="1:34" ht="16.5" x14ac:dyDescent="0.35">
      <c r="A10" s="111"/>
      <c r="B10" s="90">
        <v>4.8600000000000003</v>
      </c>
      <c r="C10" s="90">
        <v>4.93</v>
      </c>
      <c r="D10" s="90">
        <v>5.14</v>
      </c>
      <c r="E10" s="90">
        <v>5.16</v>
      </c>
      <c r="F10" s="94">
        <v>5.2</v>
      </c>
      <c r="G10" s="31"/>
      <c r="H10" s="90">
        <v>2.1</v>
      </c>
      <c r="I10" s="90">
        <v>2.35</v>
      </c>
      <c r="J10" s="90">
        <v>2.3199999999999998</v>
      </c>
      <c r="K10" s="90">
        <v>2.3199999999999998</v>
      </c>
      <c r="L10" s="90">
        <v>2.37</v>
      </c>
      <c r="M10" s="90">
        <v>2.3199999999999998</v>
      </c>
      <c r="N10" s="90">
        <v>2.36</v>
      </c>
      <c r="O10" s="90">
        <v>2.2599999999999998</v>
      </c>
      <c r="P10" s="90">
        <v>2.16</v>
      </c>
      <c r="Q10" s="94">
        <v>2.2000000000000002</v>
      </c>
      <c r="R10" s="111"/>
      <c r="S10" s="90">
        <v>5.09</v>
      </c>
      <c r="T10" s="90">
        <v>5.21</v>
      </c>
      <c r="U10" s="90">
        <v>5.22</v>
      </c>
      <c r="V10" s="90">
        <v>4.92</v>
      </c>
      <c r="W10" s="94">
        <v>4.82</v>
      </c>
      <c r="X10" s="31"/>
      <c r="Y10" s="90">
        <v>5.65</v>
      </c>
      <c r="Z10" s="90">
        <v>5.68</v>
      </c>
      <c r="AA10" s="90">
        <v>5.7</v>
      </c>
      <c r="AB10" s="90">
        <v>5.87</v>
      </c>
      <c r="AC10" s="90">
        <v>5.78</v>
      </c>
      <c r="AD10" s="90">
        <v>5.66</v>
      </c>
      <c r="AE10" s="90">
        <v>5.47</v>
      </c>
      <c r="AF10" s="90">
        <v>5.43</v>
      </c>
      <c r="AG10" s="90">
        <v>5.42</v>
      </c>
      <c r="AH10" s="94">
        <v>5.34</v>
      </c>
    </row>
    <row r="11" spans="1:34" ht="16.5" x14ac:dyDescent="0.35">
      <c r="A11" s="109"/>
      <c r="B11" s="96">
        <v>4.8899999999999997</v>
      </c>
      <c r="C11" s="96">
        <v>4.8899999999999997</v>
      </c>
      <c r="D11" s="96">
        <v>5.0999999999999996</v>
      </c>
      <c r="E11" s="96">
        <v>5.12</v>
      </c>
      <c r="F11" s="97">
        <v>5.1100000000000003</v>
      </c>
      <c r="G11" s="23"/>
      <c r="H11" s="96">
        <v>2.1800000000000002</v>
      </c>
      <c r="I11" s="96">
        <v>2.39</v>
      </c>
      <c r="J11" s="96">
        <v>2.41</v>
      </c>
      <c r="K11" s="96">
        <v>2.4</v>
      </c>
      <c r="L11" s="96">
        <v>2.37</v>
      </c>
      <c r="M11" s="96">
        <v>2.38</v>
      </c>
      <c r="N11" s="96">
        <v>2.34</v>
      </c>
      <c r="O11" s="96">
        <v>2.35</v>
      </c>
      <c r="P11" s="96">
        <v>2.2599999999999998</v>
      </c>
      <c r="Q11" s="97">
        <v>2.34</v>
      </c>
      <c r="R11" s="109"/>
      <c r="S11" s="96">
        <v>5.03</v>
      </c>
      <c r="T11" s="96">
        <v>5.23</v>
      </c>
      <c r="U11" s="96">
        <v>5</v>
      </c>
      <c r="V11" s="96">
        <v>4.93</v>
      </c>
      <c r="W11" s="97">
        <v>4.8499999999999996</v>
      </c>
      <c r="X11" s="23"/>
      <c r="Y11" s="96">
        <v>5.36</v>
      </c>
      <c r="Z11" s="96">
        <v>5.76</v>
      </c>
      <c r="AA11" s="96">
        <v>5.84</v>
      </c>
      <c r="AB11" s="96">
        <v>5.83</v>
      </c>
      <c r="AC11" s="96">
        <v>5.84</v>
      </c>
      <c r="AD11" s="96">
        <v>5.65</v>
      </c>
      <c r="AE11" s="96">
        <v>5.53</v>
      </c>
      <c r="AF11" s="96">
        <v>5.35</v>
      </c>
      <c r="AG11" s="96">
        <v>5.37</v>
      </c>
      <c r="AH11" s="97">
        <v>5.33</v>
      </c>
    </row>
    <row r="12" spans="1:34" ht="16.5" x14ac:dyDescent="0.35">
      <c r="A12" s="109"/>
      <c r="B12" s="90">
        <v>4.8899999999999997</v>
      </c>
      <c r="C12" s="90">
        <v>4.97</v>
      </c>
      <c r="D12" s="90">
        <v>5.0999999999999996</v>
      </c>
      <c r="E12" s="90">
        <v>5.19</v>
      </c>
      <c r="F12" s="94">
        <v>5.13</v>
      </c>
      <c r="G12" s="25"/>
      <c r="H12" s="90">
        <v>2.2200000000000002</v>
      </c>
      <c r="I12" s="90">
        <v>2.35</v>
      </c>
      <c r="J12" s="90">
        <v>2.36</v>
      </c>
      <c r="K12" s="90">
        <v>2.38</v>
      </c>
      <c r="L12" s="90">
        <v>2.37</v>
      </c>
      <c r="M12" s="90">
        <v>2.39</v>
      </c>
      <c r="N12" s="90">
        <v>2.36</v>
      </c>
      <c r="O12" s="90">
        <v>2.34</v>
      </c>
      <c r="P12" s="90">
        <v>2.29</v>
      </c>
      <c r="Q12" s="94">
        <v>2.25</v>
      </c>
      <c r="R12" s="109"/>
      <c r="S12" s="90">
        <v>5.13</v>
      </c>
      <c r="T12" s="90">
        <v>5.22</v>
      </c>
      <c r="U12" s="90">
        <v>5.0999999999999996</v>
      </c>
      <c r="V12" s="90">
        <v>4.8899999999999997</v>
      </c>
      <c r="W12" s="94">
        <v>4.7699999999999996</v>
      </c>
      <c r="X12" s="25"/>
      <c r="Y12" s="90">
        <v>5.46</v>
      </c>
      <c r="Z12" s="90">
        <v>5.67</v>
      </c>
      <c r="AA12" s="90">
        <v>5.76</v>
      </c>
      <c r="AB12" s="90">
        <v>5.74</v>
      </c>
      <c r="AC12" s="90">
        <v>5.71</v>
      </c>
      <c r="AD12" s="90">
        <v>5.72</v>
      </c>
      <c r="AE12" s="90">
        <v>5.46</v>
      </c>
      <c r="AF12" s="90">
        <v>5.31</v>
      </c>
      <c r="AG12" s="90">
        <v>5.42</v>
      </c>
      <c r="AH12" s="94">
        <v>5.29</v>
      </c>
    </row>
    <row r="13" spans="1:34" thickBot="1" x14ac:dyDescent="0.4">
      <c r="A13" s="112"/>
      <c r="B13" s="92">
        <v>4.8499999999999996</v>
      </c>
      <c r="C13" s="92">
        <v>4.8099999999999996</v>
      </c>
      <c r="D13" s="92">
        <v>5.0199999999999996</v>
      </c>
      <c r="E13" s="92">
        <v>5.22</v>
      </c>
      <c r="F13" s="93">
        <v>5.0599999999999996</v>
      </c>
      <c r="G13" s="33"/>
      <c r="H13" s="92">
        <v>2.23</v>
      </c>
      <c r="I13" s="92">
        <v>2.2799999999999998</v>
      </c>
      <c r="J13" s="92">
        <v>2.31</v>
      </c>
      <c r="K13" s="92">
        <v>2.42</v>
      </c>
      <c r="L13" s="92">
        <v>2.33</v>
      </c>
      <c r="M13" s="92">
        <v>2.34</v>
      </c>
      <c r="N13" s="92">
        <v>2.36</v>
      </c>
      <c r="O13" s="92">
        <v>2.2999999999999998</v>
      </c>
      <c r="P13" s="92">
        <v>2.23</v>
      </c>
      <c r="Q13" s="93">
        <v>2.15</v>
      </c>
      <c r="R13" s="112"/>
      <c r="S13" s="92">
        <v>5.1769999999999996</v>
      </c>
      <c r="T13" s="92">
        <v>5.16</v>
      </c>
      <c r="U13" s="92">
        <v>5</v>
      </c>
      <c r="V13" s="92">
        <v>4.82</v>
      </c>
      <c r="W13" s="93">
        <v>4.83</v>
      </c>
      <c r="X13" s="33"/>
      <c r="Y13" s="92">
        <v>5.36</v>
      </c>
      <c r="Z13" s="92">
        <v>5.68</v>
      </c>
      <c r="AA13" s="92">
        <v>5.84</v>
      </c>
      <c r="AB13" s="92">
        <v>5.73</v>
      </c>
      <c r="AC13" s="92">
        <v>5.76</v>
      </c>
      <c r="AD13" s="92">
        <v>5.59</v>
      </c>
      <c r="AE13" s="92">
        <v>5.47</v>
      </c>
      <c r="AF13" s="92">
        <v>5.28</v>
      </c>
      <c r="AG13" s="92">
        <v>5.43</v>
      </c>
      <c r="AH13" s="93">
        <v>5.34</v>
      </c>
    </row>
    <row r="14" spans="1:34" ht="16.5" x14ac:dyDescent="0.35">
      <c r="A14" s="113" t="s">
        <v>75</v>
      </c>
      <c r="B14" s="114">
        <v>4.68</v>
      </c>
      <c r="C14" s="115">
        <v>4.6399999999999997</v>
      </c>
      <c r="D14" s="115">
        <v>4.83</v>
      </c>
      <c r="E14" s="115">
        <v>4.92</v>
      </c>
      <c r="F14" s="116">
        <v>4.87</v>
      </c>
      <c r="G14" s="113" t="s">
        <v>75</v>
      </c>
      <c r="H14" s="115">
        <v>1.81</v>
      </c>
      <c r="I14" s="115">
        <v>1.92</v>
      </c>
      <c r="J14" s="115">
        <v>2.02</v>
      </c>
      <c r="K14" s="115">
        <v>2.04</v>
      </c>
      <c r="L14" s="115">
        <v>2.0299999999999998</v>
      </c>
      <c r="M14" s="115">
        <v>2.0099999999999998</v>
      </c>
      <c r="N14" s="115">
        <v>1.97</v>
      </c>
      <c r="O14" s="115">
        <v>1.99</v>
      </c>
      <c r="P14" s="115">
        <v>1.87</v>
      </c>
      <c r="Q14" s="116">
        <v>1.78</v>
      </c>
      <c r="R14" s="113" t="s">
        <v>75</v>
      </c>
      <c r="S14" s="114">
        <v>3.79</v>
      </c>
      <c r="T14" s="115">
        <v>3.85</v>
      </c>
      <c r="U14" s="115">
        <v>3.69</v>
      </c>
      <c r="V14" s="115">
        <v>3.47</v>
      </c>
      <c r="W14" s="116">
        <v>3.46</v>
      </c>
      <c r="X14" s="113" t="s">
        <v>75</v>
      </c>
      <c r="Y14" s="115">
        <v>4.32</v>
      </c>
      <c r="Z14" s="115">
        <v>4.3899999999999997</v>
      </c>
      <c r="AA14" s="115">
        <v>4.3899999999999997</v>
      </c>
      <c r="AB14" s="115">
        <v>4.41</v>
      </c>
      <c r="AC14" s="115">
        <v>4.22</v>
      </c>
      <c r="AD14" s="115">
        <v>4.22</v>
      </c>
      <c r="AE14" s="115">
        <v>4.08</v>
      </c>
      <c r="AF14" s="115">
        <v>4.16</v>
      </c>
      <c r="AG14" s="115">
        <v>4.07</v>
      </c>
      <c r="AH14" s="116">
        <v>4.21</v>
      </c>
    </row>
    <row r="15" spans="1:34" ht="16.5" x14ac:dyDescent="0.35">
      <c r="A15" s="14"/>
      <c r="B15" s="98">
        <v>4.63</v>
      </c>
      <c r="C15" s="98">
        <v>4.5999999999999996</v>
      </c>
      <c r="D15" s="98">
        <v>4.8</v>
      </c>
      <c r="E15" s="98">
        <v>4.92</v>
      </c>
      <c r="F15" s="99">
        <v>4.88</v>
      </c>
      <c r="G15" s="25"/>
      <c r="H15" s="98">
        <v>1.85</v>
      </c>
      <c r="I15" s="98">
        <v>1.91</v>
      </c>
      <c r="J15" s="98">
        <v>2.06</v>
      </c>
      <c r="K15" s="98">
        <v>2.0299999999999998</v>
      </c>
      <c r="L15" s="98">
        <v>2.0299999999999998</v>
      </c>
      <c r="M15" s="98">
        <v>2.04</v>
      </c>
      <c r="N15" s="98">
        <v>2.0099999999999998</v>
      </c>
      <c r="O15" s="98">
        <v>2.0699999999999998</v>
      </c>
      <c r="P15" s="98">
        <v>1.92</v>
      </c>
      <c r="Q15" s="99">
        <v>1.82</v>
      </c>
      <c r="R15" s="14"/>
      <c r="S15" s="98">
        <v>3.75</v>
      </c>
      <c r="T15" s="98">
        <v>3.75</v>
      </c>
      <c r="U15" s="98">
        <v>3.72</v>
      </c>
      <c r="V15" s="98">
        <v>3.5</v>
      </c>
      <c r="W15" s="99">
        <v>3.52</v>
      </c>
      <c r="X15" s="25"/>
      <c r="Y15" s="98">
        <v>4.28</v>
      </c>
      <c r="Z15" s="98">
        <v>4.46</v>
      </c>
      <c r="AA15" s="98">
        <v>4.53</v>
      </c>
      <c r="AB15" s="98">
        <v>4.46</v>
      </c>
      <c r="AC15" s="98">
        <v>4.38</v>
      </c>
      <c r="AD15" s="98">
        <v>4.3099999999999996</v>
      </c>
      <c r="AE15" s="98">
        <v>4.34</v>
      </c>
      <c r="AF15" s="98">
        <v>4.3</v>
      </c>
      <c r="AG15" s="98">
        <v>4.24</v>
      </c>
      <c r="AH15" s="99">
        <v>4.22</v>
      </c>
    </row>
    <row r="16" spans="1:34" ht="16.5" x14ac:dyDescent="0.35">
      <c r="A16" s="14"/>
      <c r="B16" s="98">
        <v>4.68</v>
      </c>
      <c r="C16" s="98">
        <v>4.62</v>
      </c>
      <c r="D16" s="98">
        <v>4.78</v>
      </c>
      <c r="E16" s="98">
        <v>4.99</v>
      </c>
      <c r="F16" s="99">
        <v>4.87</v>
      </c>
      <c r="G16" s="25"/>
      <c r="H16" s="98">
        <v>1.85</v>
      </c>
      <c r="I16" s="98">
        <v>1.94</v>
      </c>
      <c r="J16" s="98">
        <v>2.0499999999999998</v>
      </c>
      <c r="K16" s="98">
        <v>2.0699999999999998</v>
      </c>
      <c r="L16" s="98">
        <v>2</v>
      </c>
      <c r="M16" s="98">
        <v>1.99</v>
      </c>
      <c r="N16" s="98">
        <v>1.92</v>
      </c>
      <c r="O16" s="98">
        <v>1.95</v>
      </c>
      <c r="P16" s="98">
        <v>1.92</v>
      </c>
      <c r="Q16" s="99">
        <v>1.82</v>
      </c>
      <c r="R16" s="14"/>
      <c r="S16" s="98">
        <v>3.8</v>
      </c>
      <c r="T16" s="98">
        <v>3.78</v>
      </c>
      <c r="U16" s="98">
        <v>3.66</v>
      </c>
      <c r="V16" s="98">
        <v>3.57</v>
      </c>
      <c r="W16" s="99">
        <v>3.49</v>
      </c>
      <c r="X16" s="25"/>
      <c r="Y16" s="98">
        <v>4.42</v>
      </c>
      <c r="Z16" s="98">
        <v>4.4400000000000004</v>
      </c>
      <c r="AA16" s="98">
        <v>4.5199999999999996</v>
      </c>
      <c r="AB16" s="98">
        <v>4.49</v>
      </c>
      <c r="AC16" s="98">
        <v>4.43</v>
      </c>
      <c r="AD16" s="98">
        <v>4.3499999999999996</v>
      </c>
      <c r="AE16" s="98">
        <v>4.2699999999999996</v>
      </c>
      <c r="AF16" s="98">
        <v>4.3</v>
      </c>
      <c r="AG16" s="98">
        <v>4.32</v>
      </c>
      <c r="AH16" s="99">
        <v>4.24</v>
      </c>
    </row>
    <row r="17" spans="1:34" ht="16.5" x14ac:dyDescent="0.35">
      <c r="A17" s="14"/>
      <c r="B17" s="98">
        <v>4.74</v>
      </c>
      <c r="C17" s="98">
        <v>4.5599999999999996</v>
      </c>
      <c r="D17" s="98">
        <v>4.76</v>
      </c>
      <c r="E17" s="98">
        <v>4.9000000000000004</v>
      </c>
      <c r="F17" s="99">
        <v>4.91</v>
      </c>
      <c r="G17" s="25"/>
      <c r="H17" s="98">
        <v>1.87</v>
      </c>
      <c r="I17" s="98">
        <v>1.95</v>
      </c>
      <c r="J17" s="98">
        <v>2.04</v>
      </c>
      <c r="K17" s="98">
        <v>2.06</v>
      </c>
      <c r="L17" s="98">
        <v>2.0099999999999998</v>
      </c>
      <c r="M17" s="98">
        <v>1.99</v>
      </c>
      <c r="N17" s="98">
        <v>1.95</v>
      </c>
      <c r="O17" s="98">
        <v>1.94</v>
      </c>
      <c r="P17" s="98">
        <v>1.9</v>
      </c>
      <c r="Q17" s="99">
        <v>1.8</v>
      </c>
      <c r="R17" s="14"/>
      <c r="S17" s="98">
        <v>3.77</v>
      </c>
      <c r="T17" s="98">
        <v>3.79</v>
      </c>
      <c r="U17" s="98">
        <v>3.65</v>
      </c>
      <c r="V17" s="98">
        <v>3.46</v>
      </c>
      <c r="W17" s="99">
        <v>3.52</v>
      </c>
      <c r="X17" s="25"/>
      <c r="Y17" s="98">
        <v>4.3099999999999996</v>
      </c>
      <c r="Z17" s="98">
        <v>4.41</v>
      </c>
      <c r="AA17" s="98">
        <v>4.4800000000000004</v>
      </c>
      <c r="AB17" s="98">
        <v>4.3899999999999997</v>
      </c>
      <c r="AC17" s="98">
        <v>4.45</v>
      </c>
      <c r="AD17" s="98">
        <v>4.3499999999999996</v>
      </c>
      <c r="AE17" s="98">
        <v>4.3</v>
      </c>
      <c r="AF17" s="98">
        <v>4.33</v>
      </c>
      <c r="AG17" s="98">
        <v>4.24</v>
      </c>
      <c r="AH17" s="99">
        <v>4.21</v>
      </c>
    </row>
    <row r="18" spans="1:34" ht="16.5" x14ac:dyDescent="0.35">
      <c r="A18" s="14"/>
      <c r="B18" s="98">
        <v>4.6500000000000004</v>
      </c>
      <c r="C18" s="98">
        <v>4.59</v>
      </c>
      <c r="D18" s="98">
        <v>4.7300000000000004</v>
      </c>
      <c r="E18" s="98">
        <v>4.88</v>
      </c>
      <c r="F18" s="99">
        <v>4.91</v>
      </c>
      <c r="G18" s="25"/>
      <c r="H18" s="98">
        <v>1.85</v>
      </c>
      <c r="I18" s="98">
        <v>1.97</v>
      </c>
      <c r="J18" s="98">
        <v>2.0499999999999998</v>
      </c>
      <c r="K18" s="98">
        <v>2.02</v>
      </c>
      <c r="L18" s="98">
        <v>2.02</v>
      </c>
      <c r="M18" s="98">
        <v>1.99</v>
      </c>
      <c r="N18" s="98">
        <v>2.02</v>
      </c>
      <c r="O18" s="98">
        <v>1.88</v>
      </c>
      <c r="P18" s="98">
        <v>1.79</v>
      </c>
      <c r="Q18" s="99">
        <v>1.78</v>
      </c>
      <c r="R18" s="14"/>
      <c r="S18" s="98">
        <v>3.74</v>
      </c>
      <c r="T18" s="98">
        <v>3.46</v>
      </c>
      <c r="U18" s="98">
        <v>3.6</v>
      </c>
      <c r="V18" s="98">
        <v>3.37</v>
      </c>
      <c r="W18" s="99">
        <v>3.36</v>
      </c>
      <c r="X18" s="25"/>
      <c r="Y18" s="98">
        <v>4.29</v>
      </c>
      <c r="Z18" s="98">
        <v>4.3600000000000003</v>
      </c>
      <c r="AA18" s="98">
        <v>4.41</v>
      </c>
      <c r="AB18" s="98">
        <v>4.3600000000000003</v>
      </c>
      <c r="AC18" s="98">
        <v>4.26</v>
      </c>
      <c r="AD18" s="98">
        <v>4.2300000000000004</v>
      </c>
      <c r="AE18" s="98">
        <v>4.2</v>
      </c>
      <c r="AF18" s="98">
        <v>4.3499999999999996</v>
      </c>
      <c r="AG18" s="98">
        <v>4.22</v>
      </c>
      <c r="AH18" s="99">
        <v>4.22</v>
      </c>
    </row>
    <row r="19" spans="1:34" ht="16.5" x14ac:dyDescent="0.35">
      <c r="A19" s="14"/>
      <c r="B19" s="98">
        <v>4.5199999999999996</v>
      </c>
      <c r="C19" s="98">
        <v>4.57</v>
      </c>
      <c r="D19" s="98">
        <v>4.78</v>
      </c>
      <c r="E19" s="98">
        <v>4.91</v>
      </c>
      <c r="F19" s="99">
        <v>4.84</v>
      </c>
      <c r="G19" s="25"/>
      <c r="H19" s="98">
        <v>1.81</v>
      </c>
      <c r="I19" s="98">
        <v>1.93</v>
      </c>
      <c r="J19" s="98">
        <v>2.0099999999999998</v>
      </c>
      <c r="K19" s="98">
        <v>2.0099999999999998</v>
      </c>
      <c r="L19" s="98">
        <v>1.99</v>
      </c>
      <c r="M19" s="98">
        <v>1.98</v>
      </c>
      <c r="N19" s="98">
        <v>1.98</v>
      </c>
      <c r="O19" s="98">
        <v>1.94</v>
      </c>
      <c r="P19" s="98">
        <v>1.88</v>
      </c>
      <c r="Q19" s="99">
        <v>1.88</v>
      </c>
      <c r="R19" s="14"/>
      <c r="S19" s="98">
        <v>4.03</v>
      </c>
      <c r="T19" s="98">
        <v>3.97</v>
      </c>
      <c r="U19" s="98">
        <v>3.94</v>
      </c>
      <c r="V19" s="98">
        <v>3.77</v>
      </c>
      <c r="W19" s="99">
        <v>3.71</v>
      </c>
      <c r="X19" s="25"/>
      <c r="Y19" s="98">
        <v>4.41</v>
      </c>
      <c r="Z19" s="98">
        <v>4.57</v>
      </c>
      <c r="AA19" s="98">
        <v>4.67</v>
      </c>
      <c r="AB19" s="98">
        <v>4.6100000000000003</v>
      </c>
      <c r="AC19" s="98">
        <v>4.67</v>
      </c>
      <c r="AD19" s="98">
        <v>4.45</v>
      </c>
      <c r="AE19" s="98">
        <v>4.26</v>
      </c>
      <c r="AF19" s="98">
        <v>4.2300000000000004</v>
      </c>
      <c r="AG19" s="98">
        <v>4.25</v>
      </c>
      <c r="AH19" s="99">
        <v>4.3099999999999996</v>
      </c>
    </row>
    <row r="20" spans="1:34" ht="16.5" x14ac:dyDescent="0.35">
      <c r="A20" s="14"/>
      <c r="B20" s="98">
        <v>4.58</v>
      </c>
      <c r="C20" s="98">
        <v>4.5599999999999996</v>
      </c>
      <c r="D20" s="98">
        <v>4.7699999999999996</v>
      </c>
      <c r="E20" s="98">
        <v>4.95</v>
      </c>
      <c r="F20" s="99">
        <v>4.88</v>
      </c>
      <c r="G20" s="25"/>
      <c r="H20" s="98">
        <v>1.81</v>
      </c>
      <c r="I20" s="98">
        <v>1.9</v>
      </c>
      <c r="J20" s="98">
        <v>1.96</v>
      </c>
      <c r="K20" s="98">
        <v>2</v>
      </c>
      <c r="L20" s="98">
        <v>2.0099999999999998</v>
      </c>
      <c r="M20" s="98">
        <v>2</v>
      </c>
      <c r="N20" s="98">
        <v>2.0099999999999998</v>
      </c>
      <c r="O20" s="98">
        <v>1.93</v>
      </c>
      <c r="P20" s="98">
        <v>1.9</v>
      </c>
      <c r="Q20" s="99">
        <v>1.87</v>
      </c>
      <c r="R20" s="14"/>
      <c r="S20" s="98">
        <v>4.03</v>
      </c>
      <c r="T20" s="98">
        <v>4</v>
      </c>
      <c r="U20" s="98">
        <v>4.01</v>
      </c>
      <c r="V20" s="98">
        <v>3.76</v>
      </c>
      <c r="W20" s="99">
        <v>3.74</v>
      </c>
      <c r="X20" s="25"/>
      <c r="Y20" s="98">
        <v>4.42</v>
      </c>
      <c r="Z20" s="98">
        <v>4.57</v>
      </c>
      <c r="AA20" s="98">
        <v>4.79</v>
      </c>
      <c r="AB20" s="98">
        <v>4.72</v>
      </c>
      <c r="AC20" s="98">
        <v>4.72</v>
      </c>
      <c r="AD20" s="98">
        <v>4.47</v>
      </c>
      <c r="AE20" s="98">
        <v>4.3499999999999996</v>
      </c>
      <c r="AF20" s="98">
        <v>4.3600000000000003</v>
      </c>
      <c r="AG20" s="98">
        <v>4.28</v>
      </c>
      <c r="AH20" s="99">
        <v>4.29</v>
      </c>
    </row>
    <row r="21" spans="1:34" ht="16.5" x14ac:dyDescent="0.35">
      <c r="A21" s="14"/>
      <c r="B21" s="98">
        <v>4.59</v>
      </c>
      <c r="C21" s="98">
        <v>4.57</v>
      </c>
      <c r="D21" s="98">
        <v>4.8099999999999996</v>
      </c>
      <c r="E21" s="98">
        <v>4.88</v>
      </c>
      <c r="F21" s="99">
        <v>4.8899999999999997</v>
      </c>
      <c r="G21" s="25"/>
      <c r="H21" s="98">
        <v>1.82</v>
      </c>
      <c r="I21" s="98">
        <v>1.91</v>
      </c>
      <c r="J21" s="98">
        <v>2.02</v>
      </c>
      <c r="K21" s="98">
        <v>2.0499999999999998</v>
      </c>
      <c r="L21" s="98">
        <v>2.04</v>
      </c>
      <c r="M21" s="98">
        <v>2.0499999999999998</v>
      </c>
      <c r="N21" s="98">
        <v>1.98</v>
      </c>
      <c r="O21" s="98">
        <v>1.95</v>
      </c>
      <c r="P21" s="98">
        <v>1.88</v>
      </c>
      <c r="Q21" s="99">
        <v>1.87</v>
      </c>
      <c r="R21" s="14"/>
      <c r="S21" s="98">
        <v>3.98</v>
      </c>
      <c r="T21" s="98">
        <v>4.0999999999999996</v>
      </c>
      <c r="U21" s="98">
        <v>3.95</v>
      </c>
      <c r="V21" s="98">
        <v>3.73</v>
      </c>
      <c r="W21" s="99">
        <v>3.77</v>
      </c>
      <c r="X21" s="25"/>
      <c r="Y21" s="98">
        <v>4.41</v>
      </c>
      <c r="Z21" s="98">
        <v>4.63</v>
      </c>
      <c r="AA21" s="98">
        <v>4.82</v>
      </c>
      <c r="AB21" s="98">
        <v>4.76</v>
      </c>
      <c r="AC21" s="98">
        <v>4.68</v>
      </c>
      <c r="AD21" s="98">
        <v>4.4800000000000004</v>
      </c>
      <c r="AE21" s="98">
        <v>4.2699999999999996</v>
      </c>
      <c r="AF21" s="98">
        <v>4.2699999999999996</v>
      </c>
      <c r="AG21" s="98">
        <v>4.2300000000000004</v>
      </c>
      <c r="AH21" s="99">
        <v>4.2300000000000004</v>
      </c>
    </row>
    <row r="22" spans="1:34" ht="16.5" x14ac:dyDescent="0.35">
      <c r="A22" s="14"/>
      <c r="B22" s="98">
        <v>4.58</v>
      </c>
      <c r="C22" s="98">
        <v>4.6399999999999997</v>
      </c>
      <c r="D22" s="98">
        <v>4.82</v>
      </c>
      <c r="E22" s="98">
        <v>4.8499999999999996</v>
      </c>
      <c r="F22" s="99">
        <v>4.8600000000000003</v>
      </c>
      <c r="G22" s="25"/>
      <c r="H22" s="98">
        <v>1.83</v>
      </c>
      <c r="I22" s="98">
        <v>1.93</v>
      </c>
      <c r="J22" s="98">
        <v>1.98</v>
      </c>
      <c r="K22" s="98">
        <v>2.0299999999999998</v>
      </c>
      <c r="L22" s="98">
        <v>2</v>
      </c>
      <c r="M22" s="98">
        <v>2.0299999999999998</v>
      </c>
      <c r="N22" s="98">
        <v>2.0099999999999998</v>
      </c>
      <c r="O22" s="98">
        <v>1.98</v>
      </c>
      <c r="P22" s="98">
        <v>1.92</v>
      </c>
      <c r="Q22" s="99">
        <v>1.9</v>
      </c>
      <c r="R22" s="14"/>
      <c r="S22" s="98">
        <v>4.05</v>
      </c>
      <c r="T22" s="98">
        <v>4.0599999999999996</v>
      </c>
      <c r="U22" s="98">
        <v>3.99</v>
      </c>
      <c r="V22" s="98">
        <v>3.74</v>
      </c>
      <c r="W22" s="99">
        <v>3.76</v>
      </c>
      <c r="X22" s="25"/>
      <c r="Y22" s="98">
        <v>4.37</v>
      </c>
      <c r="Z22" s="98">
        <v>4.67</v>
      </c>
      <c r="AA22" s="98">
        <v>4.72</v>
      </c>
      <c r="AB22" s="98">
        <v>4.6500000000000004</v>
      </c>
      <c r="AC22" s="98">
        <v>4.6500000000000004</v>
      </c>
      <c r="AD22" s="98">
        <v>4.4000000000000004</v>
      </c>
      <c r="AE22" s="98">
        <v>4.3099999999999996</v>
      </c>
      <c r="AF22" s="98">
        <v>4.32</v>
      </c>
      <c r="AG22" s="98">
        <v>4.25</v>
      </c>
      <c r="AH22" s="99">
        <v>4.1399999999999997</v>
      </c>
    </row>
    <row r="23" spans="1:34" thickBot="1" x14ac:dyDescent="0.4">
      <c r="A23" s="107"/>
      <c r="B23" s="117">
        <v>4.5199999999999996</v>
      </c>
      <c r="C23" s="117">
        <v>4.4800000000000004</v>
      </c>
      <c r="D23" s="117">
        <v>4.78</v>
      </c>
      <c r="E23" s="117">
        <v>4.78</v>
      </c>
      <c r="F23" s="118">
        <v>4.78</v>
      </c>
      <c r="G23" s="106"/>
      <c r="H23" s="117">
        <v>1.83</v>
      </c>
      <c r="I23" s="117">
        <v>1.91</v>
      </c>
      <c r="J23" s="117">
        <v>2.0099999999999998</v>
      </c>
      <c r="K23" s="117">
        <v>2.0099999999999998</v>
      </c>
      <c r="L23" s="117">
        <v>2</v>
      </c>
      <c r="M23" s="117">
        <v>2.04</v>
      </c>
      <c r="N23" s="117">
        <v>1.99</v>
      </c>
      <c r="O23" s="117">
        <v>1.93</v>
      </c>
      <c r="P23" s="117">
        <v>1.9</v>
      </c>
      <c r="Q23" s="118">
        <v>1.88</v>
      </c>
      <c r="R23" s="107"/>
      <c r="S23" s="117">
        <v>4.04</v>
      </c>
      <c r="T23" s="117">
        <v>3.99</v>
      </c>
      <c r="U23" s="117">
        <v>3.92</v>
      </c>
      <c r="V23" s="117">
        <v>3.81</v>
      </c>
      <c r="W23" s="118">
        <v>3.76</v>
      </c>
      <c r="X23" s="106"/>
      <c r="Y23" s="117">
        <v>4.34</v>
      </c>
      <c r="Z23" s="117">
        <v>4.5</v>
      </c>
      <c r="AA23" s="117">
        <v>4.6399999999999997</v>
      </c>
      <c r="AB23" s="117">
        <v>5.49</v>
      </c>
      <c r="AC23" s="117">
        <v>4.57</v>
      </c>
      <c r="AD23" s="117">
        <v>4.4000000000000004</v>
      </c>
      <c r="AE23" s="117">
        <v>4.2300000000000004</v>
      </c>
      <c r="AF23" s="117">
        <v>4.2</v>
      </c>
      <c r="AG23" s="117">
        <v>4.1500000000000004</v>
      </c>
      <c r="AH23" s="118">
        <v>4.03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0.30779999999999852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0.36093999999999915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1.2873399999999999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1.1883999999999997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0.5366769230769205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0.55529230769230642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0.92709670781892994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0.78597883597883589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1.7388332307692222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1.7991470769230731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1.0012644444444443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1.1883999999999999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0.26000000000000068</v>
      </c>
      <c r="C33" s="67">
        <f t="shared" ref="C33:F33" si="0">C4-C14</f>
        <v>0.28000000000000025</v>
      </c>
      <c r="D33" s="67">
        <f t="shared" si="0"/>
        <v>0.30999999999999961</v>
      </c>
      <c r="E33" s="67">
        <f t="shared" si="0"/>
        <v>0.27000000000000046</v>
      </c>
      <c r="F33" s="68">
        <f t="shared" si="0"/>
        <v>0.29999999999999982</v>
      </c>
      <c r="G33" s="69" t="s">
        <v>56</v>
      </c>
      <c r="H33" s="22">
        <f>H4-H14</f>
        <v>0.31999999999999984</v>
      </c>
      <c r="I33" s="22">
        <f t="shared" ref="I33:Q33" si="1">I4-I14</f>
        <v>0.35000000000000009</v>
      </c>
      <c r="J33" s="22">
        <f t="shared" si="1"/>
        <v>0.29000000000000004</v>
      </c>
      <c r="K33" s="22">
        <f t="shared" si="1"/>
        <v>0.35000000000000009</v>
      </c>
      <c r="L33" s="22">
        <f t="shared" si="1"/>
        <v>0.35000000000000009</v>
      </c>
      <c r="M33" s="22">
        <f t="shared" si="1"/>
        <v>0.33000000000000007</v>
      </c>
      <c r="N33" s="22">
        <f t="shared" si="1"/>
        <v>0.3600000000000001</v>
      </c>
      <c r="O33" s="22">
        <f t="shared" si="1"/>
        <v>0.38000000000000012</v>
      </c>
      <c r="P33" s="22">
        <f t="shared" si="1"/>
        <v>0.38999999999999968</v>
      </c>
      <c r="Q33" s="70">
        <f t="shared" si="1"/>
        <v>0.3899999999999999</v>
      </c>
      <c r="R33" s="66" t="s">
        <v>52</v>
      </c>
      <c r="S33" s="67">
        <f>S4-S14</f>
        <v>1.4100000000000001</v>
      </c>
      <c r="T33" s="67">
        <f t="shared" ref="T33:W33" si="2">T4-T14</f>
        <v>1.3599999999999999</v>
      </c>
      <c r="U33" s="67">
        <f t="shared" si="2"/>
        <v>1.31</v>
      </c>
      <c r="V33" s="67">
        <f t="shared" si="2"/>
        <v>1.44</v>
      </c>
      <c r="W33" s="68">
        <f t="shared" si="2"/>
        <v>1.3499999999999996</v>
      </c>
      <c r="X33" s="69" t="s">
        <v>56</v>
      </c>
      <c r="Y33" s="22">
        <f>Y4-Y14</f>
        <v>1.2199999999999998</v>
      </c>
      <c r="Z33" s="22">
        <f t="shared" ref="Z33:AH33" si="3">Z4-Z14</f>
        <v>1.17</v>
      </c>
      <c r="AA33" s="22">
        <f t="shared" si="3"/>
        <v>1.2700000000000005</v>
      </c>
      <c r="AB33" s="22">
        <f t="shared" si="3"/>
        <v>1.2800000000000002</v>
      </c>
      <c r="AC33" s="22">
        <f t="shared" si="3"/>
        <v>1.2999999999999998</v>
      </c>
      <c r="AD33" s="22">
        <f t="shared" si="3"/>
        <v>1.3600000000000003</v>
      </c>
      <c r="AE33" s="22">
        <f t="shared" si="3"/>
        <v>1.2999999999999998</v>
      </c>
      <c r="AF33" s="22">
        <f t="shared" si="3"/>
        <v>1.42</v>
      </c>
      <c r="AG33" s="22">
        <f t="shared" si="3"/>
        <v>1.3599999999999994</v>
      </c>
      <c r="AH33" s="70">
        <f t="shared" si="3"/>
        <v>1.25</v>
      </c>
    </row>
    <row r="34" spans="1:34" ht="16.5" x14ac:dyDescent="0.35">
      <c r="A34" s="55"/>
      <c r="B34" s="54">
        <f t="shared" ref="B34:F42" si="4">B5-B15</f>
        <v>0.29999999999999982</v>
      </c>
      <c r="C34" s="54">
        <f t="shared" si="4"/>
        <v>0.25</v>
      </c>
      <c r="D34" s="54">
        <f t="shared" si="4"/>
        <v>0.23000000000000043</v>
      </c>
      <c r="E34" s="54">
        <f t="shared" si="4"/>
        <v>0.28000000000000025</v>
      </c>
      <c r="F34" s="56">
        <f t="shared" si="4"/>
        <v>0.44000000000000039</v>
      </c>
      <c r="G34" s="71"/>
      <c r="H34" s="22">
        <f t="shared" ref="H34:Q42" si="5">H5-H15</f>
        <v>0.37999999999999989</v>
      </c>
      <c r="I34" s="22">
        <f t="shared" si="5"/>
        <v>0.36999999999999988</v>
      </c>
      <c r="J34" s="22">
        <f t="shared" si="5"/>
        <v>0.39999999999999991</v>
      </c>
      <c r="K34" s="22">
        <f t="shared" si="5"/>
        <v>0.33000000000000007</v>
      </c>
      <c r="L34" s="22">
        <f t="shared" si="5"/>
        <v>0.32000000000000028</v>
      </c>
      <c r="M34" s="22">
        <f t="shared" si="5"/>
        <v>0.33000000000000007</v>
      </c>
      <c r="N34" s="22">
        <f t="shared" si="5"/>
        <v>0.36000000000000032</v>
      </c>
      <c r="O34" s="22">
        <f t="shared" si="5"/>
        <v>0.29000000000000004</v>
      </c>
      <c r="P34" s="22">
        <f t="shared" si="5"/>
        <v>0.33999999999999986</v>
      </c>
      <c r="Q34" s="70">
        <f t="shared" si="5"/>
        <v>0.32999999999999985</v>
      </c>
      <c r="R34" s="55"/>
      <c r="S34" s="54">
        <f t="shared" ref="S34:W42" si="6">S5-S15</f>
        <v>1.5099999999999998</v>
      </c>
      <c r="T34" s="54">
        <f t="shared" si="6"/>
        <v>1.4100000000000001</v>
      </c>
      <c r="U34" s="54">
        <f t="shared" si="6"/>
        <v>1.4099999999999997</v>
      </c>
      <c r="V34" s="54">
        <f t="shared" si="6"/>
        <v>1.4800000000000004</v>
      </c>
      <c r="W34" s="56">
        <f t="shared" si="6"/>
        <v>1.4600000000000004</v>
      </c>
      <c r="X34" s="71"/>
      <c r="Y34" s="22">
        <f t="shared" ref="Y34:AH42" si="7">Y5-Y15</f>
        <v>1.21</v>
      </c>
      <c r="Z34" s="22">
        <f t="shared" si="7"/>
        <v>1.1900000000000004</v>
      </c>
      <c r="AA34" s="22">
        <f t="shared" si="7"/>
        <v>1.33</v>
      </c>
      <c r="AB34" s="22">
        <f t="shared" si="7"/>
        <v>1.17</v>
      </c>
      <c r="AC34" s="22">
        <f t="shared" si="7"/>
        <v>1.2199999999999998</v>
      </c>
      <c r="AD34" s="22">
        <f t="shared" si="7"/>
        <v>1.2600000000000007</v>
      </c>
      <c r="AE34" s="22">
        <f t="shared" si="7"/>
        <v>1.2400000000000002</v>
      </c>
      <c r="AF34" s="22">
        <f t="shared" si="7"/>
        <v>1.33</v>
      </c>
      <c r="AG34" s="22">
        <f t="shared" si="7"/>
        <v>1.2299999999999995</v>
      </c>
      <c r="AH34" s="70">
        <f t="shared" si="7"/>
        <v>1.3100000000000005</v>
      </c>
    </row>
    <row r="35" spans="1:34" ht="16.5" x14ac:dyDescent="0.35">
      <c r="A35" s="55"/>
      <c r="B35" s="54">
        <f t="shared" si="4"/>
        <v>0.16000000000000014</v>
      </c>
      <c r="C35" s="54">
        <f t="shared" si="4"/>
        <v>0.22999999999999954</v>
      </c>
      <c r="D35" s="54">
        <f t="shared" si="4"/>
        <v>0.29000000000000004</v>
      </c>
      <c r="E35" s="54">
        <f t="shared" si="4"/>
        <v>0.37000000000000011</v>
      </c>
      <c r="F35" s="56">
        <f t="shared" si="4"/>
        <v>0.38999999999999968</v>
      </c>
      <c r="G35" s="71"/>
      <c r="H35" s="22">
        <f t="shared" si="5"/>
        <v>0.35000000000000009</v>
      </c>
      <c r="I35" s="22">
        <f t="shared" si="5"/>
        <v>0.35000000000000009</v>
      </c>
      <c r="J35" s="22">
        <f t="shared" si="5"/>
        <v>0.32000000000000028</v>
      </c>
      <c r="K35" s="22">
        <f t="shared" si="5"/>
        <v>0.42000000000000037</v>
      </c>
      <c r="L35" s="22">
        <f t="shared" si="5"/>
        <v>0.39000000000000012</v>
      </c>
      <c r="M35" s="22">
        <f t="shared" si="5"/>
        <v>0.38000000000000012</v>
      </c>
      <c r="N35" s="22">
        <f t="shared" si="5"/>
        <v>0.35000000000000009</v>
      </c>
      <c r="O35" s="22">
        <f t="shared" si="5"/>
        <v>0.32999999999999985</v>
      </c>
      <c r="P35" s="22">
        <f t="shared" si="5"/>
        <v>0.39000000000000012</v>
      </c>
      <c r="Q35" s="70">
        <f t="shared" si="5"/>
        <v>0.34999999999999987</v>
      </c>
      <c r="R35" s="55"/>
      <c r="S35" s="54">
        <f t="shared" si="6"/>
        <v>1.4900000000000002</v>
      </c>
      <c r="T35" s="54">
        <f t="shared" si="6"/>
        <v>1.4300000000000002</v>
      </c>
      <c r="U35" s="54">
        <f t="shared" si="6"/>
        <v>1.5099999999999998</v>
      </c>
      <c r="V35" s="54">
        <f t="shared" si="6"/>
        <v>1.4600000000000004</v>
      </c>
      <c r="W35" s="56">
        <f t="shared" si="6"/>
        <v>1.5099999999999998</v>
      </c>
      <c r="X35" s="71"/>
      <c r="Y35" s="22">
        <f t="shared" si="7"/>
        <v>1.1399999999999997</v>
      </c>
      <c r="Z35" s="22">
        <f t="shared" si="7"/>
        <v>1.2799999999999994</v>
      </c>
      <c r="AA35" s="22">
        <f t="shared" si="7"/>
        <v>1.2600000000000007</v>
      </c>
      <c r="AB35" s="22">
        <f t="shared" si="7"/>
        <v>1.21</v>
      </c>
      <c r="AC35" s="22">
        <f t="shared" si="7"/>
        <v>1.1600000000000001</v>
      </c>
      <c r="AD35" s="22">
        <f t="shared" si="7"/>
        <v>1.25</v>
      </c>
      <c r="AE35" s="22">
        <f t="shared" si="7"/>
        <v>1.3200000000000003</v>
      </c>
      <c r="AF35" s="22">
        <f t="shared" si="7"/>
        <v>1.4000000000000004</v>
      </c>
      <c r="AG35" s="22">
        <f t="shared" si="7"/>
        <v>1.1200000000000001</v>
      </c>
      <c r="AH35" s="70">
        <f t="shared" si="7"/>
        <v>1.2599999999999998</v>
      </c>
    </row>
    <row r="36" spans="1:34" ht="16.5" x14ac:dyDescent="0.35">
      <c r="A36" s="55"/>
      <c r="B36" s="54">
        <f t="shared" si="4"/>
        <v>0.25</v>
      </c>
      <c r="C36" s="54">
        <f t="shared" si="4"/>
        <v>0.26000000000000068</v>
      </c>
      <c r="D36" s="54">
        <f t="shared" si="4"/>
        <v>0.36000000000000032</v>
      </c>
      <c r="E36" s="54">
        <f t="shared" si="4"/>
        <v>0.4399999999999995</v>
      </c>
      <c r="F36" s="56">
        <f t="shared" si="4"/>
        <v>0.24000000000000021</v>
      </c>
      <c r="G36" s="71"/>
      <c r="H36" s="22">
        <f t="shared" si="5"/>
        <v>0.29999999999999982</v>
      </c>
      <c r="I36" s="22">
        <f t="shared" si="5"/>
        <v>0.42999999999999994</v>
      </c>
      <c r="J36" s="22">
        <f t="shared" si="5"/>
        <v>0.35000000000000009</v>
      </c>
      <c r="K36" s="22">
        <f t="shared" si="5"/>
        <v>0.37999999999999989</v>
      </c>
      <c r="L36" s="22">
        <f t="shared" si="5"/>
        <v>0.37000000000000011</v>
      </c>
      <c r="M36" s="22">
        <f t="shared" si="5"/>
        <v>0.3899999999999999</v>
      </c>
      <c r="N36" s="22">
        <f t="shared" si="5"/>
        <v>0.42000000000000015</v>
      </c>
      <c r="O36" s="22">
        <f t="shared" si="5"/>
        <v>0.37000000000000011</v>
      </c>
      <c r="P36" s="22">
        <f t="shared" si="5"/>
        <v>0.37000000000000011</v>
      </c>
      <c r="Q36" s="70">
        <f t="shared" si="5"/>
        <v>0.32999999999999985</v>
      </c>
      <c r="R36" s="55"/>
      <c r="S36" s="54">
        <f t="shared" si="6"/>
        <v>1.3800000000000003</v>
      </c>
      <c r="T36" s="54">
        <f t="shared" si="6"/>
        <v>1.5300000000000002</v>
      </c>
      <c r="U36" s="54">
        <f t="shared" si="6"/>
        <v>1.5299999999999998</v>
      </c>
      <c r="V36" s="54">
        <f t="shared" si="6"/>
        <v>1.4800000000000004</v>
      </c>
      <c r="W36" s="56">
        <f t="shared" si="6"/>
        <v>1.44</v>
      </c>
      <c r="X36" s="71"/>
      <c r="Y36" s="22">
        <f t="shared" si="7"/>
        <v>1.2400000000000002</v>
      </c>
      <c r="Z36" s="22">
        <f t="shared" si="7"/>
        <v>1.3999999999999995</v>
      </c>
      <c r="AA36" s="22">
        <f t="shared" si="7"/>
        <v>1.2899999999999991</v>
      </c>
      <c r="AB36" s="22">
        <f t="shared" si="7"/>
        <v>1.2300000000000004</v>
      </c>
      <c r="AC36" s="22">
        <f t="shared" si="7"/>
        <v>1.1899999999999995</v>
      </c>
      <c r="AD36" s="22">
        <f t="shared" si="7"/>
        <v>1.2300000000000004</v>
      </c>
      <c r="AE36" s="22">
        <f t="shared" si="7"/>
        <v>1.1400000000000006</v>
      </c>
      <c r="AF36" s="22">
        <f t="shared" si="7"/>
        <v>1.2999999999999998</v>
      </c>
      <c r="AG36" s="22">
        <f t="shared" si="7"/>
        <v>1.2400000000000002</v>
      </c>
      <c r="AH36" s="70">
        <f t="shared" si="7"/>
        <v>1.25</v>
      </c>
    </row>
    <row r="37" spans="1:34" ht="16.5" x14ac:dyDescent="0.35">
      <c r="A37" s="55"/>
      <c r="B37" s="54">
        <f t="shared" si="4"/>
        <v>0.30999999999999961</v>
      </c>
      <c r="C37" s="54">
        <f t="shared" si="4"/>
        <v>0.35000000000000053</v>
      </c>
      <c r="D37" s="54">
        <f t="shared" si="4"/>
        <v>0.47999999999999954</v>
      </c>
      <c r="E37" s="54">
        <f t="shared" si="4"/>
        <v>0.42999999999999972</v>
      </c>
      <c r="F37" s="56">
        <f t="shared" si="4"/>
        <v>0.35999999999999943</v>
      </c>
      <c r="G37" s="71"/>
      <c r="H37" s="22">
        <f t="shared" si="5"/>
        <v>0.33000000000000007</v>
      </c>
      <c r="I37" s="22">
        <f t="shared" si="5"/>
        <v>0.36999999999999988</v>
      </c>
      <c r="J37" s="22">
        <f t="shared" si="5"/>
        <v>0.39000000000000012</v>
      </c>
      <c r="K37" s="22">
        <f t="shared" si="5"/>
        <v>0.37000000000000011</v>
      </c>
      <c r="L37" s="22">
        <f t="shared" si="5"/>
        <v>0.37000000000000011</v>
      </c>
      <c r="M37" s="22">
        <f t="shared" si="5"/>
        <v>0.36999999999999988</v>
      </c>
      <c r="N37" s="22">
        <f t="shared" si="5"/>
        <v>0.35400000000000009</v>
      </c>
      <c r="O37" s="22">
        <f t="shared" si="5"/>
        <v>0.45000000000000018</v>
      </c>
      <c r="P37" s="22">
        <f t="shared" si="5"/>
        <v>0.45000000000000018</v>
      </c>
      <c r="Q37" s="70">
        <f t="shared" si="5"/>
        <v>0.34000000000000008</v>
      </c>
      <c r="R37" s="55"/>
      <c r="S37" s="54">
        <f t="shared" si="6"/>
        <v>1.4799999999999995</v>
      </c>
      <c r="T37" s="54">
        <f t="shared" si="6"/>
        <v>1.79</v>
      </c>
      <c r="U37" s="54">
        <f t="shared" si="6"/>
        <v>1.44</v>
      </c>
      <c r="V37" s="54">
        <f t="shared" si="6"/>
        <v>1.5599999999999996</v>
      </c>
      <c r="W37" s="56">
        <f t="shared" si="6"/>
        <v>1.4899999999999998</v>
      </c>
      <c r="X37" s="71"/>
      <c r="Y37" s="22">
        <f t="shared" si="7"/>
        <v>1.29</v>
      </c>
      <c r="Z37" s="22">
        <f t="shared" si="7"/>
        <v>1.3199999999999994</v>
      </c>
      <c r="AA37" s="22">
        <f t="shared" si="7"/>
        <v>1.3499999999999996</v>
      </c>
      <c r="AB37" s="22">
        <f t="shared" si="7"/>
        <v>1.2699999999999996</v>
      </c>
      <c r="AC37" s="22">
        <f t="shared" si="7"/>
        <v>1.4100000000000001</v>
      </c>
      <c r="AD37" s="22">
        <f t="shared" si="7"/>
        <v>1.3399999999999999</v>
      </c>
      <c r="AE37" s="22">
        <f t="shared" si="7"/>
        <v>1.3199999999999994</v>
      </c>
      <c r="AF37" s="22">
        <f t="shared" si="7"/>
        <v>1.3800000000000008</v>
      </c>
      <c r="AG37" s="22">
        <f t="shared" si="7"/>
        <v>1.3600000000000003</v>
      </c>
      <c r="AH37" s="70">
        <f t="shared" si="7"/>
        <v>1.2700000000000005</v>
      </c>
    </row>
    <row r="38" spans="1:34" ht="16.5" x14ac:dyDescent="0.35">
      <c r="A38" s="55" t="s">
        <v>53</v>
      </c>
      <c r="B38" s="54">
        <f t="shared" si="4"/>
        <v>0.34000000000000075</v>
      </c>
      <c r="C38" s="54">
        <f t="shared" si="4"/>
        <v>0.33999999999999986</v>
      </c>
      <c r="D38" s="54">
        <f t="shared" si="4"/>
        <v>0.29999999999999982</v>
      </c>
      <c r="E38" s="54">
        <f t="shared" si="4"/>
        <v>0.25</v>
      </c>
      <c r="F38" s="56">
        <f t="shared" si="4"/>
        <v>0.25</v>
      </c>
      <c r="G38" s="71" t="s">
        <v>57</v>
      </c>
      <c r="H38" s="22">
        <f t="shared" si="5"/>
        <v>0.43999999999999995</v>
      </c>
      <c r="I38" s="22">
        <f t="shared" si="5"/>
        <v>0.36999999999999988</v>
      </c>
      <c r="J38" s="22">
        <f t="shared" si="5"/>
        <v>0.32000000000000028</v>
      </c>
      <c r="K38" s="22">
        <f t="shared" si="5"/>
        <v>0.37000000000000011</v>
      </c>
      <c r="L38" s="22">
        <f t="shared" si="5"/>
        <v>0.3600000000000001</v>
      </c>
      <c r="M38" s="22">
        <f t="shared" si="5"/>
        <v>0.35999999999999988</v>
      </c>
      <c r="N38" s="22">
        <f t="shared" si="5"/>
        <v>0.31000000000000005</v>
      </c>
      <c r="O38" s="22">
        <f t="shared" si="5"/>
        <v>0.37000000000000011</v>
      </c>
      <c r="P38" s="22">
        <f t="shared" si="5"/>
        <v>0.37999999999999989</v>
      </c>
      <c r="Q38" s="70">
        <f t="shared" si="5"/>
        <v>0.35000000000000009</v>
      </c>
      <c r="R38" s="55" t="s">
        <v>53</v>
      </c>
      <c r="S38" s="54">
        <f t="shared" si="6"/>
        <v>1.0299999999999994</v>
      </c>
      <c r="T38" s="54">
        <f t="shared" si="6"/>
        <v>1.19</v>
      </c>
      <c r="U38" s="54">
        <f t="shared" si="6"/>
        <v>1.1099999999999999</v>
      </c>
      <c r="V38" s="54">
        <f t="shared" si="6"/>
        <v>1.0900000000000003</v>
      </c>
      <c r="W38" s="56">
        <f t="shared" si="6"/>
        <v>1.08</v>
      </c>
      <c r="X38" s="71" t="s">
        <v>57</v>
      </c>
      <c r="Y38" s="22">
        <f t="shared" si="7"/>
        <v>1.1200000000000001</v>
      </c>
      <c r="Z38" s="22">
        <f t="shared" si="7"/>
        <v>1.0999999999999996</v>
      </c>
      <c r="AA38" s="22">
        <f t="shared" si="7"/>
        <v>1.0499999999999998</v>
      </c>
      <c r="AB38" s="22">
        <f t="shared" si="7"/>
        <v>1.04</v>
      </c>
      <c r="AC38" s="22">
        <f t="shared" si="7"/>
        <v>1</v>
      </c>
      <c r="AD38" s="22">
        <f t="shared" si="7"/>
        <v>1.1600000000000001</v>
      </c>
      <c r="AE38" s="22">
        <f t="shared" si="7"/>
        <v>1.33</v>
      </c>
      <c r="AF38" s="22">
        <f t="shared" si="7"/>
        <v>1.1499999999999995</v>
      </c>
      <c r="AG38" s="22">
        <f t="shared" si="7"/>
        <v>1.1200000000000001</v>
      </c>
      <c r="AH38" s="70">
        <f t="shared" si="7"/>
        <v>1.0300000000000002</v>
      </c>
    </row>
    <row r="39" spans="1:34" ht="16.5" x14ac:dyDescent="0.35">
      <c r="A39" s="55"/>
      <c r="B39" s="54">
        <f t="shared" si="4"/>
        <v>0.28000000000000025</v>
      </c>
      <c r="C39" s="54">
        <f t="shared" si="4"/>
        <v>0.37000000000000011</v>
      </c>
      <c r="D39" s="54">
        <f t="shared" si="4"/>
        <v>0.37000000000000011</v>
      </c>
      <c r="E39" s="54">
        <f t="shared" si="4"/>
        <v>0.20999999999999996</v>
      </c>
      <c r="F39" s="56">
        <f t="shared" si="4"/>
        <v>0.32000000000000028</v>
      </c>
      <c r="G39" s="71"/>
      <c r="H39" s="22">
        <f t="shared" si="5"/>
        <v>0.29000000000000004</v>
      </c>
      <c r="I39" s="22">
        <f t="shared" si="5"/>
        <v>0.45000000000000018</v>
      </c>
      <c r="J39" s="22">
        <f t="shared" si="5"/>
        <v>0.35999999999999988</v>
      </c>
      <c r="K39" s="22">
        <f t="shared" si="5"/>
        <v>0.31999999999999984</v>
      </c>
      <c r="L39" s="22">
        <f t="shared" si="5"/>
        <v>0.36000000000000032</v>
      </c>
      <c r="M39" s="22">
        <f t="shared" si="5"/>
        <v>0.31999999999999984</v>
      </c>
      <c r="N39" s="22">
        <f t="shared" si="5"/>
        <v>0.35000000000000009</v>
      </c>
      <c r="O39" s="22">
        <f t="shared" si="5"/>
        <v>0.32999999999999985</v>
      </c>
      <c r="P39" s="22">
        <f t="shared" si="5"/>
        <v>0.26000000000000023</v>
      </c>
      <c r="Q39" s="70">
        <f t="shared" si="5"/>
        <v>0.33000000000000007</v>
      </c>
      <c r="R39" s="55"/>
      <c r="S39" s="54">
        <f t="shared" si="6"/>
        <v>1.0599999999999996</v>
      </c>
      <c r="T39" s="54">
        <f t="shared" si="6"/>
        <v>1.21</v>
      </c>
      <c r="U39" s="54">
        <f t="shared" si="6"/>
        <v>1.21</v>
      </c>
      <c r="V39" s="54">
        <f t="shared" si="6"/>
        <v>1.1600000000000001</v>
      </c>
      <c r="W39" s="56">
        <f t="shared" si="6"/>
        <v>1.08</v>
      </c>
      <c r="X39" s="71"/>
      <c r="Y39" s="22">
        <f t="shared" si="7"/>
        <v>1.2300000000000004</v>
      </c>
      <c r="Z39" s="22">
        <f t="shared" si="7"/>
        <v>1.1099999999999994</v>
      </c>
      <c r="AA39" s="22">
        <f t="shared" si="7"/>
        <v>0.91000000000000014</v>
      </c>
      <c r="AB39" s="22">
        <f t="shared" si="7"/>
        <v>1.1500000000000004</v>
      </c>
      <c r="AC39" s="22">
        <f t="shared" si="7"/>
        <v>1.0600000000000005</v>
      </c>
      <c r="AD39" s="22">
        <f t="shared" si="7"/>
        <v>1.1900000000000004</v>
      </c>
      <c r="AE39" s="22">
        <f t="shared" si="7"/>
        <v>1.1200000000000001</v>
      </c>
      <c r="AF39" s="22">
        <f t="shared" si="7"/>
        <v>1.0699999999999994</v>
      </c>
      <c r="AG39" s="22">
        <f t="shared" si="7"/>
        <v>1.1399999999999997</v>
      </c>
      <c r="AH39" s="70">
        <f t="shared" si="7"/>
        <v>1.0499999999999998</v>
      </c>
    </row>
    <row r="40" spans="1:34" ht="16.5" x14ac:dyDescent="0.35">
      <c r="A40" s="55"/>
      <c r="B40" s="54">
        <f t="shared" si="4"/>
        <v>0.29999999999999982</v>
      </c>
      <c r="C40" s="54">
        <f t="shared" si="4"/>
        <v>0.3199999999999994</v>
      </c>
      <c r="D40" s="54">
        <f t="shared" si="4"/>
        <v>0.29000000000000004</v>
      </c>
      <c r="E40" s="54">
        <f t="shared" si="4"/>
        <v>0.24000000000000021</v>
      </c>
      <c r="F40" s="56">
        <f t="shared" si="4"/>
        <v>0.22000000000000064</v>
      </c>
      <c r="G40" s="71"/>
      <c r="H40" s="22">
        <f t="shared" si="5"/>
        <v>0.3600000000000001</v>
      </c>
      <c r="I40" s="22">
        <f t="shared" si="5"/>
        <v>0.4800000000000002</v>
      </c>
      <c r="J40" s="22">
        <f t="shared" si="5"/>
        <v>0.39000000000000012</v>
      </c>
      <c r="K40" s="22">
        <f t="shared" si="5"/>
        <v>0.35000000000000009</v>
      </c>
      <c r="L40" s="22">
        <f t="shared" si="5"/>
        <v>0.33000000000000007</v>
      </c>
      <c r="M40" s="22">
        <f t="shared" si="5"/>
        <v>0.33000000000000007</v>
      </c>
      <c r="N40" s="22">
        <f t="shared" si="5"/>
        <v>0.35999999999999988</v>
      </c>
      <c r="O40" s="22">
        <f t="shared" si="5"/>
        <v>0.40000000000000013</v>
      </c>
      <c r="P40" s="22">
        <f t="shared" si="5"/>
        <v>0.37999999999999989</v>
      </c>
      <c r="Q40" s="70">
        <f t="shared" si="5"/>
        <v>0.46999999999999975</v>
      </c>
      <c r="R40" s="55"/>
      <c r="S40" s="54">
        <f t="shared" si="6"/>
        <v>1.0500000000000003</v>
      </c>
      <c r="T40" s="54">
        <f t="shared" si="6"/>
        <v>1.1300000000000008</v>
      </c>
      <c r="U40" s="54">
        <f t="shared" si="6"/>
        <v>1.0499999999999998</v>
      </c>
      <c r="V40" s="54">
        <f t="shared" si="6"/>
        <v>1.1999999999999997</v>
      </c>
      <c r="W40" s="56">
        <f t="shared" si="6"/>
        <v>1.0799999999999996</v>
      </c>
      <c r="X40" s="71"/>
      <c r="Y40" s="22">
        <f t="shared" si="7"/>
        <v>0.95000000000000018</v>
      </c>
      <c r="Z40" s="22">
        <f t="shared" si="7"/>
        <v>1.1299999999999999</v>
      </c>
      <c r="AA40" s="22">
        <f t="shared" si="7"/>
        <v>1.0199999999999996</v>
      </c>
      <c r="AB40" s="22">
        <f t="shared" si="7"/>
        <v>1.0700000000000003</v>
      </c>
      <c r="AC40" s="22">
        <f t="shared" si="7"/>
        <v>1.1600000000000001</v>
      </c>
      <c r="AD40" s="22">
        <f t="shared" si="7"/>
        <v>1.17</v>
      </c>
      <c r="AE40" s="22">
        <f t="shared" si="7"/>
        <v>1.2600000000000007</v>
      </c>
      <c r="AF40" s="22">
        <f t="shared" si="7"/>
        <v>1.08</v>
      </c>
      <c r="AG40" s="22">
        <f t="shared" si="7"/>
        <v>1.1399999999999997</v>
      </c>
      <c r="AH40" s="70">
        <f t="shared" si="7"/>
        <v>1.0999999999999996</v>
      </c>
    </row>
    <row r="41" spans="1:34" ht="16.5" x14ac:dyDescent="0.35">
      <c r="A41" s="55"/>
      <c r="B41" s="54">
        <f t="shared" si="4"/>
        <v>0.30999999999999961</v>
      </c>
      <c r="C41" s="54">
        <f t="shared" si="4"/>
        <v>0.33000000000000007</v>
      </c>
      <c r="D41" s="54">
        <f t="shared" si="4"/>
        <v>0.27999999999999936</v>
      </c>
      <c r="E41" s="54">
        <f t="shared" si="4"/>
        <v>0.34000000000000075</v>
      </c>
      <c r="F41" s="56">
        <f t="shared" si="4"/>
        <v>0.26999999999999957</v>
      </c>
      <c r="G41" s="71"/>
      <c r="H41" s="22">
        <f t="shared" si="5"/>
        <v>0.39000000000000012</v>
      </c>
      <c r="I41" s="22">
        <f t="shared" si="5"/>
        <v>0.42000000000000015</v>
      </c>
      <c r="J41" s="22">
        <f t="shared" si="5"/>
        <v>0.37999999999999989</v>
      </c>
      <c r="K41" s="22">
        <f t="shared" si="5"/>
        <v>0.35000000000000009</v>
      </c>
      <c r="L41" s="22">
        <f t="shared" si="5"/>
        <v>0.37000000000000011</v>
      </c>
      <c r="M41" s="22">
        <f t="shared" si="5"/>
        <v>0.36000000000000032</v>
      </c>
      <c r="N41" s="22">
        <f t="shared" si="5"/>
        <v>0.35000000000000009</v>
      </c>
      <c r="O41" s="22">
        <f t="shared" si="5"/>
        <v>0.35999999999999988</v>
      </c>
      <c r="P41" s="22">
        <f t="shared" si="5"/>
        <v>0.37000000000000011</v>
      </c>
      <c r="Q41" s="70">
        <f t="shared" si="5"/>
        <v>0.35000000000000009</v>
      </c>
      <c r="R41" s="55"/>
      <c r="S41" s="54">
        <f t="shared" si="6"/>
        <v>1.08</v>
      </c>
      <c r="T41" s="54">
        <f t="shared" si="6"/>
        <v>1.1600000000000001</v>
      </c>
      <c r="U41" s="54">
        <f t="shared" si="6"/>
        <v>1.1099999999999994</v>
      </c>
      <c r="V41" s="54">
        <f t="shared" si="6"/>
        <v>1.1499999999999995</v>
      </c>
      <c r="W41" s="56">
        <f t="shared" si="6"/>
        <v>1.0099999999999998</v>
      </c>
      <c r="X41" s="71"/>
      <c r="Y41" s="22">
        <f t="shared" si="7"/>
        <v>1.0899999999999999</v>
      </c>
      <c r="Z41" s="22">
        <f t="shared" si="7"/>
        <v>1</v>
      </c>
      <c r="AA41" s="22">
        <f t="shared" si="7"/>
        <v>1.04</v>
      </c>
      <c r="AB41" s="22">
        <f t="shared" si="7"/>
        <v>1.0899999999999999</v>
      </c>
      <c r="AC41" s="22">
        <f t="shared" si="7"/>
        <v>1.0599999999999996</v>
      </c>
      <c r="AD41" s="22">
        <f t="shared" si="7"/>
        <v>1.3199999999999994</v>
      </c>
      <c r="AE41" s="22">
        <f t="shared" si="7"/>
        <v>1.1500000000000004</v>
      </c>
      <c r="AF41" s="22">
        <f t="shared" si="7"/>
        <v>0.98999999999999932</v>
      </c>
      <c r="AG41" s="22">
        <f t="shared" si="7"/>
        <v>1.17</v>
      </c>
      <c r="AH41" s="70">
        <f t="shared" si="7"/>
        <v>1.1500000000000004</v>
      </c>
    </row>
    <row r="42" spans="1:34" thickBot="1" x14ac:dyDescent="0.4">
      <c r="A42" s="57"/>
      <c r="B42" s="58">
        <f t="shared" si="4"/>
        <v>0.33000000000000007</v>
      </c>
      <c r="C42" s="58">
        <f t="shared" si="4"/>
        <v>0.32999999999999918</v>
      </c>
      <c r="D42" s="58">
        <f t="shared" si="4"/>
        <v>0.23999999999999932</v>
      </c>
      <c r="E42" s="58">
        <f t="shared" si="4"/>
        <v>0.4399999999999995</v>
      </c>
      <c r="F42" s="59">
        <f t="shared" si="4"/>
        <v>0.27999999999999936</v>
      </c>
      <c r="G42" s="73"/>
      <c r="H42" s="36">
        <f t="shared" si="5"/>
        <v>0.39999999999999991</v>
      </c>
      <c r="I42" s="36">
        <f t="shared" si="5"/>
        <v>0.36999999999999988</v>
      </c>
      <c r="J42" s="36">
        <f t="shared" si="5"/>
        <v>0.30000000000000027</v>
      </c>
      <c r="K42" s="36">
        <f t="shared" si="5"/>
        <v>0.41000000000000014</v>
      </c>
      <c r="L42" s="36">
        <f t="shared" si="5"/>
        <v>0.33000000000000007</v>
      </c>
      <c r="M42" s="36">
        <f t="shared" si="5"/>
        <v>0.29999999999999982</v>
      </c>
      <c r="N42" s="36">
        <f t="shared" si="5"/>
        <v>0.36999999999999988</v>
      </c>
      <c r="O42" s="36">
        <f t="shared" si="5"/>
        <v>0.36999999999999988</v>
      </c>
      <c r="P42" s="36">
        <f t="shared" si="5"/>
        <v>0.33000000000000007</v>
      </c>
      <c r="Q42" s="74">
        <f t="shared" si="5"/>
        <v>0.27</v>
      </c>
      <c r="R42" s="57"/>
      <c r="S42" s="58">
        <f t="shared" si="6"/>
        <v>1.1369999999999996</v>
      </c>
      <c r="T42" s="58">
        <f t="shared" si="6"/>
        <v>1.17</v>
      </c>
      <c r="U42" s="58">
        <f t="shared" si="6"/>
        <v>1.08</v>
      </c>
      <c r="V42" s="58">
        <f t="shared" si="6"/>
        <v>1.0100000000000002</v>
      </c>
      <c r="W42" s="59">
        <f t="shared" si="6"/>
        <v>1.0700000000000003</v>
      </c>
      <c r="X42" s="73"/>
      <c r="Y42" s="36">
        <f t="shared" si="7"/>
        <v>1.0200000000000005</v>
      </c>
      <c r="Z42" s="36">
        <f t="shared" si="7"/>
        <v>1.1799999999999997</v>
      </c>
      <c r="AA42" s="36">
        <f t="shared" si="7"/>
        <v>1.2000000000000002</v>
      </c>
      <c r="AB42" s="36">
        <f t="shared" si="7"/>
        <v>0.24000000000000021</v>
      </c>
      <c r="AC42" s="36">
        <f t="shared" si="7"/>
        <v>1.1899999999999995</v>
      </c>
      <c r="AD42" s="36">
        <f t="shared" si="7"/>
        <v>1.1899999999999995</v>
      </c>
      <c r="AE42" s="36">
        <f t="shared" si="7"/>
        <v>1.2399999999999993</v>
      </c>
      <c r="AF42" s="36">
        <f t="shared" si="7"/>
        <v>1.08</v>
      </c>
      <c r="AG42" s="36">
        <f t="shared" si="7"/>
        <v>1.2799999999999994</v>
      </c>
      <c r="AH42" s="74">
        <f t="shared" si="7"/>
        <v>1.3099999999999996</v>
      </c>
    </row>
    <row r="43" spans="1:34" thickTop="1" x14ac:dyDescent="0.35">
      <c r="A43" s="82" t="s">
        <v>65</v>
      </c>
      <c r="B43" s="60">
        <f>AVERAGE(B33:F37)</f>
        <v>0.31360000000000005</v>
      </c>
      <c r="C43" s="64" t="s">
        <v>51</v>
      </c>
      <c r="D43" s="60">
        <f>MAX(B33:F37)-MIN(B33:F37)</f>
        <v>0.3199999999999994</v>
      </c>
      <c r="E43" s="64" t="s">
        <v>50</v>
      </c>
      <c r="F43" s="61">
        <f>B43/(0.975/E27)</f>
        <v>0.54678974358974375</v>
      </c>
      <c r="G43" s="82" t="s">
        <v>65</v>
      </c>
      <c r="H43" s="60">
        <f>AVERAGE(H33:Q37)</f>
        <v>0.36188000000000003</v>
      </c>
      <c r="I43" s="64" t="s">
        <v>51</v>
      </c>
      <c r="J43" s="60">
        <f>MAX(H33:Q37)-MIN(H33:Q37)</f>
        <v>0.16000000000000014</v>
      </c>
      <c r="K43" s="64" t="s">
        <v>50</v>
      </c>
      <c r="L43" s="78">
        <f>H43/(0.975/K27)</f>
        <v>0.55673846153846163</v>
      </c>
      <c r="M43" s="79" t="s">
        <v>60</v>
      </c>
      <c r="N43" s="80">
        <f>1-(J43/2*H43)</f>
        <v>0.97104959999999996</v>
      </c>
      <c r="O43" s="84" t="s">
        <v>62</v>
      </c>
      <c r="P43" s="86">
        <f>MAX(H33:Q42)-MIN(H33:Q42)</f>
        <v>0.21999999999999997</v>
      </c>
      <c r="Q43" s="152"/>
      <c r="R43" s="82" t="s">
        <v>65</v>
      </c>
      <c r="S43" s="60">
        <f>AVERAGE(S33:W37)</f>
        <v>1.4664000000000001</v>
      </c>
      <c r="T43" s="64" t="s">
        <v>51</v>
      </c>
      <c r="U43" s="60">
        <f>MAX(S33:W37)-MIN(S33:W37)</f>
        <v>0.48</v>
      </c>
      <c r="V43" s="64" t="s">
        <v>50</v>
      </c>
      <c r="W43" s="61">
        <f>S43/(0.975/V27)</f>
        <v>2.1055999999999999</v>
      </c>
      <c r="X43" s="82" t="s">
        <v>65</v>
      </c>
      <c r="Y43" s="60">
        <f>AVERAGE(Y33:AH37)</f>
        <v>1.2728000000000002</v>
      </c>
      <c r="Z43" s="64" t="s">
        <v>51</v>
      </c>
      <c r="AA43" s="60">
        <f>MAX(Y33:AH37)-MIN(Y33:AH37)</f>
        <v>0.29999999999999982</v>
      </c>
      <c r="AB43" s="64" t="s">
        <v>50</v>
      </c>
      <c r="AC43" s="78">
        <f>Y43/(2.268/AB27)</f>
        <v>0.84179894179894199</v>
      </c>
      <c r="AD43" s="79" t="s">
        <v>60</v>
      </c>
      <c r="AE43" s="80">
        <f>1-(AA43/2*Y43)</f>
        <v>0.80908000000000002</v>
      </c>
      <c r="AF43" s="84" t="s">
        <v>62</v>
      </c>
      <c r="AG43" s="86">
        <f>MAX(Y33:AH42)-MIN(Y33:AH42)</f>
        <v>1.1799999999999997</v>
      </c>
      <c r="AH43" s="152"/>
    </row>
    <row r="44" spans="1:34" thickBot="1" x14ac:dyDescent="0.4">
      <c r="A44" s="83" t="s">
        <v>64</v>
      </c>
      <c r="B44" s="62">
        <f>AVERAGE(B39:F42)</f>
        <v>0.30349999999999988</v>
      </c>
      <c r="C44" s="65" t="s">
        <v>51</v>
      </c>
      <c r="D44" s="62">
        <f>MAX(B38:F42)-MIN(B38:F42)</f>
        <v>0.22999999999999954</v>
      </c>
      <c r="E44" s="65" t="s">
        <v>50</v>
      </c>
      <c r="F44" s="63">
        <f>B44/(0.975/E27)</f>
        <v>0.52917948717948704</v>
      </c>
      <c r="G44" s="83" t="s">
        <v>64</v>
      </c>
      <c r="H44" s="62">
        <f>AVERAGE(H39:Q42)</f>
        <v>0.3592499999999999</v>
      </c>
      <c r="I44" s="65" t="s">
        <v>51</v>
      </c>
      <c r="J44" s="62">
        <f>MAX(H38:Q42)-MIN(H38:Q42)</f>
        <v>0.21999999999999997</v>
      </c>
      <c r="K44" s="65" t="s">
        <v>50</v>
      </c>
      <c r="L44" s="75">
        <f>H44/(0.975/K27)</f>
        <v>0.55269230769230748</v>
      </c>
      <c r="M44" s="76" t="s">
        <v>60</v>
      </c>
      <c r="N44" s="81">
        <f>1-(J44/2*H44)</f>
        <v>0.96048250000000002</v>
      </c>
      <c r="O44" s="85" t="s">
        <v>63</v>
      </c>
      <c r="P44" s="87">
        <f>1-(P43/2*AVERAGE(H43:H44))</f>
        <v>0.96033785000000005</v>
      </c>
      <c r="Q44" s="153"/>
      <c r="R44" s="83" t="s">
        <v>64</v>
      </c>
      <c r="S44" s="62">
        <f>AVERAGE(S39:W42)</f>
        <v>1.1103499999999999</v>
      </c>
      <c r="T44" s="65" t="s">
        <v>51</v>
      </c>
      <c r="U44" s="62">
        <f>MAX(S38:W42)-MIN(S38:W42)</f>
        <v>0.20000000000000018</v>
      </c>
      <c r="V44" s="65" t="s">
        <v>50</v>
      </c>
      <c r="W44" s="63">
        <f>S44/(0.975/V27)</f>
        <v>1.5943487179487177</v>
      </c>
      <c r="X44" s="83" t="s">
        <v>64</v>
      </c>
      <c r="Y44" s="62">
        <f>AVERAGE(Y39:AH42)</f>
        <v>1.1025000000000003</v>
      </c>
      <c r="Z44" s="65" t="s">
        <v>51</v>
      </c>
      <c r="AA44" s="62">
        <f>MAX(Y38:AH42)-MIN(Y38:AH42)</f>
        <v>1.0899999999999999</v>
      </c>
      <c r="AB44" s="65" t="s">
        <v>50</v>
      </c>
      <c r="AC44" s="75">
        <f>Y44/(2.268/AB27)</f>
        <v>0.72916666666666696</v>
      </c>
      <c r="AD44" s="76" t="s">
        <v>60</v>
      </c>
      <c r="AE44" s="81">
        <f>1-(AA44/2*Y44)</f>
        <v>0.39913749999999992</v>
      </c>
      <c r="AF44" s="85" t="s">
        <v>63</v>
      </c>
      <c r="AG44" s="87">
        <f>1-(AG43/2*AVERAGE(Y43:Y44))</f>
        <v>0.29928650000000012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756" priority="5" operator="notBetween">
      <formula>0.2</formula>
      <formula>0.404</formula>
    </cfRule>
  </conditionalFormatting>
  <conditionalFormatting sqref="E28">
    <cfRule type="cellIs" dxfId="755" priority="6" operator="notBetween">
      <formula>0.38</formula>
      <formula>0.72</formula>
    </cfRule>
  </conditionalFormatting>
  <conditionalFormatting sqref="K26">
    <cfRule type="cellIs" dxfId="754" priority="4" operator="notBetween">
      <formula>0.77</formula>
      <formula>0.91</formula>
    </cfRule>
  </conditionalFormatting>
  <conditionalFormatting sqref="K28">
    <cfRule type="cellIs" dxfId="753" priority="3" operator="notBetween">
      <formula>0.38</formula>
      <formula>0.72</formula>
    </cfRule>
  </conditionalFormatting>
  <conditionalFormatting sqref="AB26">
    <cfRule type="cellIs" dxfId="752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5987-07EA-4E45-B37A-94E3396141A9}">
  <sheetPr>
    <pageSetUpPr fitToPage="1"/>
  </sheetPr>
  <dimension ref="A1:BJ46"/>
  <sheetViews>
    <sheetView topLeftCell="L1" zoomScaleNormal="100" workbookViewId="0">
      <selection activeCell="AH24" sqref="AH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  <col min="35" max="35" width="17.25" customWidth="1"/>
    <col min="36" max="45" width="6.625" customWidth="1"/>
    <col min="46" max="46" width="17.25" customWidth="1"/>
    <col min="47" max="56" width="6.625" customWidth="1"/>
    <col min="58" max="58" width="9.75" customWidth="1"/>
    <col min="59" max="59" width="8.375" customWidth="1"/>
    <col min="60" max="60" width="9.125" customWidth="1"/>
    <col min="61" max="61" width="9.25" customWidth="1"/>
    <col min="62" max="62" width="8" customWidth="1"/>
  </cols>
  <sheetData>
    <row r="1" spans="1:62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 t="s">
        <v>77</v>
      </c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 t="s">
        <v>77</v>
      </c>
      <c r="AU1" s="183"/>
      <c r="AV1" s="183"/>
      <c r="AW1" s="183"/>
      <c r="AX1" s="183"/>
      <c r="AY1" s="183"/>
      <c r="AZ1" s="183"/>
      <c r="BA1" s="183"/>
      <c r="BB1" s="183"/>
      <c r="BC1" s="183"/>
      <c r="BD1" s="183"/>
      <c r="BE1" s="183" t="s">
        <v>89</v>
      </c>
      <c r="BF1" s="183"/>
      <c r="BG1" s="183"/>
      <c r="BH1" s="183"/>
      <c r="BI1" s="183"/>
      <c r="BJ1" s="183"/>
    </row>
    <row r="2" spans="1:62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89" t="s">
        <v>102</v>
      </c>
      <c r="AJ2" s="185"/>
      <c r="AK2" s="185"/>
      <c r="AL2" s="185"/>
      <c r="AM2" s="185"/>
      <c r="AN2" s="185"/>
      <c r="AO2" s="185"/>
      <c r="AP2" s="185"/>
      <c r="AQ2" s="185"/>
      <c r="AR2" s="185"/>
      <c r="AS2" s="186"/>
      <c r="AT2" s="188" t="s">
        <v>94</v>
      </c>
      <c r="AU2" s="185"/>
      <c r="AV2" s="185"/>
      <c r="AW2" s="185"/>
      <c r="AX2" s="185"/>
      <c r="AY2" s="185"/>
      <c r="AZ2" s="185"/>
      <c r="BA2" s="185"/>
      <c r="BB2" s="185"/>
      <c r="BC2" s="185"/>
      <c r="BD2" s="186"/>
      <c r="BE2" s="184" t="s">
        <v>103</v>
      </c>
      <c r="BF2" s="185"/>
      <c r="BG2" s="185"/>
      <c r="BH2" s="185"/>
      <c r="BI2" s="185"/>
      <c r="BJ2" s="186"/>
    </row>
    <row r="3" spans="1:62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  <c r="AI3" s="49" t="s">
        <v>49</v>
      </c>
      <c r="AJ3" s="50">
        <v>1</v>
      </c>
      <c r="AK3" s="50">
        <v>2</v>
      </c>
      <c r="AL3" s="50">
        <v>3</v>
      </c>
      <c r="AM3" s="50">
        <v>4</v>
      </c>
      <c r="AN3" s="50">
        <v>5</v>
      </c>
      <c r="AO3" s="50">
        <v>6</v>
      </c>
      <c r="AP3" s="50">
        <v>7</v>
      </c>
      <c r="AQ3" s="50">
        <v>8</v>
      </c>
      <c r="AR3" s="50">
        <v>9</v>
      </c>
      <c r="AS3" s="51">
        <v>10</v>
      </c>
      <c r="AT3" s="49" t="s">
        <v>49</v>
      </c>
      <c r="AU3" s="50">
        <v>1</v>
      </c>
      <c r="AV3" s="50">
        <v>2</v>
      </c>
      <c r="AW3" s="50">
        <v>3</v>
      </c>
      <c r="AX3" s="50">
        <v>4</v>
      </c>
      <c r="AY3" s="50">
        <v>5</v>
      </c>
      <c r="AZ3" s="50">
        <v>6</v>
      </c>
      <c r="BA3" s="50">
        <v>7</v>
      </c>
      <c r="BB3" s="50">
        <v>8</v>
      </c>
      <c r="BC3" s="50">
        <v>9</v>
      </c>
      <c r="BD3" s="51">
        <v>10</v>
      </c>
      <c r="BE3" s="49" t="s">
        <v>49</v>
      </c>
      <c r="BF3" s="50">
        <v>1</v>
      </c>
      <c r="BG3" s="50">
        <v>2</v>
      </c>
      <c r="BH3" s="50">
        <v>3</v>
      </c>
      <c r="BI3" s="50">
        <v>4</v>
      </c>
      <c r="BJ3" s="51">
        <v>5</v>
      </c>
    </row>
    <row r="4" spans="1:62" thickTop="1" x14ac:dyDescent="0.35">
      <c r="A4" s="108" t="s">
        <v>74</v>
      </c>
      <c r="B4" s="91">
        <v>4.93</v>
      </c>
      <c r="C4" s="91">
        <v>4.87</v>
      </c>
      <c r="D4" s="91">
        <v>5.14</v>
      </c>
      <c r="E4" s="91">
        <v>5.18</v>
      </c>
      <c r="F4" s="95">
        <v>5.14</v>
      </c>
      <c r="G4" s="23" t="s">
        <v>74</v>
      </c>
      <c r="H4" s="91">
        <v>2.17</v>
      </c>
      <c r="I4" s="91">
        <v>2.2000000000000002</v>
      </c>
      <c r="J4" s="91">
        <v>2.39</v>
      </c>
      <c r="K4" s="91">
        <v>2.35</v>
      </c>
      <c r="L4" s="91">
        <v>2.4</v>
      </c>
      <c r="M4" s="91">
        <v>2.36</v>
      </c>
      <c r="N4" s="91">
        <v>2.4700000000000002</v>
      </c>
      <c r="O4" s="91">
        <v>2.4500000000000002</v>
      </c>
      <c r="P4" s="91">
        <v>2.39</v>
      </c>
      <c r="Q4" s="95">
        <v>2.2599999999999998</v>
      </c>
      <c r="R4" s="108" t="s">
        <v>74</v>
      </c>
      <c r="S4" s="91">
        <v>4.8499999999999996</v>
      </c>
      <c r="T4" s="91">
        <v>4.9400000000000004</v>
      </c>
      <c r="U4" s="91">
        <v>5.16</v>
      </c>
      <c r="V4" s="91">
        <v>5.25</v>
      </c>
      <c r="W4" s="95">
        <v>5.22</v>
      </c>
      <c r="X4" s="23" t="s">
        <v>74</v>
      </c>
      <c r="Y4" s="91">
        <v>5.37</v>
      </c>
      <c r="Z4" s="91">
        <v>5.55</v>
      </c>
      <c r="AA4" s="91">
        <v>5.46</v>
      </c>
      <c r="AB4" s="91">
        <v>5.6</v>
      </c>
      <c r="AC4" s="91">
        <v>5.73</v>
      </c>
      <c r="AD4" s="91">
        <v>5.76</v>
      </c>
      <c r="AE4" s="91">
        <v>5.84</v>
      </c>
      <c r="AF4" s="91">
        <v>5.75</v>
      </c>
      <c r="AG4" s="91">
        <v>5.7</v>
      </c>
      <c r="AH4" s="95">
        <v>5.66</v>
      </c>
      <c r="AI4" s="23" t="s">
        <v>74</v>
      </c>
      <c r="AJ4" s="91">
        <v>2.23</v>
      </c>
      <c r="AK4" s="91">
        <v>2.19</v>
      </c>
      <c r="AL4" s="91">
        <v>2.36</v>
      </c>
      <c r="AM4" s="91">
        <v>2.42</v>
      </c>
      <c r="AN4" s="91">
        <v>2.4</v>
      </c>
      <c r="AO4" s="91">
        <v>2.38</v>
      </c>
      <c r="AP4" s="91">
        <v>2.42</v>
      </c>
      <c r="AQ4" s="91">
        <v>2.44</v>
      </c>
      <c r="AR4" s="91">
        <v>2.42</v>
      </c>
      <c r="AS4" s="95">
        <v>2.23</v>
      </c>
      <c r="AT4" s="23" t="s">
        <v>74</v>
      </c>
      <c r="AU4" s="91">
        <v>2.2400000000000002</v>
      </c>
      <c r="AV4" s="91">
        <v>2.25</v>
      </c>
      <c r="AW4" s="91">
        <v>2.3199999999999998</v>
      </c>
      <c r="AX4" s="91">
        <v>2.4</v>
      </c>
      <c r="AY4" s="91">
        <v>2.36</v>
      </c>
      <c r="AZ4" s="91">
        <v>2.35</v>
      </c>
      <c r="BA4" s="91">
        <v>2.39</v>
      </c>
      <c r="BB4" s="91">
        <v>2.3199999999999998</v>
      </c>
      <c r="BC4" s="91">
        <v>2.2799999999999998</v>
      </c>
      <c r="BD4" s="95">
        <v>2.15</v>
      </c>
      <c r="BE4" s="108" t="s">
        <v>74</v>
      </c>
      <c r="BF4" s="91">
        <v>5.2</v>
      </c>
      <c r="BG4" s="91">
        <v>5.22</v>
      </c>
      <c r="BH4" s="91">
        <v>5.19</v>
      </c>
      <c r="BI4" s="91">
        <v>4.93</v>
      </c>
      <c r="BJ4" s="95">
        <v>5.01</v>
      </c>
    </row>
    <row r="5" spans="1:62" ht="16.5" x14ac:dyDescent="0.35">
      <c r="A5" s="109"/>
      <c r="B5" s="91">
        <v>4.84</v>
      </c>
      <c r="C5" s="90">
        <v>4.87</v>
      </c>
      <c r="D5" s="90">
        <v>5.13</v>
      </c>
      <c r="E5" s="90">
        <v>5.17</v>
      </c>
      <c r="F5" s="94">
        <v>5.17</v>
      </c>
      <c r="G5" s="25"/>
      <c r="H5" s="91">
        <v>2.17</v>
      </c>
      <c r="I5" s="90">
        <v>2.2599999999999998</v>
      </c>
      <c r="J5" s="90">
        <v>2.36</v>
      </c>
      <c r="K5" s="90">
        <v>2.34</v>
      </c>
      <c r="L5" s="90">
        <v>2.33</v>
      </c>
      <c r="M5" s="90">
        <v>2.3199999999999998</v>
      </c>
      <c r="N5" s="90">
        <v>2.4300000000000002</v>
      </c>
      <c r="O5" s="90">
        <v>2.42</v>
      </c>
      <c r="P5" s="90">
        <v>2.35</v>
      </c>
      <c r="Q5" s="94">
        <v>2.1800000000000002</v>
      </c>
      <c r="R5" s="109"/>
      <c r="S5" s="91">
        <v>4.8499999999999996</v>
      </c>
      <c r="T5" s="90">
        <v>4.84</v>
      </c>
      <c r="U5" s="90">
        <v>5.05</v>
      </c>
      <c r="V5" s="90">
        <v>5.27</v>
      </c>
      <c r="W5" s="94">
        <v>5.07</v>
      </c>
      <c r="X5" s="25"/>
      <c r="Y5" s="91">
        <v>5.36</v>
      </c>
      <c r="Z5" s="90">
        <v>5.58</v>
      </c>
      <c r="AA5" s="90">
        <v>5.66</v>
      </c>
      <c r="AB5" s="90">
        <v>5.66</v>
      </c>
      <c r="AC5" s="90">
        <v>5.54</v>
      </c>
      <c r="AD5" s="90">
        <v>5.53</v>
      </c>
      <c r="AE5" s="90">
        <v>5.61</v>
      </c>
      <c r="AF5" s="90">
        <v>5.63</v>
      </c>
      <c r="AG5" s="90">
        <v>5.68</v>
      </c>
      <c r="AH5" s="94">
        <v>5.68</v>
      </c>
      <c r="AI5" s="25"/>
      <c r="AJ5" s="91">
        <v>2.17</v>
      </c>
      <c r="AK5" s="90">
        <v>2.2200000000000002</v>
      </c>
      <c r="AL5" s="90">
        <v>2.39</v>
      </c>
      <c r="AM5" s="90">
        <v>2.41</v>
      </c>
      <c r="AN5" s="90">
        <v>2.39</v>
      </c>
      <c r="AO5" s="90">
        <v>2.41</v>
      </c>
      <c r="AP5" s="90">
        <v>2.42</v>
      </c>
      <c r="AQ5" s="90">
        <v>2.44</v>
      </c>
      <c r="AR5" s="90">
        <v>2.35</v>
      </c>
      <c r="AS5" s="94">
        <v>2.17</v>
      </c>
      <c r="AT5" s="25"/>
      <c r="AU5" s="91">
        <v>2.2000000000000002</v>
      </c>
      <c r="AV5" s="90">
        <v>2.2999999999999998</v>
      </c>
      <c r="AW5" s="90">
        <v>2.36</v>
      </c>
      <c r="AX5" s="90">
        <v>2.39</v>
      </c>
      <c r="AY5" s="90">
        <v>2.31</v>
      </c>
      <c r="AZ5" s="90">
        <v>2.38</v>
      </c>
      <c r="BA5" s="90">
        <v>2.42</v>
      </c>
      <c r="BB5" s="90">
        <v>2.38</v>
      </c>
      <c r="BC5" s="90">
        <v>2.35</v>
      </c>
      <c r="BD5" s="94">
        <v>2.16</v>
      </c>
      <c r="BE5" s="109"/>
      <c r="BF5" s="91">
        <v>5.17</v>
      </c>
      <c r="BG5" s="90">
        <v>5.28</v>
      </c>
      <c r="BH5" s="90">
        <v>5.07</v>
      </c>
      <c r="BI5" s="90">
        <v>5.03</v>
      </c>
      <c r="BJ5" s="94">
        <v>4.8899999999999997</v>
      </c>
    </row>
    <row r="6" spans="1:62" ht="16.5" x14ac:dyDescent="0.35">
      <c r="A6" s="109"/>
      <c r="B6" s="91">
        <v>4.95</v>
      </c>
      <c r="C6" s="90">
        <v>4.91</v>
      </c>
      <c r="D6" s="90">
        <v>5.21</v>
      </c>
      <c r="E6" s="90">
        <v>5.13</v>
      </c>
      <c r="F6" s="94">
        <v>5.2</v>
      </c>
      <c r="G6" s="25"/>
      <c r="H6" s="91">
        <v>2.17</v>
      </c>
      <c r="I6" s="90">
        <v>2.19</v>
      </c>
      <c r="J6" s="90">
        <v>2.2799999999999998</v>
      </c>
      <c r="K6" s="90">
        <v>2.3199999999999998</v>
      </c>
      <c r="L6" s="90">
        <v>2.2999999999999998</v>
      </c>
      <c r="M6" s="90">
        <v>2.38</v>
      </c>
      <c r="N6" s="90">
        <v>2.41</v>
      </c>
      <c r="O6" s="90">
        <v>2.41</v>
      </c>
      <c r="P6" s="90">
        <v>2.39</v>
      </c>
      <c r="Q6" s="94">
        <v>2.2599999999999998</v>
      </c>
      <c r="R6" s="109"/>
      <c r="S6" s="91">
        <v>4.96</v>
      </c>
      <c r="T6" s="90">
        <v>4.92</v>
      </c>
      <c r="U6" s="90">
        <v>5.0999999999999996</v>
      </c>
      <c r="V6" s="90">
        <v>5.29</v>
      </c>
      <c r="W6" s="94">
        <v>5.1100000000000003</v>
      </c>
      <c r="X6" s="25"/>
      <c r="Y6" s="91">
        <v>5.37</v>
      </c>
      <c r="Z6" s="90">
        <v>5.65</v>
      </c>
      <c r="AA6" s="90">
        <v>5.65</v>
      </c>
      <c r="AB6" s="90">
        <v>5.46</v>
      </c>
      <c r="AC6" s="90">
        <v>5.79</v>
      </c>
      <c r="AD6" s="90">
        <v>5.81</v>
      </c>
      <c r="AE6" s="90">
        <v>5.74</v>
      </c>
      <c r="AF6" s="90">
        <v>5.77</v>
      </c>
      <c r="AG6" s="90">
        <v>5.85</v>
      </c>
      <c r="AH6" s="94">
        <v>5.53</v>
      </c>
      <c r="AI6" s="25"/>
      <c r="AJ6" s="91">
        <v>2.2000000000000002</v>
      </c>
      <c r="AK6" s="90">
        <v>2.33</v>
      </c>
      <c r="AL6" s="90">
        <v>2.33</v>
      </c>
      <c r="AM6" s="90">
        <v>2.37</v>
      </c>
      <c r="AN6" s="90">
        <v>2.35</v>
      </c>
      <c r="AO6" s="90">
        <v>2.44</v>
      </c>
      <c r="AP6" s="90">
        <v>2.44</v>
      </c>
      <c r="AQ6" s="90">
        <v>2.48</v>
      </c>
      <c r="AR6" s="90">
        <v>2.46</v>
      </c>
      <c r="AS6" s="94">
        <v>2.2999999999999998</v>
      </c>
      <c r="AT6" s="25"/>
      <c r="AU6" s="91">
        <v>2.19</v>
      </c>
      <c r="AV6" s="90">
        <v>2.2200000000000002</v>
      </c>
      <c r="AW6" s="90">
        <v>2.3199999999999998</v>
      </c>
      <c r="AX6" s="90">
        <v>2.41</v>
      </c>
      <c r="AY6" s="90">
        <v>2.36</v>
      </c>
      <c r="AZ6" s="90">
        <v>2.4500000000000002</v>
      </c>
      <c r="BA6" s="90">
        <v>2.46</v>
      </c>
      <c r="BB6" s="90">
        <v>2.4900000000000002</v>
      </c>
      <c r="BC6" s="90">
        <v>2.4</v>
      </c>
      <c r="BD6" s="94">
        <v>2.21</v>
      </c>
      <c r="BE6" s="109"/>
      <c r="BF6" s="91">
        <v>5.17</v>
      </c>
      <c r="BG6" s="90">
        <v>5.27</v>
      </c>
      <c r="BH6" s="90">
        <v>5.12</v>
      </c>
      <c r="BI6" s="90">
        <v>4.96</v>
      </c>
      <c r="BJ6" s="94">
        <v>5</v>
      </c>
    </row>
    <row r="7" spans="1:62" ht="16.5" x14ac:dyDescent="0.35">
      <c r="A7" s="109"/>
      <c r="B7" s="91">
        <v>4.76</v>
      </c>
      <c r="C7" s="90">
        <v>4.91</v>
      </c>
      <c r="D7" s="90">
        <v>5.0999999999999996</v>
      </c>
      <c r="E7" s="90">
        <v>5.18</v>
      </c>
      <c r="F7" s="94">
        <v>5.21</v>
      </c>
      <c r="G7" s="25"/>
      <c r="H7" s="91">
        <v>2.15</v>
      </c>
      <c r="I7" s="90">
        <v>2.19</v>
      </c>
      <c r="J7" s="90">
        <v>2.23</v>
      </c>
      <c r="K7" s="90">
        <v>2.25</v>
      </c>
      <c r="L7" s="90">
        <v>2.23</v>
      </c>
      <c r="M7" s="90">
        <v>2.29</v>
      </c>
      <c r="N7" s="90">
        <v>2.27</v>
      </c>
      <c r="O7" s="90">
        <v>2.31</v>
      </c>
      <c r="P7" s="90">
        <v>2.2599999999999998</v>
      </c>
      <c r="Q7" s="94">
        <v>2.15</v>
      </c>
      <c r="R7" s="109"/>
      <c r="S7" s="91">
        <v>5.03</v>
      </c>
      <c r="T7" s="90">
        <v>4.95</v>
      </c>
      <c r="U7" s="90">
        <v>5.24</v>
      </c>
      <c r="V7" s="90">
        <v>5.23</v>
      </c>
      <c r="W7" s="94">
        <v>5.22</v>
      </c>
      <c r="X7" s="25"/>
      <c r="Y7" s="91">
        <v>5.44</v>
      </c>
      <c r="Z7" s="90">
        <v>5.62</v>
      </c>
      <c r="AA7" s="90">
        <v>5.56</v>
      </c>
      <c r="AB7" s="90">
        <v>5.51</v>
      </c>
      <c r="AC7" s="90">
        <v>5.62</v>
      </c>
      <c r="AD7" s="90">
        <v>5.72</v>
      </c>
      <c r="AE7" s="90">
        <v>5.64</v>
      </c>
      <c r="AF7" s="90">
        <v>5.81</v>
      </c>
      <c r="AG7" s="90">
        <v>5.74</v>
      </c>
      <c r="AH7" s="94">
        <v>5.58</v>
      </c>
      <c r="AI7" s="25"/>
      <c r="AJ7" s="91">
        <v>2.1800000000000002</v>
      </c>
      <c r="AK7" s="90">
        <v>2.25</v>
      </c>
      <c r="AL7" s="90">
        <v>2.34</v>
      </c>
      <c r="AM7" s="90">
        <v>2.41</v>
      </c>
      <c r="AN7" s="90">
        <v>2.37</v>
      </c>
      <c r="AO7" s="90">
        <v>2.34</v>
      </c>
      <c r="AP7" s="90">
        <v>2.35</v>
      </c>
      <c r="AQ7" s="90">
        <v>2.4500000000000002</v>
      </c>
      <c r="AR7" s="90">
        <v>2.34</v>
      </c>
      <c r="AS7" s="94">
        <v>2.2799999999999998</v>
      </c>
      <c r="AT7" s="25"/>
      <c r="AU7" s="91">
        <v>2.2400000000000002</v>
      </c>
      <c r="AV7" s="90">
        <v>2.36</v>
      </c>
      <c r="AW7" s="90">
        <v>2.35</v>
      </c>
      <c r="AX7" s="90">
        <v>2.4</v>
      </c>
      <c r="AY7" s="90">
        <v>2.44</v>
      </c>
      <c r="AZ7" s="90">
        <v>2.42</v>
      </c>
      <c r="BA7" s="90">
        <v>2.4500000000000002</v>
      </c>
      <c r="BB7" s="90">
        <v>2.41</v>
      </c>
      <c r="BC7" s="90">
        <v>2.33</v>
      </c>
      <c r="BD7" s="94">
        <v>2.1800000000000002</v>
      </c>
      <c r="BE7" s="109"/>
      <c r="BF7" s="91">
        <v>5.19</v>
      </c>
      <c r="BG7" s="90">
        <v>5.23</v>
      </c>
      <c r="BH7" s="90">
        <v>5.3</v>
      </c>
      <c r="BI7" s="90">
        <v>4.8600000000000003</v>
      </c>
      <c r="BJ7" s="94">
        <v>5.03</v>
      </c>
    </row>
    <row r="8" spans="1:62" ht="16.5" x14ac:dyDescent="0.35">
      <c r="A8" s="109"/>
      <c r="B8" s="91">
        <v>4.78</v>
      </c>
      <c r="C8" s="90">
        <v>4.8499999999999996</v>
      </c>
      <c r="D8" s="90">
        <v>5.0999999999999996</v>
      </c>
      <c r="E8" s="90">
        <v>5.09</v>
      </c>
      <c r="F8" s="94">
        <v>4.99</v>
      </c>
      <c r="G8" s="25"/>
      <c r="H8" s="91">
        <v>2.13</v>
      </c>
      <c r="I8" s="90">
        <v>2.2000000000000002</v>
      </c>
      <c r="J8" s="90">
        <v>2.2799999999999998</v>
      </c>
      <c r="K8" s="90">
        <v>2.2200000000000002</v>
      </c>
      <c r="L8" s="90">
        <v>2.2799999999999998</v>
      </c>
      <c r="M8" s="90">
        <v>2.2999999999999998</v>
      </c>
      <c r="N8" s="90">
        <v>2.41</v>
      </c>
      <c r="O8" s="90">
        <v>2.37</v>
      </c>
      <c r="P8" s="90">
        <v>2.2999999999999998</v>
      </c>
      <c r="Q8" s="94">
        <v>2.2000000000000002</v>
      </c>
      <c r="R8" s="109"/>
      <c r="S8" s="91">
        <v>4.8899999999999997</v>
      </c>
      <c r="T8" s="90">
        <v>4.8099999999999996</v>
      </c>
      <c r="U8" s="90">
        <v>4.96</v>
      </c>
      <c r="V8" s="90">
        <v>5.26</v>
      </c>
      <c r="W8" s="94">
        <v>5.18</v>
      </c>
      <c r="X8" s="25"/>
      <c r="Y8" s="91">
        <v>5.26</v>
      </c>
      <c r="Z8" s="90">
        <v>5.52</v>
      </c>
      <c r="AA8" s="90">
        <v>5.37</v>
      </c>
      <c r="AB8" s="90">
        <v>5.37</v>
      </c>
      <c r="AC8" s="90">
        <v>5.47</v>
      </c>
      <c r="AD8" s="90">
        <v>5.73</v>
      </c>
      <c r="AE8" s="90">
        <v>5.68</v>
      </c>
      <c r="AF8" s="90">
        <v>5.63</v>
      </c>
      <c r="AG8" s="90">
        <v>5.67</v>
      </c>
      <c r="AH8" s="94">
        <v>5.61</v>
      </c>
      <c r="AI8" s="25"/>
      <c r="AJ8" s="91">
        <v>2.2000000000000002</v>
      </c>
      <c r="AK8" s="90">
        <v>2.2200000000000002</v>
      </c>
      <c r="AL8" s="90">
        <v>2.33</v>
      </c>
      <c r="AM8" s="90">
        <v>2.31</v>
      </c>
      <c r="AN8" s="90">
        <v>2.2799999999999998</v>
      </c>
      <c r="AO8" s="90">
        <v>2.38</v>
      </c>
      <c r="AP8" s="90">
        <v>2.34</v>
      </c>
      <c r="AQ8" s="90">
        <v>2.44</v>
      </c>
      <c r="AR8" s="90">
        <v>2.36</v>
      </c>
      <c r="AS8" s="94">
        <v>2.23</v>
      </c>
      <c r="AT8" s="25"/>
      <c r="AU8" s="91">
        <v>2.16</v>
      </c>
      <c r="AV8" s="90">
        <v>2.27</v>
      </c>
      <c r="AW8" s="90">
        <v>2.29</v>
      </c>
      <c r="AX8" s="90">
        <v>2.2999999999999998</v>
      </c>
      <c r="AY8" s="90">
        <v>2.2999999999999998</v>
      </c>
      <c r="AZ8" s="90">
        <v>2.36</v>
      </c>
      <c r="BA8" s="90">
        <v>2.4</v>
      </c>
      <c r="BB8" s="90">
        <v>2.41</v>
      </c>
      <c r="BC8" s="90">
        <v>2.3199999999999998</v>
      </c>
      <c r="BD8" s="94">
        <v>2.19</v>
      </c>
      <c r="BE8" s="109"/>
      <c r="BF8" s="91">
        <v>5.16</v>
      </c>
      <c r="BG8" s="90">
        <v>5.2</v>
      </c>
      <c r="BH8" s="90">
        <v>5.09</v>
      </c>
      <c r="BI8" s="90">
        <v>4.97</v>
      </c>
      <c r="BJ8" s="94">
        <v>4.92</v>
      </c>
    </row>
    <row r="9" spans="1:62" ht="16.5" x14ac:dyDescent="0.35">
      <c r="A9" s="110"/>
      <c r="B9" s="90">
        <v>4.8600000000000003</v>
      </c>
      <c r="C9" s="90">
        <v>4.9000000000000004</v>
      </c>
      <c r="D9" s="90">
        <v>5.0599999999999996</v>
      </c>
      <c r="E9" s="90">
        <v>5.27</v>
      </c>
      <c r="F9" s="94">
        <v>5.26</v>
      </c>
      <c r="G9" s="25"/>
      <c r="H9" s="90">
        <v>2.23</v>
      </c>
      <c r="I9" s="90">
        <v>2.31</v>
      </c>
      <c r="J9" s="90">
        <v>2.35</v>
      </c>
      <c r="K9" s="90">
        <v>2.33</v>
      </c>
      <c r="L9" s="90">
        <v>2.36</v>
      </c>
      <c r="M9" s="90">
        <v>2.2999999999999998</v>
      </c>
      <c r="N9" s="90">
        <v>2.31</v>
      </c>
      <c r="O9" s="90">
        <v>2.34</v>
      </c>
      <c r="P9" s="90">
        <v>2.2799999999999998</v>
      </c>
      <c r="Q9" s="94">
        <v>2.2200000000000002</v>
      </c>
      <c r="R9" s="110"/>
      <c r="S9" s="90">
        <v>4.96</v>
      </c>
      <c r="T9" s="90">
        <v>4.88</v>
      </c>
      <c r="U9" s="90">
        <v>5.07</v>
      </c>
      <c r="V9" s="90">
        <v>5.1100000000000003</v>
      </c>
      <c r="W9" s="94">
        <v>5.16</v>
      </c>
      <c r="X9" s="25"/>
      <c r="Y9" s="90">
        <v>5.15</v>
      </c>
      <c r="Z9" s="90">
        <v>5.27</v>
      </c>
      <c r="AA9" s="90">
        <v>5.38</v>
      </c>
      <c r="AB9" s="90">
        <v>5.44</v>
      </c>
      <c r="AC9" s="90">
        <v>5.35</v>
      </c>
      <c r="AD9" s="90">
        <v>5.55</v>
      </c>
      <c r="AE9" s="90">
        <v>5.62</v>
      </c>
      <c r="AF9" s="90">
        <v>5.68</v>
      </c>
      <c r="AG9" s="90">
        <v>5.64</v>
      </c>
      <c r="AH9" s="94">
        <v>5.33</v>
      </c>
      <c r="AI9" s="25"/>
      <c r="AJ9" s="90">
        <v>2.2400000000000002</v>
      </c>
      <c r="AK9" s="90">
        <v>2.2999999999999998</v>
      </c>
      <c r="AL9" s="90">
        <v>2.31</v>
      </c>
      <c r="AM9" s="90">
        <v>2.33</v>
      </c>
      <c r="AN9" s="90">
        <v>2.42</v>
      </c>
      <c r="AO9" s="90">
        <v>2.38</v>
      </c>
      <c r="AP9" s="90">
        <v>2.37</v>
      </c>
      <c r="AQ9" s="90">
        <v>2.41</v>
      </c>
      <c r="AR9" s="90">
        <v>2.34</v>
      </c>
      <c r="AS9" s="94">
        <v>2.2400000000000002</v>
      </c>
      <c r="AT9" s="25"/>
      <c r="AU9" s="90">
        <v>2.19</v>
      </c>
      <c r="AV9" s="90">
        <v>2.3199999999999998</v>
      </c>
      <c r="AW9" s="90">
        <v>2.34</v>
      </c>
      <c r="AX9" s="90">
        <v>2.31</v>
      </c>
      <c r="AY9" s="90">
        <v>2.29</v>
      </c>
      <c r="AZ9" s="90">
        <v>2.4</v>
      </c>
      <c r="BA9" s="90">
        <v>2.34</v>
      </c>
      <c r="BB9" s="90">
        <v>2.29</v>
      </c>
      <c r="BC9" s="90">
        <v>2.25</v>
      </c>
      <c r="BD9" s="94">
        <v>2.16</v>
      </c>
      <c r="BE9" s="110"/>
      <c r="BF9" s="90">
        <v>5.19</v>
      </c>
      <c r="BG9" s="90">
        <v>5.22</v>
      </c>
      <c r="BH9" s="90">
        <v>5.17</v>
      </c>
      <c r="BI9" s="90">
        <v>4.87</v>
      </c>
      <c r="BJ9" s="94">
        <v>4.95</v>
      </c>
    </row>
    <row r="10" spans="1:62" ht="16.5" x14ac:dyDescent="0.35">
      <c r="A10" s="111"/>
      <c r="B10" s="90">
        <v>4.88</v>
      </c>
      <c r="C10" s="90">
        <v>4.97</v>
      </c>
      <c r="D10" s="90">
        <v>5.18</v>
      </c>
      <c r="E10" s="90">
        <v>5.31</v>
      </c>
      <c r="F10" s="94">
        <v>5.21</v>
      </c>
      <c r="G10" s="31"/>
      <c r="H10" s="90">
        <v>2.21</v>
      </c>
      <c r="I10" s="90">
        <v>2.21</v>
      </c>
      <c r="J10" s="90">
        <v>2.29</v>
      </c>
      <c r="K10" s="90">
        <v>2.34</v>
      </c>
      <c r="L10" s="90">
        <v>2.2999999999999998</v>
      </c>
      <c r="M10" s="90">
        <v>2.3199999999999998</v>
      </c>
      <c r="N10" s="90">
        <v>2.33</v>
      </c>
      <c r="O10" s="90">
        <v>2.33</v>
      </c>
      <c r="P10" s="90">
        <v>2.39</v>
      </c>
      <c r="Q10" s="94">
        <v>2.19</v>
      </c>
      <c r="R10" s="111"/>
      <c r="S10" s="90">
        <v>4.8099999999999996</v>
      </c>
      <c r="T10" s="90">
        <v>4.83</v>
      </c>
      <c r="U10" s="90">
        <v>5.0199999999999996</v>
      </c>
      <c r="V10" s="90">
        <v>5.21</v>
      </c>
      <c r="W10" s="94">
        <v>5.07</v>
      </c>
      <c r="X10" s="31"/>
      <c r="Y10" s="90">
        <v>5.25</v>
      </c>
      <c r="Z10" s="90">
        <v>5.54</v>
      </c>
      <c r="AA10" s="90">
        <v>5.51</v>
      </c>
      <c r="AB10" s="90">
        <v>5.54</v>
      </c>
      <c r="AC10" s="90">
        <v>5.58</v>
      </c>
      <c r="AD10" s="90">
        <v>5.95</v>
      </c>
      <c r="AE10" s="90">
        <v>5.71</v>
      </c>
      <c r="AF10" s="90">
        <v>5.79</v>
      </c>
      <c r="AG10" s="90">
        <v>5.64</v>
      </c>
      <c r="AH10" s="94">
        <v>5.49</v>
      </c>
      <c r="AI10" s="31"/>
      <c r="AJ10" s="90">
        <v>2.29</v>
      </c>
      <c r="AK10" s="90">
        <v>2.41</v>
      </c>
      <c r="AL10" s="90">
        <v>2.34</v>
      </c>
      <c r="AM10" s="90">
        <v>2.3199999999999998</v>
      </c>
      <c r="AN10" s="90">
        <v>2.37</v>
      </c>
      <c r="AO10" s="90">
        <v>2.3199999999999998</v>
      </c>
      <c r="AP10" s="90">
        <v>2.46</v>
      </c>
      <c r="AQ10" s="90">
        <v>2.41</v>
      </c>
      <c r="AR10" s="90">
        <v>2.38</v>
      </c>
      <c r="AS10" s="94">
        <v>2.21</v>
      </c>
      <c r="AT10" s="31"/>
      <c r="AU10" s="90">
        <v>2.23</v>
      </c>
      <c r="AV10" s="90">
        <v>2.2200000000000002</v>
      </c>
      <c r="AW10" s="90">
        <v>2.29</v>
      </c>
      <c r="AX10" s="90">
        <v>2.35</v>
      </c>
      <c r="AY10" s="90">
        <v>2.33</v>
      </c>
      <c r="AZ10" s="90">
        <v>2.36</v>
      </c>
      <c r="BA10" s="90">
        <v>2.39</v>
      </c>
      <c r="BB10" s="90">
        <v>2.36</v>
      </c>
      <c r="BC10" s="90">
        <v>2.2599999999999998</v>
      </c>
      <c r="BD10" s="94">
        <v>2.14</v>
      </c>
      <c r="BE10" s="111"/>
      <c r="BF10" s="90">
        <v>5.0999999999999996</v>
      </c>
      <c r="BG10" s="90">
        <v>5.2</v>
      </c>
      <c r="BH10" s="90">
        <v>5.23</v>
      </c>
      <c r="BI10" s="90">
        <v>4.8099999999999996</v>
      </c>
      <c r="BJ10" s="94">
        <v>4.84</v>
      </c>
    </row>
    <row r="11" spans="1:62" ht="16.5" x14ac:dyDescent="0.35">
      <c r="A11" s="109"/>
      <c r="B11" s="96">
        <v>4.92</v>
      </c>
      <c r="C11" s="96">
        <v>5.04</v>
      </c>
      <c r="D11" s="96">
        <v>5.26</v>
      </c>
      <c r="E11" s="96">
        <v>5.27</v>
      </c>
      <c r="F11" s="97">
        <v>5.17</v>
      </c>
      <c r="G11" s="23"/>
      <c r="H11" s="96">
        <v>2.2599999999999998</v>
      </c>
      <c r="I11" s="96">
        <v>2.2400000000000002</v>
      </c>
      <c r="J11" s="96">
        <v>2.38</v>
      </c>
      <c r="K11" s="96">
        <v>2.34</v>
      </c>
      <c r="L11" s="96">
        <v>2.35</v>
      </c>
      <c r="M11" s="96">
        <v>2.33</v>
      </c>
      <c r="N11" s="96">
        <v>2.38</v>
      </c>
      <c r="O11" s="96">
        <v>2.35</v>
      </c>
      <c r="P11" s="96">
        <v>2.29</v>
      </c>
      <c r="Q11" s="97">
        <v>2.17</v>
      </c>
      <c r="R11" s="109"/>
      <c r="S11" s="96">
        <v>4.8899999999999997</v>
      </c>
      <c r="T11" s="96">
        <v>4.91</v>
      </c>
      <c r="U11" s="96">
        <v>5.09</v>
      </c>
      <c r="V11" s="96">
        <v>5.15</v>
      </c>
      <c r="W11" s="97">
        <v>5.17</v>
      </c>
      <c r="X11" s="23"/>
      <c r="Y11" s="96">
        <v>5.35</v>
      </c>
      <c r="Z11" s="96">
        <v>5.33</v>
      </c>
      <c r="AA11" s="96">
        <v>5.41</v>
      </c>
      <c r="AB11" s="96">
        <v>5.77</v>
      </c>
      <c r="AC11" s="96">
        <v>5.79</v>
      </c>
      <c r="AD11" s="96">
        <v>5.67</v>
      </c>
      <c r="AE11" s="96">
        <v>5.72</v>
      </c>
      <c r="AF11" s="96">
        <v>5.85</v>
      </c>
      <c r="AG11" s="96">
        <v>5.57</v>
      </c>
      <c r="AH11" s="97">
        <v>5.4</v>
      </c>
      <c r="AI11" s="23"/>
      <c r="AJ11" s="96">
        <v>2.21</v>
      </c>
      <c r="AK11" s="96">
        <v>2.2200000000000002</v>
      </c>
      <c r="AL11" s="96">
        <v>2.38</v>
      </c>
      <c r="AM11" s="96">
        <v>2.42</v>
      </c>
      <c r="AN11" s="96">
        <v>2.3199999999999998</v>
      </c>
      <c r="AO11" s="96">
        <v>2.3740000000000001</v>
      </c>
      <c r="AP11" s="96">
        <v>2.37</v>
      </c>
      <c r="AQ11" s="96">
        <v>2.39</v>
      </c>
      <c r="AR11" s="96">
        <v>2.29</v>
      </c>
      <c r="AS11" s="97">
        <v>2.2599999999999998</v>
      </c>
      <c r="AT11" s="23"/>
      <c r="AU11" s="96">
        <v>2.2000000000000002</v>
      </c>
      <c r="AV11" s="96">
        <v>2.34</v>
      </c>
      <c r="AW11" s="96">
        <v>2.29</v>
      </c>
      <c r="AX11" s="96">
        <v>2.39</v>
      </c>
      <c r="AY11" s="96">
        <v>2.41</v>
      </c>
      <c r="AZ11" s="96">
        <v>2.41</v>
      </c>
      <c r="BA11" s="96">
        <v>2.41</v>
      </c>
      <c r="BB11" s="96">
        <v>2.37</v>
      </c>
      <c r="BC11" s="96">
        <v>2.33</v>
      </c>
      <c r="BD11" s="97">
        <v>2.13</v>
      </c>
      <c r="BE11" s="109"/>
      <c r="BF11" s="96">
        <v>5.21</v>
      </c>
      <c r="BG11" s="96">
        <v>5.15</v>
      </c>
      <c r="BH11" s="96">
        <v>5.04</v>
      </c>
      <c r="BI11" s="96">
        <v>4.87</v>
      </c>
      <c r="BJ11" s="97">
        <v>4.84</v>
      </c>
    </row>
    <row r="12" spans="1:62" ht="16.5" x14ac:dyDescent="0.35">
      <c r="A12" s="109"/>
      <c r="B12" s="90">
        <v>5.0199999999999996</v>
      </c>
      <c r="C12" s="90">
        <v>4.9000000000000004</v>
      </c>
      <c r="D12" s="90">
        <v>5.01</v>
      </c>
      <c r="E12" s="90">
        <v>5.29</v>
      </c>
      <c r="F12" s="94">
        <v>5.12</v>
      </c>
      <c r="G12" s="25"/>
      <c r="H12" s="90">
        <v>2.21</v>
      </c>
      <c r="I12" s="90">
        <v>2.31</v>
      </c>
      <c r="J12" s="90">
        <v>2.42</v>
      </c>
      <c r="K12" s="90">
        <v>2.39</v>
      </c>
      <c r="L12" s="90">
        <v>2.34</v>
      </c>
      <c r="M12" s="90">
        <v>2.3199999999999998</v>
      </c>
      <c r="N12" s="90">
        <v>2.39</v>
      </c>
      <c r="O12" s="90">
        <v>2.29</v>
      </c>
      <c r="P12" s="90">
        <v>2.29</v>
      </c>
      <c r="Q12" s="94">
        <v>2.2000000000000002</v>
      </c>
      <c r="R12" s="109"/>
      <c r="S12" s="90">
        <v>4.83</v>
      </c>
      <c r="T12" s="90">
        <v>4.79</v>
      </c>
      <c r="U12" s="90">
        <v>5.14</v>
      </c>
      <c r="V12" s="90">
        <v>5.24</v>
      </c>
      <c r="W12" s="94">
        <v>5.18</v>
      </c>
      <c r="X12" s="25"/>
      <c r="Y12" s="90">
        <v>5.36</v>
      </c>
      <c r="Z12" s="90">
        <v>5.37</v>
      </c>
      <c r="AA12" s="90">
        <v>5.35</v>
      </c>
      <c r="AB12" s="90">
        <v>5.29</v>
      </c>
      <c r="AC12" s="90">
        <v>5.59</v>
      </c>
      <c r="AD12" s="90">
        <v>5.65</v>
      </c>
      <c r="AE12" s="90">
        <v>5.65</v>
      </c>
      <c r="AF12" s="90">
        <v>5.73</v>
      </c>
      <c r="AG12" s="90">
        <v>5.69</v>
      </c>
      <c r="AH12" s="94">
        <v>5.43</v>
      </c>
      <c r="AI12" s="25"/>
      <c r="AJ12" s="90">
        <v>2.27</v>
      </c>
      <c r="AK12" s="90">
        <v>2.38</v>
      </c>
      <c r="AL12" s="90">
        <v>2.34</v>
      </c>
      <c r="AM12" s="90">
        <v>2.39</v>
      </c>
      <c r="AN12" s="90">
        <v>2.3199999999999998</v>
      </c>
      <c r="AO12" s="90">
        <v>2.35</v>
      </c>
      <c r="AP12" s="90">
        <v>2.41</v>
      </c>
      <c r="AQ12" s="90">
        <v>2.41</v>
      </c>
      <c r="AR12" s="90">
        <v>2.38</v>
      </c>
      <c r="AS12" s="94">
        <v>2.17</v>
      </c>
      <c r="AT12" s="25"/>
      <c r="AU12" s="90">
        <v>2.14</v>
      </c>
      <c r="AV12" s="90">
        <v>2.27</v>
      </c>
      <c r="AW12" s="90">
        <v>2.27</v>
      </c>
      <c r="AX12" s="90">
        <v>2.37</v>
      </c>
      <c r="AY12" s="90">
        <v>2.35</v>
      </c>
      <c r="AZ12" s="90">
        <v>2.38</v>
      </c>
      <c r="BA12" s="90">
        <v>2.31</v>
      </c>
      <c r="BB12" s="90">
        <v>2.34</v>
      </c>
      <c r="BC12" s="90">
        <v>2.2999999999999998</v>
      </c>
      <c r="BD12" s="94">
        <v>2.15</v>
      </c>
      <c r="BE12" s="109"/>
      <c r="BF12" s="90">
        <v>5.15</v>
      </c>
      <c r="BG12" s="90">
        <v>5.24</v>
      </c>
      <c r="BH12" s="90">
        <v>5.03</v>
      </c>
      <c r="BI12" s="90">
        <v>4.82</v>
      </c>
      <c r="BJ12" s="94">
        <v>4.8499999999999996</v>
      </c>
    </row>
    <row r="13" spans="1:62" thickBot="1" x14ac:dyDescent="0.4">
      <c r="A13" s="112"/>
      <c r="B13" s="92">
        <v>4.8</v>
      </c>
      <c r="C13" s="92">
        <v>4.92</v>
      </c>
      <c r="D13" s="92">
        <v>5.0199999999999996</v>
      </c>
      <c r="E13" s="92">
        <v>5.0599999999999996</v>
      </c>
      <c r="F13" s="93">
        <v>5.07</v>
      </c>
      <c r="G13" s="33"/>
      <c r="H13" s="92">
        <v>2.2400000000000002</v>
      </c>
      <c r="I13" s="92">
        <v>2.27</v>
      </c>
      <c r="J13" s="92">
        <v>2.2999999999999998</v>
      </c>
      <c r="K13" s="92">
        <v>2.44</v>
      </c>
      <c r="L13" s="92">
        <v>2.4</v>
      </c>
      <c r="M13" s="92">
        <v>2.39</v>
      </c>
      <c r="N13" s="92">
        <v>2.31</v>
      </c>
      <c r="O13" s="92">
        <v>2.2799999999999998</v>
      </c>
      <c r="P13" s="92">
        <v>2.27</v>
      </c>
      <c r="Q13" s="93">
        <v>2.13</v>
      </c>
      <c r="R13" s="112"/>
      <c r="S13" s="92">
        <v>4.74</v>
      </c>
      <c r="T13" s="92">
        <v>4.8099999999999996</v>
      </c>
      <c r="U13" s="92">
        <v>5.14</v>
      </c>
      <c r="V13" s="92">
        <v>5.17</v>
      </c>
      <c r="W13" s="93">
        <v>5.09</v>
      </c>
      <c r="X13" s="33"/>
      <c r="Y13" s="92">
        <v>5.19</v>
      </c>
      <c r="Z13" s="92">
        <v>5.36</v>
      </c>
      <c r="AA13" s="92">
        <v>5.3</v>
      </c>
      <c r="AB13" s="92">
        <v>5.53</v>
      </c>
      <c r="AC13" s="92">
        <v>5.56</v>
      </c>
      <c r="AD13" s="92">
        <v>5.58</v>
      </c>
      <c r="AE13" s="92">
        <v>5.75</v>
      </c>
      <c r="AF13" s="92">
        <v>5.76</v>
      </c>
      <c r="AG13" s="92">
        <v>5.48</v>
      </c>
      <c r="AH13" s="93">
        <v>5.36</v>
      </c>
      <c r="AI13" s="33"/>
      <c r="AJ13" s="92">
        <v>2.25</v>
      </c>
      <c r="AK13" s="92">
        <v>2.3199999999999998</v>
      </c>
      <c r="AL13" s="92">
        <v>2.2999999999999998</v>
      </c>
      <c r="AM13" s="92">
        <v>2.33</v>
      </c>
      <c r="AN13" s="92">
        <v>2.35</v>
      </c>
      <c r="AO13" s="92">
        <v>2.36</v>
      </c>
      <c r="AP13" s="92">
        <v>2.4</v>
      </c>
      <c r="AQ13" s="92">
        <v>2.36</v>
      </c>
      <c r="AR13" s="92">
        <v>2.3199999999999998</v>
      </c>
      <c r="AS13" s="93">
        <v>2.17</v>
      </c>
      <c r="AT13" s="33"/>
      <c r="AU13" s="92">
        <v>2.2000000000000002</v>
      </c>
      <c r="AV13" s="92">
        <v>2.29</v>
      </c>
      <c r="AW13" s="92">
        <v>2.38</v>
      </c>
      <c r="AX13" s="92">
        <v>2.44</v>
      </c>
      <c r="AY13" s="92">
        <v>2.37</v>
      </c>
      <c r="AZ13" s="92">
        <v>2.39</v>
      </c>
      <c r="BA13" s="92">
        <v>2.4</v>
      </c>
      <c r="BB13" s="92">
        <v>2.3199999999999998</v>
      </c>
      <c r="BC13" s="92">
        <v>2.25</v>
      </c>
      <c r="BD13" s="93">
        <v>2.15</v>
      </c>
      <c r="BE13" s="112"/>
      <c r="BF13" s="92">
        <v>5.23</v>
      </c>
      <c r="BG13" s="92">
        <v>5.21</v>
      </c>
      <c r="BH13" s="92">
        <v>5.04</v>
      </c>
      <c r="BI13" s="92">
        <v>4.8899999999999997</v>
      </c>
      <c r="BJ13" s="93">
        <v>4.87</v>
      </c>
    </row>
    <row r="14" spans="1:62" ht="16.5" x14ac:dyDescent="0.35">
      <c r="A14" s="113" t="s">
        <v>75</v>
      </c>
      <c r="B14" s="114">
        <v>4.54</v>
      </c>
      <c r="C14" s="115">
        <v>4.59</v>
      </c>
      <c r="D14" s="115">
        <v>4.92</v>
      </c>
      <c r="E14" s="115">
        <v>4.93</v>
      </c>
      <c r="F14" s="116">
        <v>4.88</v>
      </c>
      <c r="G14" s="113" t="s">
        <v>75</v>
      </c>
      <c r="H14" s="115">
        <v>1.8</v>
      </c>
      <c r="I14" s="115">
        <v>1.84</v>
      </c>
      <c r="J14" s="115">
        <v>2.0099999999999998</v>
      </c>
      <c r="K14" s="115">
        <v>1.99</v>
      </c>
      <c r="L14" s="115">
        <v>2.0499999999999998</v>
      </c>
      <c r="M14" s="115">
        <v>2.0299999999999998</v>
      </c>
      <c r="N14" s="115">
        <v>2.09</v>
      </c>
      <c r="O14" s="115">
        <v>2.08</v>
      </c>
      <c r="P14" s="115">
        <v>2.0499999999999998</v>
      </c>
      <c r="Q14" s="116">
        <v>1.91</v>
      </c>
      <c r="R14" s="113" t="s">
        <v>75</v>
      </c>
      <c r="S14" s="114">
        <v>3.47</v>
      </c>
      <c r="T14" s="115">
        <v>3.42</v>
      </c>
      <c r="U14" s="115">
        <v>3.51</v>
      </c>
      <c r="V14" s="115">
        <v>3.76</v>
      </c>
      <c r="W14" s="116">
        <v>3.63</v>
      </c>
      <c r="X14" s="113" t="s">
        <v>75</v>
      </c>
      <c r="Y14" s="115">
        <v>3.94</v>
      </c>
      <c r="Z14" s="115">
        <v>4.13</v>
      </c>
      <c r="AA14" s="115">
        <v>4.09</v>
      </c>
      <c r="AB14" s="115">
        <v>4.05</v>
      </c>
      <c r="AC14" s="115">
        <v>4.16</v>
      </c>
      <c r="AD14" s="115">
        <v>4.21</v>
      </c>
      <c r="AE14" s="115">
        <v>4.28</v>
      </c>
      <c r="AF14" s="115">
        <v>4.25</v>
      </c>
      <c r="AG14" s="115">
        <v>4.22</v>
      </c>
      <c r="AH14" s="116">
        <v>4.17</v>
      </c>
      <c r="AI14" s="113" t="s">
        <v>75</v>
      </c>
      <c r="AJ14" s="115">
        <v>1.89</v>
      </c>
      <c r="AK14" s="115">
        <v>1.91</v>
      </c>
      <c r="AL14" s="115">
        <v>2.0499999999999998</v>
      </c>
      <c r="AM14" s="115">
        <v>2.02</v>
      </c>
      <c r="AN14" s="115">
        <v>2.0299999999999998</v>
      </c>
      <c r="AO14" s="115">
        <v>2.0699999999999998</v>
      </c>
      <c r="AP14" s="115">
        <v>2.08</v>
      </c>
      <c r="AQ14" s="115">
        <v>2.1</v>
      </c>
      <c r="AR14" s="115">
        <v>1.98</v>
      </c>
      <c r="AS14" s="116">
        <v>1.86</v>
      </c>
      <c r="AT14" s="113" t="s">
        <v>75</v>
      </c>
      <c r="AU14" s="115">
        <v>1.86</v>
      </c>
      <c r="AV14" s="115">
        <v>1.92</v>
      </c>
      <c r="AW14" s="115">
        <v>2</v>
      </c>
      <c r="AX14" s="115">
        <v>2.0099999999999998</v>
      </c>
      <c r="AY14" s="115">
        <v>2.06</v>
      </c>
      <c r="AZ14" s="115">
        <v>2.06</v>
      </c>
      <c r="BA14" s="115">
        <v>2.0499999999999998</v>
      </c>
      <c r="BB14" s="115">
        <v>2.04</v>
      </c>
      <c r="BC14" s="115">
        <v>1.96</v>
      </c>
      <c r="BD14" s="116">
        <v>1.86</v>
      </c>
      <c r="BE14" s="113" t="s">
        <v>75</v>
      </c>
      <c r="BF14" s="114">
        <v>3.79</v>
      </c>
      <c r="BG14" s="115">
        <v>3.88</v>
      </c>
      <c r="BH14" s="115">
        <v>3.76</v>
      </c>
      <c r="BI14" s="115">
        <v>3.49</v>
      </c>
      <c r="BJ14" s="116">
        <v>3.54</v>
      </c>
    </row>
    <row r="15" spans="1:62" ht="16.5" x14ac:dyDescent="0.35">
      <c r="A15" s="14"/>
      <c r="B15" s="98">
        <v>4.66</v>
      </c>
      <c r="C15" s="98">
        <v>4.6100000000000003</v>
      </c>
      <c r="D15" s="98">
        <v>4.87</v>
      </c>
      <c r="E15" s="98">
        <v>5</v>
      </c>
      <c r="F15" s="99">
        <v>4.8899999999999997</v>
      </c>
      <c r="G15" s="25"/>
      <c r="H15" s="98">
        <v>1.78</v>
      </c>
      <c r="I15" s="98">
        <v>1.87</v>
      </c>
      <c r="J15" s="98">
        <v>1.98</v>
      </c>
      <c r="K15" s="98">
        <v>2.0099999999999998</v>
      </c>
      <c r="L15" s="98">
        <v>2.02</v>
      </c>
      <c r="M15" s="98">
        <v>2.0099999999999998</v>
      </c>
      <c r="N15" s="98">
        <v>2.0699999999999998</v>
      </c>
      <c r="O15" s="98">
        <v>2.0739999999999998</v>
      </c>
      <c r="P15" s="98">
        <v>1.97</v>
      </c>
      <c r="Q15" s="99">
        <v>1.86</v>
      </c>
      <c r="R15" s="14"/>
      <c r="S15" s="98">
        <v>3.37</v>
      </c>
      <c r="T15" s="98">
        <v>3.33</v>
      </c>
      <c r="U15" s="98">
        <v>3.48</v>
      </c>
      <c r="V15" s="98">
        <v>3.65</v>
      </c>
      <c r="W15" s="99">
        <v>3.63</v>
      </c>
      <c r="X15" s="25"/>
      <c r="Y15" s="98">
        <v>3.94</v>
      </c>
      <c r="Z15" s="98">
        <v>4.0999999999999996</v>
      </c>
      <c r="AA15" s="98">
        <v>4.13</v>
      </c>
      <c r="AB15" s="98">
        <v>4.0599999999999996</v>
      </c>
      <c r="AC15" s="98">
        <v>4.1500000000000004</v>
      </c>
      <c r="AD15" s="98">
        <v>4.24</v>
      </c>
      <c r="AE15" s="98">
        <v>4.28</v>
      </c>
      <c r="AF15" s="98">
        <v>4.25</v>
      </c>
      <c r="AG15" s="98">
        <v>4.22</v>
      </c>
      <c r="AH15" s="99">
        <v>4.13</v>
      </c>
      <c r="AI15" s="25"/>
      <c r="AJ15" s="98">
        <v>1.84</v>
      </c>
      <c r="AK15" s="98">
        <v>1.91</v>
      </c>
      <c r="AL15" s="98">
        <v>2.04</v>
      </c>
      <c r="AM15" s="98">
        <v>2.08</v>
      </c>
      <c r="AN15" s="98">
        <v>2.06</v>
      </c>
      <c r="AO15" s="98">
        <v>2.0499999999999998</v>
      </c>
      <c r="AP15" s="98">
        <v>2.11</v>
      </c>
      <c r="AQ15" s="98">
        <v>2.0499999999999998</v>
      </c>
      <c r="AR15" s="98">
        <v>1.96</v>
      </c>
      <c r="AS15" s="99">
        <v>1.82</v>
      </c>
      <c r="AT15" s="25"/>
      <c r="AU15" s="98">
        <v>1.88</v>
      </c>
      <c r="AV15" s="98">
        <v>1.97</v>
      </c>
      <c r="AW15" s="98">
        <v>1.98</v>
      </c>
      <c r="AX15" s="98">
        <v>2.0299999999999998</v>
      </c>
      <c r="AY15" s="98">
        <v>2.0099999999999998</v>
      </c>
      <c r="AZ15" s="98">
        <v>2.0499999999999998</v>
      </c>
      <c r="BA15" s="98">
        <v>2.09</v>
      </c>
      <c r="BB15" s="98">
        <v>2.0699999999999998</v>
      </c>
      <c r="BC15" s="98">
        <v>2.0099999999999998</v>
      </c>
      <c r="BD15" s="99">
        <v>1.88</v>
      </c>
      <c r="BE15" s="14"/>
      <c r="BF15" s="98">
        <v>3.78</v>
      </c>
      <c r="BG15" s="98">
        <v>3.87</v>
      </c>
      <c r="BH15" s="98">
        <v>3.69</v>
      </c>
      <c r="BI15" s="98">
        <v>3.61</v>
      </c>
      <c r="BJ15" s="99">
        <v>3.5</v>
      </c>
    </row>
    <row r="16" spans="1:62" ht="16.5" x14ac:dyDescent="0.35">
      <c r="A16" s="14"/>
      <c r="B16" s="98">
        <v>4.74</v>
      </c>
      <c r="C16" s="98">
        <v>4.72</v>
      </c>
      <c r="D16" s="98">
        <v>4.91</v>
      </c>
      <c r="E16" s="98">
        <v>4.92</v>
      </c>
      <c r="F16" s="99">
        <v>4.9000000000000004</v>
      </c>
      <c r="G16" s="25"/>
      <c r="H16" s="98">
        <v>1.8</v>
      </c>
      <c r="I16" s="98">
        <v>1.85</v>
      </c>
      <c r="J16" s="98">
        <v>1.9</v>
      </c>
      <c r="K16" s="98">
        <v>2</v>
      </c>
      <c r="L16" s="98">
        <v>1.99</v>
      </c>
      <c r="M16" s="98">
        <v>2.02</v>
      </c>
      <c r="N16" s="98">
        <v>2.04</v>
      </c>
      <c r="O16" s="98">
        <v>2.08</v>
      </c>
      <c r="P16" s="98">
        <v>2.0499999999999998</v>
      </c>
      <c r="Q16" s="99">
        <v>1.87</v>
      </c>
      <c r="R16" s="14"/>
      <c r="S16" s="98">
        <v>3.41</v>
      </c>
      <c r="T16" s="98">
        <v>3.29</v>
      </c>
      <c r="U16" s="98">
        <v>3.49</v>
      </c>
      <c r="V16" s="98">
        <v>3.64</v>
      </c>
      <c r="W16" s="99">
        <v>3.56</v>
      </c>
      <c r="X16" s="25"/>
      <c r="Y16" s="98">
        <v>3.84</v>
      </c>
      <c r="Z16" s="98">
        <v>4.0199999999999996</v>
      </c>
      <c r="AA16" s="98">
        <v>4.03</v>
      </c>
      <c r="AB16" s="98">
        <v>3.99</v>
      </c>
      <c r="AC16" s="98">
        <v>4.1399999999999997</v>
      </c>
      <c r="AD16" s="98">
        <v>4.21</v>
      </c>
      <c r="AE16" s="98">
        <v>4.22</v>
      </c>
      <c r="AF16" s="98">
        <v>4.26</v>
      </c>
      <c r="AG16" s="98">
        <v>4.1900000000000004</v>
      </c>
      <c r="AH16" s="99">
        <v>4.08</v>
      </c>
      <c r="AI16" s="25"/>
      <c r="AJ16" s="98">
        <v>1.84</v>
      </c>
      <c r="AK16" s="98">
        <v>1.87</v>
      </c>
      <c r="AL16" s="98">
        <v>2.02</v>
      </c>
      <c r="AM16" s="98">
        <v>2.0299999999999998</v>
      </c>
      <c r="AN16" s="98">
        <v>2.0099999999999998</v>
      </c>
      <c r="AO16" s="98">
        <v>2.0499999999999998</v>
      </c>
      <c r="AP16" s="98">
        <v>2.11</v>
      </c>
      <c r="AQ16" s="98">
        <v>2.14</v>
      </c>
      <c r="AR16" s="98">
        <v>2.0099999999999998</v>
      </c>
      <c r="AS16" s="99">
        <v>1.95</v>
      </c>
      <c r="AT16" s="25"/>
      <c r="AU16" s="98">
        <v>1.86</v>
      </c>
      <c r="AV16" s="98">
        <v>1.97</v>
      </c>
      <c r="AW16" s="98">
        <v>2.0699999999999998</v>
      </c>
      <c r="AX16" s="98">
        <v>2.1</v>
      </c>
      <c r="AY16" s="98">
        <v>2.08</v>
      </c>
      <c r="AZ16" s="98">
        <v>2.09</v>
      </c>
      <c r="BA16" s="98">
        <v>2.16</v>
      </c>
      <c r="BB16" s="98">
        <v>2.15</v>
      </c>
      <c r="BC16" s="98">
        <v>2.09</v>
      </c>
      <c r="BD16" s="99">
        <v>1.95</v>
      </c>
      <c r="BE16" s="14"/>
      <c r="BF16" s="98">
        <v>3.94</v>
      </c>
      <c r="BG16" s="98">
        <v>3.91</v>
      </c>
      <c r="BH16" s="98">
        <v>3.69</v>
      </c>
      <c r="BI16" s="98">
        <v>3.54</v>
      </c>
      <c r="BJ16" s="99">
        <v>3.55</v>
      </c>
    </row>
    <row r="17" spans="1:62" ht="16.5" x14ac:dyDescent="0.35">
      <c r="A17" s="14"/>
      <c r="B17" s="98">
        <v>4.5999999999999996</v>
      </c>
      <c r="C17" s="98">
        <v>4.6500000000000004</v>
      </c>
      <c r="D17" s="98">
        <v>4.91</v>
      </c>
      <c r="E17" s="98">
        <v>5</v>
      </c>
      <c r="F17" s="99">
        <v>4.99</v>
      </c>
      <c r="G17" s="25"/>
      <c r="H17" s="98">
        <v>1.76</v>
      </c>
      <c r="I17" s="98">
        <v>1.84</v>
      </c>
      <c r="J17" s="98">
        <v>1.93</v>
      </c>
      <c r="K17" s="98">
        <v>1.96</v>
      </c>
      <c r="L17" s="98">
        <v>1.94</v>
      </c>
      <c r="M17" s="98">
        <v>1.96</v>
      </c>
      <c r="N17" s="98">
        <v>1.97</v>
      </c>
      <c r="O17" s="98">
        <v>2.0299999999999998</v>
      </c>
      <c r="P17" s="98">
        <v>1.95</v>
      </c>
      <c r="Q17" s="99">
        <v>1.82</v>
      </c>
      <c r="R17" s="14"/>
      <c r="S17" s="98">
        <v>3.44</v>
      </c>
      <c r="T17" s="98">
        <v>3.33</v>
      </c>
      <c r="U17" s="98">
        <v>3.61</v>
      </c>
      <c r="V17" s="98">
        <v>3.72</v>
      </c>
      <c r="W17" s="99">
        <v>3.74</v>
      </c>
      <c r="X17" s="25"/>
      <c r="Y17" s="98">
        <v>3.93</v>
      </c>
      <c r="Z17" s="98">
        <v>3.99</v>
      </c>
      <c r="AA17" s="98">
        <v>4.05</v>
      </c>
      <c r="AB17" s="98">
        <v>3.96</v>
      </c>
      <c r="AC17" s="98">
        <v>4.17</v>
      </c>
      <c r="AD17" s="98">
        <v>4.12</v>
      </c>
      <c r="AE17" s="98">
        <v>4.1399999999999997</v>
      </c>
      <c r="AF17" s="98">
        <v>4.1399999999999997</v>
      </c>
      <c r="AG17" s="98">
        <v>4.1500000000000004</v>
      </c>
      <c r="AH17" s="99">
        <v>4.05</v>
      </c>
      <c r="AI17" s="25"/>
      <c r="AJ17" s="98">
        <v>1.82</v>
      </c>
      <c r="AK17" s="98">
        <v>1.89</v>
      </c>
      <c r="AL17" s="98">
        <v>1.97</v>
      </c>
      <c r="AM17" s="98">
        <v>1.95</v>
      </c>
      <c r="AN17" s="98">
        <v>2</v>
      </c>
      <c r="AO17" s="98">
        <v>2</v>
      </c>
      <c r="AP17" s="98">
        <v>2.04</v>
      </c>
      <c r="AQ17" s="98">
        <v>2.09</v>
      </c>
      <c r="AR17" s="98">
        <v>1.99</v>
      </c>
      <c r="AS17" s="99">
        <v>1.96</v>
      </c>
      <c r="AT17" s="25"/>
      <c r="AU17" s="98">
        <v>1.86</v>
      </c>
      <c r="AV17" s="98">
        <v>1.95</v>
      </c>
      <c r="AW17" s="98">
        <v>2.0299999999999998</v>
      </c>
      <c r="AX17" s="98">
        <v>2.04</v>
      </c>
      <c r="AY17" s="98">
        <v>2.0499999999999998</v>
      </c>
      <c r="AZ17" s="98">
        <v>2.06</v>
      </c>
      <c r="BA17" s="98">
        <v>2.12</v>
      </c>
      <c r="BB17" s="98">
        <v>2.13</v>
      </c>
      <c r="BC17" s="98">
        <v>2.0699999999999998</v>
      </c>
      <c r="BD17" s="99">
        <v>1.91</v>
      </c>
      <c r="BE17" s="14"/>
      <c r="BF17" s="98">
        <v>3.93</v>
      </c>
      <c r="BG17" s="98">
        <v>3.89</v>
      </c>
      <c r="BH17" s="98">
        <v>3.78</v>
      </c>
      <c r="BI17" s="98">
        <v>3.54</v>
      </c>
      <c r="BJ17" s="99">
        <v>3.56</v>
      </c>
    </row>
    <row r="18" spans="1:62" ht="16.5" x14ac:dyDescent="0.35">
      <c r="A18" s="14"/>
      <c r="B18" s="98">
        <v>4.54</v>
      </c>
      <c r="C18" s="98">
        <v>4.49</v>
      </c>
      <c r="D18" s="98">
        <v>4.75</v>
      </c>
      <c r="E18" s="98">
        <v>4.8899999999999997</v>
      </c>
      <c r="F18" s="99">
        <v>4.8899999999999997</v>
      </c>
      <c r="G18" s="25"/>
      <c r="H18" s="98">
        <v>1.79</v>
      </c>
      <c r="I18" s="98">
        <v>1.83</v>
      </c>
      <c r="J18" s="98">
        <v>1.9</v>
      </c>
      <c r="K18" s="98">
        <v>1.89</v>
      </c>
      <c r="L18" s="98">
        <v>1.93</v>
      </c>
      <c r="M18" s="98">
        <v>1.92</v>
      </c>
      <c r="N18" s="98">
        <v>1.99</v>
      </c>
      <c r="O18" s="98">
        <v>1.98</v>
      </c>
      <c r="P18" s="98">
        <v>1.94</v>
      </c>
      <c r="Q18" s="99">
        <v>1.86</v>
      </c>
      <c r="R18" s="14"/>
      <c r="S18" s="98">
        <v>3.42</v>
      </c>
      <c r="T18" s="98">
        <v>3.41</v>
      </c>
      <c r="U18" s="98">
        <v>3.5</v>
      </c>
      <c r="V18" s="98">
        <v>3.75</v>
      </c>
      <c r="W18" s="99">
        <v>3.78</v>
      </c>
      <c r="X18" s="25"/>
      <c r="Y18" s="98">
        <v>3.85</v>
      </c>
      <c r="Z18" s="98">
        <v>3.98</v>
      </c>
      <c r="AA18" s="98">
        <v>3.98</v>
      </c>
      <c r="AB18" s="98">
        <v>3.96</v>
      </c>
      <c r="AC18" s="98">
        <v>4.05</v>
      </c>
      <c r="AD18" s="98">
        <v>4.03</v>
      </c>
      <c r="AE18" s="98">
        <v>4.0999999999999996</v>
      </c>
      <c r="AF18" s="98">
        <v>4.2</v>
      </c>
      <c r="AG18" s="98">
        <v>4.18</v>
      </c>
      <c r="AH18" s="99">
        <v>4.08</v>
      </c>
      <c r="AI18" s="25"/>
      <c r="AJ18" s="98">
        <v>1.78</v>
      </c>
      <c r="AK18" s="98">
        <v>1.87</v>
      </c>
      <c r="AL18" s="98">
        <v>1.86</v>
      </c>
      <c r="AM18" s="98">
        <v>1.89</v>
      </c>
      <c r="AN18" s="98">
        <v>1.92</v>
      </c>
      <c r="AO18" s="98">
        <v>1.95</v>
      </c>
      <c r="AP18" s="98">
        <v>1.99</v>
      </c>
      <c r="AQ18" s="98">
        <v>2.0299999999999998</v>
      </c>
      <c r="AR18" s="98">
        <v>1.94</v>
      </c>
      <c r="AS18" s="99">
        <v>1.83</v>
      </c>
      <c r="AT18" s="25"/>
      <c r="AU18" s="98">
        <v>1.82</v>
      </c>
      <c r="AV18" s="98">
        <v>1.92</v>
      </c>
      <c r="AW18" s="98">
        <v>1.94</v>
      </c>
      <c r="AX18" s="98">
        <v>1.94</v>
      </c>
      <c r="AY18" s="98">
        <v>2.0099999999999998</v>
      </c>
      <c r="AZ18" s="98">
        <v>2.0099999999999998</v>
      </c>
      <c r="BA18" s="98">
        <v>2.08</v>
      </c>
      <c r="BB18" s="98">
        <v>2.09</v>
      </c>
      <c r="BC18" s="98">
        <v>2.0099999999999998</v>
      </c>
      <c r="BD18" s="99">
        <v>1.9</v>
      </c>
      <c r="BE18" s="14"/>
      <c r="BF18" s="98">
        <v>3.84</v>
      </c>
      <c r="BG18" s="98">
        <v>3.91</v>
      </c>
      <c r="BH18" s="98">
        <v>3.7</v>
      </c>
      <c r="BI18" s="98">
        <v>3.56</v>
      </c>
      <c r="BJ18" s="99">
        <v>3.48</v>
      </c>
    </row>
    <row r="19" spans="1:62" ht="16.5" x14ac:dyDescent="0.35">
      <c r="A19" s="14"/>
      <c r="B19" s="98">
        <v>4.6500000000000004</v>
      </c>
      <c r="C19" s="98">
        <v>4.6500000000000004</v>
      </c>
      <c r="D19" s="98">
        <v>4.8499999999999996</v>
      </c>
      <c r="E19" s="98">
        <v>4.96</v>
      </c>
      <c r="F19" s="99">
        <v>4.91</v>
      </c>
      <c r="G19" s="25"/>
      <c r="H19" s="98">
        <v>1.84</v>
      </c>
      <c r="I19" s="98">
        <v>1.9</v>
      </c>
      <c r="J19" s="98">
        <v>1.95</v>
      </c>
      <c r="K19" s="98">
        <v>1.99</v>
      </c>
      <c r="L19" s="98">
        <v>2</v>
      </c>
      <c r="M19" s="98">
        <v>1.98</v>
      </c>
      <c r="N19" s="98">
        <v>1.96</v>
      </c>
      <c r="O19" s="98">
        <v>1.98</v>
      </c>
      <c r="P19" s="98">
        <v>1.89</v>
      </c>
      <c r="Q19" s="99">
        <v>1.78</v>
      </c>
      <c r="R19" s="14"/>
      <c r="S19" s="98">
        <v>3.75</v>
      </c>
      <c r="T19" s="98">
        <v>3.71</v>
      </c>
      <c r="U19" s="98">
        <v>3.96</v>
      </c>
      <c r="V19" s="98">
        <v>4.07</v>
      </c>
      <c r="W19" s="99">
        <v>4.01</v>
      </c>
      <c r="X19" s="25"/>
      <c r="Y19" s="98">
        <v>4.05</v>
      </c>
      <c r="Z19" s="98">
        <v>4.12</v>
      </c>
      <c r="AA19" s="98">
        <v>4.0599999999999996</v>
      </c>
      <c r="AB19" s="98">
        <v>4.21</v>
      </c>
      <c r="AC19" s="98">
        <v>4.3899999999999997</v>
      </c>
      <c r="AD19" s="98">
        <v>4.46</v>
      </c>
      <c r="AE19" s="98">
        <v>4.51</v>
      </c>
      <c r="AF19" s="98">
        <v>4.42</v>
      </c>
      <c r="AG19" s="98">
        <v>4.4000000000000004</v>
      </c>
      <c r="AH19" s="99">
        <v>3.99</v>
      </c>
      <c r="AI19" s="25"/>
      <c r="AJ19" s="98">
        <v>1.83</v>
      </c>
      <c r="AK19" s="98">
        <v>1.87</v>
      </c>
      <c r="AL19" s="98">
        <v>1.95</v>
      </c>
      <c r="AM19" s="98">
        <v>1.99</v>
      </c>
      <c r="AN19" s="98">
        <v>2.0299999999999998</v>
      </c>
      <c r="AO19" s="98">
        <v>2.0299999999999998</v>
      </c>
      <c r="AP19" s="98">
        <v>1.99</v>
      </c>
      <c r="AQ19" s="98">
        <v>1.98</v>
      </c>
      <c r="AR19" s="98">
        <v>1.89</v>
      </c>
      <c r="AS19" s="99">
        <v>1.72</v>
      </c>
      <c r="AT19" s="25"/>
      <c r="AU19" s="98">
        <v>1.8</v>
      </c>
      <c r="AV19" s="98">
        <v>1.95</v>
      </c>
      <c r="AW19" s="98">
        <v>1.98</v>
      </c>
      <c r="AX19" s="98">
        <v>2.0099999999999998</v>
      </c>
      <c r="AY19" s="98">
        <v>2.04</v>
      </c>
      <c r="AZ19" s="98">
        <v>2.04</v>
      </c>
      <c r="BA19" s="98">
        <v>2.04</v>
      </c>
      <c r="BB19" s="98">
        <v>1.99</v>
      </c>
      <c r="BC19" s="98">
        <v>1.96</v>
      </c>
      <c r="BD19" s="99">
        <v>1.79</v>
      </c>
      <c r="BE19" s="14"/>
      <c r="BF19" s="98">
        <v>4.04</v>
      </c>
      <c r="BG19" s="98">
        <v>4.16</v>
      </c>
      <c r="BH19" s="98">
        <v>4.09</v>
      </c>
      <c r="BI19" s="98">
        <v>3.85</v>
      </c>
      <c r="BJ19" s="99">
        <v>3.8</v>
      </c>
    </row>
    <row r="20" spans="1:62" ht="16.5" x14ac:dyDescent="0.35">
      <c r="A20" s="14"/>
      <c r="B20" s="98">
        <v>4.63</v>
      </c>
      <c r="C20" s="98">
        <v>4.6399999999999997</v>
      </c>
      <c r="D20" s="98">
        <v>4.88</v>
      </c>
      <c r="E20" s="98">
        <v>5.0599999999999996</v>
      </c>
      <c r="F20" s="99">
        <v>4.8899999999999997</v>
      </c>
      <c r="G20" s="25"/>
      <c r="H20" s="98">
        <v>1.85</v>
      </c>
      <c r="I20" s="98">
        <v>1.92</v>
      </c>
      <c r="J20" s="98">
        <v>1.99</v>
      </c>
      <c r="K20" s="98">
        <v>2.02</v>
      </c>
      <c r="L20" s="98">
        <v>2.0099999999999998</v>
      </c>
      <c r="M20" s="98">
        <v>1.99</v>
      </c>
      <c r="N20" s="98">
        <v>1.99</v>
      </c>
      <c r="O20" s="98">
        <v>2</v>
      </c>
      <c r="P20" s="98">
        <v>1.94</v>
      </c>
      <c r="Q20" s="99">
        <v>1.83</v>
      </c>
      <c r="R20" s="14"/>
      <c r="S20" s="98">
        <v>3.75</v>
      </c>
      <c r="T20" s="98">
        <v>3.69</v>
      </c>
      <c r="U20" s="98">
        <v>4.0199999999999996</v>
      </c>
      <c r="V20" s="98">
        <v>4.05</v>
      </c>
      <c r="W20" s="99">
        <v>3.91</v>
      </c>
      <c r="X20" s="25"/>
      <c r="Y20" s="98">
        <v>4.01</v>
      </c>
      <c r="Z20" s="98">
        <v>4.0199999999999996</v>
      </c>
      <c r="AA20" s="98">
        <v>4</v>
      </c>
      <c r="AB20" s="98">
        <v>4.1399999999999997</v>
      </c>
      <c r="AC20" s="98">
        <v>4.2699999999999996</v>
      </c>
      <c r="AD20" s="98">
        <v>4.34</v>
      </c>
      <c r="AE20" s="98">
        <v>4.43</v>
      </c>
      <c r="AF20" s="98">
        <v>4.4400000000000004</v>
      </c>
      <c r="AG20" s="98">
        <v>4.33</v>
      </c>
      <c r="AH20" s="99">
        <v>4.1100000000000003</v>
      </c>
      <c r="AI20" s="25"/>
      <c r="AJ20" s="98">
        <v>1.86</v>
      </c>
      <c r="AK20" s="98">
        <v>1.86</v>
      </c>
      <c r="AL20" s="98">
        <v>1.98</v>
      </c>
      <c r="AM20" s="98">
        <v>2.02</v>
      </c>
      <c r="AN20" s="98">
        <v>2.02</v>
      </c>
      <c r="AO20" s="98">
        <v>2.0099999999999998</v>
      </c>
      <c r="AP20" s="98">
        <v>2.04</v>
      </c>
      <c r="AQ20" s="98">
        <v>2.02</v>
      </c>
      <c r="AR20" s="98">
        <v>1.94</v>
      </c>
      <c r="AS20" s="99">
        <v>1.83</v>
      </c>
      <c r="AT20" s="25"/>
      <c r="AU20" s="98">
        <v>1.87</v>
      </c>
      <c r="AV20" s="98">
        <v>1.91</v>
      </c>
      <c r="AW20" s="98">
        <v>1.98</v>
      </c>
      <c r="AX20" s="98">
        <v>2.02</v>
      </c>
      <c r="AY20" s="98">
        <v>2</v>
      </c>
      <c r="AZ20" s="98">
        <v>2.0299999999999998</v>
      </c>
      <c r="BA20" s="98">
        <v>2.04</v>
      </c>
      <c r="BB20" s="98">
        <v>1.97</v>
      </c>
      <c r="BC20" s="98">
        <v>1.85</v>
      </c>
      <c r="BD20" s="99">
        <v>1.84</v>
      </c>
      <c r="BE20" s="14"/>
      <c r="BF20" s="98">
        <v>4.09</v>
      </c>
      <c r="BG20" s="98">
        <v>4.1100000000000003</v>
      </c>
      <c r="BH20" s="98">
        <v>4.04</v>
      </c>
      <c r="BI20" s="98">
        <v>3.85</v>
      </c>
      <c r="BJ20" s="99">
        <v>3.86</v>
      </c>
    </row>
    <row r="21" spans="1:62" ht="16.5" x14ac:dyDescent="0.35">
      <c r="A21" s="14"/>
      <c r="B21" s="98">
        <v>4.6399999999999997</v>
      </c>
      <c r="C21" s="98">
        <v>4.6900000000000004</v>
      </c>
      <c r="D21" s="98">
        <v>4.8899999999999997</v>
      </c>
      <c r="E21" s="98">
        <v>5.07</v>
      </c>
      <c r="F21" s="99">
        <v>4.95</v>
      </c>
      <c r="G21" s="25"/>
      <c r="H21" s="98">
        <v>1.83</v>
      </c>
      <c r="I21" s="98">
        <v>1.94</v>
      </c>
      <c r="J21" s="98">
        <v>2</v>
      </c>
      <c r="K21" s="98">
        <v>2.0299999999999998</v>
      </c>
      <c r="L21" s="98">
        <v>2</v>
      </c>
      <c r="M21" s="98">
        <v>1.99</v>
      </c>
      <c r="N21" s="98">
        <v>1.98</v>
      </c>
      <c r="O21" s="98">
        <v>1.98</v>
      </c>
      <c r="P21" s="98">
        <v>1.93</v>
      </c>
      <c r="Q21" s="99">
        <v>1.81</v>
      </c>
      <c r="R21" s="14"/>
      <c r="S21" s="98">
        <v>3.72</v>
      </c>
      <c r="T21" s="98">
        <v>3.7</v>
      </c>
      <c r="U21" s="98">
        <v>4.03</v>
      </c>
      <c r="V21" s="98">
        <v>4.07</v>
      </c>
      <c r="W21" s="99">
        <v>3.94</v>
      </c>
      <c r="X21" s="25"/>
      <c r="Y21" s="98">
        <v>3.98</v>
      </c>
      <c r="Z21" s="98">
        <v>4</v>
      </c>
      <c r="AA21" s="98">
        <v>4</v>
      </c>
      <c r="AB21" s="98">
        <v>4.1500000000000004</v>
      </c>
      <c r="AC21" s="98">
        <v>4.3099999999999996</v>
      </c>
      <c r="AD21" s="98">
        <v>4.42</v>
      </c>
      <c r="AE21" s="98">
        <v>4.5</v>
      </c>
      <c r="AF21" s="98">
        <v>4.42</v>
      </c>
      <c r="AG21" s="98">
        <v>4.4000000000000004</v>
      </c>
      <c r="AH21" s="99">
        <v>4.09</v>
      </c>
      <c r="AI21" s="25"/>
      <c r="AJ21" s="98">
        <v>1.85</v>
      </c>
      <c r="AK21" s="98">
        <v>1.86</v>
      </c>
      <c r="AL21" s="98">
        <v>1.88</v>
      </c>
      <c r="AM21" s="98">
        <v>2.02</v>
      </c>
      <c r="AN21" s="98">
        <v>2.02</v>
      </c>
      <c r="AO21" s="98">
        <v>2.0099999999999998</v>
      </c>
      <c r="AP21" s="98">
        <v>2</v>
      </c>
      <c r="AQ21" s="98">
        <v>2.0299999999999998</v>
      </c>
      <c r="AR21" s="98">
        <v>1.91</v>
      </c>
      <c r="AS21" s="99">
        <v>1.82</v>
      </c>
      <c r="AT21" s="25"/>
      <c r="AU21" s="98">
        <v>1.96</v>
      </c>
      <c r="AV21" s="98">
        <v>1.89</v>
      </c>
      <c r="AW21" s="98">
        <v>1.99</v>
      </c>
      <c r="AX21" s="98">
        <v>2.06</v>
      </c>
      <c r="AY21" s="98">
        <v>2.04</v>
      </c>
      <c r="AZ21" s="98">
        <v>2.0499999999999998</v>
      </c>
      <c r="BA21" s="98">
        <v>2.04</v>
      </c>
      <c r="BB21" s="98">
        <v>1.95</v>
      </c>
      <c r="BC21" s="98">
        <v>1.95</v>
      </c>
      <c r="BD21" s="99">
        <v>1.84</v>
      </c>
      <c r="BE21" s="14"/>
      <c r="BF21" s="98">
        <v>4.17</v>
      </c>
      <c r="BG21" s="98">
        <v>4.03</v>
      </c>
      <c r="BH21" s="98">
        <v>3.98</v>
      </c>
      <c r="BI21" s="98">
        <v>3.8</v>
      </c>
      <c r="BJ21" s="99">
        <v>3.84</v>
      </c>
    </row>
    <row r="22" spans="1:62" ht="16.5" x14ac:dyDescent="0.35">
      <c r="A22" s="14"/>
      <c r="B22" s="98">
        <v>4.6500000000000004</v>
      </c>
      <c r="C22" s="98">
        <v>4.6500000000000004</v>
      </c>
      <c r="D22" s="98">
        <v>4.87</v>
      </c>
      <c r="E22" s="98">
        <v>5.04</v>
      </c>
      <c r="F22" s="99">
        <v>4.95</v>
      </c>
      <c r="G22" s="25"/>
      <c r="H22" s="98">
        <v>1.84</v>
      </c>
      <c r="I22" s="98">
        <v>1.92</v>
      </c>
      <c r="J22" s="98">
        <v>1.95</v>
      </c>
      <c r="K22" s="98">
        <v>2</v>
      </c>
      <c r="L22" s="98">
        <v>2</v>
      </c>
      <c r="M22" s="98">
        <v>1.97</v>
      </c>
      <c r="N22" s="98">
        <v>1.98</v>
      </c>
      <c r="O22" s="98">
        <v>1.99</v>
      </c>
      <c r="P22" s="98">
        <v>1.93</v>
      </c>
      <c r="Q22" s="99">
        <v>1.81</v>
      </c>
      <c r="R22" s="14"/>
      <c r="S22" s="98">
        <v>3.68</v>
      </c>
      <c r="T22" s="98">
        <v>3.73</v>
      </c>
      <c r="U22" s="98">
        <v>3.98</v>
      </c>
      <c r="V22" s="98">
        <v>4.04</v>
      </c>
      <c r="W22" s="99">
        <v>4</v>
      </c>
      <c r="X22" s="25"/>
      <c r="Y22" s="98">
        <v>3.95</v>
      </c>
      <c r="Z22" s="98">
        <v>4.0199999999999996</v>
      </c>
      <c r="AA22" s="98">
        <v>4.01</v>
      </c>
      <c r="AB22" s="98">
        <v>4.12</v>
      </c>
      <c r="AC22" s="98">
        <v>4.33</v>
      </c>
      <c r="AD22" s="98">
        <v>4.49</v>
      </c>
      <c r="AE22" s="98">
        <v>4.46</v>
      </c>
      <c r="AF22" s="98">
        <v>4.5</v>
      </c>
      <c r="AG22" s="98">
        <v>4.3499999999999996</v>
      </c>
      <c r="AH22" s="99">
        <v>4.0599999999999996</v>
      </c>
      <c r="AI22" s="25"/>
      <c r="AJ22" s="98">
        <v>1.85</v>
      </c>
      <c r="AK22" s="98">
        <v>1.87</v>
      </c>
      <c r="AL22" s="98">
        <v>1.94</v>
      </c>
      <c r="AM22" s="98">
        <v>2</v>
      </c>
      <c r="AN22" s="98">
        <v>2.0099999999999998</v>
      </c>
      <c r="AO22" s="98">
        <v>1.99</v>
      </c>
      <c r="AP22" s="98">
        <v>2.02</v>
      </c>
      <c r="AQ22" s="98">
        <v>2.02</v>
      </c>
      <c r="AR22" s="98">
        <v>1.91</v>
      </c>
      <c r="AS22" s="99">
        <v>1.82</v>
      </c>
      <c r="AT22" s="25"/>
      <c r="AU22" s="98">
        <v>1.96</v>
      </c>
      <c r="AV22" s="98">
        <v>1.91</v>
      </c>
      <c r="AW22" s="98">
        <v>2.0099999999999998</v>
      </c>
      <c r="AX22" s="98">
        <v>2.04</v>
      </c>
      <c r="AY22" s="98">
        <v>1.99</v>
      </c>
      <c r="AZ22" s="98">
        <v>2.0299999999999998</v>
      </c>
      <c r="BA22" s="98">
        <v>1.96</v>
      </c>
      <c r="BB22" s="98">
        <v>1.98</v>
      </c>
      <c r="BC22" s="98">
        <v>1.94</v>
      </c>
      <c r="BD22" s="99">
        <v>1.84</v>
      </c>
      <c r="BE22" s="14"/>
      <c r="BF22" s="98">
        <v>4.03</v>
      </c>
      <c r="BG22" s="98">
        <v>4.0599999999999996</v>
      </c>
      <c r="BH22" s="98">
        <v>3.99</v>
      </c>
      <c r="BI22" s="98">
        <v>3.8</v>
      </c>
      <c r="BJ22" s="99">
        <v>3.77</v>
      </c>
    </row>
    <row r="23" spans="1:62" thickBot="1" x14ac:dyDescent="0.4">
      <c r="A23" s="107"/>
      <c r="B23" s="117">
        <v>4.62</v>
      </c>
      <c r="C23" s="117">
        <v>4.58</v>
      </c>
      <c r="D23" s="117">
        <v>4.82</v>
      </c>
      <c r="E23" s="117">
        <v>4.93</v>
      </c>
      <c r="F23" s="118">
        <v>4.91</v>
      </c>
      <c r="G23" s="106"/>
      <c r="H23" s="117">
        <v>1.85</v>
      </c>
      <c r="I23" s="117">
        <v>1.9</v>
      </c>
      <c r="J23" s="117">
        <v>1.97</v>
      </c>
      <c r="K23" s="117">
        <v>2.02</v>
      </c>
      <c r="L23" s="117">
        <v>2.02</v>
      </c>
      <c r="M23" s="117">
        <v>1.98</v>
      </c>
      <c r="N23" s="117">
        <v>1.97</v>
      </c>
      <c r="O23" s="117">
        <v>1.98</v>
      </c>
      <c r="P23" s="117">
        <v>1.93</v>
      </c>
      <c r="Q23" s="118">
        <v>1.82</v>
      </c>
      <c r="R23" s="107"/>
      <c r="S23" s="117">
        <v>3.67</v>
      </c>
      <c r="T23" s="117">
        <v>3.76</v>
      </c>
      <c r="U23" s="117">
        <v>4.01</v>
      </c>
      <c r="V23" s="117">
        <v>4.13</v>
      </c>
      <c r="W23" s="118">
        <v>3.88</v>
      </c>
      <c r="X23" s="106"/>
      <c r="Y23" s="117">
        <v>3.94</v>
      </c>
      <c r="Z23" s="117">
        <v>3.97</v>
      </c>
      <c r="AA23" s="117">
        <v>4.0199999999999996</v>
      </c>
      <c r="AB23" s="117">
        <v>4.17</v>
      </c>
      <c r="AC23" s="117">
        <v>4.3099999999999996</v>
      </c>
      <c r="AD23" s="117">
        <v>4.3600000000000003</v>
      </c>
      <c r="AE23" s="117">
        <v>4.42</v>
      </c>
      <c r="AF23" s="117">
        <v>4.43</v>
      </c>
      <c r="AG23" s="117">
        <v>4.22</v>
      </c>
      <c r="AH23" s="118">
        <v>4</v>
      </c>
      <c r="AI23" s="106"/>
      <c r="AJ23" s="117">
        <v>1.89</v>
      </c>
      <c r="AK23" s="117">
        <v>1.85</v>
      </c>
      <c r="AL23" s="117">
        <v>1.96</v>
      </c>
      <c r="AM23" s="117">
        <v>2</v>
      </c>
      <c r="AN23" s="117">
        <v>2.02</v>
      </c>
      <c r="AO23" s="117">
        <v>1.98</v>
      </c>
      <c r="AP23" s="117">
        <v>1.98</v>
      </c>
      <c r="AQ23" s="117">
        <v>2.0099999999999998</v>
      </c>
      <c r="AR23" s="117">
        <v>1.88</v>
      </c>
      <c r="AS23" s="118">
        <v>1.81</v>
      </c>
      <c r="AT23" s="106"/>
      <c r="AU23" s="117">
        <v>1.89</v>
      </c>
      <c r="AV23" s="117">
        <v>1.93</v>
      </c>
      <c r="AW23" s="117">
        <v>2.0299999999999998</v>
      </c>
      <c r="AX23" s="117">
        <v>2.0699999999999998</v>
      </c>
      <c r="AY23" s="117">
        <v>2.09</v>
      </c>
      <c r="AZ23" s="117">
        <v>2.0699999999999998</v>
      </c>
      <c r="BA23" s="117">
        <v>2.02</v>
      </c>
      <c r="BB23" s="117">
        <v>2.02</v>
      </c>
      <c r="BC23" s="117">
        <v>1.92</v>
      </c>
      <c r="BD23" s="118">
        <v>1.83</v>
      </c>
      <c r="BE23" s="107"/>
      <c r="BF23" s="117">
        <v>4.08</v>
      </c>
      <c r="BG23" s="117">
        <v>4.07</v>
      </c>
      <c r="BH23" s="117">
        <v>3.99</v>
      </c>
      <c r="BI23" s="117">
        <v>3.8</v>
      </c>
      <c r="BJ23" s="118">
        <v>3.78</v>
      </c>
    </row>
    <row r="24" spans="1:62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</row>
    <row r="25" spans="1:62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  <c r="AI25" s="119" t="s">
        <v>9</v>
      </c>
      <c r="AJ25" s="120" t="s">
        <v>10</v>
      </c>
      <c r="AK25" s="179" t="s">
        <v>11</v>
      </c>
      <c r="AL25" s="179"/>
      <c r="AM25" s="179" t="s">
        <v>12</v>
      </c>
      <c r="AN25" s="179"/>
      <c r="AO25" s="120"/>
      <c r="AP25" s="120"/>
      <c r="AQ25" s="120"/>
      <c r="AR25" s="124"/>
      <c r="AS25" s="125"/>
      <c r="AT25" s="119" t="s">
        <v>9</v>
      </c>
      <c r="AU25" s="120" t="s">
        <v>10</v>
      </c>
      <c r="AV25" s="179" t="s">
        <v>11</v>
      </c>
      <c r="AW25" s="179"/>
      <c r="AX25" s="179" t="s">
        <v>12</v>
      </c>
      <c r="AY25" s="179"/>
      <c r="AZ25" s="120"/>
      <c r="BA25" s="120"/>
      <c r="BB25" s="120"/>
      <c r="BC25" s="124"/>
      <c r="BD25" s="125"/>
      <c r="BE25" s="119" t="s">
        <v>9</v>
      </c>
      <c r="BF25" s="120" t="s">
        <v>10</v>
      </c>
      <c r="BG25" s="179" t="s">
        <v>11</v>
      </c>
      <c r="BH25" s="179"/>
      <c r="BI25" s="179" t="s">
        <v>12</v>
      </c>
      <c r="BJ25" s="182"/>
    </row>
    <row r="26" spans="1:62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0.24820000000000064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0.3553599999999999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1.3302000000000023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1.405800000000001</v>
      </c>
      <c r="AC26" s="180"/>
      <c r="AD26" s="43"/>
      <c r="AE26" s="43"/>
      <c r="AF26" s="43"/>
      <c r="AG26" s="105"/>
      <c r="AH26" s="126"/>
      <c r="AI26" s="121" t="s">
        <v>13</v>
      </c>
      <c r="AJ26" s="101" t="s">
        <v>14</v>
      </c>
      <c r="AK26" s="137">
        <v>0.3</v>
      </c>
      <c r="AL26" s="135" t="s">
        <v>82</v>
      </c>
      <c r="AM26" s="180">
        <f>AVERAGE(AJ4:AS13)-AVERAGE(AJ14:AS23)</f>
        <v>0.37843999999999922</v>
      </c>
      <c r="AN26" s="180"/>
      <c r="AO26" s="43"/>
      <c r="AP26" s="43"/>
      <c r="AQ26" s="43"/>
      <c r="AR26" s="105"/>
      <c r="AS26" s="126"/>
      <c r="AT26" s="121" t="s">
        <v>13</v>
      </c>
      <c r="AU26" s="101" t="s">
        <v>14</v>
      </c>
      <c r="AV26" s="137">
        <v>0.3</v>
      </c>
      <c r="AW26" s="135" t="s">
        <v>82</v>
      </c>
      <c r="AX26" s="180">
        <f>AVERAGE(AU4:BD13)-AVERAGE(AU14:BD23)</f>
        <v>0.32909999999999928</v>
      </c>
      <c r="AY26" s="180"/>
      <c r="AZ26" s="43"/>
      <c r="BA26" s="43"/>
      <c r="BB26" s="43"/>
      <c r="BC26" s="105"/>
      <c r="BD26" s="126"/>
      <c r="BE26" s="121" t="s">
        <v>13</v>
      </c>
      <c r="BF26" s="37" t="s">
        <v>14</v>
      </c>
      <c r="BG26" s="138">
        <v>1.07</v>
      </c>
      <c r="BH26" s="137" t="s">
        <v>97</v>
      </c>
      <c r="BI26" s="180">
        <f>AVERAGE(BF4:BJ13)-AVERAGE(BF14:BJ23)</f>
        <v>1.2333999999999978</v>
      </c>
      <c r="BJ26" s="181"/>
    </row>
    <row r="27" spans="1:62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  <c r="AI27" s="122" t="s">
        <v>17</v>
      </c>
      <c r="AJ27" s="100" t="s">
        <v>18</v>
      </c>
      <c r="AK27" s="174" t="str">
        <f>"--"</f>
        <v>--</v>
      </c>
      <c r="AL27" s="174"/>
      <c r="AM27" s="174">
        <v>1.5</v>
      </c>
      <c r="AN27" s="174"/>
      <c r="AO27" s="42"/>
      <c r="AP27" s="42"/>
      <c r="AQ27" s="42"/>
      <c r="AR27" s="103"/>
      <c r="AS27" s="127"/>
      <c r="AT27" s="122" t="s">
        <v>17</v>
      </c>
      <c r="AU27" s="100" t="s">
        <v>18</v>
      </c>
      <c r="AV27" s="174" t="str">
        <f>"--"</f>
        <v>--</v>
      </c>
      <c r="AW27" s="174"/>
      <c r="AX27" s="174">
        <v>1.5</v>
      </c>
      <c r="AY27" s="174"/>
      <c r="AZ27" s="42"/>
      <c r="BA27" s="42"/>
      <c r="BB27" s="42"/>
      <c r="BC27" s="103"/>
      <c r="BD27" s="127"/>
      <c r="BE27" s="122" t="s">
        <v>17</v>
      </c>
      <c r="BF27" s="100" t="s">
        <v>18</v>
      </c>
      <c r="BG27" s="174" t="str">
        <f>"--"</f>
        <v>--</v>
      </c>
      <c r="BH27" s="174"/>
      <c r="BI27" s="174">
        <v>1.4</v>
      </c>
      <c r="BJ27" s="178"/>
    </row>
    <row r="28" spans="1:62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0.43275897435897553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0.54670769230769212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0.95796296296296457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0.92976190476190557</v>
      </c>
      <c r="AC28" s="176"/>
      <c r="AD28" s="102"/>
      <c r="AE28" s="102"/>
      <c r="AF28" s="102"/>
      <c r="AG28" s="103"/>
      <c r="AH28" s="127"/>
      <c r="AI28" s="123" t="s">
        <v>19</v>
      </c>
      <c r="AJ28" s="104" t="s">
        <v>20</v>
      </c>
      <c r="AK28" s="175" t="s">
        <v>86</v>
      </c>
      <c r="AL28" s="175"/>
      <c r="AM28" s="176">
        <f>(AM26/(0.975/AM27))</f>
        <v>0.58221538461538336</v>
      </c>
      <c r="AN28" s="176"/>
      <c r="AO28" s="102"/>
      <c r="AP28" s="102"/>
      <c r="AQ28" s="102"/>
      <c r="AR28" s="103"/>
      <c r="AS28" s="127"/>
      <c r="AT28" s="123" t="s">
        <v>19</v>
      </c>
      <c r="AU28" s="104" t="s">
        <v>20</v>
      </c>
      <c r="AV28" s="175" t="s">
        <v>86</v>
      </c>
      <c r="AW28" s="175"/>
      <c r="AX28" s="176">
        <f>(AX26/(0.975/AX27))</f>
        <v>0.50630769230769124</v>
      </c>
      <c r="AY28" s="176"/>
      <c r="AZ28" s="102"/>
      <c r="BA28" s="102"/>
      <c r="BB28" s="102"/>
      <c r="BC28" s="103"/>
      <c r="BD28" s="127"/>
      <c r="BE28" s="123" t="s">
        <v>19</v>
      </c>
      <c r="BF28" s="104" t="s">
        <v>20</v>
      </c>
      <c r="BG28" s="175" t="s">
        <v>96</v>
      </c>
      <c r="BH28" s="175"/>
      <c r="BI28" s="176">
        <f>(BI26/(1.944/BI27))</f>
        <v>0.8882510288065828</v>
      </c>
      <c r="BJ28" s="177"/>
    </row>
    <row r="29" spans="1:62" ht="18.75" thickBot="1" x14ac:dyDescent="0.4">
      <c r="A29" s="134" t="s">
        <v>78</v>
      </c>
      <c r="B29" s="128" t="s">
        <v>18</v>
      </c>
      <c r="C29" s="168">
        <f>0.972*E28/C26</f>
        <v>1.4021390769230808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1.7713329230769226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1.0346000000000017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1.405800000000001</v>
      </c>
      <c r="AA29" s="171"/>
      <c r="AB29" s="142" t="s">
        <v>83</v>
      </c>
      <c r="AC29" s="143"/>
      <c r="AD29" s="144"/>
      <c r="AE29" s="144"/>
      <c r="AF29" s="144"/>
      <c r="AG29" s="145"/>
      <c r="AH29" s="146"/>
      <c r="AI29" s="134" t="s">
        <v>78</v>
      </c>
      <c r="AJ29" s="129" t="s">
        <v>18</v>
      </c>
      <c r="AK29" s="168">
        <f>0.972*AM28/AK26</f>
        <v>1.8863778461538421</v>
      </c>
      <c r="AL29" s="168"/>
      <c r="AM29" s="136" t="s">
        <v>76</v>
      </c>
      <c r="AN29" s="130"/>
      <c r="AO29" s="131"/>
      <c r="AP29" s="131"/>
      <c r="AQ29" s="131"/>
      <c r="AR29" s="132"/>
      <c r="AS29" s="133"/>
      <c r="AT29" s="134" t="s">
        <v>78</v>
      </c>
      <c r="AU29" s="129" t="s">
        <v>18</v>
      </c>
      <c r="AV29" s="168">
        <f>0.972*AX28/AV26</f>
        <v>1.6404369230769198</v>
      </c>
      <c r="AW29" s="168"/>
      <c r="AX29" s="136" t="s">
        <v>76</v>
      </c>
      <c r="AY29" s="130"/>
      <c r="AZ29" s="131"/>
      <c r="BA29" s="131"/>
      <c r="BB29" s="131"/>
      <c r="BC29" s="132"/>
      <c r="BD29" s="133"/>
      <c r="BE29" s="139" t="s">
        <v>78</v>
      </c>
      <c r="BF29" s="140" t="s">
        <v>18</v>
      </c>
      <c r="BG29" s="171">
        <f>1.944*BI28/1.8</f>
        <v>0.95931111111110945</v>
      </c>
      <c r="BH29" s="171"/>
      <c r="BI29" s="172" t="s">
        <v>84</v>
      </c>
      <c r="BJ29" s="173"/>
    </row>
    <row r="30" spans="1:62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62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  <c r="AI31" s="159" t="s">
        <v>29</v>
      </c>
      <c r="AJ31" s="160"/>
      <c r="AK31" s="160"/>
      <c r="AL31" s="160"/>
      <c r="AM31" s="160"/>
      <c r="AN31" s="160"/>
      <c r="AO31" s="160"/>
      <c r="AP31" s="160"/>
      <c r="AQ31" s="160"/>
      <c r="AR31" s="160"/>
      <c r="AS31" s="161"/>
      <c r="AT31" s="159" t="s">
        <v>29</v>
      </c>
      <c r="AU31" s="160"/>
      <c r="AV31" s="160"/>
      <c r="AW31" s="160"/>
      <c r="AX31" s="160"/>
      <c r="AY31" s="160"/>
      <c r="AZ31" s="160"/>
      <c r="BA31" s="160"/>
      <c r="BB31" s="160"/>
      <c r="BC31" s="160"/>
      <c r="BD31" s="161"/>
      <c r="BE31" s="156" t="s">
        <v>35</v>
      </c>
      <c r="BF31" s="157"/>
      <c r="BG31" s="157"/>
      <c r="BH31" s="157"/>
      <c r="BI31" s="157"/>
      <c r="BJ31" s="158"/>
    </row>
    <row r="32" spans="1:62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  <c r="AI32" s="165" t="s">
        <v>36</v>
      </c>
      <c r="AJ32" s="166"/>
      <c r="AK32" s="166"/>
      <c r="AL32" s="166"/>
      <c r="AM32" s="166"/>
      <c r="AN32" s="166"/>
      <c r="AO32" s="166"/>
      <c r="AP32" s="166"/>
      <c r="AQ32" s="166"/>
      <c r="AR32" s="166"/>
      <c r="AS32" s="167"/>
      <c r="AT32" s="165" t="s">
        <v>36</v>
      </c>
      <c r="AU32" s="166"/>
      <c r="AV32" s="166"/>
      <c r="AW32" s="166"/>
      <c r="AX32" s="166"/>
      <c r="AY32" s="166"/>
      <c r="AZ32" s="166"/>
      <c r="BA32" s="166"/>
      <c r="BB32" s="166"/>
      <c r="BC32" s="166"/>
      <c r="BD32" s="167"/>
      <c r="BE32" s="162" t="s">
        <v>36</v>
      </c>
      <c r="BF32" s="163"/>
      <c r="BG32" s="163"/>
      <c r="BH32" s="163"/>
      <c r="BI32" s="163"/>
      <c r="BJ32" s="164"/>
    </row>
    <row r="33" spans="1:62" thickTop="1" x14ac:dyDescent="0.35">
      <c r="A33" s="66" t="s">
        <v>52</v>
      </c>
      <c r="B33" s="67">
        <f>B4-B14</f>
        <v>0.38999999999999968</v>
      </c>
      <c r="C33" s="67">
        <f t="shared" ref="C33:F33" si="0">C4-C14</f>
        <v>0.28000000000000025</v>
      </c>
      <c r="D33" s="67">
        <f t="shared" si="0"/>
        <v>0.21999999999999975</v>
      </c>
      <c r="E33" s="67">
        <f t="shared" si="0"/>
        <v>0.25</v>
      </c>
      <c r="F33" s="68">
        <f t="shared" si="0"/>
        <v>0.25999999999999979</v>
      </c>
      <c r="G33" s="69" t="s">
        <v>56</v>
      </c>
      <c r="H33" s="22">
        <f>H4-H14</f>
        <v>0.36999999999999988</v>
      </c>
      <c r="I33" s="22">
        <f t="shared" ref="I33:Q33" si="1">I4-I14</f>
        <v>0.3600000000000001</v>
      </c>
      <c r="J33" s="22">
        <f t="shared" si="1"/>
        <v>0.38000000000000034</v>
      </c>
      <c r="K33" s="22">
        <f t="shared" si="1"/>
        <v>0.3600000000000001</v>
      </c>
      <c r="L33" s="22">
        <f t="shared" si="1"/>
        <v>0.35000000000000009</v>
      </c>
      <c r="M33" s="22">
        <f t="shared" si="1"/>
        <v>0.33000000000000007</v>
      </c>
      <c r="N33" s="22">
        <f t="shared" si="1"/>
        <v>0.38000000000000034</v>
      </c>
      <c r="O33" s="22">
        <f t="shared" si="1"/>
        <v>0.37000000000000011</v>
      </c>
      <c r="P33" s="22">
        <f t="shared" si="1"/>
        <v>0.3400000000000003</v>
      </c>
      <c r="Q33" s="70">
        <f t="shared" si="1"/>
        <v>0.34999999999999987</v>
      </c>
      <c r="R33" s="66" t="s">
        <v>52</v>
      </c>
      <c r="S33" s="67">
        <f>S4-S14</f>
        <v>1.3799999999999994</v>
      </c>
      <c r="T33" s="67">
        <f t="shared" ref="T33:W33" si="2">T4-T14</f>
        <v>1.5200000000000005</v>
      </c>
      <c r="U33" s="67">
        <f t="shared" si="2"/>
        <v>1.6500000000000004</v>
      </c>
      <c r="V33" s="67">
        <f t="shared" si="2"/>
        <v>1.4900000000000002</v>
      </c>
      <c r="W33" s="68">
        <f t="shared" si="2"/>
        <v>1.5899999999999999</v>
      </c>
      <c r="X33" s="69" t="s">
        <v>56</v>
      </c>
      <c r="Y33" s="22">
        <f>Y4-Y14</f>
        <v>1.4300000000000002</v>
      </c>
      <c r="Z33" s="22">
        <f t="shared" ref="Z33:AH33" si="3">Z4-Z14</f>
        <v>1.42</v>
      </c>
      <c r="AA33" s="22">
        <f t="shared" si="3"/>
        <v>1.37</v>
      </c>
      <c r="AB33" s="22">
        <f t="shared" si="3"/>
        <v>1.5499999999999998</v>
      </c>
      <c r="AC33" s="22">
        <f t="shared" si="3"/>
        <v>1.5700000000000003</v>
      </c>
      <c r="AD33" s="22">
        <f t="shared" si="3"/>
        <v>1.5499999999999998</v>
      </c>
      <c r="AE33" s="22">
        <f t="shared" si="3"/>
        <v>1.5599999999999996</v>
      </c>
      <c r="AF33" s="22">
        <f t="shared" si="3"/>
        <v>1.5</v>
      </c>
      <c r="AG33" s="22">
        <f t="shared" si="3"/>
        <v>1.4800000000000004</v>
      </c>
      <c r="AH33" s="70">
        <f t="shared" si="3"/>
        <v>1.4900000000000002</v>
      </c>
      <c r="AI33" s="69" t="s">
        <v>56</v>
      </c>
      <c r="AJ33" s="22">
        <f>AJ4-AJ14</f>
        <v>0.34000000000000008</v>
      </c>
      <c r="AK33" s="22">
        <f t="shared" ref="AK33:AS33" si="4">AK4-AK14</f>
        <v>0.28000000000000003</v>
      </c>
      <c r="AL33" s="22">
        <f t="shared" si="4"/>
        <v>0.31000000000000005</v>
      </c>
      <c r="AM33" s="22">
        <f t="shared" si="4"/>
        <v>0.39999999999999991</v>
      </c>
      <c r="AN33" s="22">
        <f t="shared" si="4"/>
        <v>0.37000000000000011</v>
      </c>
      <c r="AO33" s="22">
        <f t="shared" si="4"/>
        <v>0.31000000000000005</v>
      </c>
      <c r="AP33" s="22">
        <f t="shared" si="4"/>
        <v>0.33999999999999986</v>
      </c>
      <c r="AQ33" s="22">
        <f t="shared" si="4"/>
        <v>0.33999999999999986</v>
      </c>
      <c r="AR33" s="22">
        <f t="shared" si="4"/>
        <v>0.43999999999999995</v>
      </c>
      <c r="AS33" s="70">
        <f t="shared" si="4"/>
        <v>0.36999999999999988</v>
      </c>
      <c r="AT33" s="69" t="s">
        <v>56</v>
      </c>
      <c r="AU33" s="22">
        <f>AU4-AU14</f>
        <v>0.38000000000000012</v>
      </c>
      <c r="AV33" s="22">
        <f t="shared" ref="AV33:BD33" si="5">AV4-AV14</f>
        <v>0.33000000000000007</v>
      </c>
      <c r="AW33" s="22">
        <f t="shared" si="5"/>
        <v>0.31999999999999984</v>
      </c>
      <c r="AX33" s="22">
        <f t="shared" si="5"/>
        <v>0.39000000000000012</v>
      </c>
      <c r="AY33" s="22">
        <f t="shared" si="5"/>
        <v>0.29999999999999982</v>
      </c>
      <c r="AZ33" s="22">
        <f t="shared" si="5"/>
        <v>0.29000000000000004</v>
      </c>
      <c r="BA33" s="22">
        <f t="shared" si="5"/>
        <v>0.3400000000000003</v>
      </c>
      <c r="BB33" s="22">
        <f t="shared" si="5"/>
        <v>0.2799999999999998</v>
      </c>
      <c r="BC33" s="22">
        <f t="shared" si="5"/>
        <v>0.31999999999999984</v>
      </c>
      <c r="BD33" s="70">
        <f t="shared" si="5"/>
        <v>0.28999999999999981</v>
      </c>
      <c r="BE33" s="66" t="s">
        <v>52</v>
      </c>
      <c r="BF33" s="67">
        <f>BF4-BF14</f>
        <v>1.4100000000000001</v>
      </c>
      <c r="BG33" s="67">
        <f t="shared" ref="BG33:BJ33" si="6">BG4-BG14</f>
        <v>1.3399999999999999</v>
      </c>
      <c r="BH33" s="67">
        <f t="shared" si="6"/>
        <v>1.4300000000000006</v>
      </c>
      <c r="BI33" s="67">
        <f t="shared" si="6"/>
        <v>1.4399999999999995</v>
      </c>
      <c r="BJ33" s="68">
        <f t="shared" si="6"/>
        <v>1.4699999999999998</v>
      </c>
    </row>
    <row r="34" spans="1:62" ht="16.5" x14ac:dyDescent="0.35">
      <c r="A34" s="55"/>
      <c r="B34" s="54">
        <f t="shared" ref="B34:F42" si="7">B5-B15</f>
        <v>0.17999999999999972</v>
      </c>
      <c r="C34" s="54">
        <f t="shared" si="7"/>
        <v>0.25999999999999979</v>
      </c>
      <c r="D34" s="54">
        <f t="shared" si="7"/>
        <v>0.25999999999999979</v>
      </c>
      <c r="E34" s="54">
        <f t="shared" si="7"/>
        <v>0.16999999999999993</v>
      </c>
      <c r="F34" s="56">
        <f t="shared" si="7"/>
        <v>0.28000000000000025</v>
      </c>
      <c r="G34" s="71"/>
      <c r="H34" s="22">
        <f t="shared" ref="H34:Q42" si="8">H5-H15</f>
        <v>0.3899999999999999</v>
      </c>
      <c r="I34" s="22">
        <f t="shared" si="8"/>
        <v>0.38999999999999968</v>
      </c>
      <c r="J34" s="22">
        <f t="shared" si="8"/>
        <v>0.37999999999999989</v>
      </c>
      <c r="K34" s="22">
        <f t="shared" si="8"/>
        <v>0.33000000000000007</v>
      </c>
      <c r="L34" s="22">
        <f t="shared" si="8"/>
        <v>0.31000000000000005</v>
      </c>
      <c r="M34" s="22">
        <f t="shared" si="8"/>
        <v>0.31000000000000005</v>
      </c>
      <c r="N34" s="22">
        <f t="shared" si="8"/>
        <v>0.36000000000000032</v>
      </c>
      <c r="O34" s="22">
        <f t="shared" si="8"/>
        <v>0.34600000000000009</v>
      </c>
      <c r="P34" s="22">
        <f t="shared" si="8"/>
        <v>0.38000000000000012</v>
      </c>
      <c r="Q34" s="70">
        <f t="shared" si="8"/>
        <v>0.32000000000000006</v>
      </c>
      <c r="R34" s="55"/>
      <c r="S34" s="54">
        <f t="shared" ref="S34:W42" si="9">S5-S15</f>
        <v>1.4799999999999995</v>
      </c>
      <c r="T34" s="54">
        <f t="shared" si="9"/>
        <v>1.5099999999999998</v>
      </c>
      <c r="U34" s="54">
        <f t="shared" si="9"/>
        <v>1.5699999999999998</v>
      </c>
      <c r="V34" s="54">
        <f t="shared" si="9"/>
        <v>1.6199999999999997</v>
      </c>
      <c r="W34" s="56">
        <f t="shared" si="9"/>
        <v>1.4400000000000004</v>
      </c>
      <c r="X34" s="71"/>
      <c r="Y34" s="22">
        <f t="shared" ref="Y34:AH42" si="10">Y5-Y15</f>
        <v>1.4200000000000004</v>
      </c>
      <c r="Z34" s="22">
        <f t="shared" si="10"/>
        <v>1.4800000000000004</v>
      </c>
      <c r="AA34" s="22">
        <f t="shared" si="10"/>
        <v>1.5300000000000002</v>
      </c>
      <c r="AB34" s="22">
        <f t="shared" si="10"/>
        <v>1.6000000000000005</v>
      </c>
      <c r="AC34" s="22">
        <f t="shared" si="10"/>
        <v>1.3899999999999997</v>
      </c>
      <c r="AD34" s="22">
        <f t="shared" si="10"/>
        <v>1.29</v>
      </c>
      <c r="AE34" s="22">
        <f t="shared" si="10"/>
        <v>1.33</v>
      </c>
      <c r="AF34" s="22">
        <f t="shared" si="10"/>
        <v>1.38</v>
      </c>
      <c r="AG34" s="22">
        <f t="shared" si="10"/>
        <v>1.46</v>
      </c>
      <c r="AH34" s="70">
        <f t="shared" si="10"/>
        <v>1.5499999999999998</v>
      </c>
      <c r="AI34" s="71"/>
      <c r="AJ34" s="22">
        <f t="shared" ref="AJ34:AS42" si="11">AJ5-AJ15</f>
        <v>0.32999999999999985</v>
      </c>
      <c r="AK34" s="22">
        <f t="shared" si="11"/>
        <v>0.31000000000000028</v>
      </c>
      <c r="AL34" s="22">
        <f t="shared" si="11"/>
        <v>0.35000000000000009</v>
      </c>
      <c r="AM34" s="22">
        <f t="shared" si="11"/>
        <v>0.33000000000000007</v>
      </c>
      <c r="AN34" s="22">
        <f t="shared" si="11"/>
        <v>0.33000000000000007</v>
      </c>
      <c r="AO34" s="22">
        <f t="shared" si="11"/>
        <v>0.36000000000000032</v>
      </c>
      <c r="AP34" s="22">
        <f t="shared" si="11"/>
        <v>0.31000000000000005</v>
      </c>
      <c r="AQ34" s="22">
        <f t="shared" si="11"/>
        <v>0.39000000000000012</v>
      </c>
      <c r="AR34" s="22">
        <f t="shared" si="11"/>
        <v>0.39000000000000012</v>
      </c>
      <c r="AS34" s="70">
        <f t="shared" si="11"/>
        <v>0.34999999999999987</v>
      </c>
      <c r="AT34" s="71"/>
      <c r="AU34" s="22">
        <f t="shared" ref="AU34:BD42" si="12">AU5-AU15</f>
        <v>0.32000000000000028</v>
      </c>
      <c r="AV34" s="22">
        <f t="shared" si="12"/>
        <v>0.32999999999999985</v>
      </c>
      <c r="AW34" s="22">
        <f t="shared" si="12"/>
        <v>0.37999999999999989</v>
      </c>
      <c r="AX34" s="22">
        <f t="shared" si="12"/>
        <v>0.36000000000000032</v>
      </c>
      <c r="AY34" s="22">
        <f t="shared" si="12"/>
        <v>0.30000000000000027</v>
      </c>
      <c r="AZ34" s="22">
        <f t="shared" si="12"/>
        <v>0.33000000000000007</v>
      </c>
      <c r="BA34" s="22">
        <f t="shared" si="12"/>
        <v>0.33000000000000007</v>
      </c>
      <c r="BB34" s="22">
        <f t="shared" si="12"/>
        <v>0.31000000000000005</v>
      </c>
      <c r="BC34" s="22">
        <f t="shared" si="12"/>
        <v>0.3400000000000003</v>
      </c>
      <c r="BD34" s="70">
        <f t="shared" si="12"/>
        <v>0.28000000000000025</v>
      </c>
      <c r="BE34" s="55"/>
      <c r="BF34" s="54">
        <f t="shared" ref="BF34:BJ42" si="13">BF5-BF15</f>
        <v>1.3900000000000001</v>
      </c>
      <c r="BG34" s="54">
        <f t="shared" si="13"/>
        <v>1.4100000000000001</v>
      </c>
      <c r="BH34" s="54">
        <f t="shared" si="13"/>
        <v>1.3800000000000003</v>
      </c>
      <c r="BI34" s="54">
        <f t="shared" si="13"/>
        <v>1.4200000000000004</v>
      </c>
      <c r="BJ34" s="56">
        <f t="shared" si="13"/>
        <v>1.3899999999999997</v>
      </c>
    </row>
    <row r="35" spans="1:62" ht="16.5" x14ac:dyDescent="0.35">
      <c r="A35" s="55"/>
      <c r="B35" s="54">
        <f t="shared" si="7"/>
        <v>0.20999999999999996</v>
      </c>
      <c r="C35" s="54">
        <f t="shared" si="7"/>
        <v>0.19000000000000039</v>
      </c>
      <c r="D35" s="54">
        <f t="shared" si="7"/>
        <v>0.29999999999999982</v>
      </c>
      <c r="E35" s="54">
        <f t="shared" si="7"/>
        <v>0.20999999999999996</v>
      </c>
      <c r="F35" s="56">
        <f t="shared" si="7"/>
        <v>0.29999999999999982</v>
      </c>
      <c r="G35" s="71"/>
      <c r="H35" s="22">
        <f t="shared" si="8"/>
        <v>0.36999999999999988</v>
      </c>
      <c r="I35" s="22">
        <f t="shared" si="8"/>
        <v>0.33999999999999986</v>
      </c>
      <c r="J35" s="22">
        <f t="shared" si="8"/>
        <v>0.37999999999999989</v>
      </c>
      <c r="K35" s="22">
        <f t="shared" si="8"/>
        <v>0.31999999999999984</v>
      </c>
      <c r="L35" s="22">
        <f t="shared" si="8"/>
        <v>0.30999999999999983</v>
      </c>
      <c r="M35" s="22">
        <f t="shared" si="8"/>
        <v>0.35999999999999988</v>
      </c>
      <c r="N35" s="22">
        <f t="shared" si="8"/>
        <v>0.37000000000000011</v>
      </c>
      <c r="O35" s="22">
        <f t="shared" si="8"/>
        <v>0.33000000000000007</v>
      </c>
      <c r="P35" s="22">
        <f t="shared" si="8"/>
        <v>0.3400000000000003</v>
      </c>
      <c r="Q35" s="70">
        <f t="shared" si="8"/>
        <v>0.38999999999999968</v>
      </c>
      <c r="R35" s="55"/>
      <c r="S35" s="54">
        <f t="shared" si="9"/>
        <v>1.5499999999999998</v>
      </c>
      <c r="T35" s="54">
        <f t="shared" si="9"/>
        <v>1.63</v>
      </c>
      <c r="U35" s="54">
        <f t="shared" si="9"/>
        <v>1.6099999999999994</v>
      </c>
      <c r="V35" s="54">
        <f t="shared" si="9"/>
        <v>1.65</v>
      </c>
      <c r="W35" s="56">
        <f t="shared" si="9"/>
        <v>1.5500000000000003</v>
      </c>
      <c r="X35" s="71"/>
      <c r="Y35" s="22">
        <f t="shared" si="10"/>
        <v>1.5300000000000002</v>
      </c>
      <c r="Z35" s="22">
        <f t="shared" si="10"/>
        <v>1.6300000000000008</v>
      </c>
      <c r="AA35" s="22">
        <f t="shared" si="10"/>
        <v>1.62</v>
      </c>
      <c r="AB35" s="22">
        <f t="shared" si="10"/>
        <v>1.4699999999999998</v>
      </c>
      <c r="AC35" s="22">
        <f t="shared" si="10"/>
        <v>1.6500000000000004</v>
      </c>
      <c r="AD35" s="22">
        <f t="shared" si="10"/>
        <v>1.5999999999999996</v>
      </c>
      <c r="AE35" s="22">
        <f t="shared" si="10"/>
        <v>1.5200000000000005</v>
      </c>
      <c r="AF35" s="22">
        <f t="shared" si="10"/>
        <v>1.5099999999999998</v>
      </c>
      <c r="AG35" s="22">
        <f t="shared" si="10"/>
        <v>1.6599999999999993</v>
      </c>
      <c r="AH35" s="70">
        <f t="shared" si="10"/>
        <v>1.4500000000000002</v>
      </c>
      <c r="AI35" s="71"/>
      <c r="AJ35" s="22">
        <f t="shared" si="11"/>
        <v>0.3600000000000001</v>
      </c>
      <c r="AK35" s="22">
        <f t="shared" si="11"/>
        <v>0.45999999999999996</v>
      </c>
      <c r="AL35" s="22">
        <f t="shared" si="11"/>
        <v>0.31000000000000005</v>
      </c>
      <c r="AM35" s="22">
        <f t="shared" si="11"/>
        <v>0.3400000000000003</v>
      </c>
      <c r="AN35" s="22">
        <f t="shared" si="11"/>
        <v>0.3400000000000003</v>
      </c>
      <c r="AO35" s="22">
        <f t="shared" si="11"/>
        <v>0.39000000000000012</v>
      </c>
      <c r="AP35" s="22">
        <f t="shared" si="11"/>
        <v>0.33000000000000007</v>
      </c>
      <c r="AQ35" s="22">
        <f t="shared" si="11"/>
        <v>0.33999999999999986</v>
      </c>
      <c r="AR35" s="22">
        <f t="shared" si="11"/>
        <v>0.45000000000000018</v>
      </c>
      <c r="AS35" s="70">
        <f t="shared" si="11"/>
        <v>0.34999999999999987</v>
      </c>
      <c r="AT35" s="71"/>
      <c r="AU35" s="22">
        <f t="shared" si="12"/>
        <v>0.32999999999999985</v>
      </c>
      <c r="AV35" s="22">
        <f t="shared" si="12"/>
        <v>0.25000000000000022</v>
      </c>
      <c r="AW35" s="22">
        <f t="shared" si="12"/>
        <v>0.25</v>
      </c>
      <c r="AX35" s="22">
        <f t="shared" si="12"/>
        <v>0.31000000000000005</v>
      </c>
      <c r="AY35" s="22">
        <f t="shared" si="12"/>
        <v>0.2799999999999998</v>
      </c>
      <c r="AZ35" s="22">
        <f t="shared" si="12"/>
        <v>0.36000000000000032</v>
      </c>
      <c r="BA35" s="22">
        <f t="shared" si="12"/>
        <v>0.29999999999999982</v>
      </c>
      <c r="BB35" s="22">
        <f t="shared" si="12"/>
        <v>0.3400000000000003</v>
      </c>
      <c r="BC35" s="22">
        <f t="shared" si="12"/>
        <v>0.31000000000000005</v>
      </c>
      <c r="BD35" s="70">
        <f t="shared" si="12"/>
        <v>0.26</v>
      </c>
      <c r="BE35" s="55"/>
      <c r="BF35" s="54">
        <f t="shared" si="13"/>
        <v>1.23</v>
      </c>
      <c r="BG35" s="54">
        <f t="shared" si="13"/>
        <v>1.3599999999999994</v>
      </c>
      <c r="BH35" s="54">
        <f t="shared" si="13"/>
        <v>1.4300000000000002</v>
      </c>
      <c r="BI35" s="54">
        <f t="shared" si="13"/>
        <v>1.42</v>
      </c>
      <c r="BJ35" s="56">
        <f t="shared" si="13"/>
        <v>1.4500000000000002</v>
      </c>
    </row>
    <row r="36" spans="1:62" ht="16.5" x14ac:dyDescent="0.35">
      <c r="A36" s="55"/>
      <c r="B36" s="54">
        <f t="shared" si="7"/>
        <v>0.16000000000000014</v>
      </c>
      <c r="C36" s="54">
        <f t="shared" si="7"/>
        <v>0.25999999999999979</v>
      </c>
      <c r="D36" s="54">
        <f t="shared" si="7"/>
        <v>0.1899999999999995</v>
      </c>
      <c r="E36" s="54">
        <f t="shared" si="7"/>
        <v>0.17999999999999972</v>
      </c>
      <c r="F36" s="56">
        <f t="shared" si="7"/>
        <v>0.21999999999999975</v>
      </c>
      <c r="G36" s="71"/>
      <c r="H36" s="22">
        <f t="shared" si="8"/>
        <v>0.3899999999999999</v>
      </c>
      <c r="I36" s="22">
        <f t="shared" si="8"/>
        <v>0.34999999999999987</v>
      </c>
      <c r="J36" s="22">
        <f t="shared" si="8"/>
        <v>0.30000000000000004</v>
      </c>
      <c r="K36" s="22">
        <f t="shared" si="8"/>
        <v>0.29000000000000004</v>
      </c>
      <c r="L36" s="22">
        <f t="shared" si="8"/>
        <v>0.29000000000000004</v>
      </c>
      <c r="M36" s="22">
        <f t="shared" si="8"/>
        <v>0.33000000000000007</v>
      </c>
      <c r="N36" s="22">
        <f t="shared" si="8"/>
        <v>0.30000000000000004</v>
      </c>
      <c r="O36" s="22">
        <f t="shared" si="8"/>
        <v>0.28000000000000025</v>
      </c>
      <c r="P36" s="22">
        <f t="shared" si="8"/>
        <v>0.30999999999999983</v>
      </c>
      <c r="Q36" s="70">
        <f t="shared" si="8"/>
        <v>0.32999999999999985</v>
      </c>
      <c r="R36" s="55"/>
      <c r="S36" s="54">
        <f t="shared" si="9"/>
        <v>1.5900000000000003</v>
      </c>
      <c r="T36" s="54">
        <f t="shared" si="9"/>
        <v>1.62</v>
      </c>
      <c r="U36" s="54">
        <f t="shared" si="9"/>
        <v>1.6300000000000003</v>
      </c>
      <c r="V36" s="54">
        <f t="shared" si="9"/>
        <v>1.5100000000000002</v>
      </c>
      <c r="W36" s="56">
        <f t="shared" si="9"/>
        <v>1.4799999999999995</v>
      </c>
      <c r="X36" s="71"/>
      <c r="Y36" s="22">
        <f t="shared" si="10"/>
        <v>1.5100000000000002</v>
      </c>
      <c r="Z36" s="22">
        <f t="shared" si="10"/>
        <v>1.63</v>
      </c>
      <c r="AA36" s="22">
        <f t="shared" si="10"/>
        <v>1.5099999999999998</v>
      </c>
      <c r="AB36" s="22">
        <f t="shared" si="10"/>
        <v>1.5499999999999998</v>
      </c>
      <c r="AC36" s="22">
        <f t="shared" si="10"/>
        <v>1.4500000000000002</v>
      </c>
      <c r="AD36" s="22">
        <f t="shared" si="10"/>
        <v>1.5999999999999996</v>
      </c>
      <c r="AE36" s="22">
        <f t="shared" si="10"/>
        <v>1.5</v>
      </c>
      <c r="AF36" s="22">
        <f t="shared" si="10"/>
        <v>1.67</v>
      </c>
      <c r="AG36" s="22">
        <f t="shared" si="10"/>
        <v>1.5899999999999999</v>
      </c>
      <c r="AH36" s="70">
        <f t="shared" si="10"/>
        <v>1.5300000000000002</v>
      </c>
      <c r="AI36" s="71"/>
      <c r="AJ36" s="22">
        <f t="shared" si="11"/>
        <v>0.3600000000000001</v>
      </c>
      <c r="AK36" s="22">
        <f t="shared" si="11"/>
        <v>0.3600000000000001</v>
      </c>
      <c r="AL36" s="22">
        <f t="shared" si="11"/>
        <v>0.36999999999999988</v>
      </c>
      <c r="AM36" s="22">
        <f t="shared" si="11"/>
        <v>0.46000000000000019</v>
      </c>
      <c r="AN36" s="22">
        <f t="shared" si="11"/>
        <v>0.37000000000000011</v>
      </c>
      <c r="AO36" s="22">
        <f t="shared" si="11"/>
        <v>0.33999999999999986</v>
      </c>
      <c r="AP36" s="22">
        <f t="shared" si="11"/>
        <v>0.31000000000000005</v>
      </c>
      <c r="AQ36" s="22">
        <f t="shared" si="11"/>
        <v>0.36000000000000032</v>
      </c>
      <c r="AR36" s="22">
        <f t="shared" si="11"/>
        <v>0.34999999999999987</v>
      </c>
      <c r="AS36" s="70">
        <f t="shared" si="11"/>
        <v>0.31999999999999984</v>
      </c>
      <c r="AT36" s="71"/>
      <c r="AU36" s="22">
        <f t="shared" si="12"/>
        <v>0.38000000000000012</v>
      </c>
      <c r="AV36" s="22">
        <f t="shared" si="12"/>
        <v>0.40999999999999992</v>
      </c>
      <c r="AW36" s="22">
        <f t="shared" si="12"/>
        <v>0.32000000000000028</v>
      </c>
      <c r="AX36" s="22">
        <f t="shared" si="12"/>
        <v>0.35999999999999988</v>
      </c>
      <c r="AY36" s="22">
        <f t="shared" si="12"/>
        <v>0.39000000000000012</v>
      </c>
      <c r="AZ36" s="22">
        <f t="shared" si="12"/>
        <v>0.35999999999999988</v>
      </c>
      <c r="BA36" s="22">
        <f t="shared" si="12"/>
        <v>0.33000000000000007</v>
      </c>
      <c r="BB36" s="22">
        <f t="shared" si="12"/>
        <v>0.28000000000000025</v>
      </c>
      <c r="BC36" s="22">
        <f t="shared" si="12"/>
        <v>0.26000000000000023</v>
      </c>
      <c r="BD36" s="70">
        <f t="shared" si="12"/>
        <v>0.27000000000000024</v>
      </c>
      <c r="BE36" s="55"/>
      <c r="BF36" s="54">
        <f t="shared" si="13"/>
        <v>1.2600000000000002</v>
      </c>
      <c r="BG36" s="54">
        <f t="shared" si="13"/>
        <v>1.3400000000000003</v>
      </c>
      <c r="BH36" s="54">
        <f t="shared" si="13"/>
        <v>1.52</v>
      </c>
      <c r="BI36" s="54">
        <f t="shared" si="13"/>
        <v>1.3200000000000003</v>
      </c>
      <c r="BJ36" s="56">
        <f t="shared" si="13"/>
        <v>1.4700000000000002</v>
      </c>
    </row>
    <row r="37" spans="1:62" ht="16.5" x14ac:dyDescent="0.35">
      <c r="A37" s="55"/>
      <c r="B37" s="54">
        <f t="shared" si="7"/>
        <v>0.24000000000000021</v>
      </c>
      <c r="C37" s="54">
        <f t="shared" si="7"/>
        <v>0.35999999999999943</v>
      </c>
      <c r="D37" s="54">
        <f t="shared" si="7"/>
        <v>0.34999999999999964</v>
      </c>
      <c r="E37" s="54">
        <f t="shared" si="7"/>
        <v>0.20000000000000018</v>
      </c>
      <c r="F37" s="56">
        <f t="shared" si="7"/>
        <v>0.10000000000000053</v>
      </c>
      <c r="G37" s="71"/>
      <c r="H37" s="22">
        <f t="shared" si="8"/>
        <v>0.33999999999999986</v>
      </c>
      <c r="I37" s="22">
        <f t="shared" si="8"/>
        <v>0.37000000000000011</v>
      </c>
      <c r="J37" s="22">
        <f t="shared" si="8"/>
        <v>0.37999999999999989</v>
      </c>
      <c r="K37" s="22">
        <f t="shared" si="8"/>
        <v>0.33000000000000029</v>
      </c>
      <c r="L37" s="22">
        <f t="shared" si="8"/>
        <v>0.34999999999999987</v>
      </c>
      <c r="M37" s="22">
        <f t="shared" si="8"/>
        <v>0.37999999999999989</v>
      </c>
      <c r="N37" s="22">
        <f t="shared" si="8"/>
        <v>0.42000000000000015</v>
      </c>
      <c r="O37" s="22">
        <f t="shared" si="8"/>
        <v>0.39000000000000012</v>
      </c>
      <c r="P37" s="22">
        <f t="shared" si="8"/>
        <v>0.35999999999999988</v>
      </c>
      <c r="Q37" s="70">
        <f t="shared" si="8"/>
        <v>0.34000000000000008</v>
      </c>
      <c r="R37" s="55"/>
      <c r="S37" s="54">
        <f t="shared" si="9"/>
        <v>1.4699999999999998</v>
      </c>
      <c r="T37" s="54">
        <f t="shared" si="9"/>
        <v>1.3999999999999995</v>
      </c>
      <c r="U37" s="54">
        <f t="shared" si="9"/>
        <v>1.46</v>
      </c>
      <c r="V37" s="54">
        <f t="shared" si="9"/>
        <v>1.5099999999999998</v>
      </c>
      <c r="W37" s="56">
        <f t="shared" si="9"/>
        <v>1.4</v>
      </c>
      <c r="X37" s="71"/>
      <c r="Y37" s="22">
        <f t="shared" si="10"/>
        <v>1.4099999999999997</v>
      </c>
      <c r="Z37" s="22">
        <f t="shared" si="10"/>
        <v>1.5399999999999996</v>
      </c>
      <c r="AA37" s="22">
        <f t="shared" si="10"/>
        <v>1.3900000000000001</v>
      </c>
      <c r="AB37" s="22">
        <f t="shared" si="10"/>
        <v>1.4100000000000001</v>
      </c>
      <c r="AC37" s="22">
        <f t="shared" si="10"/>
        <v>1.42</v>
      </c>
      <c r="AD37" s="22">
        <f t="shared" si="10"/>
        <v>1.7000000000000002</v>
      </c>
      <c r="AE37" s="22">
        <f t="shared" si="10"/>
        <v>1.58</v>
      </c>
      <c r="AF37" s="22">
        <f t="shared" si="10"/>
        <v>1.4299999999999997</v>
      </c>
      <c r="AG37" s="22">
        <f t="shared" si="10"/>
        <v>1.4900000000000002</v>
      </c>
      <c r="AH37" s="70">
        <f t="shared" si="10"/>
        <v>1.5300000000000002</v>
      </c>
      <c r="AI37" s="71"/>
      <c r="AJ37" s="22">
        <f t="shared" si="11"/>
        <v>0.42000000000000015</v>
      </c>
      <c r="AK37" s="22">
        <f t="shared" si="11"/>
        <v>0.35000000000000009</v>
      </c>
      <c r="AL37" s="22">
        <f t="shared" si="11"/>
        <v>0.47</v>
      </c>
      <c r="AM37" s="22">
        <f t="shared" si="11"/>
        <v>0.42000000000000015</v>
      </c>
      <c r="AN37" s="22">
        <f t="shared" si="11"/>
        <v>0.35999999999999988</v>
      </c>
      <c r="AO37" s="22">
        <f t="shared" si="11"/>
        <v>0.42999999999999994</v>
      </c>
      <c r="AP37" s="22">
        <f t="shared" si="11"/>
        <v>0.34999999999999987</v>
      </c>
      <c r="AQ37" s="22">
        <f t="shared" si="11"/>
        <v>0.41000000000000014</v>
      </c>
      <c r="AR37" s="22">
        <f t="shared" si="11"/>
        <v>0.41999999999999993</v>
      </c>
      <c r="AS37" s="70">
        <f t="shared" si="11"/>
        <v>0.39999999999999991</v>
      </c>
      <c r="AT37" s="71"/>
      <c r="AU37" s="22">
        <f t="shared" si="12"/>
        <v>0.34000000000000008</v>
      </c>
      <c r="AV37" s="22">
        <f t="shared" si="12"/>
        <v>0.35000000000000009</v>
      </c>
      <c r="AW37" s="22">
        <f t="shared" si="12"/>
        <v>0.35000000000000009</v>
      </c>
      <c r="AX37" s="22">
        <f t="shared" si="12"/>
        <v>0.35999999999999988</v>
      </c>
      <c r="AY37" s="22">
        <f t="shared" si="12"/>
        <v>0.29000000000000004</v>
      </c>
      <c r="AZ37" s="22">
        <f t="shared" si="12"/>
        <v>0.35000000000000009</v>
      </c>
      <c r="BA37" s="22">
        <f t="shared" si="12"/>
        <v>0.31999999999999984</v>
      </c>
      <c r="BB37" s="22">
        <f t="shared" si="12"/>
        <v>0.32000000000000028</v>
      </c>
      <c r="BC37" s="22">
        <f t="shared" si="12"/>
        <v>0.31000000000000005</v>
      </c>
      <c r="BD37" s="70">
        <f t="shared" si="12"/>
        <v>0.29000000000000004</v>
      </c>
      <c r="BE37" s="55"/>
      <c r="BF37" s="54">
        <f t="shared" si="13"/>
        <v>1.3200000000000003</v>
      </c>
      <c r="BG37" s="54">
        <f t="shared" si="13"/>
        <v>1.29</v>
      </c>
      <c r="BH37" s="54">
        <f t="shared" si="13"/>
        <v>1.3899999999999997</v>
      </c>
      <c r="BI37" s="54">
        <f t="shared" si="13"/>
        <v>1.4099999999999997</v>
      </c>
      <c r="BJ37" s="56">
        <f t="shared" si="13"/>
        <v>1.44</v>
      </c>
    </row>
    <row r="38" spans="1:62" ht="16.5" x14ac:dyDescent="0.35">
      <c r="A38" s="55" t="s">
        <v>53</v>
      </c>
      <c r="B38" s="54">
        <f t="shared" si="7"/>
        <v>0.20999999999999996</v>
      </c>
      <c r="C38" s="54">
        <f t="shared" si="7"/>
        <v>0.25</v>
      </c>
      <c r="D38" s="54">
        <f t="shared" si="7"/>
        <v>0.20999999999999996</v>
      </c>
      <c r="E38" s="54">
        <f t="shared" si="7"/>
        <v>0.30999999999999961</v>
      </c>
      <c r="F38" s="56">
        <f t="shared" si="7"/>
        <v>0.34999999999999964</v>
      </c>
      <c r="G38" s="71" t="s">
        <v>57</v>
      </c>
      <c r="H38" s="22">
        <f t="shared" si="8"/>
        <v>0.3899999999999999</v>
      </c>
      <c r="I38" s="22">
        <f t="shared" si="8"/>
        <v>0.41000000000000014</v>
      </c>
      <c r="J38" s="22">
        <f t="shared" si="8"/>
        <v>0.40000000000000013</v>
      </c>
      <c r="K38" s="22">
        <f t="shared" si="8"/>
        <v>0.34000000000000008</v>
      </c>
      <c r="L38" s="22">
        <f t="shared" si="8"/>
        <v>0.35999999999999988</v>
      </c>
      <c r="M38" s="22">
        <f t="shared" si="8"/>
        <v>0.31999999999999984</v>
      </c>
      <c r="N38" s="22">
        <f t="shared" si="8"/>
        <v>0.35000000000000009</v>
      </c>
      <c r="O38" s="22">
        <f t="shared" si="8"/>
        <v>0.35999999999999988</v>
      </c>
      <c r="P38" s="22">
        <f t="shared" si="8"/>
        <v>0.3899999999999999</v>
      </c>
      <c r="Q38" s="70">
        <f t="shared" si="8"/>
        <v>0.44000000000000017</v>
      </c>
      <c r="R38" s="55" t="s">
        <v>53</v>
      </c>
      <c r="S38" s="54">
        <f t="shared" si="9"/>
        <v>1.21</v>
      </c>
      <c r="T38" s="54">
        <f t="shared" si="9"/>
        <v>1.17</v>
      </c>
      <c r="U38" s="54">
        <f t="shared" si="9"/>
        <v>1.1100000000000003</v>
      </c>
      <c r="V38" s="54">
        <f t="shared" si="9"/>
        <v>1.04</v>
      </c>
      <c r="W38" s="56">
        <f t="shared" si="9"/>
        <v>1.1500000000000004</v>
      </c>
      <c r="X38" s="71" t="s">
        <v>57</v>
      </c>
      <c r="Y38" s="22">
        <f t="shared" si="10"/>
        <v>1.1000000000000005</v>
      </c>
      <c r="Z38" s="22">
        <f t="shared" si="10"/>
        <v>1.1499999999999995</v>
      </c>
      <c r="AA38" s="22">
        <f t="shared" si="10"/>
        <v>1.3200000000000003</v>
      </c>
      <c r="AB38" s="22">
        <f t="shared" si="10"/>
        <v>1.2300000000000004</v>
      </c>
      <c r="AC38" s="22">
        <f t="shared" si="10"/>
        <v>0.96</v>
      </c>
      <c r="AD38" s="22">
        <f t="shared" si="10"/>
        <v>1.0899999999999999</v>
      </c>
      <c r="AE38" s="22">
        <f t="shared" si="10"/>
        <v>1.1100000000000003</v>
      </c>
      <c r="AF38" s="22">
        <f t="shared" si="10"/>
        <v>1.2599999999999998</v>
      </c>
      <c r="AG38" s="22">
        <f t="shared" si="10"/>
        <v>1.2399999999999993</v>
      </c>
      <c r="AH38" s="70">
        <f t="shared" si="10"/>
        <v>1.3399999999999999</v>
      </c>
      <c r="AI38" s="71" t="s">
        <v>57</v>
      </c>
      <c r="AJ38" s="22">
        <f t="shared" si="11"/>
        <v>0.41000000000000014</v>
      </c>
      <c r="AK38" s="22">
        <f t="shared" si="11"/>
        <v>0.42999999999999972</v>
      </c>
      <c r="AL38" s="22">
        <f t="shared" si="11"/>
        <v>0.3600000000000001</v>
      </c>
      <c r="AM38" s="22">
        <f t="shared" si="11"/>
        <v>0.34000000000000008</v>
      </c>
      <c r="AN38" s="22">
        <f t="shared" si="11"/>
        <v>0.39000000000000012</v>
      </c>
      <c r="AO38" s="22">
        <f t="shared" si="11"/>
        <v>0.35000000000000009</v>
      </c>
      <c r="AP38" s="22">
        <f t="shared" si="11"/>
        <v>0.38000000000000012</v>
      </c>
      <c r="AQ38" s="22">
        <f t="shared" si="11"/>
        <v>0.43000000000000016</v>
      </c>
      <c r="AR38" s="22">
        <f t="shared" si="11"/>
        <v>0.44999999999999996</v>
      </c>
      <c r="AS38" s="70">
        <f t="shared" si="11"/>
        <v>0.52000000000000024</v>
      </c>
      <c r="AT38" s="71" t="s">
        <v>57</v>
      </c>
      <c r="AU38" s="22">
        <f t="shared" si="12"/>
        <v>0.3899999999999999</v>
      </c>
      <c r="AV38" s="22">
        <f t="shared" si="12"/>
        <v>0.36999999999999988</v>
      </c>
      <c r="AW38" s="22">
        <f t="shared" si="12"/>
        <v>0.35999999999999988</v>
      </c>
      <c r="AX38" s="22">
        <f t="shared" si="12"/>
        <v>0.30000000000000027</v>
      </c>
      <c r="AY38" s="22">
        <f t="shared" si="12"/>
        <v>0.25</v>
      </c>
      <c r="AZ38" s="22">
        <f t="shared" si="12"/>
        <v>0.35999999999999988</v>
      </c>
      <c r="BA38" s="22">
        <f t="shared" si="12"/>
        <v>0.29999999999999982</v>
      </c>
      <c r="BB38" s="22">
        <f t="shared" si="12"/>
        <v>0.30000000000000004</v>
      </c>
      <c r="BC38" s="22">
        <f t="shared" si="12"/>
        <v>0.29000000000000004</v>
      </c>
      <c r="BD38" s="70">
        <f t="shared" si="12"/>
        <v>0.37000000000000011</v>
      </c>
      <c r="BE38" s="55" t="s">
        <v>53</v>
      </c>
      <c r="BF38" s="54">
        <f t="shared" si="13"/>
        <v>1.1500000000000004</v>
      </c>
      <c r="BG38" s="54">
        <f t="shared" si="13"/>
        <v>1.0599999999999996</v>
      </c>
      <c r="BH38" s="54">
        <f t="shared" si="13"/>
        <v>1.08</v>
      </c>
      <c r="BI38" s="54">
        <f t="shared" si="13"/>
        <v>1.02</v>
      </c>
      <c r="BJ38" s="56">
        <f t="shared" si="13"/>
        <v>1.1500000000000004</v>
      </c>
    </row>
    <row r="39" spans="1:62" ht="16.5" x14ac:dyDescent="0.35">
      <c r="A39" s="55"/>
      <c r="B39" s="54">
        <f t="shared" si="7"/>
        <v>0.25</v>
      </c>
      <c r="C39" s="54">
        <f t="shared" si="7"/>
        <v>0.33000000000000007</v>
      </c>
      <c r="D39" s="54">
        <f t="shared" si="7"/>
        <v>0.29999999999999982</v>
      </c>
      <c r="E39" s="54">
        <f t="shared" si="7"/>
        <v>0.25</v>
      </c>
      <c r="F39" s="56">
        <f t="shared" si="7"/>
        <v>0.32000000000000028</v>
      </c>
      <c r="G39" s="71"/>
      <c r="H39" s="22">
        <f t="shared" si="8"/>
        <v>0.35999999999999988</v>
      </c>
      <c r="I39" s="22">
        <f t="shared" si="8"/>
        <v>0.29000000000000004</v>
      </c>
      <c r="J39" s="22">
        <f t="shared" si="8"/>
        <v>0.30000000000000004</v>
      </c>
      <c r="K39" s="22">
        <f t="shared" si="8"/>
        <v>0.31999999999999984</v>
      </c>
      <c r="L39" s="22">
        <f t="shared" si="8"/>
        <v>0.29000000000000004</v>
      </c>
      <c r="M39" s="22">
        <f t="shared" si="8"/>
        <v>0.32999999999999985</v>
      </c>
      <c r="N39" s="22">
        <f t="shared" si="8"/>
        <v>0.34000000000000008</v>
      </c>
      <c r="O39" s="22">
        <f t="shared" si="8"/>
        <v>0.33000000000000007</v>
      </c>
      <c r="P39" s="22">
        <f t="shared" si="8"/>
        <v>0.45000000000000018</v>
      </c>
      <c r="Q39" s="70">
        <f t="shared" si="8"/>
        <v>0.35999999999999988</v>
      </c>
      <c r="R39" s="55"/>
      <c r="S39" s="54">
        <f t="shared" si="9"/>
        <v>1.0599999999999996</v>
      </c>
      <c r="T39" s="54">
        <f t="shared" si="9"/>
        <v>1.1400000000000001</v>
      </c>
      <c r="U39" s="54">
        <f t="shared" si="9"/>
        <v>1</v>
      </c>
      <c r="V39" s="54">
        <f t="shared" si="9"/>
        <v>1.1600000000000001</v>
      </c>
      <c r="W39" s="56">
        <f t="shared" si="9"/>
        <v>1.1600000000000001</v>
      </c>
      <c r="X39" s="71"/>
      <c r="Y39" s="22">
        <f t="shared" si="10"/>
        <v>1.2400000000000002</v>
      </c>
      <c r="Z39" s="22">
        <f t="shared" si="10"/>
        <v>1.5200000000000005</v>
      </c>
      <c r="AA39" s="22">
        <f t="shared" si="10"/>
        <v>1.5099999999999998</v>
      </c>
      <c r="AB39" s="22">
        <f t="shared" si="10"/>
        <v>1.4000000000000004</v>
      </c>
      <c r="AC39" s="22">
        <f t="shared" si="10"/>
        <v>1.3100000000000005</v>
      </c>
      <c r="AD39" s="22">
        <f t="shared" si="10"/>
        <v>1.6100000000000003</v>
      </c>
      <c r="AE39" s="22">
        <f t="shared" si="10"/>
        <v>1.2800000000000002</v>
      </c>
      <c r="AF39" s="22">
        <f t="shared" si="10"/>
        <v>1.3499999999999996</v>
      </c>
      <c r="AG39" s="22">
        <f t="shared" si="10"/>
        <v>1.3099999999999996</v>
      </c>
      <c r="AH39" s="70">
        <f t="shared" si="10"/>
        <v>1.38</v>
      </c>
      <c r="AI39" s="71"/>
      <c r="AJ39" s="22">
        <f t="shared" si="11"/>
        <v>0.42999999999999994</v>
      </c>
      <c r="AK39" s="22">
        <f t="shared" si="11"/>
        <v>0.55000000000000004</v>
      </c>
      <c r="AL39" s="22">
        <f t="shared" si="11"/>
        <v>0.35999999999999988</v>
      </c>
      <c r="AM39" s="22">
        <f t="shared" si="11"/>
        <v>0.29999999999999982</v>
      </c>
      <c r="AN39" s="22">
        <f t="shared" si="11"/>
        <v>0.35000000000000009</v>
      </c>
      <c r="AO39" s="22">
        <f t="shared" si="11"/>
        <v>0.31000000000000005</v>
      </c>
      <c r="AP39" s="22">
        <f t="shared" si="11"/>
        <v>0.41999999999999993</v>
      </c>
      <c r="AQ39" s="22">
        <f t="shared" si="11"/>
        <v>0.39000000000000012</v>
      </c>
      <c r="AR39" s="22">
        <f t="shared" si="11"/>
        <v>0.43999999999999995</v>
      </c>
      <c r="AS39" s="70">
        <f t="shared" si="11"/>
        <v>0.37999999999999989</v>
      </c>
      <c r="AT39" s="71"/>
      <c r="AU39" s="22">
        <f t="shared" si="12"/>
        <v>0.35999999999999988</v>
      </c>
      <c r="AV39" s="22">
        <f t="shared" si="12"/>
        <v>0.31000000000000028</v>
      </c>
      <c r="AW39" s="22">
        <f t="shared" si="12"/>
        <v>0.31000000000000005</v>
      </c>
      <c r="AX39" s="22">
        <f t="shared" si="12"/>
        <v>0.33000000000000007</v>
      </c>
      <c r="AY39" s="22">
        <f t="shared" si="12"/>
        <v>0.33000000000000007</v>
      </c>
      <c r="AZ39" s="22">
        <f t="shared" si="12"/>
        <v>0.33000000000000007</v>
      </c>
      <c r="BA39" s="22">
        <f t="shared" si="12"/>
        <v>0.35000000000000009</v>
      </c>
      <c r="BB39" s="22">
        <f t="shared" si="12"/>
        <v>0.3899999999999999</v>
      </c>
      <c r="BC39" s="22">
        <f t="shared" si="12"/>
        <v>0.4099999999999997</v>
      </c>
      <c r="BD39" s="70">
        <f t="shared" si="12"/>
        <v>0.30000000000000004</v>
      </c>
      <c r="BE39" s="55"/>
      <c r="BF39" s="54">
        <f t="shared" si="13"/>
        <v>1.0099999999999998</v>
      </c>
      <c r="BG39" s="54">
        <f t="shared" si="13"/>
        <v>1.0899999999999999</v>
      </c>
      <c r="BH39" s="54">
        <f t="shared" si="13"/>
        <v>1.1900000000000004</v>
      </c>
      <c r="BI39" s="54">
        <f t="shared" si="13"/>
        <v>0.95999999999999952</v>
      </c>
      <c r="BJ39" s="56">
        <f t="shared" si="13"/>
        <v>0.98</v>
      </c>
    </row>
    <row r="40" spans="1:62" ht="16.5" x14ac:dyDescent="0.35">
      <c r="A40" s="55"/>
      <c r="B40" s="54">
        <f t="shared" si="7"/>
        <v>0.28000000000000025</v>
      </c>
      <c r="C40" s="54">
        <f t="shared" si="7"/>
        <v>0.34999999999999964</v>
      </c>
      <c r="D40" s="54">
        <f t="shared" si="7"/>
        <v>0.37000000000000011</v>
      </c>
      <c r="E40" s="54">
        <f t="shared" si="7"/>
        <v>0.19999999999999929</v>
      </c>
      <c r="F40" s="56">
        <f t="shared" si="7"/>
        <v>0.21999999999999975</v>
      </c>
      <c r="G40" s="71"/>
      <c r="H40" s="22">
        <f t="shared" si="8"/>
        <v>0.42999999999999972</v>
      </c>
      <c r="I40" s="22">
        <f t="shared" si="8"/>
        <v>0.30000000000000027</v>
      </c>
      <c r="J40" s="22">
        <f t="shared" si="8"/>
        <v>0.37999999999999989</v>
      </c>
      <c r="K40" s="22">
        <f t="shared" si="8"/>
        <v>0.31000000000000005</v>
      </c>
      <c r="L40" s="22">
        <f t="shared" si="8"/>
        <v>0.35000000000000009</v>
      </c>
      <c r="M40" s="22">
        <f t="shared" si="8"/>
        <v>0.34000000000000008</v>
      </c>
      <c r="N40" s="22">
        <f t="shared" si="8"/>
        <v>0.39999999999999991</v>
      </c>
      <c r="O40" s="22">
        <f t="shared" si="8"/>
        <v>0.37000000000000011</v>
      </c>
      <c r="P40" s="22">
        <f t="shared" si="8"/>
        <v>0.3600000000000001</v>
      </c>
      <c r="Q40" s="70">
        <f t="shared" si="8"/>
        <v>0.35999999999999988</v>
      </c>
      <c r="R40" s="55"/>
      <c r="S40" s="54">
        <f t="shared" si="9"/>
        <v>1.1699999999999995</v>
      </c>
      <c r="T40" s="54">
        <f t="shared" si="9"/>
        <v>1.21</v>
      </c>
      <c r="U40" s="54">
        <f t="shared" si="9"/>
        <v>1.0599999999999996</v>
      </c>
      <c r="V40" s="54">
        <f t="shared" si="9"/>
        <v>1.08</v>
      </c>
      <c r="W40" s="56">
        <f t="shared" si="9"/>
        <v>1.23</v>
      </c>
      <c r="X40" s="71"/>
      <c r="Y40" s="22">
        <f t="shared" si="10"/>
        <v>1.3699999999999997</v>
      </c>
      <c r="Z40" s="22">
        <f t="shared" si="10"/>
        <v>1.33</v>
      </c>
      <c r="AA40" s="22">
        <f t="shared" si="10"/>
        <v>1.4100000000000001</v>
      </c>
      <c r="AB40" s="22">
        <f t="shared" si="10"/>
        <v>1.6199999999999992</v>
      </c>
      <c r="AC40" s="22">
        <f t="shared" si="10"/>
        <v>1.4800000000000004</v>
      </c>
      <c r="AD40" s="22">
        <f t="shared" si="10"/>
        <v>1.25</v>
      </c>
      <c r="AE40" s="22">
        <f t="shared" si="10"/>
        <v>1.2199999999999998</v>
      </c>
      <c r="AF40" s="22">
        <f t="shared" si="10"/>
        <v>1.4299999999999997</v>
      </c>
      <c r="AG40" s="22">
        <f t="shared" si="10"/>
        <v>1.17</v>
      </c>
      <c r="AH40" s="70">
        <f t="shared" si="10"/>
        <v>1.3100000000000005</v>
      </c>
      <c r="AI40" s="71"/>
      <c r="AJ40" s="22">
        <f t="shared" si="11"/>
        <v>0.35999999999999988</v>
      </c>
      <c r="AK40" s="22">
        <f t="shared" si="11"/>
        <v>0.3600000000000001</v>
      </c>
      <c r="AL40" s="22">
        <f t="shared" si="11"/>
        <v>0.5</v>
      </c>
      <c r="AM40" s="22">
        <f t="shared" si="11"/>
        <v>0.39999999999999991</v>
      </c>
      <c r="AN40" s="22">
        <f t="shared" si="11"/>
        <v>0.29999999999999982</v>
      </c>
      <c r="AO40" s="22">
        <f t="shared" si="11"/>
        <v>0.36400000000000032</v>
      </c>
      <c r="AP40" s="22">
        <f t="shared" si="11"/>
        <v>0.37000000000000011</v>
      </c>
      <c r="AQ40" s="22">
        <f t="shared" si="11"/>
        <v>0.36000000000000032</v>
      </c>
      <c r="AR40" s="22">
        <f t="shared" si="11"/>
        <v>0.38000000000000012</v>
      </c>
      <c r="AS40" s="70">
        <f t="shared" si="11"/>
        <v>0.43999999999999972</v>
      </c>
      <c r="AT40" s="71"/>
      <c r="AU40" s="22">
        <f t="shared" si="12"/>
        <v>0.24000000000000021</v>
      </c>
      <c r="AV40" s="22">
        <f t="shared" si="12"/>
        <v>0.44999999999999996</v>
      </c>
      <c r="AW40" s="22">
        <f t="shared" si="12"/>
        <v>0.30000000000000004</v>
      </c>
      <c r="AX40" s="22">
        <f t="shared" si="12"/>
        <v>0.33000000000000007</v>
      </c>
      <c r="AY40" s="22">
        <f t="shared" si="12"/>
        <v>0.37000000000000011</v>
      </c>
      <c r="AZ40" s="22">
        <f t="shared" si="12"/>
        <v>0.36000000000000032</v>
      </c>
      <c r="BA40" s="22">
        <f t="shared" si="12"/>
        <v>0.37000000000000011</v>
      </c>
      <c r="BB40" s="22">
        <f t="shared" si="12"/>
        <v>0.42000000000000015</v>
      </c>
      <c r="BC40" s="22">
        <f t="shared" si="12"/>
        <v>0.38000000000000012</v>
      </c>
      <c r="BD40" s="70">
        <f t="shared" si="12"/>
        <v>0.28999999999999981</v>
      </c>
      <c r="BE40" s="55"/>
      <c r="BF40" s="54">
        <f t="shared" si="13"/>
        <v>1.04</v>
      </c>
      <c r="BG40" s="54">
        <f t="shared" si="13"/>
        <v>1.1200000000000001</v>
      </c>
      <c r="BH40" s="54">
        <f t="shared" si="13"/>
        <v>1.06</v>
      </c>
      <c r="BI40" s="54">
        <f t="shared" si="13"/>
        <v>1.0700000000000003</v>
      </c>
      <c r="BJ40" s="56">
        <f t="shared" si="13"/>
        <v>1</v>
      </c>
    </row>
    <row r="41" spans="1:62" ht="16.5" x14ac:dyDescent="0.35">
      <c r="A41" s="55"/>
      <c r="B41" s="54">
        <f t="shared" si="7"/>
        <v>0.36999999999999922</v>
      </c>
      <c r="C41" s="54">
        <f t="shared" si="7"/>
        <v>0.25</v>
      </c>
      <c r="D41" s="54">
        <f t="shared" si="7"/>
        <v>0.13999999999999968</v>
      </c>
      <c r="E41" s="54">
        <f t="shared" si="7"/>
        <v>0.25</v>
      </c>
      <c r="F41" s="56">
        <f t="shared" si="7"/>
        <v>0.16999999999999993</v>
      </c>
      <c r="G41" s="71"/>
      <c r="H41" s="22">
        <f t="shared" si="8"/>
        <v>0.36999999999999988</v>
      </c>
      <c r="I41" s="22">
        <f t="shared" si="8"/>
        <v>0.39000000000000012</v>
      </c>
      <c r="J41" s="22">
        <f t="shared" si="8"/>
        <v>0.47</v>
      </c>
      <c r="K41" s="22">
        <f t="shared" si="8"/>
        <v>0.39000000000000012</v>
      </c>
      <c r="L41" s="22">
        <f t="shared" si="8"/>
        <v>0.33999999999999986</v>
      </c>
      <c r="M41" s="22">
        <f t="shared" si="8"/>
        <v>0.34999999999999987</v>
      </c>
      <c r="N41" s="22">
        <f t="shared" si="8"/>
        <v>0.41000000000000014</v>
      </c>
      <c r="O41" s="22">
        <f t="shared" si="8"/>
        <v>0.30000000000000004</v>
      </c>
      <c r="P41" s="22">
        <f t="shared" si="8"/>
        <v>0.3600000000000001</v>
      </c>
      <c r="Q41" s="70">
        <f t="shared" si="8"/>
        <v>0.39000000000000012</v>
      </c>
      <c r="R41" s="55"/>
      <c r="S41" s="54">
        <f t="shared" si="9"/>
        <v>1.1499999999999999</v>
      </c>
      <c r="T41" s="54">
        <f t="shared" si="9"/>
        <v>1.06</v>
      </c>
      <c r="U41" s="54">
        <f t="shared" si="9"/>
        <v>1.1599999999999997</v>
      </c>
      <c r="V41" s="54">
        <f t="shared" si="9"/>
        <v>1.2000000000000002</v>
      </c>
      <c r="W41" s="56">
        <f t="shared" si="9"/>
        <v>1.1799999999999997</v>
      </c>
      <c r="X41" s="71"/>
      <c r="Y41" s="22">
        <f t="shared" si="10"/>
        <v>1.4100000000000001</v>
      </c>
      <c r="Z41" s="22">
        <f t="shared" si="10"/>
        <v>1.3500000000000005</v>
      </c>
      <c r="AA41" s="22">
        <f t="shared" si="10"/>
        <v>1.3399999999999999</v>
      </c>
      <c r="AB41" s="22">
        <f t="shared" si="10"/>
        <v>1.17</v>
      </c>
      <c r="AC41" s="22">
        <f t="shared" si="10"/>
        <v>1.2599999999999998</v>
      </c>
      <c r="AD41" s="22">
        <f t="shared" si="10"/>
        <v>1.1600000000000001</v>
      </c>
      <c r="AE41" s="22">
        <f t="shared" si="10"/>
        <v>1.1900000000000004</v>
      </c>
      <c r="AF41" s="22">
        <f t="shared" si="10"/>
        <v>1.2300000000000004</v>
      </c>
      <c r="AG41" s="22">
        <f t="shared" si="10"/>
        <v>1.3400000000000007</v>
      </c>
      <c r="AH41" s="70">
        <f t="shared" si="10"/>
        <v>1.37</v>
      </c>
      <c r="AI41" s="71"/>
      <c r="AJ41" s="22">
        <f t="shared" si="11"/>
        <v>0.41999999999999993</v>
      </c>
      <c r="AK41" s="22">
        <f t="shared" si="11"/>
        <v>0.50999999999999979</v>
      </c>
      <c r="AL41" s="22">
        <f t="shared" si="11"/>
        <v>0.39999999999999991</v>
      </c>
      <c r="AM41" s="22">
        <f t="shared" si="11"/>
        <v>0.39000000000000012</v>
      </c>
      <c r="AN41" s="22">
        <f t="shared" si="11"/>
        <v>0.31000000000000005</v>
      </c>
      <c r="AO41" s="22">
        <f t="shared" si="11"/>
        <v>0.3600000000000001</v>
      </c>
      <c r="AP41" s="22">
        <f t="shared" si="11"/>
        <v>0.39000000000000012</v>
      </c>
      <c r="AQ41" s="22">
        <f t="shared" si="11"/>
        <v>0.39000000000000012</v>
      </c>
      <c r="AR41" s="22">
        <f t="shared" si="11"/>
        <v>0.47</v>
      </c>
      <c r="AS41" s="70">
        <f t="shared" si="11"/>
        <v>0.34999999999999987</v>
      </c>
      <c r="AT41" s="71"/>
      <c r="AU41" s="22">
        <f t="shared" si="12"/>
        <v>0.18000000000000016</v>
      </c>
      <c r="AV41" s="22">
        <f t="shared" si="12"/>
        <v>0.3600000000000001</v>
      </c>
      <c r="AW41" s="22">
        <f t="shared" si="12"/>
        <v>0.26000000000000023</v>
      </c>
      <c r="AX41" s="22">
        <f t="shared" si="12"/>
        <v>0.33000000000000007</v>
      </c>
      <c r="AY41" s="22">
        <f t="shared" si="12"/>
        <v>0.3600000000000001</v>
      </c>
      <c r="AZ41" s="22">
        <f t="shared" si="12"/>
        <v>0.35000000000000009</v>
      </c>
      <c r="BA41" s="22">
        <f t="shared" si="12"/>
        <v>0.35000000000000009</v>
      </c>
      <c r="BB41" s="22">
        <f t="shared" si="12"/>
        <v>0.35999999999999988</v>
      </c>
      <c r="BC41" s="22">
        <f t="shared" si="12"/>
        <v>0.35999999999999988</v>
      </c>
      <c r="BD41" s="70">
        <f t="shared" si="12"/>
        <v>0.30999999999999983</v>
      </c>
      <c r="BE41" s="55"/>
      <c r="BF41" s="54">
        <f t="shared" si="13"/>
        <v>1.1200000000000001</v>
      </c>
      <c r="BG41" s="54">
        <f t="shared" si="13"/>
        <v>1.1800000000000006</v>
      </c>
      <c r="BH41" s="54">
        <f t="shared" si="13"/>
        <v>1.04</v>
      </c>
      <c r="BI41" s="54">
        <f t="shared" si="13"/>
        <v>1.0200000000000005</v>
      </c>
      <c r="BJ41" s="56">
        <f t="shared" si="13"/>
        <v>1.0799999999999996</v>
      </c>
    </row>
    <row r="42" spans="1:62" thickBot="1" x14ac:dyDescent="0.4">
      <c r="A42" s="57"/>
      <c r="B42" s="58">
        <f t="shared" si="7"/>
        <v>0.17999999999999972</v>
      </c>
      <c r="C42" s="58">
        <f t="shared" si="7"/>
        <v>0.33999999999999986</v>
      </c>
      <c r="D42" s="58">
        <f t="shared" si="7"/>
        <v>0.19999999999999929</v>
      </c>
      <c r="E42" s="58">
        <f t="shared" si="7"/>
        <v>0.12999999999999989</v>
      </c>
      <c r="F42" s="59">
        <f t="shared" si="7"/>
        <v>0.16000000000000014</v>
      </c>
      <c r="G42" s="73"/>
      <c r="H42" s="36">
        <f t="shared" si="8"/>
        <v>0.39000000000000012</v>
      </c>
      <c r="I42" s="36">
        <f t="shared" si="8"/>
        <v>0.37000000000000011</v>
      </c>
      <c r="J42" s="36">
        <f t="shared" si="8"/>
        <v>0.32999999999999985</v>
      </c>
      <c r="K42" s="36">
        <f t="shared" si="8"/>
        <v>0.41999999999999993</v>
      </c>
      <c r="L42" s="36">
        <f t="shared" si="8"/>
        <v>0.37999999999999989</v>
      </c>
      <c r="M42" s="36">
        <f t="shared" si="8"/>
        <v>0.41000000000000014</v>
      </c>
      <c r="N42" s="36">
        <f t="shared" si="8"/>
        <v>0.34000000000000008</v>
      </c>
      <c r="O42" s="36">
        <f t="shared" si="8"/>
        <v>0.29999999999999982</v>
      </c>
      <c r="P42" s="36">
        <f t="shared" si="8"/>
        <v>0.34000000000000008</v>
      </c>
      <c r="Q42" s="74">
        <f t="shared" si="8"/>
        <v>0.30999999999999983</v>
      </c>
      <c r="R42" s="57"/>
      <c r="S42" s="58">
        <f t="shared" si="9"/>
        <v>1.0700000000000003</v>
      </c>
      <c r="T42" s="58">
        <f t="shared" si="9"/>
        <v>1.0499999999999998</v>
      </c>
      <c r="U42" s="58">
        <f t="shared" si="9"/>
        <v>1.1299999999999999</v>
      </c>
      <c r="V42" s="58">
        <f t="shared" si="9"/>
        <v>1.04</v>
      </c>
      <c r="W42" s="59">
        <f t="shared" si="9"/>
        <v>1.21</v>
      </c>
      <c r="X42" s="73"/>
      <c r="Y42" s="36">
        <f t="shared" si="10"/>
        <v>1.2500000000000004</v>
      </c>
      <c r="Z42" s="36">
        <f t="shared" si="10"/>
        <v>1.3900000000000001</v>
      </c>
      <c r="AA42" s="36">
        <f t="shared" si="10"/>
        <v>1.2800000000000002</v>
      </c>
      <c r="AB42" s="36">
        <f t="shared" si="10"/>
        <v>1.3600000000000003</v>
      </c>
      <c r="AC42" s="36">
        <f t="shared" si="10"/>
        <v>1.25</v>
      </c>
      <c r="AD42" s="36">
        <f t="shared" si="10"/>
        <v>1.2199999999999998</v>
      </c>
      <c r="AE42" s="36">
        <f t="shared" si="10"/>
        <v>1.33</v>
      </c>
      <c r="AF42" s="36">
        <f t="shared" si="10"/>
        <v>1.33</v>
      </c>
      <c r="AG42" s="36">
        <f t="shared" si="10"/>
        <v>1.2600000000000007</v>
      </c>
      <c r="AH42" s="74">
        <f t="shared" si="10"/>
        <v>1.3600000000000003</v>
      </c>
      <c r="AI42" s="73"/>
      <c r="AJ42" s="36">
        <f t="shared" si="11"/>
        <v>0.3600000000000001</v>
      </c>
      <c r="AK42" s="36">
        <f t="shared" si="11"/>
        <v>0.46999999999999975</v>
      </c>
      <c r="AL42" s="36">
        <f t="shared" si="11"/>
        <v>0.33999999999999986</v>
      </c>
      <c r="AM42" s="36">
        <f t="shared" si="11"/>
        <v>0.33000000000000007</v>
      </c>
      <c r="AN42" s="36">
        <f t="shared" si="11"/>
        <v>0.33000000000000007</v>
      </c>
      <c r="AO42" s="36">
        <f t="shared" si="11"/>
        <v>0.37999999999999989</v>
      </c>
      <c r="AP42" s="36">
        <f t="shared" si="11"/>
        <v>0.41999999999999993</v>
      </c>
      <c r="AQ42" s="36">
        <f t="shared" si="11"/>
        <v>0.35000000000000009</v>
      </c>
      <c r="AR42" s="36">
        <f t="shared" si="11"/>
        <v>0.43999999999999995</v>
      </c>
      <c r="AS42" s="74">
        <f t="shared" si="11"/>
        <v>0.35999999999999988</v>
      </c>
      <c r="AT42" s="73"/>
      <c r="AU42" s="36">
        <f t="shared" si="12"/>
        <v>0.31000000000000028</v>
      </c>
      <c r="AV42" s="36">
        <f t="shared" si="12"/>
        <v>0.3600000000000001</v>
      </c>
      <c r="AW42" s="36">
        <f t="shared" si="12"/>
        <v>0.35000000000000009</v>
      </c>
      <c r="AX42" s="36">
        <f t="shared" si="12"/>
        <v>0.37000000000000011</v>
      </c>
      <c r="AY42" s="36">
        <f t="shared" si="12"/>
        <v>0.28000000000000025</v>
      </c>
      <c r="AZ42" s="36">
        <f t="shared" si="12"/>
        <v>0.32000000000000028</v>
      </c>
      <c r="BA42" s="36">
        <f t="shared" si="12"/>
        <v>0.37999999999999989</v>
      </c>
      <c r="BB42" s="36">
        <f t="shared" si="12"/>
        <v>0.29999999999999982</v>
      </c>
      <c r="BC42" s="36">
        <f t="shared" si="12"/>
        <v>0.33000000000000007</v>
      </c>
      <c r="BD42" s="74">
        <f t="shared" si="12"/>
        <v>0.31999999999999984</v>
      </c>
      <c r="BE42" s="57"/>
      <c r="BF42" s="58">
        <f t="shared" si="13"/>
        <v>1.1500000000000004</v>
      </c>
      <c r="BG42" s="58">
        <f t="shared" si="13"/>
        <v>1.1399999999999997</v>
      </c>
      <c r="BH42" s="58">
        <f t="shared" si="13"/>
        <v>1.0499999999999998</v>
      </c>
      <c r="BI42" s="58">
        <f t="shared" si="13"/>
        <v>1.0899999999999999</v>
      </c>
      <c r="BJ42" s="59">
        <f t="shared" si="13"/>
        <v>1.0900000000000003</v>
      </c>
    </row>
    <row r="43" spans="1:62" thickTop="1" x14ac:dyDescent="0.35">
      <c r="A43" s="82" t="s">
        <v>65</v>
      </c>
      <c r="B43" s="60">
        <f>AVERAGE(B33:F37)</f>
        <v>0.2407999999999999</v>
      </c>
      <c r="C43" s="64" t="s">
        <v>51</v>
      </c>
      <c r="D43" s="60">
        <f>MAX(B33:F37)-MIN(B33:F37)</f>
        <v>0.28999999999999915</v>
      </c>
      <c r="E43" s="64" t="s">
        <v>50</v>
      </c>
      <c r="F43" s="61">
        <f>B43/(0.975/E27)</f>
        <v>0.41985641025641013</v>
      </c>
      <c r="G43" s="82" t="s">
        <v>65</v>
      </c>
      <c r="H43" s="60">
        <f>AVERAGE(H33:Q37)</f>
        <v>0.34892000000000001</v>
      </c>
      <c r="I43" s="64" t="s">
        <v>51</v>
      </c>
      <c r="J43" s="60">
        <f>MAX(H33:Q37)-MIN(H33:Q37)</f>
        <v>0.1399999999999999</v>
      </c>
      <c r="K43" s="64" t="s">
        <v>50</v>
      </c>
      <c r="L43" s="78">
        <f>H43/(0.975/K27)</f>
        <v>0.53679999999999994</v>
      </c>
      <c r="M43" s="79" t="s">
        <v>60</v>
      </c>
      <c r="N43" s="80">
        <f>1-(J43/2*H43)</f>
        <v>0.97557559999999999</v>
      </c>
      <c r="O43" s="84" t="s">
        <v>62</v>
      </c>
      <c r="P43" s="86">
        <f>MAX(H33:Q42)-MIN(H33:Q42)</f>
        <v>0.18999999999999972</v>
      </c>
      <c r="Q43" s="152"/>
      <c r="R43" s="82" t="s">
        <v>65</v>
      </c>
      <c r="S43" s="60">
        <f>AVERAGE(S33:W37)</f>
        <v>1.5323999999999998</v>
      </c>
      <c r="T43" s="64" t="s">
        <v>51</v>
      </c>
      <c r="U43" s="60">
        <f>MAX(S33:W37)-MIN(S33:W37)</f>
        <v>0.27000000000000091</v>
      </c>
      <c r="V43" s="64" t="s">
        <v>50</v>
      </c>
      <c r="W43" s="61">
        <f>S43/(0.975/V27)</f>
        <v>2.2003692307692302</v>
      </c>
      <c r="X43" s="82" t="s">
        <v>65</v>
      </c>
      <c r="Y43" s="60">
        <f>AVERAGE(Y33:AH37)</f>
        <v>1.5085999999999999</v>
      </c>
      <c r="Z43" s="64" t="s">
        <v>51</v>
      </c>
      <c r="AA43" s="60">
        <f>MAX(Y33:AH37)-MIN(Y33:AH37)</f>
        <v>0.41000000000000014</v>
      </c>
      <c r="AB43" s="64" t="s">
        <v>50</v>
      </c>
      <c r="AC43" s="78">
        <f>Y43/(2.268/AB27)</f>
        <v>0.99775132275132283</v>
      </c>
      <c r="AD43" s="79" t="s">
        <v>60</v>
      </c>
      <c r="AE43" s="80">
        <f>1-(AA43/2*Y43)</f>
        <v>0.69073699999999993</v>
      </c>
      <c r="AF43" s="84" t="s">
        <v>62</v>
      </c>
      <c r="AG43" s="86">
        <f>MAX(Y33:AH42)-MIN(Y33:AH42)</f>
        <v>0.74000000000000021</v>
      </c>
      <c r="AH43" s="152"/>
      <c r="AI43" s="82" t="s">
        <v>65</v>
      </c>
      <c r="AJ43" s="60">
        <f>AVERAGE(AJ33:AS37)</f>
        <v>0.36500000000000016</v>
      </c>
      <c r="AK43" s="64" t="s">
        <v>51</v>
      </c>
      <c r="AL43" s="60">
        <f>MAX(AJ33:AS37)-MIN(AJ33:AS37)</f>
        <v>0.18999999999999995</v>
      </c>
      <c r="AM43" s="64" t="s">
        <v>50</v>
      </c>
      <c r="AN43" s="78">
        <f>AJ43/(0.975/AM27)</f>
        <v>0.56153846153846176</v>
      </c>
      <c r="AO43" s="79" t="s">
        <v>60</v>
      </c>
      <c r="AP43" s="80">
        <f>1-(AL43/2*AJ43)</f>
        <v>0.96532499999999999</v>
      </c>
      <c r="AQ43" s="84" t="s">
        <v>62</v>
      </c>
      <c r="AR43" s="86">
        <f>MAX(AJ33:AS42)-MIN(AJ33:AS42)</f>
        <v>0.27</v>
      </c>
      <c r="AS43" s="152"/>
      <c r="AT43" s="82" t="s">
        <v>65</v>
      </c>
      <c r="AU43" s="60">
        <f>AVERAGE(AU33:BD37)</f>
        <v>0.32300000000000006</v>
      </c>
      <c r="AV43" s="64" t="s">
        <v>51</v>
      </c>
      <c r="AW43" s="60">
        <f>MAX(AU33:BD37)-MIN(AU33:BD37)</f>
        <v>0.15999999999999992</v>
      </c>
      <c r="AX43" s="64" t="s">
        <v>50</v>
      </c>
      <c r="AY43" s="78">
        <f>AU43/(0.975/AX27)</f>
        <v>0.49692307692307702</v>
      </c>
      <c r="AZ43" s="79" t="s">
        <v>60</v>
      </c>
      <c r="BA43" s="80">
        <f>1-(AW43/2*AU43)</f>
        <v>0.97416000000000003</v>
      </c>
      <c r="BB43" s="84" t="s">
        <v>62</v>
      </c>
      <c r="BC43" s="86">
        <f>MAX(AU33:BD42)-MIN(AU33:BD42)</f>
        <v>0.2699999999999998</v>
      </c>
      <c r="BD43" s="152"/>
      <c r="BE43" s="82" t="s">
        <v>65</v>
      </c>
      <c r="BF43" s="60">
        <f>AVERAGE(BF33:BJ37)</f>
        <v>1.3891999999999998</v>
      </c>
      <c r="BG43" s="64" t="s">
        <v>51</v>
      </c>
      <c r="BH43" s="60">
        <f>MAX(BF33:BJ37)-MIN(BF33:BJ37)</f>
        <v>0.29000000000000004</v>
      </c>
      <c r="BI43" s="64" t="s">
        <v>50</v>
      </c>
      <c r="BJ43" s="61">
        <f>BF43/(0.975/BI27)</f>
        <v>1.9947487179487173</v>
      </c>
    </row>
    <row r="44" spans="1:62" thickBot="1" x14ac:dyDescent="0.4">
      <c r="A44" s="83" t="s">
        <v>64</v>
      </c>
      <c r="B44" s="62">
        <f>AVERAGE(B39:F42)</f>
        <v>0.25299999999999984</v>
      </c>
      <c r="C44" s="65" t="s">
        <v>51</v>
      </c>
      <c r="D44" s="62">
        <f>MAX(B38:F42)-MIN(B38:F42)</f>
        <v>0.24000000000000021</v>
      </c>
      <c r="E44" s="65" t="s">
        <v>50</v>
      </c>
      <c r="F44" s="63">
        <f>B44/(0.975/E27)</f>
        <v>0.44112820512820489</v>
      </c>
      <c r="G44" s="83" t="s">
        <v>64</v>
      </c>
      <c r="H44" s="62">
        <f>AVERAGE(H39:Q42)</f>
        <v>0.35825000000000001</v>
      </c>
      <c r="I44" s="65" t="s">
        <v>51</v>
      </c>
      <c r="J44" s="62">
        <f>MAX(H38:Q42)-MIN(H38:Q42)</f>
        <v>0.17999999999999994</v>
      </c>
      <c r="K44" s="65" t="s">
        <v>50</v>
      </c>
      <c r="L44" s="75">
        <f>H44/(0.975/K27)</f>
        <v>0.55115384615384611</v>
      </c>
      <c r="M44" s="76" t="s">
        <v>60</v>
      </c>
      <c r="N44" s="81">
        <f>1-(J44/2*H44)</f>
        <v>0.96775750000000005</v>
      </c>
      <c r="O44" s="85" t="s">
        <v>63</v>
      </c>
      <c r="P44" s="87">
        <f>1-(P43/2*AVERAGE(H43:H44))</f>
        <v>0.96640942500000004</v>
      </c>
      <c r="Q44" s="153"/>
      <c r="R44" s="83" t="s">
        <v>64</v>
      </c>
      <c r="S44" s="62">
        <f>AVERAGE(S39:W42)</f>
        <v>1.1259999999999999</v>
      </c>
      <c r="T44" s="65" t="s">
        <v>51</v>
      </c>
      <c r="U44" s="62">
        <f>MAX(S38:W42)-MIN(S38:W42)</f>
        <v>0.22999999999999998</v>
      </c>
      <c r="V44" s="65" t="s">
        <v>50</v>
      </c>
      <c r="W44" s="63">
        <f>S44/(0.975/V27)</f>
        <v>1.6168205128205124</v>
      </c>
      <c r="X44" s="83" t="s">
        <v>64</v>
      </c>
      <c r="Y44" s="62">
        <f>AVERAGE(Y39:AH42)</f>
        <v>1.3337499999999998</v>
      </c>
      <c r="Z44" s="65" t="s">
        <v>51</v>
      </c>
      <c r="AA44" s="62">
        <f>MAX(Y38:AH42)-MIN(Y38:AH42)</f>
        <v>0.65999999999999925</v>
      </c>
      <c r="AB44" s="65" t="s">
        <v>50</v>
      </c>
      <c r="AC44" s="75">
        <f>Y44/(2.268/AB27)</f>
        <v>0.88210978835978837</v>
      </c>
      <c r="AD44" s="76" t="s">
        <v>60</v>
      </c>
      <c r="AE44" s="81">
        <f>1-(AA44/2*Y44)</f>
        <v>0.5598625000000006</v>
      </c>
      <c r="AF44" s="85" t="s">
        <v>63</v>
      </c>
      <c r="AG44" s="87">
        <f>1-(AG43/2*AVERAGE(Y43:Y44))</f>
        <v>0.47416524999999987</v>
      </c>
      <c r="AH44" s="153"/>
      <c r="AI44" s="83" t="s">
        <v>64</v>
      </c>
      <c r="AJ44" s="62">
        <f>AVERAGE(AJ39:AS42)</f>
        <v>0.38834999999999992</v>
      </c>
      <c r="AK44" s="65" t="s">
        <v>51</v>
      </c>
      <c r="AL44" s="62">
        <f>MAX(AJ38:AS42)-MIN(AJ38:AS42)</f>
        <v>0.25000000000000022</v>
      </c>
      <c r="AM44" s="65" t="s">
        <v>50</v>
      </c>
      <c r="AN44" s="75">
        <f>AJ44/(0.975/AM27)</f>
        <v>0.59746153846153827</v>
      </c>
      <c r="AO44" s="76" t="s">
        <v>60</v>
      </c>
      <c r="AP44" s="81">
        <f>1-(AL44/2*AJ44)</f>
        <v>0.95145625</v>
      </c>
      <c r="AQ44" s="85" t="s">
        <v>63</v>
      </c>
      <c r="AR44" s="87">
        <f>1-(AR43/2*AVERAGE(AJ43:AJ44))</f>
        <v>0.949148875</v>
      </c>
      <c r="AS44" s="153"/>
      <c r="AT44" s="83" t="s">
        <v>64</v>
      </c>
      <c r="AU44" s="62">
        <f>AVERAGE(AU39:BD42)</f>
        <v>0.33674999999999999</v>
      </c>
      <c r="AV44" s="65" t="s">
        <v>51</v>
      </c>
      <c r="AW44" s="62">
        <f>MAX(AU38:BD42)-MIN(AU38:BD42)</f>
        <v>0.2699999999999998</v>
      </c>
      <c r="AX44" s="65" t="s">
        <v>50</v>
      </c>
      <c r="AY44" s="75">
        <f>AU44/(0.975/AX27)</f>
        <v>0.5180769230769231</v>
      </c>
      <c r="AZ44" s="76" t="s">
        <v>60</v>
      </c>
      <c r="BA44" s="81">
        <f>1-(AW44/2*AU44)</f>
        <v>0.95453874999999999</v>
      </c>
      <c r="BB44" s="85" t="s">
        <v>63</v>
      </c>
      <c r="BC44" s="87">
        <f>1-(BC43/2*AVERAGE(AU43:AU44))</f>
        <v>0.95546687500000005</v>
      </c>
      <c r="BD44" s="153"/>
      <c r="BE44" s="83" t="s">
        <v>64</v>
      </c>
      <c r="BF44" s="62">
        <f>AVERAGE(BF39:BJ42)</f>
        <v>1.0740000000000001</v>
      </c>
      <c r="BG44" s="65" t="s">
        <v>51</v>
      </c>
      <c r="BH44" s="62">
        <f>MAX(BF38:BJ42)-MIN(BF38:BJ42)</f>
        <v>0.23000000000000087</v>
      </c>
      <c r="BI44" s="65" t="s">
        <v>50</v>
      </c>
      <c r="BJ44" s="63">
        <f>BF44/(0.975/BI27)</f>
        <v>1.542153846153846</v>
      </c>
    </row>
    <row r="45" spans="1:62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  <c r="AI45" s="5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52"/>
      <c r="AU45" s="32"/>
      <c r="AV45" s="32"/>
      <c r="AW45" s="32"/>
      <c r="AX45" s="32"/>
      <c r="AY45" s="32"/>
      <c r="AZ45" s="32"/>
      <c r="BA45" s="32"/>
      <c r="BB45" s="32"/>
      <c r="BC45" s="32"/>
      <c r="BD45" s="32"/>
    </row>
    <row r="46" spans="1:62" x14ac:dyDescent="0.35">
      <c r="A46" s="89" t="s">
        <v>79</v>
      </c>
    </row>
  </sheetData>
  <sheetProtection selectLockedCells="1" selectUnlockedCells="1"/>
  <mergeCells count="95">
    <mergeCell ref="AT31:BD31"/>
    <mergeCell ref="AT32:BD32"/>
    <mergeCell ref="BD43:BD44"/>
    <mergeCell ref="AV27:AW27"/>
    <mergeCell ref="AX27:AY27"/>
    <mergeCell ref="AV28:AW28"/>
    <mergeCell ref="AX28:AY28"/>
    <mergeCell ref="AV29:AW29"/>
    <mergeCell ref="AT1:BD1"/>
    <mergeCell ref="AT2:BD2"/>
    <mergeCell ref="AV25:AW25"/>
    <mergeCell ref="AX25:AY25"/>
    <mergeCell ref="AX26:AY26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  <mergeCell ref="AI1:AS1"/>
    <mergeCell ref="AI2:AS2"/>
    <mergeCell ref="AK25:AL25"/>
    <mergeCell ref="AM25:AN25"/>
    <mergeCell ref="AM26:AN26"/>
    <mergeCell ref="AI31:AS31"/>
    <mergeCell ref="AI32:AS32"/>
    <mergeCell ref="AS43:AS44"/>
    <mergeCell ref="AK27:AL27"/>
    <mergeCell ref="AM27:AN27"/>
    <mergeCell ref="AK28:AL28"/>
    <mergeCell ref="AM28:AN28"/>
    <mergeCell ref="AK29:AL29"/>
    <mergeCell ref="BE1:BJ1"/>
    <mergeCell ref="BE2:BJ2"/>
    <mergeCell ref="BG25:BH25"/>
    <mergeCell ref="BI25:BJ25"/>
    <mergeCell ref="BI26:BJ26"/>
    <mergeCell ref="BE31:BJ31"/>
    <mergeCell ref="BE32:BJ32"/>
    <mergeCell ref="BG27:BH27"/>
    <mergeCell ref="BI27:BJ27"/>
    <mergeCell ref="BG28:BH28"/>
    <mergeCell ref="BI28:BJ28"/>
    <mergeCell ref="BG29:BH29"/>
    <mergeCell ref="BI29:BJ29"/>
  </mergeCells>
  <phoneticPr fontId="13" type="noConversion"/>
  <conditionalFormatting sqref="E26">
    <cfRule type="cellIs" dxfId="751" priority="9" operator="notBetween">
      <formula>0.2</formula>
      <formula>0.404</formula>
    </cfRule>
  </conditionalFormatting>
  <conditionalFormatting sqref="E28">
    <cfRule type="cellIs" dxfId="750" priority="10" operator="notBetween">
      <formula>0.38</formula>
      <formula>0.72</formula>
    </cfRule>
  </conditionalFormatting>
  <conditionalFormatting sqref="K26">
    <cfRule type="cellIs" dxfId="749" priority="8" operator="notBetween">
      <formula>0.77</formula>
      <formula>0.91</formula>
    </cfRule>
  </conditionalFormatting>
  <conditionalFormatting sqref="K28">
    <cfRule type="cellIs" dxfId="748" priority="7" operator="notBetween">
      <formula>0.38</formula>
      <formula>0.72</formula>
    </cfRule>
  </conditionalFormatting>
  <conditionalFormatting sqref="AB26">
    <cfRule type="cellIs" dxfId="747" priority="5" operator="notBetween">
      <formula>0.77</formula>
      <formula>0.91</formula>
    </cfRule>
  </conditionalFormatting>
  <conditionalFormatting sqref="AM26">
    <cfRule type="cellIs" dxfId="746" priority="4" operator="notBetween">
      <formula>0.77</formula>
      <formula>0.91</formula>
    </cfRule>
  </conditionalFormatting>
  <conditionalFormatting sqref="AM28">
    <cfRule type="cellIs" dxfId="745" priority="3" operator="notBetween">
      <formula>0.38</formula>
      <formula>0.72</formula>
    </cfRule>
  </conditionalFormatting>
  <conditionalFormatting sqref="AX26">
    <cfRule type="cellIs" dxfId="744" priority="2" operator="notBetween">
      <formula>0.77</formula>
      <formula>0.91</formula>
    </cfRule>
  </conditionalFormatting>
  <conditionalFormatting sqref="AX28">
    <cfRule type="cellIs" dxfId="743" priority="1" operator="notBetween">
      <formula>0.38</formula>
      <formula>0.72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4B9E-415F-4CD1-A7BE-1FB8D6A3812B}">
  <sheetPr>
    <pageSetUpPr fitToPage="1"/>
  </sheetPr>
  <dimension ref="A1:AH46"/>
  <sheetViews>
    <sheetView zoomScaleNormal="100" workbookViewId="0">
      <selection activeCell="F24" sqref="F24"/>
    </sheetView>
  </sheetViews>
  <sheetFormatPr defaultColWidth="11.25" defaultRowHeight="17.25" x14ac:dyDescent="0.35"/>
  <cols>
    <col min="1" max="1" width="15.75" bestFit="1" customWidth="1"/>
    <col min="2" max="5" width="8.625" customWidth="1"/>
    <col min="6" max="6" width="9.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4.92</v>
      </c>
      <c r="C4" s="91">
        <v>4.83</v>
      </c>
      <c r="D4" s="91">
        <v>5.07</v>
      </c>
      <c r="E4" s="91">
        <v>5.24</v>
      </c>
      <c r="F4" s="95">
        <v>5.18</v>
      </c>
      <c r="G4" s="23" t="s">
        <v>74</v>
      </c>
      <c r="H4" s="91">
        <v>2.16</v>
      </c>
      <c r="I4" s="91">
        <v>2.34</v>
      </c>
      <c r="J4" s="91">
        <v>2.41</v>
      </c>
      <c r="K4" s="91">
        <v>2.38</v>
      </c>
      <c r="L4" s="91">
        <v>2.33</v>
      </c>
      <c r="M4" s="91">
        <v>2.34</v>
      </c>
      <c r="N4" s="91">
        <v>2.2999999999999998</v>
      </c>
      <c r="O4" s="91">
        <v>2.2200000000000002</v>
      </c>
      <c r="P4" s="91">
        <v>2.2799999999999998</v>
      </c>
      <c r="Q4" s="95">
        <v>2.2000000000000002</v>
      </c>
      <c r="R4" s="108" t="s">
        <v>74</v>
      </c>
      <c r="S4" s="91">
        <v>4.93</v>
      </c>
      <c r="T4" s="91">
        <v>4.93</v>
      </c>
      <c r="U4" s="91">
        <v>4.95</v>
      </c>
      <c r="V4" s="91">
        <v>5.31</v>
      </c>
      <c r="W4" s="95">
        <v>5.29</v>
      </c>
      <c r="X4" s="23" t="s">
        <v>74</v>
      </c>
      <c r="Y4" s="91">
        <v>5.24</v>
      </c>
      <c r="Z4" s="91">
        <v>5.5</v>
      </c>
      <c r="AA4" s="91">
        <v>5.48</v>
      </c>
      <c r="AB4" s="91">
        <v>5.64</v>
      </c>
      <c r="AC4" s="91">
        <v>5.78</v>
      </c>
      <c r="AD4" s="91">
        <v>5.67</v>
      </c>
      <c r="AE4" s="91">
        <v>5.79</v>
      </c>
      <c r="AF4" s="91">
        <v>5.73</v>
      </c>
      <c r="AG4" s="91">
        <v>5.55</v>
      </c>
      <c r="AH4" s="95">
        <v>5.56</v>
      </c>
    </row>
    <row r="5" spans="1:34" ht="16.5" x14ac:dyDescent="0.35">
      <c r="A5" s="109"/>
      <c r="B5" s="91">
        <v>4.8099999999999996</v>
      </c>
      <c r="C5" s="90">
        <v>4.8099999999999996</v>
      </c>
      <c r="D5" s="90">
        <v>5.14</v>
      </c>
      <c r="E5" s="90">
        <v>5.27</v>
      </c>
      <c r="F5" s="94">
        <v>5.19</v>
      </c>
      <c r="G5" s="25"/>
      <c r="H5" s="91">
        <v>2.13</v>
      </c>
      <c r="I5" s="90">
        <v>2.33</v>
      </c>
      <c r="J5" s="90">
        <v>2.39</v>
      </c>
      <c r="K5" s="90">
        <v>2.48</v>
      </c>
      <c r="L5" s="90">
        <v>2.41</v>
      </c>
      <c r="M5" s="90">
        <v>2.37</v>
      </c>
      <c r="N5" s="90">
        <v>2.39</v>
      </c>
      <c r="O5" s="90">
        <v>2.27</v>
      </c>
      <c r="P5" s="90">
        <v>2.2000000000000002</v>
      </c>
      <c r="Q5" s="94">
        <v>2.21</v>
      </c>
      <c r="R5" s="109"/>
      <c r="S5" s="91">
        <v>4.93</v>
      </c>
      <c r="T5" s="90">
        <v>5.03</v>
      </c>
      <c r="U5" s="90">
        <v>5.13</v>
      </c>
      <c r="V5" s="90">
        <v>5.22</v>
      </c>
      <c r="W5" s="94">
        <v>5.23</v>
      </c>
      <c r="X5" s="25"/>
      <c r="Y5" s="91">
        <v>5.48</v>
      </c>
      <c r="Z5" s="90">
        <v>5.58</v>
      </c>
      <c r="AA5" s="90">
        <v>5.52</v>
      </c>
      <c r="AB5" s="90">
        <v>5.64</v>
      </c>
      <c r="AC5" s="90">
        <v>5.64</v>
      </c>
      <c r="AD5" s="90">
        <v>5.71</v>
      </c>
      <c r="AE5" s="90">
        <v>5.81</v>
      </c>
      <c r="AF5" s="90">
        <v>5.73</v>
      </c>
      <c r="AG5" s="90">
        <v>5.71</v>
      </c>
      <c r="AH5" s="94">
        <v>5.56</v>
      </c>
    </row>
    <row r="6" spans="1:34" ht="16.5" x14ac:dyDescent="0.35">
      <c r="A6" s="109"/>
      <c r="B6" s="91">
        <v>4.91</v>
      </c>
      <c r="C6" s="90">
        <v>4.87</v>
      </c>
      <c r="D6" s="90">
        <v>5.13</v>
      </c>
      <c r="E6" s="90">
        <v>5.31</v>
      </c>
      <c r="F6" s="94">
        <v>5.23</v>
      </c>
      <c r="G6" s="25"/>
      <c r="H6" s="91">
        <v>2.16</v>
      </c>
      <c r="I6" s="90">
        <v>2.36</v>
      </c>
      <c r="J6" s="90">
        <v>2.44</v>
      </c>
      <c r="K6" s="90">
        <v>2.42</v>
      </c>
      <c r="L6" s="90">
        <v>2.44</v>
      </c>
      <c r="M6" s="90">
        <v>2.39</v>
      </c>
      <c r="N6" s="90">
        <v>2.39</v>
      </c>
      <c r="O6" s="90">
        <v>2.35</v>
      </c>
      <c r="P6" s="90">
        <v>2.23</v>
      </c>
      <c r="Q6" s="94">
        <v>2.19</v>
      </c>
      <c r="R6" s="109"/>
      <c r="S6" s="91">
        <v>4.78</v>
      </c>
      <c r="T6" s="90">
        <v>4.93</v>
      </c>
      <c r="U6" s="90">
        <v>5.13</v>
      </c>
      <c r="V6" s="90">
        <v>5.19</v>
      </c>
      <c r="W6" s="94">
        <v>5.27</v>
      </c>
      <c r="X6" s="25"/>
      <c r="Y6" s="91">
        <v>5.46</v>
      </c>
      <c r="Z6" s="90">
        <v>5.68</v>
      </c>
      <c r="AA6" s="90">
        <v>5.51</v>
      </c>
      <c r="AB6" s="90">
        <v>5.6</v>
      </c>
      <c r="AC6" s="90">
        <v>5.65</v>
      </c>
      <c r="AD6" s="90">
        <v>5.72</v>
      </c>
      <c r="AE6" s="90">
        <v>5.68</v>
      </c>
      <c r="AF6" s="90">
        <v>5.77</v>
      </c>
      <c r="AG6" s="90">
        <v>5.63</v>
      </c>
      <c r="AH6" s="94">
        <v>5.56</v>
      </c>
    </row>
    <row r="7" spans="1:34" ht="16.5" x14ac:dyDescent="0.35">
      <c r="A7" s="109"/>
      <c r="B7" s="91">
        <v>4.9800000000000004</v>
      </c>
      <c r="C7" s="90">
        <v>4.87</v>
      </c>
      <c r="D7" s="90">
        <v>5.2</v>
      </c>
      <c r="E7" s="90">
        <v>5.29</v>
      </c>
      <c r="F7" s="94">
        <v>5.26</v>
      </c>
      <c r="G7" s="25"/>
      <c r="H7" s="91">
        <v>2.1</v>
      </c>
      <c r="I7" s="90">
        <v>2.2999999999999998</v>
      </c>
      <c r="J7" s="90">
        <v>2.4300000000000002</v>
      </c>
      <c r="K7" s="90">
        <v>2.39</v>
      </c>
      <c r="L7" s="90">
        <v>2.39</v>
      </c>
      <c r="M7" s="90">
        <v>2.41</v>
      </c>
      <c r="N7" s="90">
        <v>2.4</v>
      </c>
      <c r="O7" s="90">
        <v>2.4300000000000002</v>
      </c>
      <c r="P7" s="90">
        <v>2.34</v>
      </c>
      <c r="Q7" s="94">
        <v>2.23</v>
      </c>
      <c r="R7" s="109"/>
      <c r="S7" s="91">
        <v>4.95</v>
      </c>
      <c r="T7" s="90">
        <v>4.9400000000000004</v>
      </c>
      <c r="U7" s="90">
        <v>5.12</v>
      </c>
      <c r="V7" s="90">
        <v>5.25</v>
      </c>
      <c r="W7" s="94">
        <v>5.24</v>
      </c>
      <c r="X7" s="25"/>
      <c r="Y7" s="91">
        <v>5.37</v>
      </c>
      <c r="Z7" s="90">
        <v>5.56</v>
      </c>
      <c r="AA7" s="90">
        <v>5.68</v>
      </c>
      <c r="AB7" s="90">
        <v>5.49</v>
      </c>
      <c r="AC7" s="90">
        <v>5.69</v>
      </c>
      <c r="AD7" s="90">
        <v>5.66</v>
      </c>
      <c r="AE7" s="90">
        <v>5.59</v>
      </c>
      <c r="AF7" s="90">
        <v>5.65</v>
      </c>
      <c r="AG7" s="90">
        <v>5.65</v>
      </c>
      <c r="AH7" s="94">
        <v>5.49</v>
      </c>
    </row>
    <row r="8" spans="1:34" ht="16.5" x14ac:dyDescent="0.35">
      <c r="A8" s="109"/>
      <c r="B8" s="91">
        <v>4.99</v>
      </c>
      <c r="C8" s="90">
        <v>4.87</v>
      </c>
      <c r="D8" s="90">
        <v>5.07</v>
      </c>
      <c r="E8" s="90">
        <v>5.27</v>
      </c>
      <c r="F8" s="94">
        <v>5.26</v>
      </c>
      <c r="G8" s="25"/>
      <c r="H8" s="91">
        <v>2.23</v>
      </c>
      <c r="I8" s="90">
        <v>2.2999999999999998</v>
      </c>
      <c r="J8" s="90">
        <v>2.4300000000000002</v>
      </c>
      <c r="K8" s="90">
        <v>2.39</v>
      </c>
      <c r="L8" s="90">
        <v>2.41</v>
      </c>
      <c r="M8" s="90">
        <v>2.41</v>
      </c>
      <c r="N8" s="90">
        <v>2.39</v>
      </c>
      <c r="O8" s="90">
        <v>2.38</v>
      </c>
      <c r="P8" s="90">
        <v>2.2999999999999998</v>
      </c>
      <c r="Q8" s="94">
        <v>2.25</v>
      </c>
      <c r="R8" s="109"/>
      <c r="S8" s="91">
        <v>4.9400000000000004</v>
      </c>
      <c r="T8" s="90">
        <v>4.93</v>
      </c>
      <c r="U8" s="90">
        <v>5.12</v>
      </c>
      <c r="V8" s="90">
        <v>5.22</v>
      </c>
      <c r="W8" s="94">
        <v>5.29</v>
      </c>
      <c r="X8" s="25"/>
      <c r="Y8" s="91">
        <v>5.32</v>
      </c>
      <c r="Z8" s="90">
        <v>5.62</v>
      </c>
      <c r="AA8" s="90">
        <v>5.57</v>
      </c>
      <c r="AB8" s="90">
        <v>5.49</v>
      </c>
      <c r="AC8" s="90">
        <v>5.69</v>
      </c>
      <c r="AD8" s="90">
        <v>5.67</v>
      </c>
      <c r="AE8" s="90">
        <v>5.64</v>
      </c>
      <c r="AF8" s="90">
        <v>5.65</v>
      </c>
      <c r="AG8" s="90">
        <v>5.67</v>
      </c>
      <c r="AH8" s="94">
        <v>5.53</v>
      </c>
    </row>
    <row r="9" spans="1:34" ht="16.5" x14ac:dyDescent="0.35">
      <c r="A9" s="110"/>
      <c r="B9" s="90">
        <v>4.84</v>
      </c>
      <c r="C9" s="90">
        <v>4.87</v>
      </c>
      <c r="D9" s="90">
        <v>5.05</v>
      </c>
      <c r="E9" s="90">
        <v>5.19</v>
      </c>
      <c r="F9" s="94">
        <v>5.26</v>
      </c>
      <c r="G9" s="25"/>
      <c r="H9" s="90">
        <v>2.16</v>
      </c>
      <c r="I9" s="90">
        <v>2.25</v>
      </c>
      <c r="J9" s="90">
        <v>2.2999999999999998</v>
      </c>
      <c r="K9" s="90">
        <v>2.35</v>
      </c>
      <c r="L9" s="90">
        <v>2.39</v>
      </c>
      <c r="M9" s="90">
        <v>2.4300000000000002</v>
      </c>
      <c r="N9" s="90">
        <v>2.4500000000000002</v>
      </c>
      <c r="O9" s="90">
        <v>2.4</v>
      </c>
      <c r="P9" s="90">
        <v>2.35</v>
      </c>
      <c r="Q9" s="94">
        <v>2.27</v>
      </c>
      <c r="R9" s="110"/>
      <c r="S9" s="90">
        <v>4.88</v>
      </c>
      <c r="T9" s="90">
        <v>4.88</v>
      </c>
      <c r="U9" s="90">
        <v>5.12</v>
      </c>
      <c r="V9" s="90">
        <v>5.16</v>
      </c>
      <c r="W9" s="94">
        <v>5.13</v>
      </c>
      <c r="X9" s="25"/>
      <c r="Y9" s="90">
        <v>5.33</v>
      </c>
      <c r="Z9" s="90">
        <v>5.36</v>
      </c>
      <c r="AA9" s="90">
        <v>5.27</v>
      </c>
      <c r="AB9" s="90">
        <v>5.43</v>
      </c>
      <c r="AC9" s="90">
        <v>5.53</v>
      </c>
      <c r="AD9" s="90">
        <v>5.66</v>
      </c>
      <c r="AE9" s="90">
        <v>5.77</v>
      </c>
      <c r="AF9" s="90">
        <v>5.92</v>
      </c>
      <c r="AG9" s="90">
        <v>5.62</v>
      </c>
      <c r="AH9" s="94">
        <v>5.51</v>
      </c>
    </row>
    <row r="10" spans="1:34" ht="16.5" x14ac:dyDescent="0.35">
      <c r="A10" s="111"/>
      <c r="B10" s="90">
        <v>4.88</v>
      </c>
      <c r="C10" s="90">
        <v>4.87</v>
      </c>
      <c r="D10" s="90">
        <v>5.16</v>
      </c>
      <c r="E10" s="90">
        <v>5.33</v>
      </c>
      <c r="F10" s="94">
        <v>5.22</v>
      </c>
      <c r="G10" s="31"/>
      <c r="H10" s="90">
        <v>2.15</v>
      </c>
      <c r="I10" s="90">
        <v>2.23</v>
      </c>
      <c r="J10" s="90">
        <v>2.37</v>
      </c>
      <c r="K10" s="90">
        <v>2.37</v>
      </c>
      <c r="L10" s="90">
        <v>2.37</v>
      </c>
      <c r="M10" s="90">
        <v>2.37</v>
      </c>
      <c r="N10" s="90">
        <v>2.38</v>
      </c>
      <c r="O10" s="90">
        <v>2.2999999999999998</v>
      </c>
      <c r="P10" s="90">
        <v>2.2799999999999998</v>
      </c>
      <c r="Q10" s="94">
        <v>2.2599999999999998</v>
      </c>
      <c r="R10" s="111"/>
      <c r="S10" s="90">
        <v>4.8</v>
      </c>
      <c r="T10" s="90">
        <v>4.8499999999999996</v>
      </c>
      <c r="U10" s="90">
        <v>5.18</v>
      </c>
      <c r="V10" s="90">
        <v>5.0999999999999996</v>
      </c>
      <c r="W10" s="94">
        <v>5.1100000000000003</v>
      </c>
      <c r="X10" s="31"/>
      <c r="Y10" s="90">
        <v>5.3</v>
      </c>
      <c r="Z10" s="90">
        <v>5.39</v>
      </c>
      <c r="AA10" s="90">
        <v>5.42</v>
      </c>
      <c r="AB10" s="90">
        <v>5.48</v>
      </c>
      <c r="AC10" s="90">
        <v>5.57</v>
      </c>
      <c r="AD10" s="90">
        <v>5.89</v>
      </c>
      <c r="AE10" s="90">
        <v>5.74</v>
      </c>
      <c r="AF10" s="90">
        <v>5.75</v>
      </c>
      <c r="AG10" s="90">
        <v>5.62</v>
      </c>
      <c r="AH10" s="94">
        <v>5.53</v>
      </c>
    </row>
    <row r="11" spans="1:34" ht="16.5" x14ac:dyDescent="0.35">
      <c r="A11" s="109"/>
      <c r="B11" s="96">
        <v>4.9000000000000004</v>
      </c>
      <c r="C11" s="96">
        <v>4.97</v>
      </c>
      <c r="D11" s="96">
        <v>5.15</v>
      </c>
      <c r="E11" s="96">
        <v>5.32</v>
      </c>
      <c r="F11" s="97">
        <v>5.1100000000000003</v>
      </c>
      <c r="G11" s="23"/>
      <c r="H11" s="96">
        <v>2.19</v>
      </c>
      <c r="I11" s="96">
        <v>2.2400000000000002</v>
      </c>
      <c r="J11" s="96">
        <v>2.2999999999999998</v>
      </c>
      <c r="K11" s="96">
        <v>2.33</v>
      </c>
      <c r="L11" s="96">
        <v>2.35</v>
      </c>
      <c r="M11" s="96">
        <v>2.31</v>
      </c>
      <c r="N11" s="96">
        <v>2.4</v>
      </c>
      <c r="O11" s="96">
        <v>2.35</v>
      </c>
      <c r="P11" s="96">
        <v>2.2999999999999998</v>
      </c>
      <c r="Q11" s="97">
        <v>2.21</v>
      </c>
      <c r="R11" s="109"/>
      <c r="S11" s="96">
        <v>5.04</v>
      </c>
      <c r="T11" s="96">
        <v>4.91</v>
      </c>
      <c r="U11" s="96">
        <v>5.12</v>
      </c>
      <c r="V11" s="96">
        <v>5.15</v>
      </c>
      <c r="W11" s="97">
        <v>5.12</v>
      </c>
      <c r="X11" s="23"/>
      <c r="Y11" s="96">
        <v>5.31</v>
      </c>
      <c r="Z11" s="96">
        <v>5.44</v>
      </c>
      <c r="AA11" s="96">
        <v>5.33</v>
      </c>
      <c r="AB11" s="96">
        <v>5.61</v>
      </c>
      <c r="AC11" s="96">
        <v>5.71</v>
      </c>
      <c r="AD11" s="96">
        <v>5.74</v>
      </c>
      <c r="AE11" s="96">
        <v>5.69</v>
      </c>
      <c r="AF11" s="96">
        <v>5.91</v>
      </c>
      <c r="AG11" s="96">
        <v>5.7</v>
      </c>
      <c r="AH11" s="97">
        <v>5.43</v>
      </c>
    </row>
    <row r="12" spans="1:34" ht="16.5" x14ac:dyDescent="0.35">
      <c r="A12" s="109"/>
      <c r="B12" s="90">
        <v>4.8600000000000003</v>
      </c>
      <c r="C12" s="90">
        <v>4.8600000000000003</v>
      </c>
      <c r="D12" s="90">
        <v>5.17</v>
      </c>
      <c r="E12" s="90">
        <v>5.23</v>
      </c>
      <c r="F12" s="94">
        <v>5.19</v>
      </c>
      <c r="G12" s="25"/>
      <c r="H12" s="90">
        <v>2.13</v>
      </c>
      <c r="I12" s="90">
        <v>2.2599999999999998</v>
      </c>
      <c r="J12" s="90">
        <v>2.2999999999999998</v>
      </c>
      <c r="K12" s="90">
        <v>2.33</v>
      </c>
      <c r="L12" s="90">
        <v>2.34</v>
      </c>
      <c r="M12" s="90">
        <v>2.3199999999999998</v>
      </c>
      <c r="N12" s="90">
        <v>2.42</v>
      </c>
      <c r="O12" s="90">
        <v>2.35</v>
      </c>
      <c r="P12" s="90">
        <v>2.31</v>
      </c>
      <c r="Q12" s="94">
        <v>2.1800000000000002</v>
      </c>
      <c r="R12" s="109"/>
      <c r="S12" s="90">
        <v>4.9400000000000004</v>
      </c>
      <c r="T12" s="90">
        <v>4.95</v>
      </c>
      <c r="U12" s="90">
        <v>5.14</v>
      </c>
      <c r="V12" s="90">
        <v>5.2</v>
      </c>
      <c r="W12" s="94">
        <v>5.03</v>
      </c>
      <c r="X12" s="25"/>
      <c r="Y12" s="90">
        <v>5.28</v>
      </c>
      <c r="Z12" s="90">
        <v>5.48</v>
      </c>
      <c r="AA12" s="90">
        <v>5.31</v>
      </c>
      <c r="AB12" s="90">
        <v>5.51</v>
      </c>
      <c r="AC12" s="90">
        <v>5.69</v>
      </c>
      <c r="AD12" s="90">
        <v>5.8</v>
      </c>
      <c r="AE12" s="90">
        <v>5.84</v>
      </c>
      <c r="AF12" s="90">
        <v>5.89</v>
      </c>
      <c r="AG12" s="90">
        <v>5.68</v>
      </c>
      <c r="AH12" s="94">
        <v>5.48</v>
      </c>
    </row>
    <row r="13" spans="1:34" thickBot="1" x14ac:dyDescent="0.4">
      <c r="A13" s="112"/>
      <c r="B13" s="92">
        <v>4.87</v>
      </c>
      <c r="C13" s="92">
        <v>4.84</v>
      </c>
      <c r="D13" s="92">
        <v>5.13</v>
      </c>
      <c r="E13" s="92">
        <v>5.2</v>
      </c>
      <c r="F13" s="93">
        <v>5.24</v>
      </c>
      <c r="G13" s="33"/>
      <c r="H13" s="92">
        <v>2.09</v>
      </c>
      <c r="I13" s="92">
        <v>2.21</v>
      </c>
      <c r="J13" s="92">
        <v>2.3199999999999998</v>
      </c>
      <c r="K13" s="92">
        <v>2.38</v>
      </c>
      <c r="L13" s="92">
        <v>2.38</v>
      </c>
      <c r="M13" s="92">
        <v>2.38</v>
      </c>
      <c r="N13" s="92">
        <v>2.29</v>
      </c>
      <c r="O13" s="92">
        <v>2.34</v>
      </c>
      <c r="P13" s="92">
        <v>2.2200000000000002</v>
      </c>
      <c r="Q13" s="93">
        <v>2.21</v>
      </c>
      <c r="R13" s="112"/>
      <c r="S13" s="92">
        <v>5.01</v>
      </c>
      <c r="T13" s="92">
        <v>4.82</v>
      </c>
      <c r="U13" s="92">
        <v>5</v>
      </c>
      <c r="V13" s="92">
        <v>5.16</v>
      </c>
      <c r="W13" s="93">
        <v>5</v>
      </c>
      <c r="X13" s="33"/>
      <c r="Y13" s="92">
        <v>5.43</v>
      </c>
      <c r="Z13" s="92">
        <v>5.42</v>
      </c>
      <c r="AA13" s="92">
        <v>5.43</v>
      </c>
      <c r="AB13" s="92">
        <v>5.44</v>
      </c>
      <c r="AC13" s="92">
        <v>5.55</v>
      </c>
      <c r="AD13" s="92">
        <v>5.8</v>
      </c>
      <c r="AE13" s="92">
        <v>5.75</v>
      </c>
      <c r="AF13" s="92">
        <v>5.83</v>
      </c>
      <c r="AG13" s="92">
        <v>5.62</v>
      </c>
      <c r="AH13" s="93">
        <v>5.3</v>
      </c>
    </row>
    <row r="14" spans="1:34" ht="16.5" x14ac:dyDescent="0.35">
      <c r="A14" s="113" t="s">
        <v>75</v>
      </c>
      <c r="B14" s="114">
        <v>4.66</v>
      </c>
      <c r="C14" s="115">
        <v>4.6900000000000004</v>
      </c>
      <c r="D14" s="115">
        <v>4.87</v>
      </c>
      <c r="E14" s="115">
        <v>4.91</v>
      </c>
      <c r="F14" s="116">
        <v>4.8899999999999997</v>
      </c>
      <c r="G14" s="113" t="s">
        <v>75</v>
      </c>
      <c r="H14" s="115">
        <v>1.79</v>
      </c>
      <c r="I14" s="115">
        <v>1.94</v>
      </c>
      <c r="J14" s="115">
        <v>2.02</v>
      </c>
      <c r="K14" s="115">
        <v>2.04</v>
      </c>
      <c r="L14" s="115">
        <v>2</v>
      </c>
      <c r="M14" s="115">
        <v>1.97</v>
      </c>
      <c r="N14" s="115">
        <v>1.96</v>
      </c>
      <c r="O14" s="115">
        <v>1.94</v>
      </c>
      <c r="P14" s="115">
        <v>1.88</v>
      </c>
      <c r="Q14" s="116">
        <v>1.84</v>
      </c>
      <c r="R14" s="113" t="s">
        <v>75</v>
      </c>
      <c r="S14" s="114">
        <v>3.61</v>
      </c>
      <c r="T14" s="115">
        <v>3.58</v>
      </c>
      <c r="U14" s="115">
        <v>3.67</v>
      </c>
      <c r="V14" s="115">
        <v>4.0199999999999996</v>
      </c>
      <c r="W14" s="116">
        <v>3.94</v>
      </c>
      <c r="X14" s="113" t="s">
        <v>75</v>
      </c>
      <c r="Y14" s="115">
        <v>4.04</v>
      </c>
      <c r="Z14" s="115">
        <v>4.16</v>
      </c>
      <c r="AA14" s="115">
        <v>4.24</v>
      </c>
      <c r="AB14" s="115">
        <v>4.16</v>
      </c>
      <c r="AC14" s="115">
        <v>4.3099999999999996</v>
      </c>
      <c r="AD14" s="115">
        <v>4.2699999999999996</v>
      </c>
      <c r="AE14" s="115">
        <v>4.3499999999999996</v>
      </c>
      <c r="AF14" s="115">
        <v>4.42</v>
      </c>
      <c r="AG14" s="115">
        <v>4.3099999999999996</v>
      </c>
      <c r="AH14" s="116">
        <v>4.18</v>
      </c>
    </row>
    <row r="15" spans="1:34" ht="16.5" x14ac:dyDescent="0.35">
      <c r="A15" s="14"/>
      <c r="B15" s="98">
        <v>4.6900000000000004</v>
      </c>
      <c r="C15" s="98">
        <v>4.7</v>
      </c>
      <c r="D15" s="98">
        <v>4.82</v>
      </c>
      <c r="E15" s="98">
        <v>4.97</v>
      </c>
      <c r="F15" s="99">
        <v>4.88</v>
      </c>
      <c r="G15" s="25"/>
      <c r="H15" s="98">
        <v>1.82</v>
      </c>
      <c r="I15" s="98">
        <v>1.96</v>
      </c>
      <c r="J15" s="98">
        <v>2.06</v>
      </c>
      <c r="K15" s="98">
        <v>2.0699999999999998</v>
      </c>
      <c r="L15" s="98">
        <v>2.0099999999999998</v>
      </c>
      <c r="M15" s="98">
        <v>2</v>
      </c>
      <c r="N15" s="98">
        <v>2.0099999999999998</v>
      </c>
      <c r="O15" s="98">
        <v>1.97</v>
      </c>
      <c r="P15" s="98">
        <v>1.96</v>
      </c>
      <c r="Q15" s="99">
        <v>1.87</v>
      </c>
      <c r="R15" s="14"/>
      <c r="S15" s="98">
        <v>3.57</v>
      </c>
      <c r="T15" s="98">
        <v>3.51</v>
      </c>
      <c r="U15" s="98">
        <v>3.72</v>
      </c>
      <c r="V15" s="98">
        <v>3.81</v>
      </c>
      <c r="W15" s="99">
        <v>3.88</v>
      </c>
      <c r="X15" s="25"/>
      <c r="Y15" s="98">
        <v>4.05</v>
      </c>
      <c r="Z15" s="98">
        <v>4.25</v>
      </c>
      <c r="AA15" s="98">
        <v>4.2</v>
      </c>
      <c r="AB15" s="98">
        <v>4.12</v>
      </c>
      <c r="AC15" s="98">
        <v>4.3</v>
      </c>
      <c r="AD15" s="98">
        <v>4.28</v>
      </c>
      <c r="AE15" s="98">
        <v>4.28</v>
      </c>
      <c r="AF15" s="98">
        <v>4.33</v>
      </c>
      <c r="AG15" s="98">
        <v>4.2300000000000004</v>
      </c>
      <c r="AH15" s="99">
        <v>4.1500000000000004</v>
      </c>
    </row>
    <row r="16" spans="1:34" ht="16.5" x14ac:dyDescent="0.35">
      <c r="A16" s="14"/>
      <c r="B16" s="98">
        <v>4.76</v>
      </c>
      <c r="C16" s="98">
        <v>4.66</v>
      </c>
      <c r="D16" s="98">
        <v>4.88</v>
      </c>
      <c r="E16" s="98">
        <v>5.0199999999999996</v>
      </c>
      <c r="F16" s="99">
        <v>4.92</v>
      </c>
      <c r="G16" s="25"/>
      <c r="H16" s="98">
        <v>1.88</v>
      </c>
      <c r="I16" s="98">
        <v>1.96</v>
      </c>
      <c r="J16" s="98">
        <v>2.09</v>
      </c>
      <c r="K16" s="98">
        <v>2.0699999999999998</v>
      </c>
      <c r="L16" s="98">
        <v>2.09</v>
      </c>
      <c r="M16" s="98">
        <v>2.0299999999999998</v>
      </c>
      <c r="N16" s="98">
        <v>2.0299999999999998</v>
      </c>
      <c r="O16" s="98">
        <v>1.99</v>
      </c>
      <c r="P16" s="98">
        <v>1.99</v>
      </c>
      <c r="Q16" s="99">
        <v>1.87</v>
      </c>
      <c r="R16" s="14"/>
      <c r="S16" s="98">
        <v>3.59</v>
      </c>
      <c r="T16" s="98">
        <v>3.5</v>
      </c>
      <c r="U16" s="98">
        <v>3.72</v>
      </c>
      <c r="V16" s="98">
        <v>3.84</v>
      </c>
      <c r="W16" s="99">
        <v>3.91</v>
      </c>
      <c r="X16" s="25"/>
      <c r="Y16" s="98">
        <v>4</v>
      </c>
      <c r="Z16" s="98">
        <v>4.16</v>
      </c>
      <c r="AA16" s="98">
        <v>4.21</v>
      </c>
      <c r="AB16" s="98">
        <v>4.09</v>
      </c>
      <c r="AC16" s="98">
        <v>4.2699999999999996</v>
      </c>
      <c r="AD16" s="98">
        <v>4.25</v>
      </c>
      <c r="AE16" s="98">
        <v>4.26</v>
      </c>
      <c r="AF16" s="98">
        <v>4.38</v>
      </c>
      <c r="AG16" s="98">
        <v>4.2300000000000004</v>
      </c>
      <c r="AH16" s="99">
        <v>4.1399999999999997</v>
      </c>
    </row>
    <row r="17" spans="1:34" ht="16.5" x14ac:dyDescent="0.35">
      <c r="A17" s="14"/>
      <c r="B17" s="98">
        <v>4.74</v>
      </c>
      <c r="C17" s="98">
        <v>4.75</v>
      </c>
      <c r="D17" s="98">
        <v>4.92</v>
      </c>
      <c r="E17" s="98">
        <v>4.95</v>
      </c>
      <c r="F17" s="99">
        <v>4.95</v>
      </c>
      <c r="G17" s="25"/>
      <c r="H17" s="98">
        <v>1.77</v>
      </c>
      <c r="I17" s="98">
        <v>1.84</v>
      </c>
      <c r="J17" s="98">
        <v>2.02</v>
      </c>
      <c r="K17" s="98">
        <v>2</v>
      </c>
      <c r="L17" s="98">
        <v>2.02</v>
      </c>
      <c r="M17" s="98">
        <v>2.0099999999999998</v>
      </c>
      <c r="N17" s="98">
        <v>2.06</v>
      </c>
      <c r="O17" s="98">
        <v>2.0299999999999998</v>
      </c>
      <c r="P17" s="98">
        <v>1.97</v>
      </c>
      <c r="Q17" s="99">
        <v>1.88</v>
      </c>
      <c r="R17" s="14"/>
      <c r="S17" s="98">
        <v>3.64</v>
      </c>
      <c r="T17" s="98">
        <v>3.56</v>
      </c>
      <c r="U17" s="98">
        <v>3.74</v>
      </c>
      <c r="V17" s="98">
        <v>3.91</v>
      </c>
      <c r="W17" s="99">
        <v>3.91</v>
      </c>
      <c r="X17" s="25"/>
      <c r="Y17" s="98">
        <v>3.99</v>
      </c>
      <c r="Z17" s="98">
        <v>4.1399999999999997</v>
      </c>
      <c r="AA17" s="98">
        <v>4.1399999999999997</v>
      </c>
      <c r="AB17" s="98">
        <v>4.13</v>
      </c>
      <c r="AC17" s="98">
        <v>4.22</v>
      </c>
      <c r="AD17" s="98">
        <v>4.24</v>
      </c>
      <c r="AE17" s="98">
        <v>4.24</v>
      </c>
      <c r="AF17" s="98">
        <v>4.33</v>
      </c>
      <c r="AG17" s="98">
        <v>4.2300000000000004</v>
      </c>
      <c r="AH17" s="99">
        <v>4.13</v>
      </c>
    </row>
    <row r="18" spans="1:34" ht="16.5" x14ac:dyDescent="0.35">
      <c r="A18" s="14"/>
      <c r="B18" s="98">
        <v>4.58</v>
      </c>
      <c r="C18" s="98">
        <v>4.6399999999999997</v>
      </c>
      <c r="D18" s="98">
        <v>4.82</v>
      </c>
      <c r="E18" s="98">
        <v>4.91</v>
      </c>
      <c r="F18" s="99">
        <v>4.8600000000000003</v>
      </c>
      <c r="G18" s="25"/>
      <c r="H18" s="98">
        <v>1.83</v>
      </c>
      <c r="I18" s="98">
        <v>1.93</v>
      </c>
      <c r="J18" s="98">
        <v>2.0499999999999998</v>
      </c>
      <c r="K18" s="98">
        <v>2.04</v>
      </c>
      <c r="L18" s="98">
        <v>2.0499999999999998</v>
      </c>
      <c r="M18" s="98">
        <v>1.99</v>
      </c>
      <c r="N18" s="98">
        <v>1.98</v>
      </c>
      <c r="O18" s="98">
        <v>1.99</v>
      </c>
      <c r="P18" s="98">
        <v>1.97</v>
      </c>
      <c r="Q18" s="99">
        <v>1.85</v>
      </c>
      <c r="R18" s="14"/>
      <c r="S18" s="98">
        <v>3.57</v>
      </c>
      <c r="T18" s="98">
        <v>3.5</v>
      </c>
      <c r="U18" s="98">
        <v>3.76</v>
      </c>
      <c r="V18" s="98">
        <v>3.87</v>
      </c>
      <c r="W18" s="99">
        <v>3.92</v>
      </c>
      <c r="X18" s="25"/>
      <c r="Y18" s="98">
        <v>4.0199999999999996</v>
      </c>
      <c r="Z18" s="98">
        <v>4.13</v>
      </c>
      <c r="AA18" s="98">
        <v>4.13</v>
      </c>
      <c r="AB18" s="98">
        <v>4.13</v>
      </c>
      <c r="AC18" s="98">
        <v>4.1900000000000004</v>
      </c>
      <c r="AD18" s="98">
        <v>4.17</v>
      </c>
      <c r="AE18" s="98">
        <v>4.2</v>
      </c>
      <c r="AF18" s="98">
        <v>4.26</v>
      </c>
      <c r="AG18" s="98">
        <v>4.1900000000000004</v>
      </c>
      <c r="AH18" s="99">
        <v>4.08</v>
      </c>
    </row>
    <row r="19" spans="1:34" ht="16.5" x14ac:dyDescent="0.35">
      <c r="A19" s="14"/>
      <c r="B19" s="98">
        <v>4.5999999999999996</v>
      </c>
      <c r="C19" s="98">
        <v>4.57</v>
      </c>
      <c r="D19" s="98">
        <v>4.7699999999999996</v>
      </c>
      <c r="E19" s="98">
        <v>4.93</v>
      </c>
      <c r="F19" s="99">
        <v>4.9400000000000004</v>
      </c>
      <c r="G19" s="25"/>
      <c r="H19" s="98">
        <v>1.76</v>
      </c>
      <c r="I19" s="98">
        <v>1.89</v>
      </c>
      <c r="J19" s="98">
        <v>2.0099999999999998</v>
      </c>
      <c r="K19" s="98">
        <v>1.99</v>
      </c>
      <c r="L19" s="98">
        <v>1.98</v>
      </c>
      <c r="M19" s="98">
        <v>2</v>
      </c>
      <c r="N19" s="98">
        <v>2</v>
      </c>
      <c r="O19" s="98">
        <v>2</v>
      </c>
      <c r="P19" s="98">
        <v>1.91</v>
      </c>
      <c r="Q19" s="99">
        <v>1.83</v>
      </c>
      <c r="R19" s="14"/>
      <c r="S19" s="98">
        <v>3.8</v>
      </c>
      <c r="T19" s="98">
        <v>3.83</v>
      </c>
      <c r="U19" s="98">
        <v>4.13</v>
      </c>
      <c r="V19" s="98">
        <v>4.04</v>
      </c>
      <c r="W19" s="99">
        <v>4.12</v>
      </c>
      <c r="X19" s="25"/>
      <c r="Y19" s="98">
        <v>4.2</v>
      </c>
      <c r="Z19" s="98">
        <v>4.18</v>
      </c>
      <c r="AA19" s="98">
        <v>4.1900000000000004</v>
      </c>
      <c r="AB19" s="98">
        <v>4.2699999999999996</v>
      </c>
      <c r="AC19" s="98">
        <v>4.37</v>
      </c>
      <c r="AD19" s="98">
        <v>4.49</v>
      </c>
      <c r="AE19" s="98">
        <v>4.5999999999999996</v>
      </c>
      <c r="AF19" s="98">
        <v>4.55</v>
      </c>
      <c r="AG19" s="98">
        <v>4.46</v>
      </c>
      <c r="AH19" s="99">
        <v>4.3499999999999996</v>
      </c>
    </row>
    <row r="20" spans="1:34" ht="16.5" x14ac:dyDescent="0.35">
      <c r="A20" s="14"/>
      <c r="B20" s="98">
        <v>4.62</v>
      </c>
      <c r="C20" s="98">
        <v>4.54</v>
      </c>
      <c r="D20" s="98">
        <v>4.7699999999999996</v>
      </c>
      <c r="E20" s="98">
        <v>4.92</v>
      </c>
      <c r="F20" s="99">
        <v>4.83</v>
      </c>
      <c r="G20" s="25"/>
      <c r="H20" s="98">
        <v>1.76</v>
      </c>
      <c r="I20" s="98">
        <v>1.89</v>
      </c>
      <c r="J20" s="98">
        <v>1.99</v>
      </c>
      <c r="K20" s="98">
        <v>1.97</v>
      </c>
      <c r="L20" s="98">
        <v>1.97</v>
      </c>
      <c r="M20" s="98">
        <v>1.98</v>
      </c>
      <c r="N20" s="98">
        <v>1.99</v>
      </c>
      <c r="O20" s="98">
        <v>1.99</v>
      </c>
      <c r="P20" s="98">
        <v>1.92</v>
      </c>
      <c r="Q20" s="99">
        <v>1.85</v>
      </c>
      <c r="R20" s="14"/>
      <c r="S20" s="98">
        <v>3.79</v>
      </c>
      <c r="T20" s="98">
        <v>3.83</v>
      </c>
      <c r="U20" s="98">
        <v>4.0599999999999996</v>
      </c>
      <c r="V20" s="98">
        <v>4.12</v>
      </c>
      <c r="W20" s="99">
        <v>4.04</v>
      </c>
      <c r="X20" s="25"/>
      <c r="Y20" s="98">
        <v>4.16</v>
      </c>
      <c r="Z20" s="98">
        <v>4.13</v>
      </c>
      <c r="AA20" s="98">
        <v>4.1500000000000004</v>
      </c>
      <c r="AB20" s="98">
        <v>4.24</v>
      </c>
      <c r="AC20" s="98">
        <v>4.34</v>
      </c>
      <c r="AD20" s="98">
        <v>4.4800000000000004</v>
      </c>
      <c r="AE20" s="98">
        <v>4.59</v>
      </c>
      <c r="AF20" s="98">
        <v>4.5999999999999996</v>
      </c>
      <c r="AG20" s="98">
        <v>4.46</v>
      </c>
      <c r="AH20" s="99">
        <v>4.2699999999999996</v>
      </c>
    </row>
    <row r="21" spans="1:34" ht="16.5" x14ac:dyDescent="0.35">
      <c r="A21" s="14"/>
      <c r="B21" s="98">
        <v>4.58</v>
      </c>
      <c r="C21" s="98">
        <v>4.71</v>
      </c>
      <c r="D21" s="98">
        <v>4.82</v>
      </c>
      <c r="E21" s="98">
        <v>5</v>
      </c>
      <c r="F21" s="99">
        <v>4.93</v>
      </c>
      <c r="G21" s="25"/>
      <c r="H21" s="98">
        <v>1.73</v>
      </c>
      <c r="I21" s="98">
        <v>1.93</v>
      </c>
      <c r="J21" s="98">
        <v>2.0099999999999998</v>
      </c>
      <c r="K21" s="98">
        <v>2.02</v>
      </c>
      <c r="L21" s="98">
        <v>2</v>
      </c>
      <c r="M21" s="98">
        <v>1.98</v>
      </c>
      <c r="N21" s="98">
        <v>1.99</v>
      </c>
      <c r="O21" s="98">
        <v>1.96</v>
      </c>
      <c r="P21" s="98">
        <v>1.93</v>
      </c>
      <c r="Q21" s="99">
        <v>1.86</v>
      </c>
      <c r="R21" s="14"/>
      <c r="S21" s="98">
        <v>3.9</v>
      </c>
      <c r="T21" s="98">
        <v>3.89</v>
      </c>
      <c r="U21" s="98">
        <v>4.0199999999999996</v>
      </c>
      <c r="V21" s="98">
        <v>4.0999999999999996</v>
      </c>
      <c r="W21" s="99">
        <v>4.05</v>
      </c>
      <c r="X21" s="25"/>
      <c r="Y21" s="98">
        <v>4.18</v>
      </c>
      <c r="Z21" s="98">
        <v>4.16</v>
      </c>
      <c r="AA21" s="98">
        <v>4.17</v>
      </c>
      <c r="AB21" s="98">
        <v>4.25</v>
      </c>
      <c r="AC21" s="98">
        <v>4.41</v>
      </c>
      <c r="AD21" s="98">
        <v>4.47</v>
      </c>
      <c r="AE21" s="98">
        <v>4.59</v>
      </c>
      <c r="AF21" s="98">
        <v>4.5999999999999996</v>
      </c>
      <c r="AG21" s="98">
        <v>4.45</v>
      </c>
      <c r="AH21" s="99">
        <v>4.3</v>
      </c>
    </row>
    <row r="22" spans="1:34" ht="16.5" x14ac:dyDescent="0.35">
      <c r="A22" s="14"/>
      <c r="B22" s="98">
        <v>4.5199999999999996</v>
      </c>
      <c r="C22" s="98">
        <v>4.6500000000000004</v>
      </c>
      <c r="D22" s="98">
        <v>4.8</v>
      </c>
      <c r="E22" s="98">
        <v>4.93</v>
      </c>
      <c r="F22" s="99">
        <v>4.9000000000000004</v>
      </c>
      <c r="G22" s="25"/>
      <c r="H22" s="98">
        <v>1.77</v>
      </c>
      <c r="I22" s="98">
        <v>1.95</v>
      </c>
      <c r="J22" s="98">
        <v>2.0099999999999998</v>
      </c>
      <c r="K22" s="98">
        <v>2.02</v>
      </c>
      <c r="L22" s="98">
        <v>2.0099999999999998</v>
      </c>
      <c r="M22" s="98">
        <v>1.97</v>
      </c>
      <c r="N22" s="98">
        <v>2.0099999999999998</v>
      </c>
      <c r="O22" s="98">
        <v>2.0099999999999998</v>
      </c>
      <c r="P22" s="98">
        <v>1.91</v>
      </c>
      <c r="Q22" s="99">
        <v>1.85</v>
      </c>
      <c r="R22" s="14"/>
      <c r="S22" s="98">
        <v>3.88</v>
      </c>
      <c r="T22" s="98">
        <v>3.83</v>
      </c>
      <c r="U22" s="98">
        <v>4.1100000000000003</v>
      </c>
      <c r="V22" s="98">
        <v>4.12</v>
      </c>
      <c r="W22" s="99">
        <v>4.01</v>
      </c>
      <c r="X22" s="25"/>
      <c r="Y22" s="98">
        <v>4.13</v>
      </c>
      <c r="Z22" s="98">
        <v>4.1399999999999997</v>
      </c>
      <c r="AA22" s="98">
        <v>4.12</v>
      </c>
      <c r="AB22" s="98">
        <v>4.28</v>
      </c>
      <c r="AC22" s="98">
        <v>4.37</v>
      </c>
      <c r="AD22" s="98">
        <v>4.5</v>
      </c>
      <c r="AE22" s="98">
        <v>4.57</v>
      </c>
      <c r="AF22" s="98">
        <v>4.5999999999999996</v>
      </c>
      <c r="AG22" s="98">
        <v>4.51</v>
      </c>
      <c r="AH22" s="99">
        <v>4.21</v>
      </c>
    </row>
    <row r="23" spans="1:34" thickBot="1" x14ac:dyDescent="0.4">
      <c r="A23" s="107"/>
      <c r="B23" s="117">
        <v>4.59</v>
      </c>
      <c r="C23" s="117">
        <v>4.62</v>
      </c>
      <c r="D23" s="117">
        <v>4.8899999999999997</v>
      </c>
      <c r="E23" s="117">
        <v>4.83</v>
      </c>
      <c r="F23" s="118">
        <v>4.8600000000000003</v>
      </c>
      <c r="G23" s="106"/>
      <c r="H23" s="117">
        <v>1.75</v>
      </c>
      <c r="I23" s="117">
        <v>1.92</v>
      </c>
      <c r="J23" s="117">
        <v>1.98</v>
      </c>
      <c r="K23" s="117">
        <v>2.02</v>
      </c>
      <c r="L23" s="117">
        <v>2.0299999999999998</v>
      </c>
      <c r="M23" s="117">
        <v>2.02</v>
      </c>
      <c r="N23" s="117">
        <v>2.0299999999999998</v>
      </c>
      <c r="O23" s="117">
        <v>1.95</v>
      </c>
      <c r="P23" s="117">
        <v>1.91</v>
      </c>
      <c r="Q23" s="118">
        <v>1.81</v>
      </c>
      <c r="R23" s="107"/>
      <c r="S23" s="117">
        <v>3.89</v>
      </c>
      <c r="T23" s="117">
        <v>3.85</v>
      </c>
      <c r="U23" s="117">
        <v>4.01</v>
      </c>
      <c r="V23" s="117">
        <v>4.0999999999999996</v>
      </c>
      <c r="W23" s="118">
        <v>4.0199999999999996</v>
      </c>
      <c r="X23" s="106"/>
      <c r="Y23" s="117">
        <v>3.97</v>
      </c>
      <c r="Z23" s="117">
        <v>4.0599999999999996</v>
      </c>
      <c r="AA23" s="117">
        <v>4.07</v>
      </c>
      <c r="AB23" s="117">
        <v>4.21</v>
      </c>
      <c r="AC23" s="117">
        <v>4.3099999999999996</v>
      </c>
      <c r="AD23" s="117">
        <v>4.49</v>
      </c>
      <c r="AE23" s="117">
        <v>4.47</v>
      </c>
      <c r="AF23" s="117">
        <v>4.54</v>
      </c>
      <c r="AG23" s="117">
        <v>4.4000000000000004</v>
      </c>
      <c r="AH23" s="118">
        <v>4.2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0.2823999999999991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0.36180000000000079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1.2052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1.3202999999999987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0.49238974358974202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0.55661538461538584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0.86794238683127578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0.87321428571428494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1.595342769230764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1.8034338461538502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0.93737777777777787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1.3202999999999987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0.25999999999999979</v>
      </c>
      <c r="C33" s="67">
        <f t="shared" ref="C33:F33" si="0">C4-C14</f>
        <v>0.13999999999999968</v>
      </c>
      <c r="D33" s="67">
        <f t="shared" si="0"/>
        <v>0.20000000000000018</v>
      </c>
      <c r="E33" s="67">
        <f t="shared" si="0"/>
        <v>0.33000000000000007</v>
      </c>
      <c r="F33" s="68">
        <f t="shared" si="0"/>
        <v>0.29000000000000004</v>
      </c>
      <c r="G33" s="69" t="s">
        <v>56</v>
      </c>
      <c r="H33" s="22">
        <f>H4-H14</f>
        <v>0.37000000000000011</v>
      </c>
      <c r="I33" s="22">
        <f t="shared" ref="I33:Q33" si="1">I4-I14</f>
        <v>0.39999999999999991</v>
      </c>
      <c r="J33" s="22">
        <f t="shared" si="1"/>
        <v>0.39000000000000012</v>
      </c>
      <c r="K33" s="22">
        <f t="shared" si="1"/>
        <v>0.33999999999999986</v>
      </c>
      <c r="L33" s="22">
        <f t="shared" si="1"/>
        <v>0.33000000000000007</v>
      </c>
      <c r="M33" s="22">
        <f t="shared" si="1"/>
        <v>0.36999999999999988</v>
      </c>
      <c r="N33" s="22">
        <f t="shared" si="1"/>
        <v>0.33999999999999986</v>
      </c>
      <c r="O33" s="22">
        <f t="shared" si="1"/>
        <v>0.28000000000000025</v>
      </c>
      <c r="P33" s="22">
        <f t="shared" si="1"/>
        <v>0.39999999999999991</v>
      </c>
      <c r="Q33" s="70">
        <f t="shared" si="1"/>
        <v>0.3600000000000001</v>
      </c>
      <c r="R33" s="66" t="s">
        <v>54</v>
      </c>
      <c r="S33" s="67">
        <f>S4-S14</f>
        <v>1.3199999999999998</v>
      </c>
      <c r="T33" s="67">
        <f t="shared" ref="T33:W33" si="2">T4-T14</f>
        <v>1.3499999999999996</v>
      </c>
      <c r="U33" s="67">
        <f t="shared" si="2"/>
        <v>1.2800000000000002</v>
      </c>
      <c r="V33" s="67">
        <f t="shared" si="2"/>
        <v>1.29</v>
      </c>
      <c r="W33" s="68">
        <f t="shared" si="2"/>
        <v>1.35</v>
      </c>
      <c r="X33" s="69" t="s">
        <v>56</v>
      </c>
      <c r="Y33" s="22">
        <f>Y4-Y14</f>
        <v>1.2000000000000002</v>
      </c>
      <c r="Z33" s="22">
        <f t="shared" ref="Z33:AH33" si="3">Z4-Z14</f>
        <v>1.3399999999999999</v>
      </c>
      <c r="AA33" s="22">
        <f t="shared" si="3"/>
        <v>1.2400000000000002</v>
      </c>
      <c r="AB33" s="22">
        <f t="shared" si="3"/>
        <v>1.4799999999999995</v>
      </c>
      <c r="AC33" s="22">
        <f t="shared" si="3"/>
        <v>1.4700000000000006</v>
      </c>
      <c r="AD33" s="22">
        <f t="shared" si="3"/>
        <v>1.4000000000000004</v>
      </c>
      <c r="AE33" s="22">
        <f t="shared" si="3"/>
        <v>1.4400000000000004</v>
      </c>
      <c r="AF33" s="22">
        <f t="shared" si="3"/>
        <v>1.3100000000000005</v>
      </c>
      <c r="AG33" s="22">
        <f t="shared" si="3"/>
        <v>1.2400000000000002</v>
      </c>
      <c r="AH33" s="70">
        <f t="shared" si="3"/>
        <v>1.38</v>
      </c>
    </row>
    <row r="34" spans="1:34" ht="16.5" x14ac:dyDescent="0.35">
      <c r="A34" s="55"/>
      <c r="B34" s="54">
        <f t="shared" ref="B34:F42" si="4">B5-B15</f>
        <v>0.11999999999999922</v>
      </c>
      <c r="C34" s="54">
        <f t="shared" si="4"/>
        <v>0.10999999999999943</v>
      </c>
      <c r="D34" s="54">
        <f t="shared" si="4"/>
        <v>0.3199999999999994</v>
      </c>
      <c r="E34" s="54">
        <f t="shared" si="4"/>
        <v>0.29999999999999982</v>
      </c>
      <c r="F34" s="56">
        <f t="shared" si="4"/>
        <v>0.3100000000000005</v>
      </c>
      <c r="G34" s="71"/>
      <c r="H34" s="22">
        <f t="shared" ref="H34:Q42" si="5">H5-H15</f>
        <v>0.30999999999999983</v>
      </c>
      <c r="I34" s="22">
        <f t="shared" si="5"/>
        <v>0.37000000000000011</v>
      </c>
      <c r="J34" s="22">
        <f t="shared" si="5"/>
        <v>0.33000000000000007</v>
      </c>
      <c r="K34" s="22">
        <f t="shared" si="5"/>
        <v>0.41000000000000014</v>
      </c>
      <c r="L34" s="22">
        <f t="shared" si="5"/>
        <v>0.40000000000000036</v>
      </c>
      <c r="M34" s="22">
        <f t="shared" si="5"/>
        <v>0.37000000000000011</v>
      </c>
      <c r="N34" s="22">
        <f t="shared" si="5"/>
        <v>0.38000000000000034</v>
      </c>
      <c r="O34" s="22">
        <f t="shared" si="5"/>
        <v>0.30000000000000004</v>
      </c>
      <c r="P34" s="22">
        <f t="shared" si="5"/>
        <v>0.24000000000000021</v>
      </c>
      <c r="Q34" s="70">
        <f t="shared" si="5"/>
        <v>0.33999999999999986</v>
      </c>
      <c r="R34" s="55"/>
      <c r="S34" s="54">
        <f t="shared" ref="S34:W42" si="6">S5-S15</f>
        <v>1.3599999999999999</v>
      </c>
      <c r="T34" s="54">
        <f t="shared" si="6"/>
        <v>1.5200000000000005</v>
      </c>
      <c r="U34" s="54">
        <f t="shared" si="6"/>
        <v>1.4099999999999997</v>
      </c>
      <c r="V34" s="54">
        <f t="shared" si="6"/>
        <v>1.4099999999999997</v>
      </c>
      <c r="W34" s="56">
        <f t="shared" si="6"/>
        <v>1.3500000000000005</v>
      </c>
      <c r="X34" s="71"/>
      <c r="Y34" s="22">
        <f t="shared" ref="Y34:AH42" si="7">Y5-Y15</f>
        <v>1.4300000000000006</v>
      </c>
      <c r="Z34" s="22">
        <f t="shared" si="7"/>
        <v>1.33</v>
      </c>
      <c r="AA34" s="22">
        <f t="shared" si="7"/>
        <v>1.3199999999999994</v>
      </c>
      <c r="AB34" s="22">
        <f t="shared" si="7"/>
        <v>1.5199999999999996</v>
      </c>
      <c r="AC34" s="22">
        <f t="shared" si="7"/>
        <v>1.3399999999999999</v>
      </c>
      <c r="AD34" s="22">
        <f t="shared" si="7"/>
        <v>1.4299999999999997</v>
      </c>
      <c r="AE34" s="22">
        <f t="shared" si="7"/>
        <v>1.5299999999999994</v>
      </c>
      <c r="AF34" s="22">
        <f t="shared" si="7"/>
        <v>1.4000000000000004</v>
      </c>
      <c r="AG34" s="22">
        <f t="shared" si="7"/>
        <v>1.4799999999999995</v>
      </c>
      <c r="AH34" s="70">
        <f t="shared" si="7"/>
        <v>1.4099999999999993</v>
      </c>
    </row>
    <row r="35" spans="1:34" ht="16.5" x14ac:dyDescent="0.35">
      <c r="A35" s="55"/>
      <c r="B35" s="54">
        <f t="shared" si="4"/>
        <v>0.15000000000000036</v>
      </c>
      <c r="C35" s="54">
        <f t="shared" si="4"/>
        <v>0.20999999999999996</v>
      </c>
      <c r="D35" s="54">
        <f t="shared" si="4"/>
        <v>0.25</v>
      </c>
      <c r="E35" s="54">
        <f t="shared" si="4"/>
        <v>0.29000000000000004</v>
      </c>
      <c r="F35" s="56">
        <f t="shared" si="4"/>
        <v>0.3100000000000005</v>
      </c>
      <c r="G35" s="71"/>
      <c r="H35" s="22">
        <f t="shared" si="5"/>
        <v>0.28000000000000025</v>
      </c>
      <c r="I35" s="22">
        <f t="shared" si="5"/>
        <v>0.39999999999999991</v>
      </c>
      <c r="J35" s="22">
        <f t="shared" si="5"/>
        <v>0.35000000000000009</v>
      </c>
      <c r="K35" s="22">
        <f t="shared" si="5"/>
        <v>0.35000000000000009</v>
      </c>
      <c r="L35" s="22">
        <f t="shared" si="5"/>
        <v>0.35000000000000009</v>
      </c>
      <c r="M35" s="22">
        <f t="shared" si="5"/>
        <v>0.36000000000000032</v>
      </c>
      <c r="N35" s="22">
        <f t="shared" si="5"/>
        <v>0.36000000000000032</v>
      </c>
      <c r="O35" s="22">
        <f t="shared" si="5"/>
        <v>0.3600000000000001</v>
      </c>
      <c r="P35" s="22">
        <f t="shared" si="5"/>
        <v>0.24</v>
      </c>
      <c r="Q35" s="70">
        <f t="shared" si="5"/>
        <v>0.31999999999999984</v>
      </c>
      <c r="R35" s="55"/>
      <c r="S35" s="54">
        <f t="shared" si="6"/>
        <v>1.1900000000000004</v>
      </c>
      <c r="T35" s="54">
        <f t="shared" si="6"/>
        <v>1.4299999999999997</v>
      </c>
      <c r="U35" s="54">
        <f t="shared" si="6"/>
        <v>1.4099999999999997</v>
      </c>
      <c r="V35" s="54">
        <f t="shared" si="6"/>
        <v>1.3500000000000005</v>
      </c>
      <c r="W35" s="56">
        <f t="shared" si="6"/>
        <v>1.3599999999999994</v>
      </c>
      <c r="X35" s="71"/>
      <c r="Y35" s="22">
        <f t="shared" si="7"/>
        <v>1.46</v>
      </c>
      <c r="Z35" s="22">
        <f t="shared" si="7"/>
        <v>1.5199999999999996</v>
      </c>
      <c r="AA35" s="22">
        <f t="shared" si="7"/>
        <v>1.2999999999999998</v>
      </c>
      <c r="AB35" s="22">
        <f t="shared" si="7"/>
        <v>1.5099999999999998</v>
      </c>
      <c r="AC35" s="22">
        <f t="shared" si="7"/>
        <v>1.3800000000000008</v>
      </c>
      <c r="AD35" s="22">
        <f t="shared" si="7"/>
        <v>1.4699999999999998</v>
      </c>
      <c r="AE35" s="22">
        <f t="shared" si="7"/>
        <v>1.42</v>
      </c>
      <c r="AF35" s="22">
        <f t="shared" si="7"/>
        <v>1.3899999999999997</v>
      </c>
      <c r="AG35" s="22">
        <f t="shared" si="7"/>
        <v>1.3999999999999995</v>
      </c>
      <c r="AH35" s="70">
        <f t="shared" si="7"/>
        <v>1.42</v>
      </c>
    </row>
    <row r="36" spans="1:34" ht="16.5" x14ac:dyDescent="0.35">
      <c r="A36" s="55"/>
      <c r="B36" s="54">
        <f t="shared" si="4"/>
        <v>0.24000000000000021</v>
      </c>
      <c r="C36" s="54">
        <f t="shared" si="4"/>
        <v>0.12000000000000011</v>
      </c>
      <c r="D36" s="54">
        <f t="shared" si="4"/>
        <v>0.28000000000000025</v>
      </c>
      <c r="E36" s="54">
        <f t="shared" si="4"/>
        <v>0.33999999999999986</v>
      </c>
      <c r="F36" s="56">
        <f t="shared" si="4"/>
        <v>0.30999999999999961</v>
      </c>
      <c r="G36" s="71"/>
      <c r="H36" s="22">
        <f t="shared" si="5"/>
        <v>0.33000000000000007</v>
      </c>
      <c r="I36" s="22">
        <f t="shared" si="5"/>
        <v>0.45999999999999974</v>
      </c>
      <c r="J36" s="22">
        <f t="shared" si="5"/>
        <v>0.41000000000000014</v>
      </c>
      <c r="K36" s="22">
        <f t="shared" si="5"/>
        <v>0.39000000000000012</v>
      </c>
      <c r="L36" s="22">
        <f t="shared" si="5"/>
        <v>0.37000000000000011</v>
      </c>
      <c r="M36" s="22">
        <f t="shared" si="5"/>
        <v>0.40000000000000036</v>
      </c>
      <c r="N36" s="22">
        <f t="shared" si="5"/>
        <v>0.33999999999999986</v>
      </c>
      <c r="O36" s="22">
        <f t="shared" si="5"/>
        <v>0.40000000000000036</v>
      </c>
      <c r="P36" s="22">
        <f t="shared" si="5"/>
        <v>0.36999999999999988</v>
      </c>
      <c r="Q36" s="70">
        <f t="shared" si="5"/>
        <v>0.35000000000000009</v>
      </c>
      <c r="R36" s="55"/>
      <c r="S36" s="54">
        <f t="shared" si="6"/>
        <v>1.31</v>
      </c>
      <c r="T36" s="54">
        <f t="shared" si="6"/>
        <v>1.3800000000000003</v>
      </c>
      <c r="U36" s="54">
        <f t="shared" si="6"/>
        <v>1.38</v>
      </c>
      <c r="V36" s="54">
        <f t="shared" si="6"/>
        <v>1.3399999999999999</v>
      </c>
      <c r="W36" s="56">
        <f t="shared" si="6"/>
        <v>1.33</v>
      </c>
      <c r="X36" s="71"/>
      <c r="Y36" s="22">
        <f t="shared" si="7"/>
        <v>1.38</v>
      </c>
      <c r="Z36" s="22">
        <f t="shared" si="7"/>
        <v>1.42</v>
      </c>
      <c r="AA36" s="22">
        <f t="shared" si="7"/>
        <v>1.54</v>
      </c>
      <c r="AB36" s="22">
        <f t="shared" si="7"/>
        <v>1.3600000000000003</v>
      </c>
      <c r="AC36" s="22">
        <f t="shared" si="7"/>
        <v>1.4700000000000006</v>
      </c>
      <c r="AD36" s="22">
        <f t="shared" si="7"/>
        <v>1.42</v>
      </c>
      <c r="AE36" s="22">
        <f t="shared" si="7"/>
        <v>1.3499999999999996</v>
      </c>
      <c r="AF36" s="22">
        <f t="shared" si="7"/>
        <v>1.3200000000000003</v>
      </c>
      <c r="AG36" s="22">
        <f t="shared" si="7"/>
        <v>1.42</v>
      </c>
      <c r="AH36" s="70">
        <f t="shared" si="7"/>
        <v>1.3600000000000003</v>
      </c>
    </row>
    <row r="37" spans="1:34" ht="16.5" x14ac:dyDescent="0.35">
      <c r="A37" s="55"/>
      <c r="B37" s="54">
        <f t="shared" si="4"/>
        <v>0.41000000000000014</v>
      </c>
      <c r="C37" s="54">
        <f t="shared" si="4"/>
        <v>0.23000000000000043</v>
      </c>
      <c r="D37" s="54">
        <f t="shared" si="4"/>
        <v>0.25</v>
      </c>
      <c r="E37" s="54">
        <f t="shared" si="4"/>
        <v>0.35999999999999943</v>
      </c>
      <c r="F37" s="56">
        <f t="shared" si="4"/>
        <v>0.39999999999999947</v>
      </c>
      <c r="G37" s="71"/>
      <c r="H37" s="22">
        <f t="shared" si="5"/>
        <v>0.39999999999999991</v>
      </c>
      <c r="I37" s="22">
        <f t="shared" si="5"/>
        <v>0.36999999999999988</v>
      </c>
      <c r="J37" s="22">
        <f t="shared" si="5"/>
        <v>0.38000000000000034</v>
      </c>
      <c r="K37" s="22">
        <f t="shared" si="5"/>
        <v>0.35000000000000009</v>
      </c>
      <c r="L37" s="22">
        <f t="shared" si="5"/>
        <v>0.36000000000000032</v>
      </c>
      <c r="M37" s="22">
        <f t="shared" si="5"/>
        <v>0.42000000000000015</v>
      </c>
      <c r="N37" s="22">
        <f t="shared" si="5"/>
        <v>0.41000000000000014</v>
      </c>
      <c r="O37" s="22">
        <f t="shared" si="5"/>
        <v>0.3899999999999999</v>
      </c>
      <c r="P37" s="22">
        <f t="shared" si="5"/>
        <v>0.32999999999999985</v>
      </c>
      <c r="Q37" s="70">
        <f t="shared" si="5"/>
        <v>0.39999999999999991</v>
      </c>
      <c r="R37" s="55"/>
      <c r="S37" s="54">
        <f t="shared" si="6"/>
        <v>1.3700000000000006</v>
      </c>
      <c r="T37" s="54">
        <f t="shared" si="6"/>
        <v>1.4299999999999997</v>
      </c>
      <c r="U37" s="54">
        <f t="shared" si="6"/>
        <v>1.3600000000000003</v>
      </c>
      <c r="V37" s="54">
        <f t="shared" si="6"/>
        <v>1.3499999999999996</v>
      </c>
      <c r="W37" s="56">
        <f t="shared" si="6"/>
        <v>1.37</v>
      </c>
      <c r="X37" s="71"/>
      <c r="Y37" s="22">
        <f t="shared" si="7"/>
        <v>1.3000000000000007</v>
      </c>
      <c r="Z37" s="22">
        <f t="shared" si="7"/>
        <v>1.4900000000000002</v>
      </c>
      <c r="AA37" s="22">
        <f t="shared" si="7"/>
        <v>1.4400000000000004</v>
      </c>
      <c r="AB37" s="22">
        <f t="shared" si="7"/>
        <v>1.3600000000000003</v>
      </c>
      <c r="AC37" s="22">
        <f t="shared" si="7"/>
        <v>1.5</v>
      </c>
      <c r="AD37" s="22">
        <f t="shared" si="7"/>
        <v>1.5</v>
      </c>
      <c r="AE37" s="22">
        <f t="shared" si="7"/>
        <v>1.4399999999999995</v>
      </c>
      <c r="AF37" s="22">
        <f t="shared" si="7"/>
        <v>1.3900000000000006</v>
      </c>
      <c r="AG37" s="22">
        <f t="shared" si="7"/>
        <v>1.4799999999999995</v>
      </c>
      <c r="AH37" s="70">
        <f t="shared" si="7"/>
        <v>1.4500000000000002</v>
      </c>
    </row>
    <row r="38" spans="1:34" ht="16.5" x14ac:dyDescent="0.35">
      <c r="A38" s="55" t="s">
        <v>53</v>
      </c>
      <c r="B38" s="54">
        <f t="shared" si="4"/>
        <v>0.24000000000000021</v>
      </c>
      <c r="C38" s="54">
        <f t="shared" si="4"/>
        <v>0.29999999999999982</v>
      </c>
      <c r="D38" s="54">
        <f t="shared" si="4"/>
        <v>0.28000000000000025</v>
      </c>
      <c r="E38" s="54">
        <f t="shared" si="4"/>
        <v>0.26000000000000068</v>
      </c>
      <c r="F38" s="56">
        <f t="shared" si="4"/>
        <v>0.3199999999999994</v>
      </c>
      <c r="G38" s="71" t="s">
        <v>57</v>
      </c>
      <c r="H38" s="22">
        <f t="shared" si="5"/>
        <v>0.40000000000000013</v>
      </c>
      <c r="I38" s="22">
        <f t="shared" si="5"/>
        <v>0.3600000000000001</v>
      </c>
      <c r="J38" s="22">
        <f t="shared" si="5"/>
        <v>0.29000000000000004</v>
      </c>
      <c r="K38" s="22">
        <f t="shared" si="5"/>
        <v>0.3600000000000001</v>
      </c>
      <c r="L38" s="22">
        <f t="shared" si="5"/>
        <v>0.41000000000000014</v>
      </c>
      <c r="M38" s="22">
        <f t="shared" si="5"/>
        <v>0.43000000000000016</v>
      </c>
      <c r="N38" s="22">
        <f t="shared" si="5"/>
        <v>0.45000000000000018</v>
      </c>
      <c r="O38" s="22">
        <f t="shared" si="5"/>
        <v>0.39999999999999991</v>
      </c>
      <c r="P38" s="22">
        <f t="shared" si="5"/>
        <v>0.44000000000000017</v>
      </c>
      <c r="Q38" s="70">
        <f t="shared" si="5"/>
        <v>0.43999999999999995</v>
      </c>
      <c r="R38" s="55" t="s">
        <v>55</v>
      </c>
      <c r="S38" s="54">
        <f t="shared" si="6"/>
        <v>1.08</v>
      </c>
      <c r="T38" s="54">
        <f t="shared" si="6"/>
        <v>1.0499999999999998</v>
      </c>
      <c r="U38" s="54">
        <f t="shared" si="6"/>
        <v>0.99000000000000021</v>
      </c>
      <c r="V38" s="54">
        <f t="shared" si="6"/>
        <v>1.1200000000000001</v>
      </c>
      <c r="W38" s="56">
        <f t="shared" si="6"/>
        <v>1.0099999999999998</v>
      </c>
      <c r="X38" s="71" t="s">
        <v>57</v>
      </c>
      <c r="Y38" s="22">
        <f t="shared" si="7"/>
        <v>1.1299999999999999</v>
      </c>
      <c r="Z38" s="22">
        <f t="shared" si="7"/>
        <v>1.1800000000000006</v>
      </c>
      <c r="AA38" s="22">
        <f t="shared" si="7"/>
        <v>1.0799999999999992</v>
      </c>
      <c r="AB38" s="22">
        <f t="shared" si="7"/>
        <v>1.1600000000000001</v>
      </c>
      <c r="AC38" s="22">
        <f t="shared" si="7"/>
        <v>1.1600000000000001</v>
      </c>
      <c r="AD38" s="22">
        <f t="shared" si="7"/>
        <v>1.17</v>
      </c>
      <c r="AE38" s="22">
        <f t="shared" si="7"/>
        <v>1.17</v>
      </c>
      <c r="AF38" s="22">
        <f t="shared" si="7"/>
        <v>1.37</v>
      </c>
      <c r="AG38" s="22">
        <f t="shared" si="7"/>
        <v>1.1600000000000001</v>
      </c>
      <c r="AH38" s="70">
        <f t="shared" si="7"/>
        <v>1.1600000000000001</v>
      </c>
    </row>
    <row r="39" spans="1:34" ht="16.5" x14ac:dyDescent="0.35">
      <c r="A39" s="55"/>
      <c r="B39" s="54">
        <f t="shared" si="4"/>
        <v>0.25999999999999979</v>
      </c>
      <c r="C39" s="54">
        <f t="shared" si="4"/>
        <v>0.33000000000000007</v>
      </c>
      <c r="D39" s="54">
        <f t="shared" si="4"/>
        <v>0.39000000000000057</v>
      </c>
      <c r="E39" s="54">
        <f t="shared" si="4"/>
        <v>0.41000000000000014</v>
      </c>
      <c r="F39" s="56">
        <f t="shared" si="4"/>
        <v>0.38999999999999968</v>
      </c>
      <c r="G39" s="71"/>
      <c r="H39" s="22">
        <f t="shared" si="5"/>
        <v>0.3899999999999999</v>
      </c>
      <c r="I39" s="22">
        <f t="shared" si="5"/>
        <v>0.34000000000000008</v>
      </c>
      <c r="J39" s="22">
        <f t="shared" si="5"/>
        <v>0.38000000000000012</v>
      </c>
      <c r="K39" s="22">
        <f t="shared" si="5"/>
        <v>0.40000000000000013</v>
      </c>
      <c r="L39" s="22">
        <f t="shared" si="5"/>
        <v>0.40000000000000013</v>
      </c>
      <c r="M39" s="22">
        <f t="shared" si="5"/>
        <v>0.39000000000000012</v>
      </c>
      <c r="N39" s="22">
        <f t="shared" si="5"/>
        <v>0.3899999999999999</v>
      </c>
      <c r="O39" s="22">
        <f t="shared" si="5"/>
        <v>0.30999999999999983</v>
      </c>
      <c r="P39" s="22">
        <f t="shared" si="5"/>
        <v>0.35999999999999988</v>
      </c>
      <c r="Q39" s="70">
        <f t="shared" si="5"/>
        <v>0.4099999999999997</v>
      </c>
      <c r="R39" s="55"/>
      <c r="S39" s="54">
        <f t="shared" si="6"/>
        <v>1.0099999999999998</v>
      </c>
      <c r="T39" s="54">
        <f t="shared" si="6"/>
        <v>1.0199999999999996</v>
      </c>
      <c r="U39" s="54">
        <f t="shared" si="6"/>
        <v>1.1200000000000001</v>
      </c>
      <c r="V39" s="54">
        <f t="shared" si="6"/>
        <v>0.97999999999999954</v>
      </c>
      <c r="W39" s="56">
        <f t="shared" si="6"/>
        <v>1.0700000000000003</v>
      </c>
      <c r="X39" s="71"/>
      <c r="Y39" s="22">
        <f t="shared" si="7"/>
        <v>1.1399999999999997</v>
      </c>
      <c r="Z39" s="22">
        <f t="shared" si="7"/>
        <v>1.2599999999999998</v>
      </c>
      <c r="AA39" s="22">
        <f t="shared" si="7"/>
        <v>1.2699999999999996</v>
      </c>
      <c r="AB39" s="22">
        <f t="shared" si="7"/>
        <v>1.2400000000000002</v>
      </c>
      <c r="AC39" s="22">
        <f t="shared" si="7"/>
        <v>1.2300000000000004</v>
      </c>
      <c r="AD39" s="22">
        <f t="shared" si="7"/>
        <v>1.4099999999999993</v>
      </c>
      <c r="AE39" s="22">
        <f t="shared" si="7"/>
        <v>1.1500000000000004</v>
      </c>
      <c r="AF39" s="22">
        <f t="shared" si="7"/>
        <v>1.1500000000000004</v>
      </c>
      <c r="AG39" s="22">
        <f t="shared" si="7"/>
        <v>1.1600000000000001</v>
      </c>
      <c r="AH39" s="70">
        <f t="shared" si="7"/>
        <v>1.2600000000000007</v>
      </c>
    </row>
    <row r="40" spans="1:34" ht="16.5" x14ac:dyDescent="0.35">
      <c r="A40" s="55"/>
      <c r="B40" s="54">
        <f t="shared" si="4"/>
        <v>0.32000000000000028</v>
      </c>
      <c r="C40" s="54">
        <f t="shared" si="4"/>
        <v>0.25999999999999979</v>
      </c>
      <c r="D40" s="54">
        <f t="shared" si="4"/>
        <v>0.33000000000000007</v>
      </c>
      <c r="E40" s="54">
        <f t="shared" si="4"/>
        <v>0.32000000000000028</v>
      </c>
      <c r="F40" s="56">
        <f t="shared" si="4"/>
        <v>0.1800000000000006</v>
      </c>
      <c r="G40" s="71"/>
      <c r="H40" s="22">
        <f t="shared" si="5"/>
        <v>0.45999999999999996</v>
      </c>
      <c r="I40" s="22">
        <f t="shared" si="5"/>
        <v>0.31000000000000028</v>
      </c>
      <c r="J40" s="22">
        <f t="shared" si="5"/>
        <v>0.29000000000000004</v>
      </c>
      <c r="K40" s="22">
        <f t="shared" si="5"/>
        <v>0.31000000000000005</v>
      </c>
      <c r="L40" s="22">
        <f t="shared" si="5"/>
        <v>0.35000000000000009</v>
      </c>
      <c r="M40" s="22">
        <f t="shared" si="5"/>
        <v>0.33000000000000007</v>
      </c>
      <c r="N40" s="22">
        <f t="shared" si="5"/>
        <v>0.40999999999999992</v>
      </c>
      <c r="O40" s="22">
        <f t="shared" si="5"/>
        <v>0.39000000000000012</v>
      </c>
      <c r="P40" s="22">
        <f t="shared" si="5"/>
        <v>0.36999999999999988</v>
      </c>
      <c r="Q40" s="70">
        <f t="shared" si="5"/>
        <v>0.34999999999999987</v>
      </c>
      <c r="R40" s="55"/>
      <c r="S40" s="54">
        <f t="shared" si="6"/>
        <v>1.1400000000000001</v>
      </c>
      <c r="T40" s="54">
        <f t="shared" si="6"/>
        <v>1.02</v>
      </c>
      <c r="U40" s="54">
        <f t="shared" si="6"/>
        <v>1.1000000000000005</v>
      </c>
      <c r="V40" s="54">
        <f t="shared" si="6"/>
        <v>1.0500000000000007</v>
      </c>
      <c r="W40" s="56">
        <f t="shared" si="6"/>
        <v>1.0700000000000003</v>
      </c>
      <c r="X40" s="71"/>
      <c r="Y40" s="22">
        <f t="shared" si="7"/>
        <v>1.1299999999999999</v>
      </c>
      <c r="Z40" s="22">
        <f t="shared" si="7"/>
        <v>1.2800000000000002</v>
      </c>
      <c r="AA40" s="22">
        <f t="shared" si="7"/>
        <v>1.1600000000000001</v>
      </c>
      <c r="AB40" s="22">
        <f t="shared" si="7"/>
        <v>1.3600000000000003</v>
      </c>
      <c r="AC40" s="22">
        <f t="shared" si="7"/>
        <v>1.2999999999999998</v>
      </c>
      <c r="AD40" s="22">
        <f t="shared" si="7"/>
        <v>1.2700000000000005</v>
      </c>
      <c r="AE40" s="22">
        <f t="shared" si="7"/>
        <v>1.1000000000000005</v>
      </c>
      <c r="AF40" s="22">
        <f t="shared" si="7"/>
        <v>1.3100000000000005</v>
      </c>
      <c r="AG40" s="22">
        <f t="shared" si="7"/>
        <v>1.25</v>
      </c>
      <c r="AH40" s="70">
        <f t="shared" si="7"/>
        <v>1.1299999999999999</v>
      </c>
    </row>
    <row r="41" spans="1:34" ht="16.5" x14ac:dyDescent="0.35">
      <c r="A41" s="55"/>
      <c r="B41" s="54">
        <f t="shared" si="4"/>
        <v>0.34000000000000075</v>
      </c>
      <c r="C41" s="54">
        <f t="shared" si="4"/>
        <v>0.20999999999999996</v>
      </c>
      <c r="D41" s="54">
        <f t="shared" si="4"/>
        <v>0.37000000000000011</v>
      </c>
      <c r="E41" s="54">
        <f t="shared" si="4"/>
        <v>0.30000000000000071</v>
      </c>
      <c r="F41" s="56">
        <f t="shared" si="4"/>
        <v>0.29000000000000004</v>
      </c>
      <c r="G41" s="71"/>
      <c r="H41" s="22">
        <f t="shared" si="5"/>
        <v>0.35999999999999988</v>
      </c>
      <c r="I41" s="22">
        <f t="shared" si="5"/>
        <v>0.30999999999999983</v>
      </c>
      <c r="J41" s="22">
        <f t="shared" si="5"/>
        <v>0.29000000000000004</v>
      </c>
      <c r="K41" s="22">
        <f t="shared" si="5"/>
        <v>0.31000000000000005</v>
      </c>
      <c r="L41" s="22">
        <f t="shared" si="5"/>
        <v>0.33000000000000007</v>
      </c>
      <c r="M41" s="22">
        <f t="shared" si="5"/>
        <v>0.34999999999999987</v>
      </c>
      <c r="N41" s="22">
        <f t="shared" si="5"/>
        <v>0.41000000000000014</v>
      </c>
      <c r="O41" s="22">
        <f t="shared" si="5"/>
        <v>0.3400000000000003</v>
      </c>
      <c r="P41" s="22">
        <f t="shared" si="5"/>
        <v>0.40000000000000013</v>
      </c>
      <c r="Q41" s="70">
        <f t="shared" si="5"/>
        <v>0.33000000000000007</v>
      </c>
      <c r="R41" s="55"/>
      <c r="S41" s="54">
        <f t="shared" si="6"/>
        <v>1.0600000000000005</v>
      </c>
      <c r="T41" s="54">
        <f t="shared" si="6"/>
        <v>1.1200000000000001</v>
      </c>
      <c r="U41" s="54">
        <f t="shared" si="6"/>
        <v>1.0299999999999994</v>
      </c>
      <c r="V41" s="54">
        <f t="shared" si="6"/>
        <v>1.08</v>
      </c>
      <c r="W41" s="56">
        <f t="shared" si="6"/>
        <v>1.0200000000000005</v>
      </c>
      <c r="X41" s="71"/>
      <c r="Y41" s="22">
        <f t="shared" si="7"/>
        <v>1.1500000000000004</v>
      </c>
      <c r="Z41" s="22">
        <f t="shared" si="7"/>
        <v>1.3400000000000007</v>
      </c>
      <c r="AA41" s="22">
        <f t="shared" si="7"/>
        <v>1.1899999999999995</v>
      </c>
      <c r="AB41" s="22">
        <f t="shared" si="7"/>
        <v>1.2299999999999995</v>
      </c>
      <c r="AC41" s="22">
        <f t="shared" si="7"/>
        <v>1.3200000000000003</v>
      </c>
      <c r="AD41" s="22">
        <f t="shared" si="7"/>
        <v>1.2999999999999998</v>
      </c>
      <c r="AE41" s="22">
        <f t="shared" si="7"/>
        <v>1.2699999999999996</v>
      </c>
      <c r="AF41" s="22">
        <f t="shared" si="7"/>
        <v>1.29</v>
      </c>
      <c r="AG41" s="22">
        <f t="shared" si="7"/>
        <v>1.17</v>
      </c>
      <c r="AH41" s="70">
        <f t="shared" si="7"/>
        <v>1.2700000000000005</v>
      </c>
    </row>
    <row r="42" spans="1:34" thickBot="1" x14ac:dyDescent="0.4">
      <c r="A42" s="57"/>
      <c r="B42" s="58">
        <f t="shared" si="4"/>
        <v>0.28000000000000025</v>
      </c>
      <c r="C42" s="58">
        <f t="shared" si="4"/>
        <v>0.21999999999999975</v>
      </c>
      <c r="D42" s="58">
        <f t="shared" si="4"/>
        <v>0.24000000000000021</v>
      </c>
      <c r="E42" s="58">
        <f t="shared" si="4"/>
        <v>0.37000000000000011</v>
      </c>
      <c r="F42" s="59">
        <f t="shared" si="4"/>
        <v>0.37999999999999989</v>
      </c>
      <c r="G42" s="73"/>
      <c r="H42" s="36">
        <f t="shared" si="5"/>
        <v>0.33999999999999986</v>
      </c>
      <c r="I42" s="36">
        <f t="shared" si="5"/>
        <v>0.29000000000000004</v>
      </c>
      <c r="J42" s="36">
        <f t="shared" si="5"/>
        <v>0.33999999999999986</v>
      </c>
      <c r="K42" s="36">
        <f t="shared" si="5"/>
        <v>0.35999999999999988</v>
      </c>
      <c r="L42" s="36">
        <f t="shared" si="5"/>
        <v>0.35000000000000009</v>
      </c>
      <c r="M42" s="36">
        <f t="shared" si="5"/>
        <v>0.35999999999999988</v>
      </c>
      <c r="N42" s="36">
        <f t="shared" si="5"/>
        <v>0.26000000000000023</v>
      </c>
      <c r="O42" s="36">
        <f t="shared" si="5"/>
        <v>0.3899999999999999</v>
      </c>
      <c r="P42" s="36">
        <f t="shared" si="5"/>
        <v>0.31000000000000028</v>
      </c>
      <c r="Q42" s="74">
        <f t="shared" si="5"/>
        <v>0.39999999999999991</v>
      </c>
      <c r="R42" s="57"/>
      <c r="S42" s="58">
        <f t="shared" si="6"/>
        <v>1.1199999999999997</v>
      </c>
      <c r="T42" s="58">
        <f t="shared" si="6"/>
        <v>0.9700000000000002</v>
      </c>
      <c r="U42" s="58">
        <f t="shared" si="6"/>
        <v>0.99000000000000021</v>
      </c>
      <c r="V42" s="58">
        <f t="shared" si="6"/>
        <v>1.0600000000000005</v>
      </c>
      <c r="W42" s="59">
        <f t="shared" si="6"/>
        <v>0.98000000000000043</v>
      </c>
      <c r="X42" s="73"/>
      <c r="Y42" s="36">
        <f t="shared" si="7"/>
        <v>1.4599999999999995</v>
      </c>
      <c r="Z42" s="36">
        <f t="shared" si="7"/>
        <v>1.3600000000000003</v>
      </c>
      <c r="AA42" s="36">
        <f t="shared" si="7"/>
        <v>1.3599999999999994</v>
      </c>
      <c r="AB42" s="36">
        <f t="shared" si="7"/>
        <v>1.2300000000000004</v>
      </c>
      <c r="AC42" s="36">
        <f t="shared" si="7"/>
        <v>1.2400000000000002</v>
      </c>
      <c r="AD42" s="36">
        <f t="shared" si="7"/>
        <v>1.3099999999999996</v>
      </c>
      <c r="AE42" s="36">
        <f t="shared" si="7"/>
        <v>1.2800000000000002</v>
      </c>
      <c r="AF42" s="36">
        <f t="shared" si="7"/>
        <v>1.29</v>
      </c>
      <c r="AG42" s="36">
        <f t="shared" si="7"/>
        <v>1.2199999999999998</v>
      </c>
      <c r="AH42" s="74">
        <f t="shared" si="7"/>
        <v>1.0999999999999996</v>
      </c>
    </row>
    <row r="43" spans="1:34" thickTop="1" x14ac:dyDescent="0.35">
      <c r="A43" s="82" t="s">
        <v>65</v>
      </c>
      <c r="B43" s="60">
        <f>AVERAGE(B33:F37)</f>
        <v>0.26119999999999993</v>
      </c>
      <c r="C43" s="64" t="s">
        <v>51</v>
      </c>
      <c r="D43" s="60">
        <f>MAX(B33:F37)-MIN(B33:F37)</f>
        <v>0.30000000000000071</v>
      </c>
      <c r="E43" s="64" t="s">
        <v>50</v>
      </c>
      <c r="F43" s="61">
        <f>B43/(0.975/E27)</f>
        <v>0.45542564102564093</v>
      </c>
      <c r="G43" s="82" t="s">
        <v>65</v>
      </c>
      <c r="H43" s="60">
        <f>AVERAGE(H33:Q37)</f>
        <v>0.36059999999999998</v>
      </c>
      <c r="I43" s="64" t="s">
        <v>51</v>
      </c>
      <c r="J43" s="60">
        <f>MAX(H33:Q37)-MIN(H33:Q37)</f>
        <v>0.21999999999999975</v>
      </c>
      <c r="K43" s="64" t="s">
        <v>50</v>
      </c>
      <c r="L43" s="78">
        <f>H43/(0.975/K27)</f>
        <v>0.55476923076923068</v>
      </c>
      <c r="M43" s="79" t="s">
        <v>60</v>
      </c>
      <c r="N43" s="80">
        <f>1-(J43/2*H43)</f>
        <v>0.96033400000000002</v>
      </c>
      <c r="O43" s="84" t="s">
        <v>62</v>
      </c>
      <c r="P43" s="86">
        <f>MAX(H33:Q42)-MIN(H33:Q42)</f>
        <v>0.21999999999999997</v>
      </c>
      <c r="Q43" s="152"/>
      <c r="R43" s="82" t="s">
        <v>65</v>
      </c>
      <c r="S43" s="60">
        <f>AVERAGE(S33:W37)</f>
        <v>1.3599999999999997</v>
      </c>
      <c r="T43" s="64" t="s">
        <v>51</v>
      </c>
      <c r="U43" s="60">
        <f>MAX(S33:W37)-MIN(S33:W37)</f>
        <v>0.33000000000000007</v>
      </c>
      <c r="V43" s="64" t="s">
        <v>50</v>
      </c>
      <c r="W43" s="61">
        <f>S43/(0.975/V27)</f>
        <v>1.9528205128205121</v>
      </c>
      <c r="X43" s="82" t="s">
        <v>65</v>
      </c>
      <c r="Y43" s="60">
        <f>AVERAGE(Y33:AH37)</f>
        <v>1.4070000000000003</v>
      </c>
      <c r="Z43" s="64" t="s">
        <v>51</v>
      </c>
      <c r="AA43" s="60">
        <f>MAX(Y33:AH37)-MIN(Y33:AH37)</f>
        <v>0.33999999999999986</v>
      </c>
      <c r="AB43" s="64" t="s">
        <v>50</v>
      </c>
      <c r="AC43" s="78">
        <f>Y43/(2.268/AB27)</f>
        <v>0.9305555555555558</v>
      </c>
      <c r="AD43" s="79" t="s">
        <v>60</v>
      </c>
      <c r="AE43" s="80">
        <f>1-(AA43/2*Y43)</f>
        <v>0.7608100000000001</v>
      </c>
      <c r="AF43" s="84" t="s">
        <v>62</v>
      </c>
      <c r="AG43" s="86">
        <f>MAX(Y33:AH42)-MIN(Y33:AH42)</f>
        <v>0.46000000000000085</v>
      </c>
      <c r="AH43" s="152"/>
    </row>
    <row r="44" spans="1:34" thickBot="1" x14ac:dyDescent="0.4">
      <c r="A44" s="83" t="s">
        <v>64</v>
      </c>
      <c r="B44" s="62">
        <f>AVERAGE(B39:F42)</f>
        <v>0.30950000000000016</v>
      </c>
      <c r="C44" s="65" t="s">
        <v>51</v>
      </c>
      <c r="D44" s="62">
        <f>MAX(B38:F42)-MIN(B38:F42)</f>
        <v>0.22999999999999954</v>
      </c>
      <c r="E44" s="65" t="s">
        <v>50</v>
      </c>
      <c r="F44" s="63">
        <f>B44/(0.975/E27)</f>
        <v>0.53964102564102601</v>
      </c>
      <c r="G44" s="83" t="s">
        <v>64</v>
      </c>
      <c r="H44" s="62">
        <f>AVERAGE(H39:Q42)</f>
        <v>0.35425000000000006</v>
      </c>
      <c r="I44" s="65" t="s">
        <v>51</v>
      </c>
      <c r="J44" s="62">
        <f>MAX(H38:Q42)-MIN(H38:Q42)</f>
        <v>0.19999999999999973</v>
      </c>
      <c r="K44" s="65" t="s">
        <v>50</v>
      </c>
      <c r="L44" s="75">
        <f>H44/(0.975/K27)</f>
        <v>0.54500000000000004</v>
      </c>
      <c r="M44" s="76" t="s">
        <v>60</v>
      </c>
      <c r="N44" s="81">
        <f>1-(J44/2*H44)</f>
        <v>0.96457500000000007</v>
      </c>
      <c r="O44" s="85" t="s">
        <v>63</v>
      </c>
      <c r="P44" s="87">
        <f>1-(P43/2*AVERAGE(H43:H44))</f>
        <v>0.96068324999999999</v>
      </c>
      <c r="Q44" s="153"/>
      <c r="R44" s="83" t="s">
        <v>64</v>
      </c>
      <c r="S44" s="62">
        <f>AVERAGE(S39:W42)</f>
        <v>1.0505</v>
      </c>
      <c r="T44" s="65" t="s">
        <v>51</v>
      </c>
      <c r="U44" s="62">
        <f>MAX(S38:W42)-MIN(S38:W42)</f>
        <v>0.16999999999999993</v>
      </c>
      <c r="V44" s="65" t="s">
        <v>50</v>
      </c>
      <c r="W44" s="63">
        <f>S44/(0.975/V27)</f>
        <v>1.5084102564102562</v>
      </c>
      <c r="X44" s="83" t="s">
        <v>64</v>
      </c>
      <c r="Y44" s="62">
        <f>AVERAGE(Y39:AH42)</f>
        <v>1.2485000000000002</v>
      </c>
      <c r="Z44" s="65" t="s">
        <v>51</v>
      </c>
      <c r="AA44" s="62">
        <f>MAX(Y38:AH42)-MIN(Y38:AH42)</f>
        <v>0.38000000000000034</v>
      </c>
      <c r="AB44" s="65" t="s">
        <v>50</v>
      </c>
      <c r="AC44" s="75">
        <f>Y44/(2.268/AB27)</f>
        <v>0.82572751322751348</v>
      </c>
      <c r="AD44" s="76" t="s">
        <v>60</v>
      </c>
      <c r="AE44" s="81">
        <f>1-(AA44/2*Y44)</f>
        <v>0.76278499999999982</v>
      </c>
      <c r="AF44" s="85" t="s">
        <v>63</v>
      </c>
      <c r="AG44" s="87">
        <f>1-(AG43/2*AVERAGE(Y43:Y44))</f>
        <v>0.69461749999999944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742" priority="5" operator="notBetween">
      <formula>0.2</formula>
      <formula>0.404</formula>
    </cfRule>
  </conditionalFormatting>
  <conditionalFormatting sqref="E28">
    <cfRule type="cellIs" dxfId="741" priority="6" operator="notBetween">
      <formula>0.38</formula>
      <formula>0.72</formula>
    </cfRule>
  </conditionalFormatting>
  <conditionalFormatting sqref="K26">
    <cfRule type="cellIs" dxfId="740" priority="4" operator="notBetween">
      <formula>0.77</formula>
      <formula>0.91</formula>
    </cfRule>
  </conditionalFormatting>
  <conditionalFormatting sqref="K28">
    <cfRule type="cellIs" dxfId="739" priority="3" operator="notBetween">
      <formula>0.38</formula>
      <formula>0.72</formula>
    </cfRule>
  </conditionalFormatting>
  <conditionalFormatting sqref="AB26">
    <cfRule type="cellIs" dxfId="738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783E-351C-4101-A281-41A820688752}">
  <sheetPr>
    <pageSetUpPr fitToPage="1"/>
  </sheetPr>
  <dimension ref="A1:AT46"/>
  <sheetViews>
    <sheetView topLeftCell="H1" zoomScaleNormal="100" workbookViewId="0">
      <selection activeCell="W24" sqref="W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  <col min="35" max="35" width="17.25" customWidth="1"/>
    <col min="36" max="45" width="6.625" customWidth="1"/>
  </cols>
  <sheetData>
    <row r="1" spans="1:46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 t="s">
        <v>77</v>
      </c>
      <c r="AJ1" s="183"/>
      <c r="AK1" s="183"/>
      <c r="AL1" s="183"/>
      <c r="AM1" s="183"/>
      <c r="AN1" s="183"/>
      <c r="AO1" s="183"/>
      <c r="AP1" s="183"/>
      <c r="AQ1" s="183"/>
      <c r="AR1" s="183"/>
      <c r="AS1" s="183"/>
    </row>
    <row r="2" spans="1:46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89" t="s">
        <v>94</v>
      </c>
      <c r="AJ2" s="185"/>
      <c r="AK2" s="185"/>
      <c r="AL2" s="185"/>
      <c r="AM2" s="185"/>
      <c r="AN2" s="185"/>
      <c r="AO2" s="185"/>
      <c r="AP2" s="185"/>
      <c r="AQ2" s="185"/>
      <c r="AR2" s="185"/>
      <c r="AS2" s="186"/>
    </row>
    <row r="3" spans="1:46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77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  <c r="AI3" s="49" t="s">
        <v>49</v>
      </c>
      <c r="AJ3" s="50">
        <v>1</v>
      </c>
      <c r="AK3" s="50">
        <v>2</v>
      </c>
      <c r="AL3" s="50">
        <v>3</v>
      </c>
      <c r="AM3" s="50">
        <v>4</v>
      </c>
      <c r="AN3" s="50">
        <v>5</v>
      </c>
      <c r="AO3" s="50">
        <v>6</v>
      </c>
      <c r="AP3" s="50">
        <v>7</v>
      </c>
      <c r="AQ3" s="50">
        <v>8</v>
      </c>
      <c r="AR3" s="50">
        <v>9</v>
      </c>
      <c r="AS3" s="51">
        <v>10</v>
      </c>
    </row>
    <row r="4" spans="1:46" thickTop="1" x14ac:dyDescent="0.35">
      <c r="A4" s="108" t="s">
        <v>74</v>
      </c>
      <c r="B4" s="91">
        <v>5.17</v>
      </c>
      <c r="C4" s="91">
        <v>5.24</v>
      </c>
      <c r="D4" s="91">
        <v>5.08</v>
      </c>
      <c r="E4" s="91">
        <v>4.87</v>
      </c>
      <c r="F4" s="95">
        <v>4.83</v>
      </c>
      <c r="G4" s="23" t="s">
        <v>74</v>
      </c>
      <c r="H4" s="91">
        <v>2.17</v>
      </c>
      <c r="I4" s="91">
        <v>2.1800000000000002</v>
      </c>
      <c r="J4" s="91">
        <v>2.2599999999999998</v>
      </c>
      <c r="K4" s="91">
        <v>2.2799999999999998</v>
      </c>
      <c r="L4" s="91">
        <v>2.3199999999999998</v>
      </c>
      <c r="M4" s="91">
        <v>2.25</v>
      </c>
      <c r="N4" s="91">
        <v>2.27</v>
      </c>
      <c r="O4" s="91">
        <v>2.2400000000000002</v>
      </c>
      <c r="P4" s="91">
        <v>2.29</v>
      </c>
      <c r="Q4" s="95">
        <v>2.2799999999999998</v>
      </c>
      <c r="R4" s="108" t="s">
        <v>74</v>
      </c>
      <c r="S4" s="91">
        <v>5.07</v>
      </c>
      <c r="T4" s="91">
        <v>5.13</v>
      </c>
      <c r="U4" s="91">
        <v>5.12</v>
      </c>
      <c r="V4" s="91">
        <v>4.8899999999999997</v>
      </c>
      <c r="W4" s="95">
        <v>4.8600000000000003</v>
      </c>
      <c r="X4" s="23" t="s">
        <v>74</v>
      </c>
      <c r="Y4" s="91">
        <v>5.54</v>
      </c>
      <c r="Z4" s="91">
        <v>5.52</v>
      </c>
      <c r="AA4" s="91">
        <v>5.51</v>
      </c>
      <c r="AB4" s="91">
        <v>5.57</v>
      </c>
      <c r="AC4" s="91">
        <v>5.55</v>
      </c>
      <c r="AD4" s="91">
        <v>5.45</v>
      </c>
      <c r="AE4" s="91">
        <v>5.48</v>
      </c>
      <c r="AF4" s="91">
        <v>5.56</v>
      </c>
      <c r="AG4" s="91">
        <v>5.46</v>
      </c>
      <c r="AH4" s="95">
        <v>5.41</v>
      </c>
      <c r="AI4" s="23" t="s">
        <v>74</v>
      </c>
      <c r="AJ4" s="91">
        <v>2.16</v>
      </c>
      <c r="AK4" s="91">
        <v>2.17</v>
      </c>
      <c r="AL4" s="91">
        <v>2.33</v>
      </c>
      <c r="AM4" s="91">
        <v>2.29</v>
      </c>
      <c r="AN4" s="91">
        <v>2.35</v>
      </c>
      <c r="AO4" s="91">
        <v>2.4</v>
      </c>
      <c r="AP4" s="91">
        <v>2.44</v>
      </c>
      <c r="AQ4" s="91">
        <v>2.5</v>
      </c>
      <c r="AR4" s="91">
        <v>2.4500000000000002</v>
      </c>
      <c r="AS4" s="95">
        <v>2.27</v>
      </c>
    </row>
    <row r="5" spans="1:46" ht="16.5" x14ac:dyDescent="0.35">
      <c r="A5" s="109"/>
      <c r="B5" s="91">
        <v>5.09</v>
      </c>
      <c r="C5" s="90">
        <v>5.26</v>
      </c>
      <c r="D5" s="90">
        <v>5.07</v>
      </c>
      <c r="E5" s="90">
        <v>4.91</v>
      </c>
      <c r="F5" s="94">
        <v>4.75</v>
      </c>
      <c r="G5" s="25"/>
      <c r="H5" s="91">
        <v>2.21</v>
      </c>
      <c r="I5" s="90">
        <v>2.3199999999999998</v>
      </c>
      <c r="J5" s="90">
        <v>2.39</v>
      </c>
      <c r="K5" s="90">
        <v>2.4</v>
      </c>
      <c r="L5" s="90">
        <v>2.2999999999999998</v>
      </c>
      <c r="M5" s="90">
        <v>2.37</v>
      </c>
      <c r="N5" s="90">
        <v>2.33</v>
      </c>
      <c r="O5" s="90">
        <v>2.4</v>
      </c>
      <c r="P5" s="90">
        <v>2.3199999999999998</v>
      </c>
      <c r="Q5" s="94">
        <v>2.1800000000000002</v>
      </c>
      <c r="R5" s="109"/>
      <c r="S5" s="91">
        <v>5.17</v>
      </c>
      <c r="T5" s="90">
        <v>5.23</v>
      </c>
      <c r="U5" s="90">
        <v>5.13</v>
      </c>
      <c r="V5" s="90">
        <v>4.8499999999999996</v>
      </c>
      <c r="W5" s="94">
        <v>4.83</v>
      </c>
      <c r="X5" s="25"/>
      <c r="Y5" s="91">
        <v>5.48</v>
      </c>
      <c r="Z5" s="90">
        <v>5.74</v>
      </c>
      <c r="AA5" s="90">
        <v>5.68</v>
      </c>
      <c r="AB5" s="90">
        <v>5.65</v>
      </c>
      <c r="AC5" s="90">
        <v>5.68</v>
      </c>
      <c r="AD5" s="90">
        <v>5.52</v>
      </c>
      <c r="AE5" s="90">
        <v>5.51</v>
      </c>
      <c r="AF5" s="90">
        <v>5.66</v>
      </c>
      <c r="AG5" s="90">
        <v>5.51</v>
      </c>
      <c r="AH5" s="94">
        <v>5.35</v>
      </c>
      <c r="AI5" s="25"/>
      <c r="AJ5" s="91">
        <v>2.17</v>
      </c>
      <c r="AK5" s="90">
        <v>2.19</v>
      </c>
      <c r="AL5" s="90">
        <v>2.25</v>
      </c>
      <c r="AM5" s="90">
        <v>2.29</v>
      </c>
      <c r="AN5" s="90">
        <v>2.38</v>
      </c>
      <c r="AO5" s="90">
        <v>2.35</v>
      </c>
      <c r="AP5" s="90">
        <v>2.41</v>
      </c>
      <c r="AQ5" s="90">
        <v>2.46</v>
      </c>
      <c r="AR5" s="90">
        <v>2.41</v>
      </c>
      <c r="AS5" s="94">
        <v>2.27</v>
      </c>
    </row>
    <row r="6" spans="1:46" ht="16.5" x14ac:dyDescent="0.35">
      <c r="A6" s="109"/>
      <c r="B6" s="91">
        <v>5.0599999999999996</v>
      </c>
      <c r="C6" s="90">
        <v>5.1100000000000003</v>
      </c>
      <c r="D6" s="90">
        <v>5.07</v>
      </c>
      <c r="E6" s="90">
        <v>4.8899999999999997</v>
      </c>
      <c r="F6" s="94">
        <v>4.8899999999999997</v>
      </c>
      <c r="G6" s="25"/>
      <c r="H6" s="91">
        <v>2.14</v>
      </c>
      <c r="I6" s="90">
        <v>2.17</v>
      </c>
      <c r="J6" s="90">
        <v>2.35</v>
      </c>
      <c r="K6" s="90">
        <v>2.34</v>
      </c>
      <c r="L6" s="90">
        <v>2.37</v>
      </c>
      <c r="M6" s="90">
        <v>2.2799999999999998</v>
      </c>
      <c r="N6" s="90">
        <v>2.2799999999999998</v>
      </c>
      <c r="O6" s="90">
        <v>2.2799999999999998</v>
      </c>
      <c r="P6" s="90">
        <v>2.23</v>
      </c>
      <c r="Q6" s="94">
        <v>2.19</v>
      </c>
      <c r="R6" s="109"/>
      <c r="S6" s="91">
        <v>5.2</v>
      </c>
      <c r="T6" s="90">
        <v>5.19</v>
      </c>
      <c r="U6" s="90">
        <v>5.2</v>
      </c>
      <c r="V6" s="90">
        <v>4.87</v>
      </c>
      <c r="W6" s="94">
        <v>4.78</v>
      </c>
      <c r="X6" s="25"/>
      <c r="Y6" s="91">
        <v>5.44</v>
      </c>
      <c r="Z6" s="90">
        <v>5.78</v>
      </c>
      <c r="AA6" s="90">
        <v>5.72</v>
      </c>
      <c r="AB6" s="90">
        <v>5.7</v>
      </c>
      <c r="AC6" s="90">
        <v>5.59</v>
      </c>
      <c r="AD6" s="90">
        <v>5.66</v>
      </c>
      <c r="AE6" s="90">
        <v>5.45</v>
      </c>
      <c r="AF6" s="90">
        <v>5.65</v>
      </c>
      <c r="AG6" s="90">
        <v>5.34</v>
      </c>
      <c r="AH6" s="94">
        <v>5.36</v>
      </c>
      <c r="AI6" s="25"/>
      <c r="AJ6" s="91">
        <v>2.12</v>
      </c>
      <c r="AK6" s="90">
        <v>2.2000000000000002</v>
      </c>
      <c r="AL6" s="90">
        <v>2.21</v>
      </c>
      <c r="AM6" s="90">
        <v>2.2200000000000002</v>
      </c>
      <c r="AN6" s="90">
        <v>2.33</v>
      </c>
      <c r="AO6" s="90">
        <v>2.31</v>
      </c>
      <c r="AP6" s="90">
        <v>2.38</v>
      </c>
      <c r="AQ6" s="90">
        <v>2.37</v>
      </c>
      <c r="AR6" s="90">
        <v>2.42</v>
      </c>
      <c r="AS6" s="94">
        <v>2.2400000000000002</v>
      </c>
    </row>
    <row r="7" spans="1:46" ht="16.5" x14ac:dyDescent="0.35">
      <c r="A7" s="109"/>
      <c r="B7" s="91">
        <v>5.15</v>
      </c>
      <c r="C7" s="90">
        <v>5.18</v>
      </c>
      <c r="D7" s="90">
        <v>5.21</v>
      </c>
      <c r="E7" s="90">
        <v>4.88</v>
      </c>
      <c r="F7" s="94">
        <v>4.91</v>
      </c>
      <c r="G7" s="25"/>
      <c r="H7" s="91">
        <v>2.2400000000000002</v>
      </c>
      <c r="I7" s="90">
        <v>2.19</v>
      </c>
      <c r="J7" s="90">
        <v>2.31</v>
      </c>
      <c r="K7" s="90">
        <v>2.41</v>
      </c>
      <c r="L7" s="90">
        <v>2.39</v>
      </c>
      <c r="M7" s="90">
        <v>2.35</v>
      </c>
      <c r="N7" s="90">
        <v>2.29</v>
      </c>
      <c r="O7" s="90">
        <v>2.31</v>
      </c>
      <c r="P7" s="90">
        <v>2.29</v>
      </c>
      <c r="Q7" s="94">
        <v>2.21</v>
      </c>
      <c r="R7" s="109"/>
      <c r="S7" s="91">
        <v>5.17</v>
      </c>
      <c r="T7" s="90">
        <v>5.19</v>
      </c>
      <c r="U7" s="90">
        <v>5.05</v>
      </c>
      <c r="V7" s="90">
        <v>4.9400000000000004</v>
      </c>
      <c r="W7" s="94">
        <v>4.9000000000000004</v>
      </c>
      <c r="X7" s="25"/>
      <c r="Y7" s="91">
        <v>5.55</v>
      </c>
      <c r="Z7" s="90">
        <v>5.61</v>
      </c>
      <c r="AA7" s="90">
        <v>5.8</v>
      </c>
      <c r="AB7" s="90">
        <v>5.79</v>
      </c>
      <c r="AC7" s="90">
        <v>5.68</v>
      </c>
      <c r="AD7" s="90">
        <v>5.59</v>
      </c>
      <c r="AE7" s="90">
        <v>5.59</v>
      </c>
      <c r="AF7" s="90">
        <v>5.68</v>
      </c>
      <c r="AG7" s="90">
        <v>5.52</v>
      </c>
      <c r="AH7" s="94">
        <v>5.46</v>
      </c>
      <c r="AI7" s="25"/>
      <c r="AJ7" s="91">
        <v>2.2200000000000002</v>
      </c>
      <c r="AK7" s="90">
        <v>2.25</v>
      </c>
      <c r="AL7" s="90">
        <v>2.35</v>
      </c>
      <c r="AM7" s="90">
        <v>2.31</v>
      </c>
      <c r="AN7" s="90">
        <v>2.37</v>
      </c>
      <c r="AO7" s="90">
        <v>2.39</v>
      </c>
      <c r="AP7" s="90">
        <v>2.4</v>
      </c>
      <c r="AQ7" s="90">
        <v>2.35</v>
      </c>
      <c r="AR7" s="90">
        <v>2.41</v>
      </c>
      <c r="AS7" s="94">
        <v>2.2799999999999998</v>
      </c>
    </row>
    <row r="8" spans="1:46" ht="16.5" x14ac:dyDescent="0.35">
      <c r="A8" s="109"/>
      <c r="B8" s="91">
        <v>5.21</v>
      </c>
      <c r="C8" s="90">
        <v>5.13</v>
      </c>
      <c r="D8" s="90">
        <v>5.0199999999999996</v>
      </c>
      <c r="E8" s="90">
        <v>4.84</v>
      </c>
      <c r="F8" s="94">
        <v>4.7699999999999996</v>
      </c>
      <c r="G8" s="25"/>
      <c r="H8" s="91">
        <v>2.1800000000000002</v>
      </c>
      <c r="I8" s="90">
        <v>2.23</v>
      </c>
      <c r="J8" s="90">
        <v>2.39</v>
      </c>
      <c r="K8" s="90">
        <v>2.41</v>
      </c>
      <c r="L8" s="90">
        <v>2.39</v>
      </c>
      <c r="M8" s="90">
        <v>2.33</v>
      </c>
      <c r="N8" s="90">
        <v>2.33</v>
      </c>
      <c r="O8" s="90">
        <v>2.2999999999999998</v>
      </c>
      <c r="P8" s="90">
        <v>2.23</v>
      </c>
      <c r="Q8" s="94">
        <v>2.19</v>
      </c>
      <c r="R8" s="109"/>
      <c r="S8" s="91">
        <v>5.2</v>
      </c>
      <c r="T8" s="90">
        <v>5.21</v>
      </c>
      <c r="U8" s="90">
        <v>5.0999999999999996</v>
      </c>
      <c r="V8" s="90">
        <v>4.9800000000000004</v>
      </c>
      <c r="W8" s="94">
        <v>4.88</v>
      </c>
      <c r="X8" s="25"/>
      <c r="Y8" s="91">
        <v>5.34</v>
      </c>
      <c r="Z8" s="90">
        <v>5.62</v>
      </c>
      <c r="AA8" s="90">
        <v>5.64</v>
      </c>
      <c r="AB8" s="90">
        <v>5.65</v>
      </c>
      <c r="AC8" s="90">
        <v>5.57</v>
      </c>
      <c r="AD8" s="90">
        <v>5.46</v>
      </c>
      <c r="AE8" s="90">
        <v>5.51</v>
      </c>
      <c r="AF8" s="90">
        <v>5.48</v>
      </c>
      <c r="AG8" s="90">
        <v>5.42</v>
      </c>
      <c r="AH8" s="94">
        <v>5.29</v>
      </c>
      <c r="AI8" s="25"/>
      <c r="AJ8" s="91">
        <v>2.2000000000000002</v>
      </c>
      <c r="AK8" s="90">
        <v>2.2000000000000002</v>
      </c>
      <c r="AL8" s="90">
        <v>2.2999999999999998</v>
      </c>
      <c r="AM8" s="90">
        <v>2.25</v>
      </c>
      <c r="AN8" s="90">
        <v>2.2599999999999998</v>
      </c>
      <c r="AO8" s="90">
        <v>2.31</v>
      </c>
      <c r="AP8" s="90">
        <v>2.3199999999999998</v>
      </c>
      <c r="AQ8" s="90">
        <v>2.36</v>
      </c>
      <c r="AR8" s="90">
        <v>2.31</v>
      </c>
      <c r="AS8" s="94">
        <v>2.14</v>
      </c>
    </row>
    <row r="9" spans="1:46" ht="16.5" x14ac:dyDescent="0.35">
      <c r="A9" s="110"/>
      <c r="B9" s="90">
        <v>5.35</v>
      </c>
      <c r="C9" s="90">
        <v>5.22</v>
      </c>
      <c r="D9" s="90">
        <v>5.0599999999999996</v>
      </c>
      <c r="E9" s="90">
        <v>4.93</v>
      </c>
      <c r="F9" s="94">
        <v>5.04</v>
      </c>
      <c r="G9" s="25"/>
      <c r="H9" s="90">
        <v>2.16</v>
      </c>
      <c r="I9" s="90">
        <v>2.19</v>
      </c>
      <c r="J9" s="90">
        <v>2.27</v>
      </c>
      <c r="K9" s="90">
        <v>2.2599999999999998</v>
      </c>
      <c r="L9" s="90">
        <v>2.3199999999999998</v>
      </c>
      <c r="M9" s="90">
        <v>2.2999999999999998</v>
      </c>
      <c r="N9" s="90">
        <v>2.2599999999999998</v>
      </c>
      <c r="O9" s="90">
        <v>2.31</v>
      </c>
      <c r="P9" s="90">
        <v>2.23</v>
      </c>
      <c r="Q9" s="94">
        <v>2.21</v>
      </c>
      <c r="R9" s="110"/>
      <c r="S9" s="90">
        <v>5.12</v>
      </c>
      <c r="T9" s="90">
        <v>5.0999999999999996</v>
      </c>
      <c r="U9" s="90">
        <v>5.08</v>
      </c>
      <c r="V9" s="90">
        <v>4.84</v>
      </c>
      <c r="W9" s="94">
        <v>4.76</v>
      </c>
      <c r="X9" s="25"/>
      <c r="Y9" s="90">
        <v>5.5</v>
      </c>
      <c r="Z9" s="90">
        <v>5.71</v>
      </c>
      <c r="AA9" s="90">
        <v>5.77</v>
      </c>
      <c r="AB9" s="90">
        <v>5.87</v>
      </c>
      <c r="AC9" s="90">
        <v>5.61</v>
      </c>
      <c r="AD9" s="90">
        <v>5.61</v>
      </c>
      <c r="AE9" s="90">
        <v>5.5</v>
      </c>
      <c r="AF9" s="90">
        <v>5.32</v>
      </c>
      <c r="AG9" s="90">
        <v>5.4</v>
      </c>
      <c r="AH9" s="94">
        <v>5.38</v>
      </c>
      <c r="AI9" s="25"/>
      <c r="AJ9" s="90">
        <v>2.25</v>
      </c>
      <c r="AK9" s="90">
        <v>2.2799999999999998</v>
      </c>
      <c r="AL9" s="90">
        <v>2.3199999999999998</v>
      </c>
      <c r="AM9" s="90">
        <v>2.2999999999999998</v>
      </c>
      <c r="AN9" s="90">
        <v>2.29</v>
      </c>
      <c r="AO9" s="90">
        <v>2.3199999999999998</v>
      </c>
      <c r="AP9" s="90">
        <v>2.31</v>
      </c>
      <c r="AQ9" s="90">
        <v>2.3199999999999998</v>
      </c>
      <c r="AR9" s="90">
        <v>2.25</v>
      </c>
      <c r="AS9" s="94">
        <v>2.19</v>
      </c>
    </row>
    <row r="10" spans="1:46" ht="16.5" x14ac:dyDescent="0.35">
      <c r="A10" s="111"/>
      <c r="B10" s="90">
        <v>5.27</v>
      </c>
      <c r="C10" s="90">
        <v>5.25</v>
      </c>
      <c r="D10" s="90">
        <v>5.2</v>
      </c>
      <c r="E10" s="90">
        <v>4.93</v>
      </c>
      <c r="F10" s="94">
        <v>4.91</v>
      </c>
      <c r="G10" s="31"/>
      <c r="H10" s="90">
        <v>2.2200000000000002</v>
      </c>
      <c r="I10" s="90">
        <v>2.21</v>
      </c>
      <c r="J10" s="90">
        <v>2.3199999999999998</v>
      </c>
      <c r="K10" s="90">
        <v>2.33</v>
      </c>
      <c r="L10" s="90">
        <v>2.33</v>
      </c>
      <c r="M10" s="90">
        <v>2.38</v>
      </c>
      <c r="N10" s="90">
        <v>2.39</v>
      </c>
      <c r="O10" s="90">
        <v>2.35</v>
      </c>
      <c r="P10" s="90">
        <v>2.2599999999999998</v>
      </c>
      <c r="Q10" s="94">
        <v>2.2200000000000002</v>
      </c>
      <c r="R10" s="111"/>
      <c r="S10" s="90">
        <v>4.99</v>
      </c>
      <c r="T10" s="90">
        <v>5.12</v>
      </c>
      <c r="U10" s="90">
        <v>5.1100000000000003</v>
      </c>
      <c r="V10" s="90">
        <v>4.91</v>
      </c>
      <c r="W10" s="94">
        <v>4.7699999999999996</v>
      </c>
      <c r="X10" s="31"/>
      <c r="Y10" s="90">
        <v>5.54</v>
      </c>
      <c r="Z10" s="90">
        <v>5.64</v>
      </c>
      <c r="AA10" s="90">
        <v>5.74</v>
      </c>
      <c r="AB10" s="90">
        <v>5.97</v>
      </c>
      <c r="AC10" s="90">
        <v>5.72</v>
      </c>
      <c r="AD10" s="90">
        <v>5.67</v>
      </c>
      <c r="AE10" s="90">
        <v>5.44</v>
      </c>
      <c r="AF10" s="90">
        <v>5.31</v>
      </c>
      <c r="AG10" s="90">
        <v>5.5</v>
      </c>
      <c r="AH10" s="94">
        <v>5.44</v>
      </c>
      <c r="AI10" s="31"/>
      <c r="AJ10" s="90">
        <v>2.2799999999999998</v>
      </c>
      <c r="AK10" s="90">
        <v>2.2599999999999998</v>
      </c>
      <c r="AL10" s="90">
        <v>2.2799999999999998</v>
      </c>
      <c r="AM10" s="90">
        <v>2.39</v>
      </c>
      <c r="AN10" s="90">
        <v>2.41</v>
      </c>
      <c r="AO10" s="90">
        <v>2.39</v>
      </c>
      <c r="AP10" s="90">
        <v>2.44</v>
      </c>
      <c r="AQ10" s="90">
        <v>2.39</v>
      </c>
      <c r="AR10" s="90">
        <v>2.37</v>
      </c>
      <c r="AS10" s="94">
        <v>2.23</v>
      </c>
    </row>
    <row r="11" spans="1:46" ht="16.5" x14ac:dyDescent="0.35">
      <c r="A11" s="109"/>
      <c r="B11" s="96">
        <v>5.19</v>
      </c>
      <c r="C11" s="96">
        <v>5.26</v>
      </c>
      <c r="D11" s="96">
        <v>5.13</v>
      </c>
      <c r="E11" s="96">
        <v>5.04</v>
      </c>
      <c r="F11" s="97">
        <v>4.92</v>
      </c>
      <c r="G11" s="23"/>
      <c r="H11" s="96">
        <v>2.21</v>
      </c>
      <c r="I11" s="96">
        <v>2.21</v>
      </c>
      <c r="J11" s="96">
        <v>2.29</v>
      </c>
      <c r="K11" s="96">
        <v>2.31</v>
      </c>
      <c r="L11" s="96">
        <v>2.3199999999999998</v>
      </c>
      <c r="M11" s="96">
        <v>2.37</v>
      </c>
      <c r="N11" s="96">
        <v>2.35</v>
      </c>
      <c r="O11" s="96">
        <v>2.34</v>
      </c>
      <c r="P11" s="96">
        <v>2.2400000000000002</v>
      </c>
      <c r="Q11" s="97">
        <v>2.19</v>
      </c>
      <c r="R11" s="109"/>
      <c r="S11" s="96">
        <v>5.12</v>
      </c>
      <c r="T11" s="96">
        <v>5.05</v>
      </c>
      <c r="U11" s="96">
        <v>5.0199999999999996</v>
      </c>
      <c r="V11" s="96">
        <v>4.83</v>
      </c>
      <c r="W11" s="97">
        <v>4.84</v>
      </c>
      <c r="X11" s="23"/>
      <c r="Y11" s="96">
        <v>5.66</v>
      </c>
      <c r="Z11" s="96">
        <v>5.63</v>
      </c>
      <c r="AA11" s="96">
        <v>5.71</v>
      </c>
      <c r="AB11" s="96">
        <v>5.8</v>
      </c>
      <c r="AC11" s="96">
        <v>5.7</v>
      </c>
      <c r="AD11" s="96">
        <v>5.63</v>
      </c>
      <c r="AE11" s="96">
        <v>5.52</v>
      </c>
      <c r="AF11" s="96">
        <v>5.37</v>
      </c>
      <c r="AG11" s="96">
        <v>5.44</v>
      </c>
      <c r="AH11" s="97">
        <v>5.31</v>
      </c>
      <c r="AI11" s="23"/>
      <c r="AJ11" s="96">
        <v>2.2999999999999998</v>
      </c>
      <c r="AK11" s="96">
        <v>2.29</v>
      </c>
      <c r="AL11" s="96">
        <v>2.35</v>
      </c>
      <c r="AM11" s="96">
        <v>2.36</v>
      </c>
      <c r="AN11" s="96">
        <v>2.37</v>
      </c>
      <c r="AO11" s="96">
        <v>2.36</v>
      </c>
      <c r="AP11" s="96">
        <v>2.36</v>
      </c>
      <c r="AQ11" s="96">
        <v>2.38</v>
      </c>
      <c r="AR11" s="96">
        <v>2.33</v>
      </c>
      <c r="AS11" s="97">
        <v>2.25</v>
      </c>
    </row>
    <row r="12" spans="1:46" ht="16.5" x14ac:dyDescent="0.35">
      <c r="A12" s="109"/>
      <c r="B12" s="90">
        <v>5.18</v>
      </c>
      <c r="C12" s="90">
        <v>5.2</v>
      </c>
      <c r="D12" s="90">
        <v>5.08</v>
      </c>
      <c r="E12" s="90">
        <v>4.92</v>
      </c>
      <c r="F12" s="94">
        <v>4.93</v>
      </c>
      <c r="G12" s="25"/>
      <c r="H12" s="90">
        <v>2.2400000000000002</v>
      </c>
      <c r="I12" s="90">
        <v>2.2200000000000002</v>
      </c>
      <c r="J12" s="90">
        <v>2.3199999999999998</v>
      </c>
      <c r="K12" s="90">
        <v>2.35</v>
      </c>
      <c r="L12" s="90">
        <v>2.42</v>
      </c>
      <c r="M12" s="90">
        <v>2.4500000000000002</v>
      </c>
      <c r="N12" s="90">
        <v>2.4</v>
      </c>
      <c r="O12" s="90">
        <v>2.33</v>
      </c>
      <c r="P12" s="90">
        <v>2.274</v>
      </c>
      <c r="Q12" s="94">
        <v>2.2000000000000002</v>
      </c>
      <c r="R12" s="109"/>
      <c r="S12" s="90">
        <v>5.05</v>
      </c>
      <c r="T12" s="90">
        <v>5.15</v>
      </c>
      <c r="U12" s="90">
        <v>5.01</v>
      </c>
      <c r="V12" s="90">
        <v>4.83</v>
      </c>
      <c r="W12" s="94">
        <v>4.8</v>
      </c>
      <c r="X12" s="25"/>
      <c r="Y12" s="90">
        <v>5.44</v>
      </c>
      <c r="Z12" s="90">
        <v>5.56</v>
      </c>
      <c r="AA12" s="90">
        <v>5.83</v>
      </c>
      <c r="AB12" s="90">
        <v>5.85</v>
      </c>
      <c r="AC12" s="90">
        <v>5.73</v>
      </c>
      <c r="AD12" s="90">
        <v>5.71</v>
      </c>
      <c r="AE12" s="90">
        <v>5.37</v>
      </c>
      <c r="AF12" s="90">
        <v>5.4</v>
      </c>
      <c r="AG12" s="90">
        <v>5.45</v>
      </c>
      <c r="AH12" s="94">
        <v>5.32</v>
      </c>
      <c r="AI12" s="25"/>
      <c r="AJ12" s="90">
        <v>2.2799999999999998</v>
      </c>
      <c r="AK12" s="90">
        <v>2.2599999999999998</v>
      </c>
      <c r="AL12" s="90">
        <v>2.2999999999999998</v>
      </c>
      <c r="AM12" s="90">
        <v>2.2999999999999998</v>
      </c>
      <c r="AN12" s="90">
        <v>2.35</v>
      </c>
      <c r="AO12" s="90">
        <v>2.34</v>
      </c>
      <c r="AP12" s="90">
        <v>2.2999999999999998</v>
      </c>
      <c r="AQ12" s="90">
        <v>2.4</v>
      </c>
      <c r="AR12" s="90">
        <v>2.2599999999999998</v>
      </c>
      <c r="AS12" s="94">
        <v>2.23</v>
      </c>
    </row>
    <row r="13" spans="1:46" thickBot="1" x14ac:dyDescent="0.4">
      <c r="A13" s="112"/>
      <c r="B13" s="92">
        <v>5.15</v>
      </c>
      <c r="C13" s="92">
        <v>5.13</v>
      </c>
      <c r="D13" s="92">
        <v>5.01</v>
      </c>
      <c r="E13" s="92">
        <v>4.8600000000000003</v>
      </c>
      <c r="F13" s="93">
        <v>4.93</v>
      </c>
      <c r="G13" s="33"/>
      <c r="H13" s="92">
        <v>2.16</v>
      </c>
      <c r="I13" s="92">
        <v>2.23</v>
      </c>
      <c r="J13" s="92">
        <v>2.3199999999999998</v>
      </c>
      <c r="K13" s="92">
        <v>2.33</v>
      </c>
      <c r="L13" s="92">
        <v>2.31</v>
      </c>
      <c r="M13" s="92">
        <v>2.2999999999999998</v>
      </c>
      <c r="N13" s="92">
        <v>2.34</v>
      </c>
      <c r="O13" s="92">
        <v>2.2999999999999998</v>
      </c>
      <c r="P13" s="92">
        <v>2.29</v>
      </c>
      <c r="Q13" s="93">
        <v>2.23</v>
      </c>
      <c r="R13" s="112"/>
      <c r="S13" s="92">
        <v>5.09</v>
      </c>
      <c r="T13" s="92">
        <v>5.09</v>
      </c>
      <c r="U13" s="92">
        <v>5.0999999999999996</v>
      </c>
      <c r="V13" s="92">
        <v>4.79</v>
      </c>
      <c r="W13" s="93">
        <v>4.74</v>
      </c>
      <c r="X13" s="33"/>
      <c r="Y13" s="92">
        <v>5.28</v>
      </c>
      <c r="Z13" s="92">
        <v>5.55</v>
      </c>
      <c r="AA13" s="92">
        <v>5.63</v>
      </c>
      <c r="AB13" s="92">
        <v>5.61</v>
      </c>
      <c r="AC13" s="92">
        <v>5.77</v>
      </c>
      <c r="AD13" s="92">
        <v>5.48</v>
      </c>
      <c r="AE13" s="92">
        <v>5.44</v>
      </c>
      <c r="AF13" s="92">
        <v>5.26</v>
      </c>
      <c r="AG13" s="92">
        <v>5.29</v>
      </c>
      <c r="AH13" s="93">
        <v>5.35</v>
      </c>
      <c r="AI13" s="33"/>
      <c r="AJ13" s="92">
        <v>2.29</v>
      </c>
      <c r="AK13" s="92">
        <v>2.2799999999999998</v>
      </c>
      <c r="AL13" s="92">
        <v>2.35</v>
      </c>
      <c r="AM13" s="92">
        <v>2.35</v>
      </c>
      <c r="AN13" s="92">
        <v>2.38</v>
      </c>
      <c r="AO13" s="92">
        <v>2.35</v>
      </c>
      <c r="AP13" s="92">
        <v>2.35</v>
      </c>
      <c r="AQ13" s="92">
        <v>2.3199999999999998</v>
      </c>
      <c r="AR13" s="92">
        <v>2.27</v>
      </c>
      <c r="AS13" s="93">
        <v>2.15</v>
      </c>
    </row>
    <row r="14" spans="1:46" ht="16.5" x14ac:dyDescent="0.35">
      <c r="A14" s="113" t="s">
        <v>75</v>
      </c>
      <c r="B14" s="114">
        <v>4.91</v>
      </c>
      <c r="C14" s="115">
        <v>4.91</v>
      </c>
      <c r="D14" s="115">
        <v>4.79</v>
      </c>
      <c r="E14" s="115">
        <v>4.63</v>
      </c>
      <c r="F14" s="116">
        <v>4.58</v>
      </c>
      <c r="G14" s="113" t="s">
        <v>75</v>
      </c>
      <c r="H14" s="115">
        <v>2.0099999999999998</v>
      </c>
      <c r="I14" s="115">
        <v>1.96</v>
      </c>
      <c r="J14" s="115">
        <v>2.06</v>
      </c>
      <c r="K14" s="115">
        <v>2.13</v>
      </c>
      <c r="L14" s="115">
        <v>2.13</v>
      </c>
      <c r="M14" s="115">
        <v>2.12</v>
      </c>
      <c r="N14" s="115">
        <v>2.1</v>
      </c>
      <c r="O14" s="115">
        <v>2.0699999999999998</v>
      </c>
      <c r="P14" s="115">
        <v>2.0499999999999998</v>
      </c>
      <c r="Q14" s="116">
        <v>1.99</v>
      </c>
      <c r="R14" s="113" t="s">
        <v>75</v>
      </c>
      <c r="S14" s="114">
        <v>3.82</v>
      </c>
      <c r="T14" s="115">
        <v>3.95</v>
      </c>
      <c r="U14" s="115">
        <v>3.84</v>
      </c>
      <c r="V14" s="115">
        <v>3.57</v>
      </c>
      <c r="W14" s="116">
        <v>3.53</v>
      </c>
      <c r="X14" s="113" t="s">
        <v>75</v>
      </c>
      <c r="Y14" s="115">
        <v>4.22</v>
      </c>
      <c r="Z14" s="115">
        <v>4.33</v>
      </c>
      <c r="AA14" s="115">
        <v>4.41</v>
      </c>
      <c r="AB14" s="115">
        <v>4.38</v>
      </c>
      <c r="AC14" s="115">
        <v>4.33</v>
      </c>
      <c r="AD14" s="115">
        <v>4.21</v>
      </c>
      <c r="AE14" s="115">
        <v>4.28</v>
      </c>
      <c r="AF14" s="115">
        <v>4.24</v>
      </c>
      <c r="AG14" s="115">
        <v>4.1900000000000004</v>
      </c>
      <c r="AH14" s="116">
        <v>4.1399999999999997</v>
      </c>
      <c r="AI14" s="113" t="s">
        <v>75</v>
      </c>
      <c r="AJ14" s="115">
        <v>1.9</v>
      </c>
      <c r="AK14" s="115">
        <v>1.94</v>
      </c>
      <c r="AL14" s="115">
        <v>2.0699999999999998</v>
      </c>
      <c r="AM14" s="115">
        <v>2.13</v>
      </c>
      <c r="AN14" s="115">
        <v>2.14</v>
      </c>
      <c r="AO14" s="115">
        <v>2.15</v>
      </c>
      <c r="AP14" s="115">
        <v>2.21</v>
      </c>
      <c r="AQ14" s="115">
        <v>2.2000000000000002</v>
      </c>
      <c r="AR14" s="115">
        <v>2.16</v>
      </c>
      <c r="AS14" s="116">
        <v>2.0299999999999998</v>
      </c>
      <c r="AT14" s="96"/>
    </row>
    <row r="15" spans="1:46" ht="16.5" x14ac:dyDescent="0.35">
      <c r="A15" s="14"/>
      <c r="B15" s="98">
        <v>4.93</v>
      </c>
      <c r="C15" s="98">
        <v>4.95</v>
      </c>
      <c r="D15" s="98">
        <v>4.8099999999999996</v>
      </c>
      <c r="E15" s="98">
        <v>4.6100000000000003</v>
      </c>
      <c r="F15" s="99">
        <v>4.54</v>
      </c>
      <c r="G15" s="25"/>
      <c r="H15" s="98">
        <v>2.09</v>
      </c>
      <c r="I15" s="98">
        <v>2.1</v>
      </c>
      <c r="J15" s="98">
        <v>2.1800000000000002</v>
      </c>
      <c r="K15" s="98">
        <v>2.2799999999999998</v>
      </c>
      <c r="L15" s="98">
        <v>2.23</v>
      </c>
      <c r="M15" s="98">
        <v>2.2000000000000002</v>
      </c>
      <c r="N15" s="98">
        <v>2.16</v>
      </c>
      <c r="O15" s="98">
        <v>2.14</v>
      </c>
      <c r="P15" s="98">
        <v>2.15</v>
      </c>
      <c r="Q15" s="99">
        <v>1.99</v>
      </c>
      <c r="R15" s="14"/>
      <c r="S15" s="98">
        <v>3.91</v>
      </c>
      <c r="T15" s="98">
        <v>3.87</v>
      </c>
      <c r="U15" s="98">
        <v>3.82</v>
      </c>
      <c r="V15" s="98">
        <v>3.58</v>
      </c>
      <c r="W15" s="99">
        <v>3.54</v>
      </c>
      <c r="X15" s="25"/>
      <c r="Y15" s="98">
        <v>4.1900000000000004</v>
      </c>
      <c r="Z15" s="98">
        <v>4.3</v>
      </c>
      <c r="AA15" s="98">
        <v>4.4400000000000004</v>
      </c>
      <c r="AB15" s="98">
        <v>4.42</v>
      </c>
      <c r="AC15" s="98">
        <v>4.3499999999999996</v>
      </c>
      <c r="AD15" s="98">
        <v>4.22</v>
      </c>
      <c r="AE15" s="98">
        <v>4.2</v>
      </c>
      <c r="AF15" s="98">
        <v>4.22</v>
      </c>
      <c r="AG15" s="98">
        <v>4.13</v>
      </c>
      <c r="AH15" s="99">
        <v>4.13</v>
      </c>
      <c r="AI15" s="25"/>
      <c r="AJ15" s="98">
        <v>1.91</v>
      </c>
      <c r="AK15" s="98">
        <v>1.98</v>
      </c>
      <c r="AL15" s="98">
        <v>2.0499999999999998</v>
      </c>
      <c r="AM15" s="98">
        <v>2.08</v>
      </c>
      <c r="AN15" s="98">
        <v>2.09</v>
      </c>
      <c r="AO15" s="98">
        <v>2.08</v>
      </c>
      <c r="AP15" s="98">
        <v>2.12</v>
      </c>
      <c r="AQ15" s="98">
        <v>2.17</v>
      </c>
      <c r="AR15" s="98">
        <v>2.13</v>
      </c>
      <c r="AS15" s="99">
        <v>2.0699999999999998</v>
      </c>
    </row>
    <row r="16" spans="1:46" ht="16.5" x14ac:dyDescent="0.35">
      <c r="A16" s="14"/>
      <c r="B16" s="98">
        <v>4.9000000000000004</v>
      </c>
      <c r="C16" s="98">
        <v>4.96</v>
      </c>
      <c r="D16" s="98">
        <v>4.8899999999999997</v>
      </c>
      <c r="E16" s="98">
        <v>4.7</v>
      </c>
      <c r="F16" s="99">
        <v>4.6500000000000004</v>
      </c>
      <c r="G16" s="25"/>
      <c r="H16" s="98">
        <v>2.02</v>
      </c>
      <c r="I16" s="98">
        <v>1.92</v>
      </c>
      <c r="J16" s="98">
        <v>2.12</v>
      </c>
      <c r="K16" s="98">
        <v>2.13</v>
      </c>
      <c r="L16" s="98">
        <v>2.14</v>
      </c>
      <c r="M16" s="98">
        <v>2.1</v>
      </c>
      <c r="N16" s="98">
        <v>2.08</v>
      </c>
      <c r="O16" s="98">
        <v>2.0499999999999998</v>
      </c>
      <c r="P16" s="98">
        <v>2.06</v>
      </c>
      <c r="Q16" s="99">
        <v>2.0099999999999998</v>
      </c>
      <c r="R16" s="14"/>
      <c r="S16" s="98">
        <v>3.86</v>
      </c>
      <c r="T16" s="98">
        <v>3.91</v>
      </c>
      <c r="U16" s="98">
        <v>3.76</v>
      </c>
      <c r="V16" s="98">
        <v>3.53</v>
      </c>
      <c r="W16" s="99">
        <v>3.55</v>
      </c>
      <c r="X16" s="25"/>
      <c r="Y16" s="98">
        <v>4.2300000000000004</v>
      </c>
      <c r="Z16" s="98">
        <v>4.33</v>
      </c>
      <c r="AA16" s="98">
        <v>4.45</v>
      </c>
      <c r="AB16" s="98">
        <v>4.3899999999999997</v>
      </c>
      <c r="AC16" s="98">
        <v>4.28</v>
      </c>
      <c r="AD16" s="98">
        <v>4.16</v>
      </c>
      <c r="AE16" s="98">
        <v>4.1500000000000004</v>
      </c>
      <c r="AF16" s="98">
        <v>4.1900000000000004</v>
      </c>
      <c r="AG16" s="98">
        <v>4.1399999999999997</v>
      </c>
      <c r="AH16" s="99">
        <v>4.08</v>
      </c>
      <c r="AI16" s="25"/>
      <c r="AJ16" s="98">
        <v>1.93</v>
      </c>
      <c r="AK16" s="98">
        <v>1.93</v>
      </c>
      <c r="AL16" s="98">
        <v>1.99</v>
      </c>
      <c r="AM16" s="98">
        <v>2.0099999999999998</v>
      </c>
      <c r="AN16" s="98">
        <v>2.08</v>
      </c>
      <c r="AO16" s="98">
        <v>2.04</v>
      </c>
      <c r="AP16" s="98">
        <v>2.06</v>
      </c>
      <c r="AQ16" s="98">
        <v>2.15</v>
      </c>
      <c r="AR16" s="98">
        <v>2.13</v>
      </c>
      <c r="AS16" s="99">
        <v>1.98</v>
      </c>
    </row>
    <row r="17" spans="1:45" ht="16.5" x14ac:dyDescent="0.35">
      <c r="A17" s="14"/>
      <c r="B17" s="98">
        <v>4.92</v>
      </c>
      <c r="C17" s="98">
        <v>4.91</v>
      </c>
      <c r="D17" s="98">
        <v>4.92</v>
      </c>
      <c r="E17" s="98">
        <v>4.6900000000000004</v>
      </c>
      <c r="F17" s="99">
        <v>4.6399999999999997</v>
      </c>
      <c r="G17" s="25"/>
      <c r="H17" s="98">
        <v>2.0099999999999998</v>
      </c>
      <c r="I17" s="98">
        <v>2.0099999999999998</v>
      </c>
      <c r="J17" s="98">
        <v>2.1</v>
      </c>
      <c r="K17" s="98">
        <v>2.1800000000000002</v>
      </c>
      <c r="L17" s="98">
        <v>2.17</v>
      </c>
      <c r="M17" s="98">
        <v>2.15</v>
      </c>
      <c r="N17" s="98">
        <v>2.12</v>
      </c>
      <c r="O17" s="98">
        <v>2.08</v>
      </c>
      <c r="P17" s="98">
        <v>2.06</v>
      </c>
      <c r="Q17" s="99">
        <v>2.0099999999999998</v>
      </c>
      <c r="R17" s="14"/>
      <c r="S17" s="98">
        <v>3.95</v>
      </c>
      <c r="T17" s="98">
        <v>3.93</v>
      </c>
      <c r="U17" s="98">
        <v>3.75</v>
      </c>
      <c r="V17" s="98">
        <v>3.61</v>
      </c>
      <c r="W17" s="99">
        <v>3.55</v>
      </c>
      <c r="X17" s="25"/>
      <c r="Y17" s="98">
        <v>4.21</v>
      </c>
      <c r="Z17" s="98">
        <v>4.34</v>
      </c>
      <c r="AA17" s="98">
        <v>4.47</v>
      </c>
      <c r="AB17" s="98">
        <v>4.32</v>
      </c>
      <c r="AC17" s="98">
        <v>4.2300000000000004</v>
      </c>
      <c r="AD17" s="98">
        <v>4.13</v>
      </c>
      <c r="AE17" s="98">
        <v>4.1399999999999997</v>
      </c>
      <c r="AF17" s="98">
        <v>4.2</v>
      </c>
      <c r="AG17" s="98">
        <v>4.0999999999999996</v>
      </c>
      <c r="AH17" s="99">
        <v>4.1100000000000003</v>
      </c>
      <c r="AI17" s="25"/>
      <c r="AJ17" s="98">
        <v>1.96</v>
      </c>
      <c r="AK17" s="98">
        <v>1.95</v>
      </c>
      <c r="AL17" s="98">
        <v>2.15</v>
      </c>
      <c r="AM17" s="98">
        <v>2.11</v>
      </c>
      <c r="AN17" s="98">
        <v>2.12</v>
      </c>
      <c r="AO17" s="98">
        <v>2.12</v>
      </c>
      <c r="AP17" s="98">
        <v>2.13</v>
      </c>
      <c r="AQ17" s="98">
        <v>2.16</v>
      </c>
      <c r="AR17" s="98">
        <v>2.0699999999999998</v>
      </c>
      <c r="AS17" s="99">
        <v>2.0099999999999998</v>
      </c>
    </row>
    <row r="18" spans="1:45" ht="16.5" x14ac:dyDescent="0.35">
      <c r="A18" s="14"/>
      <c r="B18" s="98">
        <v>4.79</v>
      </c>
      <c r="C18" s="98">
        <v>4.9400000000000004</v>
      </c>
      <c r="D18" s="98">
        <v>4.76</v>
      </c>
      <c r="E18" s="98">
        <v>4.57</v>
      </c>
      <c r="F18" s="99">
        <v>4.55</v>
      </c>
      <c r="G18" s="25"/>
      <c r="H18" s="98">
        <v>2.04</v>
      </c>
      <c r="I18" s="98">
        <v>1.98</v>
      </c>
      <c r="J18" s="98">
        <v>2.16</v>
      </c>
      <c r="K18" s="98">
        <v>2.21</v>
      </c>
      <c r="L18" s="98">
        <v>2.2000000000000002</v>
      </c>
      <c r="M18" s="98">
        <v>2.16</v>
      </c>
      <c r="N18" s="98">
        <v>2.13</v>
      </c>
      <c r="O18" s="98">
        <v>2.11</v>
      </c>
      <c r="P18" s="98">
        <v>2.04</v>
      </c>
      <c r="Q18" s="99">
        <v>1.94</v>
      </c>
      <c r="R18" s="14"/>
      <c r="S18" s="98">
        <v>3.8</v>
      </c>
      <c r="T18" s="98">
        <v>3.92</v>
      </c>
      <c r="U18" s="98">
        <v>3.72</v>
      </c>
      <c r="V18" s="98">
        <v>3.62</v>
      </c>
      <c r="W18" s="99">
        <v>3.54</v>
      </c>
      <c r="X18" s="25"/>
      <c r="Y18" s="98">
        <v>4.18</v>
      </c>
      <c r="Z18" s="98">
        <v>4.3600000000000003</v>
      </c>
      <c r="AA18" s="98">
        <v>4.38</v>
      </c>
      <c r="AB18" s="98">
        <v>4.26</v>
      </c>
      <c r="AC18" s="98">
        <v>4.25</v>
      </c>
      <c r="AD18" s="98">
        <v>4.16</v>
      </c>
      <c r="AE18" s="98">
        <v>4.12</v>
      </c>
      <c r="AF18" s="98">
        <v>4.21</v>
      </c>
      <c r="AG18" s="98">
        <v>4.1500000000000004</v>
      </c>
      <c r="AH18" s="99">
        <v>4.18</v>
      </c>
      <c r="AI18" s="25"/>
      <c r="AJ18" s="98">
        <v>1.94</v>
      </c>
      <c r="AK18" s="98">
        <v>1.99</v>
      </c>
      <c r="AL18" s="98">
        <v>2.04</v>
      </c>
      <c r="AM18" s="98">
        <v>2.0099999999999998</v>
      </c>
      <c r="AN18" s="98">
        <v>1.99</v>
      </c>
      <c r="AO18" s="98">
        <v>2.06</v>
      </c>
      <c r="AP18" s="98">
        <v>2.0699999999999998</v>
      </c>
      <c r="AQ18" s="98">
        <v>2.0739999999999998</v>
      </c>
      <c r="AR18" s="98">
        <v>2.04</v>
      </c>
      <c r="AS18" s="99">
        <v>1.92</v>
      </c>
    </row>
    <row r="19" spans="1:45" ht="16.5" x14ac:dyDescent="0.35">
      <c r="A19" s="14"/>
      <c r="B19" s="98">
        <v>4.92</v>
      </c>
      <c r="C19" s="98">
        <v>4.95</v>
      </c>
      <c r="D19" s="98">
        <v>4.9000000000000004</v>
      </c>
      <c r="E19" s="98">
        <v>4.62</v>
      </c>
      <c r="F19" s="99">
        <v>4.7</v>
      </c>
      <c r="G19" s="25"/>
      <c r="H19" s="98">
        <v>1.97</v>
      </c>
      <c r="I19" s="98">
        <v>2.1</v>
      </c>
      <c r="J19" s="98">
        <v>2.17</v>
      </c>
      <c r="K19" s="98">
        <v>2.2000000000000002</v>
      </c>
      <c r="L19" s="98">
        <v>2.19</v>
      </c>
      <c r="M19" s="98">
        <v>2.19</v>
      </c>
      <c r="N19" s="98">
        <v>2.2000000000000002</v>
      </c>
      <c r="O19" s="98">
        <v>2.17</v>
      </c>
      <c r="P19" s="98">
        <v>2.1</v>
      </c>
      <c r="Q19" s="99">
        <v>2.0299999999999998</v>
      </c>
      <c r="R19" s="14"/>
      <c r="S19" s="98">
        <v>4.1900000000000004</v>
      </c>
      <c r="T19" s="98">
        <v>4.09</v>
      </c>
      <c r="U19" s="98">
        <v>4.13</v>
      </c>
      <c r="V19" s="98">
        <v>3.84</v>
      </c>
      <c r="W19" s="99">
        <v>3.84</v>
      </c>
      <c r="X19" s="25"/>
      <c r="Y19" s="98">
        <v>4.4000000000000004</v>
      </c>
      <c r="Z19" s="98">
        <v>4.53</v>
      </c>
      <c r="AA19" s="98">
        <v>4.7</v>
      </c>
      <c r="AB19" s="98">
        <v>4.6500000000000004</v>
      </c>
      <c r="AC19" s="98">
        <v>4.5999999999999996</v>
      </c>
      <c r="AD19" s="98">
        <v>4.4800000000000004</v>
      </c>
      <c r="AE19" s="98">
        <v>4.37</v>
      </c>
      <c r="AF19" s="98">
        <v>4.1500000000000004</v>
      </c>
      <c r="AG19" s="98">
        <v>4.2300000000000004</v>
      </c>
      <c r="AH19" s="99">
        <v>4.18</v>
      </c>
      <c r="AI19" s="25"/>
      <c r="AJ19" s="98">
        <v>1.98</v>
      </c>
      <c r="AK19" s="98">
        <v>1.95</v>
      </c>
      <c r="AL19" s="98">
        <v>2.0499999999999998</v>
      </c>
      <c r="AM19" s="98">
        <v>2.0699999999999998</v>
      </c>
      <c r="AN19" s="98">
        <v>2.08</v>
      </c>
      <c r="AO19" s="98">
        <v>2.12</v>
      </c>
      <c r="AP19" s="98">
        <v>2.12</v>
      </c>
      <c r="AQ19" s="98">
        <v>2.1</v>
      </c>
      <c r="AR19" s="98">
        <v>2.0499999999999998</v>
      </c>
      <c r="AS19" s="99">
        <v>2</v>
      </c>
    </row>
    <row r="20" spans="1:45" ht="16.5" x14ac:dyDescent="0.35">
      <c r="A20" s="14"/>
      <c r="B20" s="98">
        <v>4.83</v>
      </c>
      <c r="C20" s="98">
        <v>5</v>
      </c>
      <c r="D20" s="98">
        <v>4.87</v>
      </c>
      <c r="E20" s="98">
        <v>4.6500000000000004</v>
      </c>
      <c r="F20" s="99">
        <v>4.6399999999999997</v>
      </c>
      <c r="G20" s="25"/>
      <c r="H20" s="98">
        <v>2.0099999999999998</v>
      </c>
      <c r="I20" s="98">
        <v>2.06</v>
      </c>
      <c r="J20" s="98">
        <v>2.15</v>
      </c>
      <c r="K20" s="98">
        <v>2.16</v>
      </c>
      <c r="L20" s="98">
        <v>2.16</v>
      </c>
      <c r="M20" s="98">
        <v>2.19</v>
      </c>
      <c r="N20" s="98">
        <v>2.19</v>
      </c>
      <c r="O20" s="98">
        <v>2.12</v>
      </c>
      <c r="P20" s="98">
        <v>2.06</v>
      </c>
      <c r="Q20" s="99">
        <v>2.0099999999999998</v>
      </c>
      <c r="R20" s="14"/>
      <c r="S20" s="98">
        <v>4.08</v>
      </c>
      <c r="T20" s="98">
        <v>4.2</v>
      </c>
      <c r="U20" s="98">
        <v>4.1500000000000004</v>
      </c>
      <c r="V20" s="98">
        <v>3.87</v>
      </c>
      <c r="W20" s="99">
        <v>3.76</v>
      </c>
      <c r="X20" s="25"/>
      <c r="Y20" s="98">
        <v>4.24</v>
      </c>
      <c r="Z20" s="98">
        <v>4.53</v>
      </c>
      <c r="AA20" s="98">
        <v>4.5999999999999996</v>
      </c>
      <c r="AB20" s="98">
        <v>4.54</v>
      </c>
      <c r="AC20" s="98">
        <v>4.57</v>
      </c>
      <c r="AD20" s="98">
        <v>4.47</v>
      </c>
      <c r="AE20" s="98">
        <v>4.25</v>
      </c>
      <c r="AF20" s="98">
        <v>4.18</v>
      </c>
      <c r="AG20" s="98">
        <v>4.2</v>
      </c>
      <c r="AH20" s="99">
        <v>4.09</v>
      </c>
      <c r="AI20" s="25"/>
      <c r="AJ20" s="98">
        <v>2.08</v>
      </c>
      <c r="AK20" s="98">
        <v>2.02</v>
      </c>
      <c r="AL20" s="98">
        <v>2.1</v>
      </c>
      <c r="AM20" s="98">
        <v>2.04</v>
      </c>
      <c r="AN20" s="98">
        <v>2.14</v>
      </c>
      <c r="AO20" s="98">
        <v>2.12</v>
      </c>
      <c r="AP20" s="98">
        <v>2.1800000000000002</v>
      </c>
      <c r="AQ20" s="98">
        <v>2.13</v>
      </c>
      <c r="AR20" s="98">
        <v>2.13</v>
      </c>
      <c r="AS20" s="99">
        <v>2</v>
      </c>
    </row>
    <row r="21" spans="1:45" ht="16.5" x14ac:dyDescent="0.35">
      <c r="A21" s="14"/>
      <c r="B21" s="98">
        <v>4.9400000000000004</v>
      </c>
      <c r="C21" s="98">
        <v>4.99</v>
      </c>
      <c r="D21" s="98">
        <v>4.88</v>
      </c>
      <c r="E21" s="98">
        <v>4.6500000000000004</v>
      </c>
      <c r="F21" s="99">
        <v>4.5599999999999996</v>
      </c>
      <c r="G21" s="25"/>
      <c r="H21" s="98">
        <v>2</v>
      </c>
      <c r="I21" s="98">
        <v>2.06</v>
      </c>
      <c r="J21" s="98">
        <v>2.14</v>
      </c>
      <c r="K21" s="98">
        <v>2.16</v>
      </c>
      <c r="L21" s="98">
        <v>2.1800000000000002</v>
      </c>
      <c r="M21" s="98">
        <v>2.16</v>
      </c>
      <c r="N21" s="98">
        <v>2.1800000000000002</v>
      </c>
      <c r="O21" s="98">
        <v>2.12</v>
      </c>
      <c r="P21" s="98">
        <v>2.0499999999999998</v>
      </c>
      <c r="Q21" s="99">
        <v>1.93</v>
      </c>
      <c r="R21" s="14"/>
      <c r="S21" s="98">
        <v>4.13</v>
      </c>
      <c r="T21" s="98">
        <v>4.1399999999999997</v>
      </c>
      <c r="U21" s="98">
        <v>4.0999999999999996</v>
      </c>
      <c r="V21" s="98">
        <v>3.86</v>
      </c>
      <c r="W21" s="99">
        <v>3.84</v>
      </c>
      <c r="X21" s="25"/>
      <c r="Y21" s="98">
        <v>4.2699999999999996</v>
      </c>
      <c r="Z21" s="98">
        <v>4.47</v>
      </c>
      <c r="AA21" s="98">
        <v>4.63</v>
      </c>
      <c r="AB21" s="98">
        <v>4.58</v>
      </c>
      <c r="AC21" s="98">
        <v>4.5599999999999996</v>
      </c>
      <c r="AD21" s="98">
        <v>4.49</v>
      </c>
      <c r="AE21" s="98">
        <v>4.2699999999999996</v>
      </c>
      <c r="AF21" s="98">
        <v>4.1399999999999997</v>
      </c>
      <c r="AG21" s="98">
        <v>4.1100000000000003</v>
      </c>
      <c r="AH21" s="99">
        <v>4.08</v>
      </c>
      <c r="AI21" s="25"/>
      <c r="AJ21" s="98">
        <v>2.0299999999999998</v>
      </c>
      <c r="AK21" s="98">
        <v>2.0099999999999998</v>
      </c>
      <c r="AL21" s="98">
        <v>2.08</v>
      </c>
      <c r="AM21" s="98">
        <v>2.09</v>
      </c>
      <c r="AN21" s="98">
        <v>2.15</v>
      </c>
      <c r="AO21" s="98">
        <v>2.14</v>
      </c>
      <c r="AP21" s="98">
        <v>2.14</v>
      </c>
      <c r="AQ21" s="98">
        <v>2.15</v>
      </c>
      <c r="AR21" s="98">
        <v>2.08</v>
      </c>
      <c r="AS21" s="99">
        <v>1.98</v>
      </c>
    </row>
    <row r="22" spans="1:45" ht="16.5" x14ac:dyDescent="0.35">
      <c r="A22" s="14"/>
      <c r="B22" s="98">
        <v>4.96</v>
      </c>
      <c r="C22" s="98">
        <v>4.96</v>
      </c>
      <c r="D22" s="98">
        <v>4.93</v>
      </c>
      <c r="E22" s="98">
        <v>4.71</v>
      </c>
      <c r="F22" s="99">
        <v>4.6500000000000004</v>
      </c>
      <c r="G22" s="25"/>
      <c r="H22" s="98">
        <v>2</v>
      </c>
      <c r="I22" s="98">
        <v>2.0699999999999998</v>
      </c>
      <c r="J22" s="98">
        <v>2.1320000000000001</v>
      </c>
      <c r="K22" s="98">
        <v>2.14</v>
      </c>
      <c r="L22" s="98">
        <v>2.1800000000000002</v>
      </c>
      <c r="M22" s="98">
        <v>2.17</v>
      </c>
      <c r="N22" s="98">
        <v>2.15</v>
      </c>
      <c r="O22" s="98">
        <v>2.09</v>
      </c>
      <c r="P22" s="98">
        <v>2.08</v>
      </c>
      <c r="Q22" s="99">
        <v>2.0099999999999998</v>
      </c>
      <c r="R22" s="14"/>
      <c r="S22" s="98">
        <v>4.1100000000000003</v>
      </c>
      <c r="T22" s="98">
        <v>4.1100000000000003</v>
      </c>
      <c r="U22" s="98">
        <v>4.0599999999999996</v>
      </c>
      <c r="V22" s="98">
        <v>3.78</v>
      </c>
      <c r="W22" s="99">
        <v>3.8</v>
      </c>
      <c r="X22" s="25"/>
      <c r="Y22" s="98">
        <v>4.33</v>
      </c>
      <c r="Z22" s="98">
        <v>4.51</v>
      </c>
      <c r="AA22" s="98">
        <v>4.66</v>
      </c>
      <c r="AB22" s="98">
        <v>4.5599999999999996</v>
      </c>
      <c r="AC22" s="98">
        <v>4.63</v>
      </c>
      <c r="AD22" s="98">
        <v>4.4400000000000004</v>
      </c>
      <c r="AE22" s="98">
        <v>4.28</v>
      </c>
      <c r="AF22" s="98">
        <v>4.1500000000000004</v>
      </c>
      <c r="AG22" s="98">
        <v>4.1399999999999997</v>
      </c>
      <c r="AH22" s="99">
        <v>4.07</v>
      </c>
      <c r="AI22" s="25"/>
      <c r="AJ22" s="98">
        <v>2.0299999999999998</v>
      </c>
      <c r="AK22" s="98">
        <v>2.0299999999999998</v>
      </c>
      <c r="AL22" s="98">
        <v>2.09</v>
      </c>
      <c r="AM22" s="98">
        <v>2.06</v>
      </c>
      <c r="AN22" s="98">
        <v>2.13</v>
      </c>
      <c r="AO22" s="98">
        <v>2.14</v>
      </c>
      <c r="AP22" s="98">
        <v>2.1800000000000002</v>
      </c>
      <c r="AQ22" s="98">
        <v>2.16</v>
      </c>
      <c r="AR22" s="98">
        <v>2.1</v>
      </c>
      <c r="AS22" s="99">
        <v>1.97</v>
      </c>
    </row>
    <row r="23" spans="1:45" thickBot="1" x14ac:dyDescent="0.4">
      <c r="A23" s="107"/>
      <c r="B23" s="117">
        <v>4.9800000000000004</v>
      </c>
      <c r="C23" s="117">
        <v>4.96</v>
      </c>
      <c r="D23" s="117">
        <v>4.8499999999999996</v>
      </c>
      <c r="E23" s="117">
        <v>4.62</v>
      </c>
      <c r="F23" s="118">
        <v>4.59</v>
      </c>
      <c r="G23" s="106"/>
      <c r="H23" s="117">
        <v>1.87</v>
      </c>
      <c r="I23" s="117">
        <v>2.0299999999999998</v>
      </c>
      <c r="J23" s="117">
        <v>2.06</v>
      </c>
      <c r="K23" s="117">
        <v>2.13</v>
      </c>
      <c r="L23" s="117">
        <v>2.14</v>
      </c>
      <c r="M23" s="117">
        <v>2.12</v>
      </c>
      <c r="N23" s="117">
        <v>2.15</v>
      </c>
      <c r="O23" s="117">
        <v>2.09</v>
      </c>
      <c r="P23" s="117">
        <v>2.02</v>
      </c>
      <c r="Q23" s="118">
        <v>1.92</v>
      </c>
      <c r="R23" s="107"/>
      <c r="S23" s="117">
        <v>4.13</v>
      </c>
      <c r="T23" s="117">
        <v>4.17</v>
      </c>
      <c r="U23" s="117">
        <v>4.03</v>
      </c>
      <c r="V23" s="117">
        <v>3.86</v>
      </c>
      <c r="W23" s="118">
        <v>3.82</v>
      </c>
      <c r="X23" s="106"/>
      <c r="Y23" s="117">
        <v>4.16</v>
      </c>
      <c r="Z23" s="117">
        <v>4.46</v>
      </c>
      <c r="AA23" s="117">
        <v>4.6100000000000003</v>
      </c>
      <c r="AB23" s="117">
        <v>4.51</v>
      </c>
      <c r="AC23" s="117">
        <v>4.5999999999999996</v>
      </c>
      <c r="AD23" s="117">
        <v>4.4400000000000004</v>
      </c>
      <c r="AE23" s="117">
        <v>4.22</v>
      </c>
      <c r="AF23" s="117">
        <v>4.09</v>
      </c>
      <c r="AG23" s="117">
        <v>4.1399999999999997</v>
      </c>
      <c r="AH23" s="118">
        <v>4.04</v>
      </c>
      <c r="AI23" s="106"/>
      <c r="AJ23" s="117">
        <v>1.99</v>
      </c>
      <c r="AK23" s="117">
        <v>2</v>
      </c>
      <c r="AL23" s="117">
        <v>2.08</v>
      </c>
      <c r="AM23" s="117">
        <v>2.1</v>
      </c>
      <c r="AN23" s="117">
        <v>2.11</v>
      </c>
      <c r="AO23" s="117">
        <v>2.14</v>
      </c>
      <c r="AP23" s="117">
        <v>2.15</v>
      </c>
      <c r="AQ23" s="117">
        <v>2.12</v>
      </c>
      <c r="AR23" s="117">
        <v>2.06</v>
      </c>
      <c r="AS23" s="118">
        <v>1.98</v>
      </c>
    </row>
    <row r="24" spans="1:45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 spans="1:45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  <c r="AI25" s="119" t="s">
        <v>9</v>
      </c>
      <c r="AJ25" s="120" t="s">
        <v>10</v>
      </c>
      <c r="AK25" s="179" t="s">
        <v>11</v>
      </c>
      <c r="AL25" s="179"/>
      <c r="AM25" s="179" t="s">
        <v>12</v>
      </c>
      <c r="AN25" s="179"/>
      <c r="AO25" s="120"/>
      <c r="AP25" s="120"/>
      <c r="AQ25" s="120"/>
      <c r="AR25" s="124"/>
      <c r="AS25" s="125"/>
    </row>
    <row r="26" spans="1:45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0.25839999999999819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0.19131999999999971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1.1386000000000012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1.2467000000000033</v>
      </c>
      <c r="AC26" s="180"/>
      <c r="AD26" s="43"/>
      <c r="AE26" s="43"/>
      <c r="AF26" s="43"/>
      <c r="AG26" s="105"/>
      <c r="AH26" s="126"/>
      <c r="AI26" s="121" t="s">
        <v>13</v>
      </c>
      <c r="AJ26" s="101" t="s">
        <v>14</v>
      </c>
      <c r="AK26" s="137">
        <v>0.3</v>
      </c>
      <c r="AL26" s="135" t="s">
        <v>82</v>
      </c>
      <c r="AM26" s="180">
        <f>AVERAGE(AJ4:AS13)-AVERAGE(AJ14:AS23)</f>
        <v>0.24296000000000006</v>
      </c>
      <c r="AN26" s="180"/>
      <c r="AO26" s="43"/>
      <c r="AP26" s="43"/>
      <c r="AQ26" s="43"/>
      <c r="AR26" s="105"/>
      <c r="AS26" s="126"/>
    </row>
    <row r="27" spans="1:45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  <c r="AI27" s="122" t="s">
        <v>17</v>
      </c>
      <c r="AJ27" s="100" t="s">
        <v>18</v>
      </c>
      <c r="AK27" s="174" t="str">
        <f>"--"</f>
        <v>--</v>
      </c>
      <c r="AL27" s="174"/>
      <c r="AM27" s="174">
        <v>1.5</v>
      </c>
      <c r="AN27" s="174"/>
      <c r="AO27" s="42"/>
      <c r="AP27" s="42"/>
      <c r="AQ27" s="42"/>
      <c r="AR27" s="103"/>
      <c r="AS27" s="127"/>
    </row>
    <row r="28" spans="1:45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0.4505435897435866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0.2943384615384611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0.81997942386831357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0.82453703703703929</v>
      </c>
      <c r="AC28" s="176"/>
      <c r="AD28" s="102"/>
      <c r="AE28" s="102"/>
      <c r="AF28" s="102"/>
      <c r="AG28" s="103"/>
      <c r="AH28" s="127"/>
      <c r="AI28" s="123" t="s">
        <v>19</v>
      </c>
      <c r="AJ28" s="104" t="s">
        <v>20</v>
      </c>
      <c r="AK28" s="175" t="s">
        <v>86</v>
      </c>
      <c r="AL28" s="175"/>
      <c r="AM28" s="176">
        <f>(AM26/(0.975/AM27))</f>
        <v>0.37378461538461549</v>
      </c>
      <c r="AN28" s="176"/>
      <c r="AO28" s="102"/>
      <c r="AP28" s="102"/>
      <c r="AQ28" s="102"/>
      <c r="AR28" s="103"/>
      <c r="AS28" s="127"/>
    </row>
    <row r="29" spans="1:45" ht="18.75" thickBot="1" x14ac:dyDescent="0.4">
      <c r="A29" s="134" t="s">
        <v>78</v>
      </c>
      <c r="B29" s="128" t="s">
        <v>18</v>
      </c>
      <c r="C29" s="168">
        <f>0.972*E28/C26</f>
        <v>1.4597612307692207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0.95365661538461399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0.88557777777777857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1.2467000000000033</v>
      </c>
      <c r="AA29" s="171"/>
      <c r="AB29" s="142" t="s">
        <v>83</v>
      </c>
      <c r="AC29" s="143"/>
      <c r="AD29" s="144"/>
      <c r="AE29" s="144"/>
      <c r="AF29" s="144"/>
      <c r="AG29" s="145"/>
      <c r="AH29" s="146"/>
      <c r="AI29" s="134" t="s">
        <v>78</v>
      </c>
      <c r="AJ29" s="129" t="s">
        <v>18</v>
      </c>
      <c r="AK29" s="168">
        <f>0.972*AM28/AK26</f>
        <v>1.2110621538461541</v>
      </c>
      <c r="AL29" s="168"/>
      <c r="AM29" s="136" t="s">
        <v>76</v>
      </c>
      <c r="AN29" s="130"/>
      <c r="AO29" s="131"/>
      <c r="AP29" s="131"/>
      <c r="AQ29" s="131"/>
      <c r="AR29" s="132"/>
      <c r="AS29" s="133"/>
    </row>
    <row r="30" spans="1:45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45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  <c r="AI31" s="159" t="s">
        <v>29</v>
      </c>
      <c r="AJ31" s="160"/>
      <c r="AK31" s="160"/>
      <c r="AL31" s="160"/>
      <c r="AM31" s="160"/>
      <c r="AN31" s="160"/>
      <c r="AO31" s="160"/>
      <c r="AP31" s="160"/>
      <c r="AQ31" s="160"/>
      <c r="AR31" s="160"/>
      <c r="AS31" s="161"/>
    </row>
    <row r="32" spans="1:45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  <c r="AI32" s="165" t="s">
        <v>36</v>
      </c>
      <c r="AJ32" s="166"/>
      <c r="AK32" s="166"/>
      <c r="AL32" s="166"/>
      <c r="AM32" s="166"/>
      <c r="AN32" s="166"/>
      <c r="AO32" s="166"/>
      <c r="AP32" s="166"/>
      <c r="AQ32" s="166"/>
      <c r="AR32" s="166"/>
      <c r="AS32" s="167"/>
    </row>
    <row r="33" spans="1:45" thickTop="1" x14ac:dyDescent="0.35">
      <c r="A33" s="66" t="s">
        <v>52</v>
      </c>
      <c r="B33" s="67">
        <f>B4-B14</f>
        <v>0.25999999999999979</v>
      </c>
      <c r="C33" s="67">
        <f t="shared" ref="C33:F33" si="0">C4-C14</f>
        <v>0.33000000000000007</v>
      </c>
      <c r="D33" s="67">
        <f t="shared" si="0"/>
        <v>0.29000000000000004</v>
      </c>
      <c r="E33" s="67">
        <f t="shared" si="0"/>
        <v>0.24000000000000021</v>
      </c>
      <c r="F33" s="68">
        <f t="shared" si="0"/>
        <v>0.25</v>
      </c>
      <c r="G33" s="69" t="s">
        <v>56</v>
      </c>
      <c r="H33" s="22">
        <f>H4-H14</f>
        <v>0.16000000000000014</v>
      </c>
      <c r="I33" s="22">
        <f t="shared" ref="I33:Q33" si="1">I4-I14</f>
        <v>0.2200000000000002</v>
      </c>
      <c r="J33" s="22">
        <f t="shared" si="1"/>
        <v>0.19999999999999973</v>
      </c>
      <c r="K33" s="22">
        <f t="shared" si="1"/>
        <v>0.14999999999999991</v>
      </c>
      <c r="L33" s="22">
        <f t="shared" si="1"/>
        <v>0.18999999999999995</v>
      </c>
      <c r="M33" s="22">
        <f t="shared" si="1"/>
        <v>0.12999999999999989</v>
      </c>
      <c r="N33" s="22">
        <f t="shared" si="1"/>
        <v>0.16999999999999993</v>
      </c>
      <c r="O33" s="22">
        <f t="shared" si="1"/>
        <v>0.17000000000000037</v>
      </c>
      <c r="P33" s="22">
        <f t="shared" si="1"/>
        <v>0.24000000000000021</v>
      </c>
      <c r="Q33" s="70">
        <f t="shared" si="1"/>
        <v>0.28999999999999981</v>
      </c>
      <c r="R33" s="66" t="s">
        <v>54</v>
      </c>
      <c r="S33" s="67">
        <f>S4-S14</f>
        <v>1.2500000000000004</v>
      </c>
      <c r="T33" s="67">
        <f t="shared" ref="T33:W33" si="2">T4-T14</f>
        <v>1.1799999999999997</v>
      </c>
      <c r="U33" s="67">
        <f t="shared" si="2"/>
        <v>1.2800000000000002</v>
      </c>
      <c r="V33" s="67">
        <f t="shared" si="2"/>
        <v>1.3199999999999998</v>
      </c>
      <c r="W33" s="68">
        <f t="shared" si="2"/>
        <v>1.3300000000000005</v>
      </c>
      <c r="X33" s="69" t="s">
        <v>58</v>
      </c>
      <c r="Y33" s="22">
        <f>Y4-Y14</f>
        <v>1.3200000000000003</v>
      </c>
      <c r="Z33" s="22">
        <f t="shared" ref="Z33:AH33" si="3">Z4-Z14</f>
        <v>1.1899999999999995</v>
      </c>
      <c r="AA33" s="22">
        <f t="shared" si="3"/>
        <v>1.0999999999999996</v>
      </c>
      <c r="AB33" s="22">
        <f t="shared" si="3"/>
        <v>1.1900000000000004</v>
      </c>
      <c r="AC33" s="22">
        <f t="shared" si="3"/>
        <v>1.2199999999999998</v>
      </c>
      <c r="AD33" s="22">
        <f t="shared" si="3"/>
        <v>1.2400000000000002</v>
      </c>
      <c r="AE33" s="22">
        <f t="shared" si="3"/>
        <v>1.2000000000000002</v>
      </c>
      <c r="AF33" s="22">
        <f t="shared" si="3"/>
        <v>1.3199999999999994</v>
      </c>
      <c r="AG33" s="22">
        <f t="shared" si="3"/>
        <v>1.2699999999999996</v>
      </c>
      <c r="AH33" s="70">
        <f t="shared" si="3"/>
        <v>1.2700000000000005</v>
      </c>
      <c r="AI33" s="69" t="s">
        <v>56</v>
      </c>
      <c r="AJ33" s="22">
        <f>AJ4-AJ14</f>
        <v>0.26000000000000023</v>
      </c>
      <c r="AK33" s="22">
        <f t="shared" ref="AK33:AS33" si="4">AK4-AK14</f>
        <v>0.22999999999999998</v>
      </c>
      <c r="AL33" s="22">
        <f t="shared" si="4"/>
        <v>0.26000000000000023</v>
      </c>
      <c r="AM33" s="22">
        <f t="shared" si="4"/>
        <v>0.16000000000000014</v>
      </c>
      <c r="AN33" s="22">
        <f t="shared" si="4"/>
        <v>0.20999999999999996</v>
      </c>
      <c r="AO33" s="22">
        <f t="shared" si="4"/>
        <v>0.25</v>
      </c>
      <c r="AP33" s="22">
        <f t="shared" si="4"/>
        <v>0.22999999999999998</v>
      </c>
      <c r="AQ33" s="22">
        <f t="shared" si="4"/>
        <v>0.29999999999999982</v>
      </c>
      <c r="AR33" s="22">
        <f t="shared" si="4"/>
        <v>0.29000000000000004</v>
      </c>
      <c r="AS33" s="70">
        <f t="shared" si="4"/>
        <v>0.24000000000000021</v>
      </c>
    </row>
    <row r="34" spans="1:45" ht="16.5" x14ac:dyDescent="0.35">
      <c r="A34" s="55"/>
      <c r="B34" s="54">
        <f t="shared" ref="B34:F42" si="5">B5-B15</f>
        <v>0.16000000000000014</v>
      </c>
      <c r="C34" s="54">
        <f t="shared" si="5"/>
        <v>0.30999999999999961</v>
      </c>
      <c r="D34" s="54">
        <f t="shared" si="5"/>
        <v>0.26000000000000068</v>
      </c>
      <c r="E34" s="54">
        <f t="shared" si="5"/>
        <v>0.29999999999999982</v>
      </c>
      <c r="F34" s="56">
        <f t="shared" si="5"/>
        <v>0.20999999999999996</v>
      </c>
      <c r="G34" s="71"/>
      <c r="H34" s="22">
        <f t="shared" ref="H34:Q42" si="6">H5-H15</f>
        <v>0.12000000000000011</v>
      </c>
      <c r="I34" s="22">
        <f t="shared" si="6"/>
        <v>0.21999999999999975</v>
      </c>
      <c r="J34" s="22">
        <f t="shared" si="6"/>
        <v>0.20999999999999996</v>
      </c>
      <c r="K34" s="22">
        <f t="shared" si="6"/>
        <v>0.12000000000000011</v>
      </c>
      <c r="L34" s="22">
        <f t="shared" si="6"/>
        <v>6.999999999999984E-2</v>
      </c>
      <c r="M34" s="22">
        <f t="shared" si="6"/>
        <v>0.16999999999999993</v>
      </c>
      <c r="N34" s="22">
        <f t="shared" si="6"/>
        <v>0.16999999999999993</v>
      </c>
      <c r="O34" s="22">
        <f t="shared" si="6"/>
        <v>0.25999999999999979</v>
      </c>
      <c r="P34" s="22">
        <f t="shared" si="6"/>
        <v>0.16999999999999993</v>
      </c>
      <c r="Q34" s="70">
        <f t="shared" si="6"/>
        <v>0.19000000000000017</v>
      </c>
      <c r="R34" s="55"/>
      <c r="S34" s="54">
        <f t="shared" ref="S34:W42" si="7">S5-S15</f>
        <v>1.2599999999999998</v>
      </c>
      <c r="T34" s="54">
        <f t="shared" si="7"/>
        <v>1.3600000000000003</v>
      </c>
      <c r="U34" s="54">
        <f t="shared" si="7"/>
        <v>1.31</v>
      </c>
      <c r="V34" s="54">
        <f t="shared" si="7"/>
        <v>1.2699999999999996</v>
      </c>
      <c r="W34" s="56">
        <f t="shared" si="7"/>
        <v>1.29</v>
      </c>
      <c r="X34" s="71"/>
      <c r="Y34" s="22">
        <f t="shared" ref="Y34:AH42" si="8">Y5-Y15</f>
        <v>1.29</v>
      </c>
      <c r="Z34" s="22">
        <f t="shared" si="8"/>
        <v>1.4400000000000004</v>
      </c>
      <c r="AA34" s="22">
        <f t="shared" si="8"/>
        <v>1.2399999999999993</v>
      </c>
      <c r="AB34" s="22">
        <f t="shared" si="8"/>
        <v>1.2300000000000004</v>
      </c>
      <c r="AC34" s="22">
        <f t="shared" si="8"/>
        <v>1.33</v>
      </c>
      <c r="AD34" s="22">
        <f t="shared" si="8"/>
        <v>1.2999999999999998</v>
      </c>
      <c r="AE34" s="22">
        <f t="shared" si="8"/>
        <v>1.3099999999999996</v>
      </c>
      <c r="AF34" s="22">
        <f t="shared" si="8"/>
        <v>1.4400000000000004</v>
      </c>
      <c r="AG34" s="22">
        <f t="shared" si="8"/>
        <v>1.38</v>
      </c>
      <c r="AH34" s="70">
        <f t="shared" si="8"/>
        <v>1.2199999999999998</v>
      </c>
      <c r="AI34" s="71"/>
      <c r="AJ34" s="22">
        <f t="shared" ref="AJ34:AS42" si="9">AJ5-AJ15</f>
        <v>0.26</v>
      </c>
      <c r="AK34" s="22">
        <f t="shared" si="9"/>
        <v>0.20999999999999996</v>
      </c>
      <c r="AL34" s="22">
        <f t="shared" si="9"/>
        <v>0.20000000000000018</v>
      </c>
      <c r="AM34" s="22">
        <f t="shared" si="9"/>
        <v>0.20999999999999996</v>
      </c>
      <c r="AN34" s="22">
        <f t="shared" si="9"/>
        <v>0.29000000000000004</v>
      </c>
      <c r="AO34" s="22">
        <f t="shared" si="9"/>
        <v>0.27</v>
      </c>
      <c r="AP34" s="22">
        <f t="shared" si="9"/>
        <v>0.29000000000000004</v>
      </c>
      <c r="AQ34" s="22">
        <f t="shared" si="9"/>
        <v>0.29000000000000004</v>
      </c>
      <c r="AR34" s="22">
        <f t="shared" si="9"/>
        <v>0.28000000000000025</v>
      </c>
      <c r="AS34" s="70">
        <f t="shared" si="9"/>
        <v>0.20000000000000018</v>
      </c>
    </row>
    <row r="35" spans="1:45" ht="16.5" x14ac:dyDescent="0.35">
      <c r="A35" s="55"/>
      <c r="B35" s="54">
        <f t="shared" si="5"/>
        <v>0.15999999999999925</v>
      </c>
      <c r="C35" s="54">
        <f t="shared" si="5"/>
        <v>0.15000000000000036</v>
      </c>
      <c r="D35" s="54">
        <f t="shared" si="5"/>
        <v>0.1800000000000006</v>
      </c>
      <c r="E35" s="54">
        <f t="shared" si="5"/>
        <v>0.1899999999999995</v>
      </c>
      <c r="F35" s="56">
        <f t="shared" si="5"/>
        <v>0.23999999999999932</v>
      </c>
      <c r="G35" s="71"/>
      <c r="H35" s="22">
        <f t="shared" si="6"/>
        <v>0.12000000000000011</v>
      </c>
      <c r="I35" s="22">
        <f t="shared" si="6"/>
        <v>0.25</v>
      </c>
      <c r="J35" s="22">
        <f t="shared" si="6"/>
        <v>0.22999999999999998</v>
      </c>
      <c r="K35" s="22">
        <f t="shared" si="6"/>
        <v>0.20999999999999996</v>
      </c>
      <c r="L35" s="22">
        <f t="shared" si="6"/>
        <v>0.22999999999999998</v>
      </c>
      <c r="M35" s="22">
        <f t="shared" si="6"/>
        <v>0.17999999999999972</v>
      </c>
      <c r="N35" s="22">
        <f t="shared" si="6"/>
        <v>0.19999999999999973</v>
      </c>
      <c r="O35" s="22">
        <f t="shared" si="6"/>
        <v>0.22999999999999998</v>
      </c>
      <c r="P35" s="22">
        <f t="shared" si="6"/>
        <v>0.16999999999999993</v>
      </c>
      <c r="Q35" s="70">
        <f t="shared" si="6"/>
        <v>0.18000000000000016</v>
      </c>
      <c r="R35" s="55"/>
      <c r="S35" s="54">
        <f t="shared" si="7"/>
        <v>1.3400000000000003</v>
      </c>
      <c r="T35" s="54">
        <f t="shared" si="7"/>
        <v>1.2800000000000002</v>
      </c>
      <c r="U35" s="54">
        <f t="shared" si="7"/>
        <v>1.4400000000000004</v>
      </c>
      <c r="V35" s="54">
        <f t="shared" si="7"/>
        <v>1.3400000000000003</v>
      </c>
      <c r="W35" s="56">
        <f t="shared" si="7"/>
        <v>1.2300000000000004</v>
      </c>
      <c r="X35" s="71"/>
      <c r="Y35" s="22">
        <f t="shared" si="8"/>
        <v>1.21</v>
      </c>
      <c r="Z35" s="22">
        <f t="shared" si="8"/>
        <v>1.4500000000000002</v>
      </c>
      <c r="AA35" s="22">
        <f t="shared" si="8"/>
        <v>1.2699999999999996</v>
      </c>
      <c r="AB35" s="22">
        <f t="shared" si="8"/>
        <v>1.3100000000000005</v>
      </c>
      <c r="AC35" s="22">
        <f t="shared" si="8"/>
        <v>1.3099999999999996</v>
      </c>
      <c r="AD35" s="22">
        <f t="shared" si="8"/>
        <v>1.5</v>
      </c>
      <c r="AE35" s="22">
        <f t="shared" si="8"/>
        <v>1.2999999999999998</v>
      </c>
      <c r="AF35" s="22">
        <f t="shared" si="8"/>
        <v>1.46</v>
      </c>
      <c r="AG35" s="22">
        <f t="shared" si="8"/>
        <v>1.2000000000000002</v>
      </c>
      <c r="AH35" s="70">
        <f t="shared" si="8"/>
        <v>1.2800000000000002</v>
      </c>
      <c r="AI35" s="71"/>
      <c r="AJ35" s="22">
        <f t="shared" si="9"/>
        <v>0.19000000000000017</v>
      </c>
      <c r="AK35" s="22">
        <f t="shared" si="9"/>
        <v>0.27000000000000024</v>
      </c>
      <c r="AL35" s="22">
        <f t="shared" si="9"/>
        <v>0.21999999999999997</v>
      </c>
      <c r="AM35" s="22">
        <f t="shared" si="9"/>
        <v>0.21000000000000041</v>
      </c>
      <c r="AN35" s="22">
        <f t="shared" si="9"/>
        <v>0.25</v>
      </c>
      <c r="AO35" s="22">
        <f t="shared" si="9"/>
        <v>0.27</v>
      </c>
      <c r="AP35" s="22">
        <f t="shared" si="9"/>
        <v>0.31999999999999984</v>
      </c>
      <c r="AQ35" s="22">
        <f t="shared" si="9"/>
        <v>0.2200000000000002</v>
      </c>
      <c r="AR35" s="22">
        <f t="shared" si="9"/>
        <v>0.29000000000000004</v>
      </c>
      <c r="AS35" s="70">
        <f t="shared" si="9"/>
        <v>0.26000000000000023</v>
      </c>
    </row>
    <row r="36" spans="1:45" ht="16.5" x14ac:dyDescent="0.35">
      <c r="A36" s="55"/>
      <c r="B36" s="54">
        <f t="shared" si="5"/>
        <v>0.23000000000000043</v>
      </c>
      <c r="C36" s="54">
        <f t="shared" si="5"/>
        <v>0.26999999999999957</v>
      </c>
      <c r="D36" s="54">
        <f t="shared" si="5"/>
        <v>0.29000000000000004</v>
      </c>
      <c r="E36" s="54">
        <f t="shared" si="5"/>
        <v>0.1899999999999995</v>
      </c>
      <c r="F36" s="56">
        <f t="shared" si="5"/>
        <v>0.27000000000000046</v>
      </c>
      <c r="G36" s="71"/>
      <c r="H36" s="22">
        <f t="shared" si="6"/>
        <v>0.23000000000000043</v>
      </c>
      <c r="I36" s="22">
        <f t="shared" si="6"/>
        <v>0.18000000000000016</v>
      </c>
      <c r="J36" s="22">
        <f t="shared" si="6"/>
        <v>0.20999999999999996</v>
      </c>
      <c r="K36" s="22">
        <f t="shared" si="6"/>
        <v>0.22999999999999998</v>
      </c>
      <c r="L36" s="22">
        <f t="shared" si="6"/>
        <v>0.2200000000000002</v>
      </c>
      <c r="M36" s="22">
        <f t="shared" si="6"/>
        <v>0.20000000000000018</v>
      </c>
      <c r="N36" s="22">
        <f t="shared" si="6"/>
        <v>0.16999999999999993</v>
      </c>
      <c r="O36" s="22">
        <f t="shared" si="6"/>
        <v>0.22999999999999998</v>
      </c>
      <c r="P36" s="22">
        <f t="shared" si="6"/>
        <v>0.22999999999999998</v>
      </c>
      <c r="Q36" s="70">
        <f t="shared" si="6"/>
        <v>0.20000000000000018</v>
      </c>
      <c r="R36" s="55"/>
      <c r="S36" s="54">
        <f t="shared" si="7"/>
        <v>1.2199999999999998</v>
      </c>
      <c r="T36" s="54">
        <f t="shared" si="7"/>
        <v>1.2600000000000002</v>
      </c>
      <c r="U36" s="54">
        <f t="shared" si="7"/>
        <v>1.2999999999999998</v>
      </c>
      <c r="V36" s="54">
        <f t="shared" si="7"/>
        <v>1.3300000000000005</v>
      </c>
      <c r="W36" s="56">
        <f t="shared" si="7"/>
        <v>1.3500000000000005</v>
      </c>
      <c r="X36" s="71"/>
      <c r="Y36" s="22">
        <f t="shared" si="8"/>
        <v>1.3399999999999999</v>
      </c>
      <c r="Z36" s="22">
        <f t="shared" si="8"/>
        <v>1.2700000000000005</v>
      </c>
      <c r="AA36" s="22">
        <f t="shared" si="8"/>
        <v>1.33</v>
      </c>
      <c r="AB36" s="22">
        <f t="shared" si="8"/>
        <v>1.4699999999999998</v>
      </c>
      <c r="AC36" s="22">
        <f t="shared" si="8"/>
        <v>1.4499999999999993</v>
      </c>
      <c r="AD36" s="22">
        <f t="shared" si="8"/>
        <v>1.46</v>
      </c>
      <c r="AE36" s="22">
        <f t="shared" si="8"/>
        <v>1.4500000000000002</v>
      </c>
      <c r="AF36" s="22">
        <f t="shared" si="8"/>
        <v>1.4799999999999995</v>
      </c>
      <c r="AG36" s="22">
        <f t="shared" si="8"/>
        <v>1.42</v>
      </c>
      <c r="AH36" s="70">
        <f t="shared" si="8"/>
        <v>1.3499999999999996</v>
      </c>
      <c r="AI36" s="71"/>
      <c r="AJ36" s="22">
        <f t="shared" si="9"/>
        <v>0.26000000000000023</v>
      </c>
      <c r="AK36" s="22">
        <f t="shared" si="9"/>
        <v>0.30000000000000004</v>
      </c>
      <c r="AL36" s="22">
        <f t="shared" si="9"/>
        <v>0.20000000000000018</v>
      </c>
      <c r="AM36" s="22">
        <f t="shared" si="9"/>
        <v>0.20000000000000018</v>
      </c>
      <c r="AN36" s="22">
        <f t="shared" si="9"/>
        <v>0.25</v>
      </c>
      <c r="AO36" s="22">
        <f t="shared" si="9"/>
        <v>0.27</v>
      </c>
      <c r="AP36" s="22">
        <f t="shared" si="9"/>
        <v>0.27</v>
      </c>
      <c r="AQ36" s="22">
        <f t="shared" si="9"/>
        <v>0.18999999999999995</v>
      </c>
      <c r="AR36" s="22">
        <f t="shared" si="9"/>
        <v>0.3400000000000003</v>
      </c>
      <c r="AS36" s="70">
        <f t="shared" si="9"/>
        <v>0.27</v>
      </c>
    </row>
    <row r="37" spans="1:45" ht="16.5" x14ac:dyDescent="0.35">
      <c r="A37" s="55"/>
      <c r="B37" s="54">
        <f t="shared" si="5"/>
        <v>0.41999999999999993</v>
      </c>
      <c r="C37" s="54">
        <f t="shared" si="5"/>
        <v>0.1899999999999995</v>
      </c>
      <c r="D37" s="54">
        <f t="shared" si="5"/>
        <v>0.25999999999999979</v>
      </c>
      <c r="E37" s="54">
        <f t="shared" si="5"/>
        <v>0.26999999999999957</v>
      </c>
      <c r="F37" s="56">
        <f t="shared" si="5"/>
        <v>0.21999999999999975</v>
      </c>
      <c r="G37" s="71"/>
      <c r="H37" s="22">
        <f t="shared" si="6"/>
        <v>0.14000000000000012</v>
      </c>
      <c r="I37" s="22">
        <f t="shared" si="6"/>
        <v>0.25</v>
      </c>
      <c r="J37" s="22">
        <f t="shared" si="6"/>
        <v>0.22999999999999998</v>
      </c>
      <c r="K37" s="22">
        <f t="shared" si="6"/>
        <v>0.20000000000000018</v>
      </c>
      <c r="L37" s="22">
        <f t="shared" si="6"/>
        <v>0.18999999999999995</v>
      </c>
      <c r="M37" s="22">
        <f t="shared" si="6"/>
        <v>0.16999999999999993</v>
      </c>
      <c r="N37" s="22">
        <f t="shared" si="6"/>
        <v>0.20000000000000018</v>
      </c>
      <c r="O37" s="22">
        <f t="shared" si="6"/>
        <v>0.18999999999999995</v>
      </c>
      <c r="P37" s="22">
        <f t="shared" si="6"/>
        <v>0.18999999999999995</v>
      </c>
      <c r="Q37" s="70">
        <f t="shared" si="6"/>
        <v>0.25</v>
      </c>
      <c r="R37" s="55"/>
      <c r="S37" s="54">
        <f t="shared" si="7"/>
        <v>1.4000000000000004</v>
      </c>
      <c r="T37" s="54">
        <f t="shared" si="7"/>
        <v>1.29</v>
      </c>
      <c r="U37" s="54">
        <f t="shared" si="7"/>
        <v>1.3799999999999994</v>
      </c>
      <c r="V37" s="54">
        <f t="shared" si="7"/>
        <v>1.3600000000000003</v>
      </c>
      <c r="W37" s="56">
        <f t="shared" si="7"/>
        <v>1.3399999999999999</v>
      </c>
      <c r="X37" s="71"/>
      <c r="Y37" s="22">
        <f t="shared" si="8"/>
        <v>1.1600000000000001</v>
      </c>
      <c r="Z37" s="22">
        <f t="shared" si="8"/>
        <v>1.2599999999999998</v>
      </c>
      <c r="AA37" s="22">
        <f t="shared" si="8"/>
        <v>1.2599999999999998</v>
      </c>
      <c r="AB37" s="22">
        <f t="shared" si="8"/>
        <v>1.3900000000000006</v>
      </c>
      <c r="AC37" s="22">
        <f t="shared" si="8"/>
        <v>1.3200000000000003</v>
      </c>
      <c r="AD37" s="22">
        <f t="shared" si="8"/>
        <v>1.2999999999999998</v>
      </c>
      <c r="AE37" s="22">
        <f t="shared" si="8"/>
        <v>1.3899999999999997</v>
      </c>
      <c r="AF37" s="22">
        <f t="shared" si="8"/>
        <v>1.2700000000000005</v>
      </c>
      <c r="AG37" s="22">
        <f t="shared" si="8"/>
        <v>1.2699999999999996</v>
      </c>
      <c r="AH37" s="70">
        <f t="shared" si="8"/>
        <v>1.1100000000000003</v>
      </c>
      <c r="AI37" s="71"/>
      <c r="AJ37" s="22">
        <f t="shared" si="9"/>
        <v>0.26000000000000023</v>
      </c>
      <c r="AK37" s="22">
        <f t="shared" si="9"/>
        <v>0.21000000000000019</v>
      </c>
      <c r="AL37" s="22">
        <f t="shared" si="9"/>
        <v>0.25999999999999979</v>
      </c>
      <c r="AM37" s="22">
        <f t="shared" si="9"/>
        <v>0.24000000000000021</v>
      </c>
      <c r="AN37" s="22">
        <f t="shared" si="9"/>
        <v>0.2699999999999998</v>
      </c>
      <c r="AO37" s="22">
        <f t="shared" si="9"/>
        <v>0.25</v>
      </c>
      <c r="AP37" s="22">
        <f t="shared" si="9"/>
        <v>0.25</v>
      </c>
      <c r="AQ37" s="22">
        <f t="shared" si="9"/>
        <v>0.28600000000000003</v>
      </c>
      <c r="AR37" s="22">
        <f t="shared" si="9"/>
        <v>0.27</v>
      </c>
      <c r="AS37" s="70">
        <f t="shared" si="9"/>
        <v>0.2200000000000002</v>
      </c>
    </row>
    <row r="38" spans="1:45" ht="16.5" x14ac:dyDescent="0.35">
      <c r="A38" s="55" t="s">
        <v>53</v>
      </c>
      <c r="B38" s="54">
        <f t="shared" si="5"/>
        <v>0.42999999999999972</v>
      </c>
      <c r="C38" s="54">
        <f t="shared" si="5"/>
        <v>0.26999999999999957</v>
      </c>
      <c r="D38" s="54">
        <f t="shared" si="5"/>
        <v>0.15999999999999925</v>
      </c>
      <c r="E38" s="54">
        <f t="shared" si="5"/>
        <v>0.30999999999999961</v>
      </c>
      <c r="F38" s="56">
        <f t="shared" si="5"/>
        <v>0.33999999999999986</v>
      </c>
      <c r="G38" s="71" t="s">
        <v>57</v>
      </c>
      <c r="H38" s="22">
        <f t="shared" si="6"/>
        <v>0.19000000000000017</v>
      </c>
      <c r="I38" s="22">
        <f t="shared" si="6"/>
        <v>8.9999999999999858E-2</v>
      </c>
      <c r="J38" s="22">
        <f t="shared" si="6"/>
        <v>0.10000000000000009</v>
      </c>
      <c r="K38" s="22">
        <f t="shared" si="6"/>
        <v>5.9999999999999609E-2</v>
      </c>
      <c r="L38" s="22">
        <f t="shared" si="6"/>
        <v>0.12999999999999989</v>
      </c>
      <c r="M38" s="22">
        <f t="shared" si="6"/>
        <v>0.10999999999999988</v>
      </c>
      <c r="N38" s="22">
        <f t="shared" si="6"/>
        <v>5.9999999999999609E-2</v>
      </c>
      <c r="O38" s="22">
        <f t="shared" si="6"/>
        <v>0.14000000000000012</v>
      </c>
      <c r="P38" s="22">
        <f t="shared" si="6"/>
        <v>0.12999999999999989</v>
      </c>
      <c r="Q38" s="70">
        <f t="shared" si="6"/>
        <v>0.18000000000000016</v>
      </c>
      <c r="R38" s="55" t="s">
        <v>55</v>
      </c>
      <c r="S38" s="54">
        <f t="shared" si="7"/>
        <v>0.92999999999999972</v>
      </c>
      <c r="T38" s="54">
        <f t="shared" si="7"/>
        <v>1.0099999999999998</v>
      </c>
      <c r="U38" s="54">
        <f t="shared" si="7"/>
        <v>0.95000000000000018</v>
      </c>
      <c r="V38" s="54">
        <f t="shared" si="7"/>
        <v>1</v>
      </c>
      <c r="W38" s="56">
        <f t="shared" si="7"/>
        <v>0.91999999999999993</v>
      </c>
      <c r="X38" s="71" t="s">
        <v>59</v>
      </c>
      <c r="Y38" s="22">
        <f t="shared" si="8"/>
        <v>1.0999999999999996</v>
      </c>
      <c r="Z38" s="22">
        <f t="shared" si="8"/>
        <v>1.1799999999999997</v>
      </c>
      <c r="AA38" s="22">
        <f t="shared" si="8"/>
        <v>1.0699999999999994</v>
      </c>
      <c r="AB38" s="22">
        <f t="shared" si="8"/>
        <v>1.2199999999999998</v>
      </c>
      <c r="AC38" s="22">
        <f t="shared" si="8"/>
        <v>1.0100000000000007</v>
      </c>
      <c r="AD38" s="22">
        <f t="shared" si="8"/>
        <v>1.1299999999999999</v>
      </c>
      <c r="AE38" s="22">
        <f t="shared" si="8"/>
        <v>1.1299999999999999</v>
      </c>
      <c r="AF38" s="22">
        <f t="shared" si="8"/>
        <v>1.17</v>
      </c>
      <c r="AG38" s="22">
        <f t="shared" si="8"/>
        <v>1.17</v>
      </c>
      <c r="AH38" s="70">
        <f t="shared" si="8"/>
        <v>1.2000000000000002</v>
      </c>
      <c r="AI38" s="71" t="s">
        <v>57</v>
      </c>
      <c r="AJ38" s="22">
        <f t="shared" si="9"/>
        <v>0.27</v>
      </c>
      <c r="AK38" s="22">
        <f t="shared" si="9"/>
        <v>0.32999999999999985</v>
      </c>
      <c r="AL38" s="22">
        <f t="shared" si="9"/>
        <v>0.27</v>
      </c>
      <c r="AM38" s="22">
        <f t="shared" si="9"/>
        <v>0.22999999999999998</v>
      </c>
      <c r="AN38" s="22">
        <f t="shared" si="9"/>
        <v>0.20999999999999996</v>
      </c>
      <c r="AO38" s="22">
        <f t="shared" si="9"/>
        <v>0.19999999999999973</v>
      </c>
      <c r="AP38" s="22">
        <f t="shared" si="9"/>
        <v>0.18999999999999995</v>
      </c>
      <c r="AQ38" s="22">
        <f t="shared" si="9"/>
        <v>0.21999999999999975</v>
      </c>
      <c r="AR38" s="22">
        <f t="shared" si="9"/>
        <v>0.20000000000000018</v>
      </c>
      <c r="AS38" s="70">
        <f t="shared" si="9"/>
        <v>0.18999999999999995</v>
      </c>
    </row>
    <row r="39" spans="1:45" ht="16.5" x14ac:dyDescent="0.35">
      <c r="A39" s="55"/>
      <c r="B39" s="54">
        <f t="shared" si="5"/>
        <v>0.4399999999999995</v>
      </c>
      <c r="C39" s="54">
        <f t="shared" si="5"/>
        <v>0.25</v>
      </c>
      <c r="D39" s="54">
        <f t="shared" si="5"/>
        <v>0.33000000000000007</v>
      </c>
      <c r="E39" s="54">
        <f t="shared" si="5"/>
        <v>0.27999999999999936</v>
      </c>
      <c r="F39" s="56">
        <f t="shared" si="5"/>
        <v>0.27000000000000046</v>
      </c>
      <c r="G39" s="71"/>
      <c r="H39" s="22">
        <f t="shared" si="6"/>
        <v>0.21000000000000041</v>
      </c>
      <c r="I39" s="22">
        <f t="shared" si="6"/>
        <v>0.14999999999999991</v>
      </c>
      <c r="J39" s="22">
        <f t="shared" si="6"/>
        <v>0.16999999999999993</v>
      </c>
      <c r="K39" s="22">
        <f t="shared" si="6"/>
        <v>0.16999999999999993</v>
      </c>
      <c r="L39" s="22">
        <f t="shared" si="6"/>
        <v>0.16999999999999993</v>
      </c>
      <c r="M39" s="22">
        <f t="shared" si="6"/>
        <v>0.18999999999999995</v>
      </c>
      <c r="N39" s="22">
        <f t="shared" si="6"/>
        <v>0.20000000000000018</v>
      </c>
      <c r="O39" s="22">
        <f t="shared" si="6"/>
        <v>0.22999999999999998</v>
      </c>
      <c r="P39" s="22">
        <f t="shared" si="6"/>
        <v>0.19999999999999973</v>
      </c>
      <c r="Q39" s="70">
        <f t="shared" si="6"/>
        <v>0.21000000000000041</v>
      </c>
      <c r="R39" s="55"/>
      <c r="S39" s="54">
        <f t="shared" si="7"/>
        <v>0.91000000000000014</v>
      </c>
      <c r="T39" s="54">
        <f t="shared" si="7"/>
        <v>0.91999999999999993</v>
      </c>
      <c r="U39" s="54">
        <f t="shared" si="7"/>
        <v>0.96</v>
      </c>
      <c r="V39" s="54">
        <f t="shared" si="7"/>
        <v>1.04</v>
      </c>
      <c r="W39" s="56">
        <f t="shared" si="7"/>
        <v>1.0099999999999998</v>
      </c>
      <c r="X39" s="71"/>
      <c r="Y39" s="22">
        <f t="shared" si="8"/>
        <v>1.2999999999999998</v>
      </c>
      <c r="Z39" s="22">
        <f t="shared" si="8"/>
        <v>1.1099999999999994</v>
      </c>
      <c r="AA39" s="22">
        <f t="shared" si="8"/>
        <v>1.1400000000000006</v>
      </c>
      <c r="AB39" s="22">
        <f t="shared" si="8"/>
        <v>1.4299999999999997</v>
      </c>
      <c r="AC39" s="22">
        <f t="shared" si="8"/>
        <v>1.1499999999999995</v>
      </c>
      <c r="AD39" s="22">
        <f t="shared" si="8"/>
        <v>1.2000000000000002</v>
      </c>
      <c r="AE39" s="22">
        <f t="shared" si="8"/>
        <v>1.1900000000000004</v>
      </c>
      <c r="AF39" s="22">
        <f t="shared" si="8"/>
        <v>1.1299999999999999</v>
      </c>
      <c r="AG39" s="22">
        <f t="shared" si="8"/>
        <v>1.2999999999999998</v>
      </c>
      <c r="AH39" s="70">
        <f t="shared" si="8"/>
        <v>1.3500000000000005</v>
      </c>
      <c r="AI39" s="71"/>
      <c r="AJ39" s="22">
        <f t="shared" si="9"/>
        <v>0.19999999999999973</v>
      </c>
      <c r="AK39" s="22">
        <f t="shared" si="9"/>
        <v>0.23999999999999977</v>
      </c>
      <c r="AL39" s="22">
        <f t="shared" si="9"/>
        <v>0.17999999999999972</v>
      </c>
      <c r="AM39" s="22">
        <f t="shared" si="9"/>
        <v>0.35000000000000009</v>
      </c>
      <c r="AN39" s="22">
        <f t="shared" si="9"/>
        <v>0.27</v>
      </c>
      <c r="AO39" s="22">
        <f t="shared" si="9"/>
        <v>0.27</v>
      </c>
      <c r="AP39" s="22">
        <f t="shared" si="9"/>
        <v>0.25999999999999979</v>
      </c>
      <c r="AQ39" s="22">
        <f t="shared" si="9"/>
        <v>0.26000000000000023</v>
      </c>
      <c r="AR39" s="22">
        <f t="shared" si="9"/>
        <v>0.24000000000000021</v>
      </c>
      <c r="AS39" s="70">
        <f t="shared" si="9"/>
        <v>0.22999999999999998</v>
      </c>
    </row>
    <row r="40" spans="1:45" ht="16.5" x14ac:dyDescent="0.35">
      <c r="A40" s="55"/>
      <c r="B40" s="54">
        <f t="shared" si="5"/>
        <v>0.25</v>
      </c>
      <c r="C40" s="54">
        <f t="shared" si="5"/>
        <v>0.26999999999999957</v>
      </c>
      <c r="D40" s="54">
        <f t="shared" si="5"/>
        <v>0.25</v>
      </c>
      <c r="E40" s="54">
        <f t="shared" si="5"/>
        <v>0.38999999999999968</v>
      </c>
      <c r="F40" s="56">
        <f t="shared" si="5"/>
        <v>0.36000000000000032</v>
      </c>
      <c r="G40" s="71"/>
      <c r="H40" s="22">
        <f t="shared" si="6"/>
        <v>0.20999999999999996</v>
      </c>
      <c r="I40" s="22">
        <f t="shared" si="6"/>
        <v>0.14999999999999991</v>
      </c>
      <c r="J40" s="22">
        <f t="shared" si="6"/>
        <v>0.14999999999999991</v>
      </c>
      <c r="K40" s="22">
        <f t="shared" si="6"/>
        <v>0.14999999999999991</v>
      </c>
      <c r="L40" s="22">
        <f t="shared" si="6"/>
        <v>0.13999999999999968</v>
      </c>
      <c r="M40" s="22">
        <f t="shared" si="6"/>
        <v>0.20999999999999996</v>
      </c>
      <c r="N40" s="22">
        <f t="shared" si="6"/>
        <v>0.16999999999999993</v>
      </c>
      <c r="O40" s="22">
        <f t="shared" si="6"/>
        <v>0.21999999999999975</v>
      </c>
      <c r="P40" s="22">
        <f t="shared" si="6"/>
        <v>0.19000000000000039</v>
      </c>
      <c r="Q40" s="70">
        <f t="shared" si="6"/>
        <v>0.26</v>
      </c>
      <c r="R40" s="55"/>
      <c r="S40" s="54">
        <f t="shared" si="7"/>
        <v>0.99000000000000021</v>
      </c>
      <c r="T40" s="54">
        <f t="shared" si="7"/>
        <v>0.91000000000000014</v>
      </c>
      <c r="U40" s="54">
        <f t="shared" si="7"/>
        <v>0.91999999999999993</v>
      </c>
      <c r="V40" s="54">
        <f t="shared" si="7"/>
        <v>0.9700000000000002</v>
      </c>
      <c r="W40" s="56">
        <f t="shared" si="7"/>
        <v>1</v>
      </c>
      <c r="X40" s="71"/>
      <c r="Y40" s="22">
        <f t="shared" si="8"/>
        <v>1.3900000000000006</v>
      </c>
      <c r="Z40" s="22">
        <f t="shared" si="8"/>
        <v>1.1600000000000001</v>
      </c>
      <c r="AA40" s="22">
        <f t="shared" si="8"/>
        <v>1.08</v>
      </c>
      <c r="AB40" s="22">
        <f t="shared" si="8"/>
        <v>1.2199999999999998</v>
      </c>
      <c r="AC40" s="22">
        <f t="shared" si="8"/>
        <v>1.1400000000000006</v>
      </c>
      <c r="AD40" s="22">
        <f t="shared" si="8"/>
        <v>1.1399999999999997</v>
      </c>
      <c r="AE40" s="22">
        <f t="shared" si="8"/>
        <v>1.25</v>
      </c>
      <c r="AF40" s="22">
        <f t="shared" si="8"/>
        <v>1.2300000000000004</v>
      </c>
      <c r="AG40" s="22">
        <f t="shared" si="8"/>
        <v>1.33</v>
      </c>
      <c r="AH40" s="70">
        <f t="shared" si="8"/>
        <v>1.2299999999999995</v>
      </c>
      <c r="AI40" s="71"/>
      <c r="AJ40" s="22">
        <f t="shared" si="9"/>
        <v>0.27</v>
      </c>
      <c r="AK40" s="22">
        <f t="shared" si="9"/>
        <v>0.28000000000000025</v>
      </c>
      <c r="AL40" s="22">
        <f t="shared" si="9"/>
        <v>0.27</v>
      </c>
      <c r="AM40" s="22">
        <f t="shared" si="9"/>
        <v>0.27</v>
      </c>
      <c r="AN40" s="22">
        <f t="shared" si="9"/>
        <v>0.2200000000000002</v>
      </c>
      <c r="AO40" s="22">
        <f t="shared" si="9"/>
        <v>0.21999999999999975</v>
      </c>
      <c r="AP40" s="22">
        <f t="shared" si="9"/>
        <v>0.21999999999999975</v>
      </c>
      <c r="AQ40" s="22">
        <f t="shared" si="9"/>
        <v>0.22999999999999998</v>
      </c>
      <c r="AR40" s="22">
        <f t="shared" si="9"/>
        <v>0.25</v>
      </c>
      <c r="AS40" s="70">
        <f t="shared" si="9"/>
        <v>0.27</v>
      </c>
    </row>
    <row r="41" spans="1:45" ht="16.5" x14ac:dyDescent="0.35">
      <c r="A41" s="55"/>
      <c r="B41" s="54">
        <f t="shared" si="5"/>
        <v>0.21999999999999975</v>
      </c>
      <c r="C41" s="54">
        <f t="shared" si="5"/>
        <v>0.24000000000000021</v>
      </c>
      <c r="D41" s="54">
        <f t="shared" si="5"/>
        <v>0.15000000000000036</v>
      </c>
      <c r="E41" s="54">
        <f t="shared" si="5"/>
        <v>0.20999999999999996</v>
      </c>
      <c r="F41" s="56">
        <f t="shared" si="5"/>
        <v>0.27999999999999936</v>
      </c>
      <c r="G41" s="71"/>
      <c r="H41" s="22">
        <f t="shared" si="6"/>
        <v>0.24000000000000021</v>
      </c>
      <c r="I41" s="22">
        <f t="shared" si="6"/>
        <v>0.15000000000000036</v>
      </c>
      <c r="J41" s="22">
        <f t="shared" si="6"/>
        <v>0.18799999999999972</v>
      </c>
      <c r="K41" s="22">
        <f t="shared" si="6"/>
        <v>0.20999999999999996</v>
      </c>
      <c r="L41" s="22">
        <f t="shared" si="6"/>
        <v>0.23999999999999977</v>
      </c>
      <c r="M41" s="22">
        <f t="shared" si="6"/>
        <v>0.28000000000000025</v>
      </c>
      <c r="N41" s="22">
        <f t="shared" si="6"/>
        <v>0.25</v>
      </c>
      <c r="O41" s="22">
        <f t="shared" si="6"/>
        <v>0.24000000000000021</v>
      </c>
      <c r="P41" s="22">
        <f t="shared" si="6"/>
        <v>0.19399999999999995</v>
      </c>
      <c r="Q41" s="70">
        <f t="shared" si="6"/>
        <v>0.19000000000000039</v>
      </c>
      <c r="R41" s="55"/>
      <c r="S41" s="54">
        <f t="shared" si="7"/>
        <v>0.9399999999999995</v>
      </c>
      <c r="T41" s="54">
        <f t="shared" si="7"/>
        <v>1.04</v>
      </c>
      <c r="U41" s="54">
        <f t="shared" si="7"/>
        <v>0.95000000000000018</v>
      </c>
      <c r="V41" s="54">
        <f t="shared" si="7"/>
        <v>1.0500000000000003</v>
      </c>
      <c r="W41" s="56">
        <f t="shared" si="7"/>
        <v>1</v>
      </c>
      <c r="X41" s="71"/>
      <c r="Y41" s="22">
        <f t="shared" si="8"/>
        <v>1.1100000000000003</v>
      </c>
      <c r="Z41" s="22">
        <f t="shared" si="8"/>
        <v>1.0499999999999998</v>
      </c>
      <c r="AA41" s="22">
        <f t="shared" si="8"/>
        <v>1.17</v>
      </c>
      <c r="AB41" s="22">
        <f t="shared" si="8"/>
        <v>1.29</v>
      </c>
      <c r="AC41" s="22">
        <f t="shared" si="8"/>
        <v>1.1000000000000005</v>
      </c>
      <c r="AD41" s="22">
        <f t="shared" si="8"/>
        <v>1.2699999999999996</v>
      </c>
      <c r="AE41" s="22">
        <f t="shared" si="8"/>
        <v>1.0899999999999999</v>
      </c>
      <c r="AF41" s="22">
        <f t="shared" si="8"/>
        <v>1.25</v>
      </c>
      <c r="AG41" s="22">
        <f t="shared" si="8"/>
        <v>1.3100000000000005</v>
      </c>
      <c r="AH41" s="70">
        <f t="shared" si="8"/>
        <v>1.25</v>
      </c>
      <c r="AI41" s="71"/>
      <c r="AJ41" s="22">
        <f t="shared" si="9"/>
        <v>0.25</v>
      </c>
      <c r="AK41" s="22">
        <f t="shared" si="9"/>
        <v>0.22999999999999998</v>
      </c>
      <c r="AL41" s="22">
        <f t="shared" si="9"/>
        <v>0.20999999999999996</v>
      </c>
      <c r="AM41" s="22">
        <f t="shared" si="9"/>
        <v>0.23999999999999977</v>
      </c>
      <c r="AN41" s="22">
        <f t="shared" si="9"/>
        <v>0.2200000000000002</v>
      </c>
      <c r="AO41" s="22">
        <f t="shared" si="9"/>
        <v>0.19999999999999973</v>
      </c>
      <c r="AP41" s="22">
        <f t="shared" si="9"/>
        <v>0.11999999999999966</v>
      </c>
      <c r="AQ41" s="22">
        <f t="shared" si="9"/>
        <v>0.23999999999999977</v>
      </c>
      <c r="AR41" s="22">
        <f t="shared" si="9"/>
        <v>0.1599999999999997</v>
      </c>
      <c r="AS41" s="70">
        <f t="shared" si="9"/>
        <v>0.26</v>
      </c>
    </row>
    <row r="42" spans="1:45" thickBot="1" x14ac:dyDescent="0.4">
      <c r="A42" s="57"/>
      <c r="B42" s="58">
        <f t="shared" si="5"/>
        <v>0.16999999999999993</v>
      </c>
      <c r="C42" s="58">
        <f t="shared" si="5"/>
        <v>0.16999999999999993</v>
      </c>
      <c r="D42" s="58">
        <f t="shared" si="5"/>
        <v>0.16000000000000014</v>
      </c>
      <c r="E42" s="58">
        <f t="shared" si="5"/>
        <v>0.24000000000000021</v>
      </c>
      <c r="F42" s="59">
        <f t="shared" si="5"/>
        <v>0.33999999999999986</v>
      </c>
      <c r="G42" s="73"/>
      <c r="H42" s="36">
        <f t="shared" si="6"/>
        <v>0.29000000000000004</v>
      </c>
      <c r="I42" s="36">
        <f t="shared" si="6"/>
        <v>0.20000000000000018</v>
      </c>
      <c r="J42" s="36">
        <f t="shared" si="6"/>
        <v>0.25999999999999979</v>
      </c>
      <c r="K42" s="36">
        <f t="shared" si="6"/>
        <v>0.20000000000000018</v>
      </c>
      <c r="L42" s="36">
        <f t="shared" si="6"/>
        <v>0.16999999999999993</v>
      </c>
      <c r="M42" s="36">
        <f t="shared" si="6"/>
        <v>0.17999999999999972</v>
      </c>
      <c r="N42" s="36">
        <f t="shared" si="6"/>
        <v>0.18999999999999995</v>
      </c>
      <c r="O42" s="36">
        <f t="shared" si="6"/>
        <v>0.20999999999999996</v>
      </c>
      <c r="P42" s="36">
        <f t="shared" si="6"/>
        <v>0.27</v>
      </c>
      <c r="Q42" s="74">
        <f t="shared" si="6"/>
        <v>0.31000000000000005</v>
      </c>
      <c r="R42" s="57"/>
      <c r="S42" s="58">
        <f t="shared" si="7"/>
        <v>0.96</v>
      </c>
      <c r="T42" s="58">
        <f t="shared" si="7"/>
        <v>0.91999999999999993</v>
      </c>
      <c r="U42" s="58">
        <f t="shared" si="7"/>
        <v>1.0699999999999994</v>
      </c>
      <c r="V42" s="58">
        <f t="shared" si="7"/>
        <v>0.93000000000000016</v>
      </c>
      <c r="W42" s="59">
        <f t="shared" si="7"/>
        <v>0.92000000000000037</v>
      </c>
      <c r="X42" s="73"/>
      <c r="Y42" s="36">
        <f t="shared" si="8"/>
        <v>1.1200000000000001</v>
      </c>
      <c r="Z42" s="36">
        <f t="shared" si="8"/>
        <v>1.0899999999999999</v>
      </c>
      <c r="AA42" s="36">
        <f t="shared" si="8"/>
        <v>1.0199999999999996</v>
      </c>
      <c r="AB42" s="36">
        <f t="shared" si="8"/>
        <v>1.1000000000000005</v>
      </c>
      <c r="AC42" s="36">
        <f t="shared" si="8"/>
        <v>1.17</v>
      </c>
      <c r="AD42" s="36">
        <f t="shared" si="8"/>
        <v>1.04</v>
      </c>
      <c r="AE42" s="36">
        <f t="shared" si="8"/>
        <v>1.2200000000000006</v>
      </c>
      <c r="AF42" s="36">
        <f t="shared" si="8"/>
        <v>1.17</v>
      </c>
      <c r="AG42" s="36">
        <f t="shared" si="8"/>
        <v>1.1500000000000004</v>
      </c>
      <c r="AH42" s="74">
        <f t="shared" si="8"/>
        <v>1.3099999999999996</v>
      </c>
      <c r="AI42" s="73"/>
      <c r="AJ42" s="36">
        <f t="shared" si="9"/>
        <v>0.30000000000000004</v>
      </c>
      <c r="AK42" s="36">
        <f t="shared" si="9"/>
        <v>0.2799999999999998</v>
      </c>
      <c r="AL42" s="36">
        <f t="shared" si="9"/>
        <v>0.27</v>
      </c>
      <c r="AM42" s="36">
        <f t="shared" si="9"/>
        <v>0.25</v>
      </c>
      <c r="AN42" s="36">
        <f t="shared" si="9"/>
        <v>0.27</v>
      </c>
      <c r="AO42" s="36">
        <f t="shared" si="9"/>
        <v>0.20999999999999996</v>
      </c>
      <c r="AP42" s="36">
        <f t="shared" si="9"/>
        <v>0.20000000000000018</v>
      </c>
      <c r="AQ42" s="36">
        <f t="shared" si="9"/>
        <v>0.19999999999999973</v>
      </c>
      <c r="AR42" s="36">
        <f t="shared" si="9"/>
        <v>0.20999999999999996</v>
      </c>
      <c r="AS42" s="74">
        <f t="shared" si="9"/>
        <v>0.16999999999999993</v>
      </c>
    </row>
    <row r="43" spans="1:45" thickTop="1" x14ac:dyDescent="0.35">
      <c r="A43" s="82" t="s">
        <v>65</v>
      </c>
      <c r="B43" s="60">
        <f>AVERAGE(B33:F37)</f>
        <v>0.24559999999999993</v>
      </c>
      <c r="C43" s="64" t="s">
        <v>51</v>
      </c>
      <c r="D43" s="60">
        <f>MAX(B33:F37)-MIN(B33:F37)</f>
        <v>0.26999999999999957</v>
      </c>
      <c r="E43" s="64" t="s">
        <v>50</v>
      </c>
      <c r="F43" s="61">
        <f>B43/(0.975/E27)</f>
        <v>0.42822564102564092</v>
      </c>
      <c r="G43" s="82" t="s">
        <v>65</v>
      </c>
      <c r="H43" s="60">
        <f>AVERAGE(H33:Q37)</f>
        <v>0.19459999999999994</v>
      </c>
      <c r="I43" s="64" t="s">
        <v>51</v>
      </c>
      <c r="J43" s="60">
        <f>MAX(H33:Q37)-MIN(H33:Q37)</f>
        <v>0.21999999999999997</v>
      </c>
      <c r="K43" s="64" t="s">
        <v>50</v>
      </c>
      <c r="L43" s="78">
        <f>H43/(0.975/K27)</f>
        <v>0.2993846153846153</v>
      </c>
      <c r="M43" s="79" t="s">
        <v>60</v>
      </c>
      <c r="N43" s="80">
        <f>1-(J43/2*H43)</f>
        <v>0.97859399999999996</v>
      </c>
      <c r="O43" s="84" t="s">
        <v>62</v>
      </c>
      <c r="P43" s="86">
        <f>MAX(H33:Q42)-MIN(H33:Q42)</f>
        <v>0.25000000000000044</v>
      </c>
      <c r="Q43" s="152"/>
      <c r="R43" s="82" t="s">
        <v>65</v>
      </c>
      <c r="S43" s="60">
        <f>AVERAGE(S33:W37)</f>
        <v>1.3084000000000002</v>
      </c>
      <c r="T43" s="64" t="s">
        <v>51</v>
      </c>
      <c r="U43" s="60">
        <f>MAX(S33:W37)-MIN(S33:W37)</f>
        <v>0.26000000000000068</v>
      </c>
      <c r="V43" s="64" t="s">
        <v>50</v>
      </c>
      <c r="W43" s="61">
        <f>S43/(0.975/V27)</f>
        <v>1.8787282051282053</v>
      </c>
      <c r="X43" s="82" t="s">
        <v>65</v>
      </c>
      <c r="Y43" s="60">
        <f>AVERAGE(Y33:AH37)</f>
        <v>1.3108000000000002</v>
      </c>
      <c r="Z43" s="64" t="s">
        <v>51</v>
      </c>
      <c r="AA43" s="60">
        <f>MAX(Y33:AH37)-MIN(Y33:AH37)</f>
        <v>0.40000000000000036</v>
      </c>
      <c r="AB43" s="64" t="s">
        <v>50</v>
      </c>
      <c r="AC43" s="78">
        <f>Y43/(2.268/AB27)</f>
        <v>0.86693121693121722</v>
      </c>
      <c r="AD43" s="79" t="s">
        <v>60</v>
      </c>
      <c r="AE43" s="80">
        <f>1-(AA43/2*Y43)</f>
        <v>0.73783999999999972</v>
      </c>
      <c r="AF43" s="84" t="s">
        <v>62</v>
      </c>
      <c r="AG43" s="86">
        <f>MAX(Y33:AH42)-MIN(Y33:AH42)</f>
        <v>0.48999999999999932</v>
      </c>
      <c r="AH43" s="152"/>
      <c r="AI43" s="82" t="s">
        <v>65</v>
      </c>
      <c r="AJ43" s="60">
        <f>AVERAGE(AJ33:AS37)</f>
        <v>0.24992000000000003</v>
      </c>
      <c r="AK43" s="64" t="s">
        <v>51</v>
      </c>
      <c r="AL43" s="60">
        <f>MAX(AJ33:AS37)-MIN(AJ33:AS37)</f>
        <v>0.18000000000000016</v>
      </c>
      <c r="AM43" s="64" t="s">
        <v>50</v>
      </c>
      <c r="AN43" s="78">
        <f>AJ43/(0.975/AM27)</f>
        <v>0.38449230769230774</v>
      </c>
      <c r="AO43" s="79" t="s">
        <v>60</v>
      </c>
      <c r="AP43" s="80">
        <f>1-(AL43/2*AJ43)</f>
        <v>0.97750720000000002</v>
      </c>
      <c r="AQ43" s="84" t="s">
        <v>62</v>
      </c>
      <c r="AR43" s="86">
        <f>MAX(AJ33:AS42)-MIN(AJ33:AS42)</f>
        <v>0.23000000000000043</v>
      </c>
      <c r="AS43" s="152"/>
    </row>
    <row r="44" spans="1:45" thickBot="1" x14ac:dyDescent="0.4">
      <c r="A44" s="83" t="s">
        <v>64</v>
      </c>
      <c r="B44" s="62">
        <f>AVERAGE(B39:F42)</f>
        <v>0.26349999999999996</v>
      </c>
      <c r="C44" s="65" t="s">
        <v>51</v>
      </c>
      <c r="D44" s="62">
        <f>MAX(B38:F42)-MIN(B38:F42)</f>
        <v>0.28999999999999915</v>
      </c>
      <c r="E44" s="65" t="s">
        <v>50</v>
      </c>
      <c r="F44" s="63">
        <f>B44/(0.975/E27)</f>
        <v>0.45943589743589741</v>
      </c>
      <c r="G44" s="83" t="s">
        <v>64</v>
      </c>
      <c r="H44" s="62">
        <f>AVERAGE(H39:Q42)</f>
        <v>0.20530000000000004</v>
      </c>
      <c r="I44" s="65" t="s">
        <v>51</v>
      </c>
      <c r="J44" s="62">
        <f>MAX(H38:Q42)-MIN(H38:Q42)</f>
        <v>0.25000000000000044</v>
      </c>
      <c r="K44" s="65" t="s">
        <v>50</v>
      </c>
      <c r="L44" s="75">
        <f>H44/(0.975/K27)</f>
        <v>0.31584615384615389</v>
      </c>
      <c r="M44" s="76" t="s">
        <v>60</v>
      </c>
      <c r="N44" s="81">
        <f>1-(J44/2*H44)</f>
        <v>0.97433749999999997</v>
      </c>
      <c r="O44" s="85" t="s">
        <v>63</v>
      </c>
      <c r="P44" s="87">
        <f>1-(P43/2*AVERAGE(H43:H44))</f>
        <v>0.97500624999999996</v>
      </c>
      <c r="Q44" s="153"/>
      <c r="R44" s="83" t="s">
        <v>64</v>
      </c>
      <c r="S44" s="62">
        <f>AVERAGE(S39:W42)</f>
        <v>0.97050000000000014</v>
      </c>
      <c r="T44" s="65" t="s">
        <v>51</v>
      </c>
      <c r="U44" s="62">
        <f>MAX(S38:W42)-MIN(S38:W42)</f>
        <v>0.15999999999999925</v>
      </c>
      <c r="V44" s="65" t="s">
        <v>50</v>
      </c>
      <c r="W44" s="63">
        <f>S44/(0.975/V27)</f>
        <v>1.3935384615384616</v>
      </c>
      <c r="X44" s="83" t="s">
        <v>64</v>
      </c>
      <c r="Y44" s="62">
        <f>AVERAGE(Y39:AH42)</f>
        <v>1.1937500000000001</v>
      </c>
      <c r="Z44" s="65" t="s">
        <v>51</v>
      </c>
      <c r="AA44" s="62">
        <f>MAX(Y38:AH42)-MIN(Y38:AH42)</f>
        <v>0.41999999999999904</v>
      </c>
      <c r="AB44" s="65" t="s">
        <v>50</v>
      </c>
      <c r="AC44" s="75">
        <f>Y44/(2.268/AB27)</f>
        <v>0.78951719576719592</v>
      </c>
      <c r="AD44" s="76" t="s">
        <v>60</v>
      </c>
      <c r="AE44" s="81">
        <f>1-(AA44/2*Y44)</f>
        <v>0.74931250000000049</v>
      </c>
      <c r="AF44" s="85" t="s">
        <v>63</v>
      </c>
      <c r="AG44" s="87">
        <f>1-(AG43/2*AVERAGE(Y43:Y44))</f>
        <v>0.69319262500000045</v>
      </c>
      <c r="AH44" s="153"/>
      <c r="AI44" s="83" t="s">
        <v>64</v>
      </c>
      <c r="AJ44" s="62">
        <f>AVERAGE(AJ39:AS42)</f>
        <v>0.23724999999999991</v>
      </c>
      <c r="AK44" s="65" t="s">
        <v>51</v>
      </c>
      <c r="AL44" s="62">
        <f>MAX(AJ38:AS42)-MIN(AJ38:AS42)</f>
        <v>0.23000000000000043</v>
      </c>
      <c r="AM44" s="65" t="s">
        <v>50</v>
      </c>
      <c r="AN44" s="75">
        <f>AJ44/(0.975/AM27)</f>
        <v>0.36499999999999982</v>
      </c>
      <c r="AO44" s="76" t="s">
        <v>60</v>
      </c>
      <c r="AP44" s="81">
        <f>1-(AL44/2*AJ44)</f>
        <v>0.97271624999999995</v>
      </c>
      <c r="AQ44" s="85" t="s">
        <v>63</v>
      </c>
      <c r="AR44" s="87">
        <f>1-(AR43/2*AVERAGE(AJ43:AJ44))</f>
        <v>0.97198772499999997</v>
      </c>
      <c r="AS44" s="153"/>
    </row>
    <row r="45" spans="1:45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  <c r="AI45" s="52"/>
      <c r="AJ45" s="32"/>
      <c r="AK45" s="32"/>
      <c r="AL45" s="32"/>
      <c r="AM45" s="32"/>
      <c r="AN45" s="32"/>
      <c r="AO45" s="32"/>
      <c r="AP45" s="32"/>
      <c r="AQ45" s="32"/>
      <c r="AR45" s="32"/>
      <c r="AS45" s="32"/>
    </row>
    <row r="46" spans="1:45" x14ac:dyDescent="0.35">
      <c r="A46" s="89" t="s">
        <v>79</v>
      </c>
    </row>
  </sheetData>
  <sheetProtection selectLockedCells="1" selectUnlockedCells="1"/>
  <mergeCells count="69">
    <mergeCell ref="AI31:AS31"/>
    <mergeCell ref="AI32:AS32"/>
    <mergeCell ref="AS43:AS44"/>
    <mergeCell ref="AK27:AL27"/>
    <mergeCell ref="AM27:AN27"/>
    <mergeCell ref="AK28:AL28"/>
    <mergeCell ref="AM28:AN28"/>
    <mergeCell ref="AK29:AL29"/>
    <mergeCell ref="AI1:AS1"/>
    <mergeCell ref="AI2:AS2"/>
    <mergeCell ref="AK25:AL25"/>
    <mergeCell ref="AM25:AN25"/>
    <mergeCell ref="AM26:AN26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737" priority="7" operator="notBetween">
      <formula>0.2</formula>
      <formula>0.404</formula>
    </cfRule>
  </conditionalFormatting>
  <conditionalFormatting sqref="E28">
    <cfRule type="cellIs" dxfId="736" priority="8" operator="notBetween">
      <formula>0.38</formula>
      <formula>0.72</formula>
    </cfRule>
  </conditionalFormatting>
  <conditionalFormatting sqref="K26">
    <cfRule type="cellIs" dxfId="735" priority="6" operator="notBetween">
      <formula>0.77</formula>
      <formula>0.91</formula>
    </cfRule>
  </conditionalFormatting>
  <conditionalFormatting sqref="K28">
    <cfRule type="cellIs" dxfId="734" priority="5" operator="notBetween">
      <formula>0.38</formula>
      <formula>0.72</formula>
    </cfRule>
  </conditionalFormatting>
  <conditionalFormatting sqref="AB26">
    <cfRule type="cellIs" dxfId="733" priority="3" operator="notBetween">
      <formula>0.77</formula>
      <formula>0.91</formula>
    </cfRule>
  </conditionalFormatting>
  <conditionalFormatting sqref="AM26">
    <cfRule type="cellIs" dxfId="732" priority="2" operator="notBetween">
      <formula>0.77</formula>
      <formula>0.91</formula>
    </cfRule>
  </conditionalFormatting>
  <conditionalFormatting sqref="AM28">
    <cfRule type="cellIs" dxfId="731" priority="1" operator="notBetween">
      <formula>0.38</formula>
      <formula>0.72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A4EC-7515-4850-8F58-38EAED6E78E6}">
  <sheetPr>
    <pageSetUpPr fitToPage="1"/>
  </sheetPr>
  <dimension ref="A1:BJ46"/>
  <sheetViews>
    <sheetView topLeftCell="AE1" zoomScaleNormal="100" workbookViewId="0">
      <selection activeCell="BK1" sqref="BK1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  <col min="35" max="35" width="10.5" customWidth="1"/>
    <col min="36" max="36" width="7.125" customWidth="1"/>
    <col min="37" max="37" width="9" customWidth="1"/>
    <col min="38" max="38" width="8.375" customWidth="1"/>
    <col min="39" max="39" width="8" customWidth="1"/>
    <col min="40" max="40" width="7.875" customWidth="1"/>
    <col min="41" max="41" width="8.25" customWidth="1"/>
    <col min="42" max="42" width="7.875" customWidth="1"/>
    <col min="43" max="43" width="7.125" customWidth="1"/>
    <col min="44" max="44" width="7.375" customWidth="1"/>
    <col min="45" max="45" width="8.125" customWidth="1"/>
    <col min="46" max="46" width="10.5" customWidth="1"/>
    <col min="47" max="47" width="8.375" customWidth="1"/>
    <col min="48" max="48" width="9.25" customWidth="1"/>
    <col min="49" max="49" width="8.375" customWidth="1"/>
    <col min="50" max="50" width="8.625" customWidth="1"/>
    <col min="51" max="51" width="8.75" customWidth="1"/>
    <col min="52" max="52" width="17.25" customWidth="1"/>
    <col min="53" max="62" width="6.625" customWidth="1"/>
  </cols>
  <sheetData>
    <row r="1" spans="1:62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 t="s">
        <v>77</v>
      </c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 t="s">
        <v>80</v>
      </c>
      <c r="AU1" s="183"/>
      <c r="AV1" s="183"/>
      <c r="AW1" s="183"/>
      <c r="AX1" s="183"/>
      <c r="AY1" s="183"/>
      <c r="AZ1" s="183" t="s">
        <v>77</v>
      </c>
      <c r="BA1" s="183"/>
      <c r="BB1" s="183"/>
      <c r="BC1" s="183"/>
      <c r="BD1" s="183"/>
      <c r="BE1" s="183"/>
      <c r="BF1" s="183"/>
      <c r="BG1" s="183"/>
      <c r="BH1" s="183"/>
      <c r="BI1" s="183"/>
      <c r="BJ1" s="183"/>
    </row>
    <row r="2" spans="1:62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84" t="s">
        <v>94</v>
      </c>
      <c r="AJ2" s="185"/>
      <c r="AK2" s="185"/>
      <c r="AL2" s="185"/>
      <c r="AM2" s="185"/>
      <c r="AN2" s="185"/>
      <c r="AO2" s="185"/>
      <c r="AP2" s="185"/>
      <c r="AQ2" s="185"/>
      <c r="AR2" s="185"/>
      <c r="AS2" s="186"/>
      <c r="AT2" s="184" t="s">
        <v>100</v>
      </c>
      <c r="AU2" s="185"/>
      <c r="AV2" s="185"/>
      <c r="AW2" s="185"/>
      <c r="AX2" s="185"/>
      <c r="AY2" s="186"/>
      <c r="AZ2" s="189" t="s">
        <v>101</v>
      </c>
      <c r="BA2" s="185"/>
      <c r="BB2" s="185"/>
      <c r="BC2" s="185"/>
      <c r="BD2" s="185"/>
      <c r="BE2" s="185"/>
      <c r="BF2" s="185"/>
      <c r="BG2" s="185"/>
      <c r="BH2" s="185"/>
      <c r="BI2" s="185"/>
      <c r="BJ2" s="186"/>
    </row>
    <row r="3" spans="1:62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  <c r="AI3" s="49" t="s">
        <v>49</v>
      </c>
      <c r="AJ3" s="50">
        <v>1</v>
      </c>
      <c r="AK3" s="50">
        <v>2</v>
      </c>
      <c r="AL3" s="50">
        <v>3</v>
      </c>
      <c r="AM3" s="50">
        <v>4</v>
      </c>
      <c r="AN3" s="50">
        <v>5</v>
      </c>
      <c r="AO3" s="50">
        <v>6</v>
      </c>
      <c r="AP3" s="50">
        <v>7</v>
      </c>
      <c r="AQ3" s="50">
        <v>8</v>
      </c>
      <c r="AR3" s="50">
        <v>9</v>
      </c>
      <c r="AS3" s="51">
        <v>10</v>
      </c>
      <c r="AT3" s="49" t="s">
        <v>49</v>
      </c>
      <c r="AU3" s="50">
        <v>1</v>
      </c>
      <c r="AV3" s="50">
        <v>2</v>
      </c>
      <c r="AW3" s="50">
        <v>3</v>
      </c>
      <c r="AX3" s="50">
        <v>4</v>
      </c>
      <c r="AY3" s="51">
        <v>5</v>
      </c>
      <c r="AZ3" s="49" t="s">
        <v>77</v>
      </c>
      <c r="BA3" s="50">
        <v>1</v>
      </c>
      <c r="BB3" s="50">
        <v>2</v>
      </c>
      <c r="BC3" s="50">
        <v>3</v>
      </c>
      <c r="BD3" s="50">
        <v>4</v>
      </c>
      <c r="BE3" s="50">
        <v>5</v>
      </c>
      <c r="BF3" s="50">
        <v>6</v>
      </c>
      <c r="BG3" s="50">
        <v>7</v>
      </c>
      <c r="BH3" s="50">
        <v>8</v>
      </c>
      <c r="BI3" s="50">
        <v>9</v>
      </c>
      <c r="BJ3" s="51">
        <v>10</v>
      </c>
    </row>
    <row r="4" spans="1:62" thickTop="1" x14ac:dyDescent="0.35">
      <c r="A4" s="108" t="s">
        <v>74</v>
      </c>
      <c r="B4" s="91">
        <v>5</v>
      </c>
      <c r="C4" s="91">
        <v>5.1100000000000003</v>
      </c>
      <c r="D4" s="91">
        <v>5.17</v>
      </c>
      <c r="E4" s="91">
        <v>5.0199999999999996</v>
      </c>
      <c r="F4" s="95">
        <v>5.28</v>
      </c>
      <c r="G4" s="23" t="s">
        <v>74</v>
      </c>
      <c r="H4" s="91">
        <v>2.2200000000000002</v>
      </c>
      <c r="I4" s="91">
        <v>2.2000000000000002</v>
      </c>
      <c r="J4" s="91">
        <v>2.2400000000000002</v>
      </c>
      <c r="K4" s="91">
        <v>2.2999999999999998</v>
      </c>
      <c r="L4" s="91">
        <v>2.2799999999999998</v>
      </c>
      <c r="M4" s="91">
        <v>2.33</v>
      </c>
      <c r="N4" s="91">
        <v>2.38</v>
      </c>
      <c r="O4" s="91">
        <v>2.29</v>
      </c>
      <c r="P4" s="91">
        <v>2.34</v>
      </c>
      <c r="Q4" s="95">
        <v>2.17</v>
      </c>
      <c r="R4" s="108" t="s">
        <v>74</v>
      </c>
      <c r="S4" s="91">
        <v>5.24</v>
      </c>
      <c r="T4" s="91">
        <v>5.29</v>
      </c>
      <c r="U4" s="91">
        <v>5.28</v>
      </c>
      <c r="V4" s="91">
        <v>4.9400000000000004</v>
      </c>
      <c r="W4" s="95">
        <v>4.99</v>
      </c>
      <c r="X4" s="23" t="s">
        <v>74</v>
      </c>
      <c r="Y4" s="91">
        <v>5.38</v>
      </c>
      <c r="Z4" s="91">
        <v>5.43</v>
      </c>
      <c r="AA4" s="91">
        <v>5.7</v>
      </c>
      <c r="AB4" s="91">
        <v>5.49</v>
      </c>
      <c r="AC4" s="91">
        <v>5.59</v>
      </c>
      <c r="AD4" s="91">
        <v>5.66</v>
      </c>
      <c r="AE4" s="91">
        <v>5.71</v>
      </c>
      <c r="AF4" s="91">
        <v>5.71</v>
      </c>
      <c r="AG4" s="91">
        <v>5.64</v>
      </c>
      <c r="AH4" s="95">
        <v>5.58</v>
      </c>
      <c r="AI4" s="23" t="s">
        <v>74</v>
      </c>
      <c r="AJ4" s="91">
        <v>2.2200000000000002</v>
      </c>
      <c r="AK4" s="91">
        <v>2.2799999999999998</v>
      </c>
      <c r="AL4" s="91">
        <v>2.35</v>
      </c>
      <c r="AM4" s="91">
        <v>2.35</v>
      </c>
      <c r="AN4" s="91">
        <v>2.39</v>
      </c>
      <c r="AO4" s="91">
        <v>2.36</v>
      </c>
      <c r="AP4" s="91">
        <v>2.37</v>
      </c>
      <c r="AQ4" s="91">
        <v>2.36</v>
      </c>
      <c r="AR4" s="91">
        <v>2.27</v>
      </c>
      <c r="AS4" s="95">
        <v>2.21</v>
      </c>
      <c r="AT4" s="108" t="s">
        <v>74</v>
      </c>
      <c r="AU4" s="91">
        <v>5.0999999999999996</v>
      </c>
      <c r="AV4" s="91">
        <v>5.16</v>
      </c>
      <c r="AW4" s="91">
        <v>5.09</v>
      </c>
      <c r="AX4" s="91">
        <v>4.88</v>
      </c>
      <c r="AY4" s="95">
        <v>4.74</v>
      </c>
      <c r="AZ4" s="23" t="s">
        <v>74</v>
      </c>
      <c r="BA4" s="91">
        <v>2.2200000000000002</v>
      </c>
      <c r="BB4" s="91">
        <v>2.15</v>
      </c>
      <c r="BC4" s="91">
        <v>2.2400000000000002</v>
      </c>
      <c r="BD4" s="91">
        <v>2.23</v>
      </c>
      <c r="BE4" s="91">
        <v>2.2599999999999998</v>
      </c>
      <c r="BF4" s="91">
        <v>2.25</v>
      </c>
      <c r="BG4" s="91">
        <v>2.3199999999999998</v>
      </c>
      <c r="BH4" s="91">
        <v>2.37</v>
      </c>
      <c r="BI4" s="91">
        <v>2.2999999999999998</v>
      </c>
      <c r="BJ4" s="95">
        <v>2.19</v>
      </c>
    </row>
    <row r="5" spans="1:62" ht="16.5" x14ac:dyDescent="0.35">
      <c r="A5" s="109"/>
      <c r="B5" s="91">
        <v>5.05</v>
      </c>
      <c r="C5" s="90">
        <v>5.1100000000000003</v>
      </c>
      <c r="D5" s="90">
        <v>5.21</v>
      </c>
      <c r="E5" s="90">
        <v>5.14</v>
      </c>
      <c r="F5" s="94">
        <v>5.31</v>
      </c>
      <c r="G5" s="25"/>
      <c r="H5" s="91">
        <v>2.34</v>
      </c>
      <c r="I5" s="90">
        <v>2.27</v>
      </c>
      <c r="J5" s="90">
        <v>2.4300000000000002</v>
      </c>
      <c r="K5" s="90">
        <v>2.39</v>
      </c>
      <c r="L5" s="90">
        <v>2.4</v>
      </c>
      <c r="M5" s="90">
        <v>2.4</v>
      </c>
      <c r="N5" s="90">
        <v>2.52</v>
      </c>
      <c r="O5" s="90">
        <v>2.5</v>
      </c>
      <c r="P5" s="90">
        <v>2.41</v>
      </c>
      <c r="Q5" s="94">
        <v>2.31</v>
      </c>
      <c r="R5" s="109"/>
      <c r="S5" s="91">
        <v>5.18</v>
      </c>
      <c r="T5" s="90">
        <v>5.31</v>
      </c>
      <c r="U5" s="90">
        <v>5.16</v>
      </c>
      <c r="V5" s="90">
        <v>5.07</v>
      </c>
      <c r="W5" s="94">
        <v>5.03</v>
      </c>
      <c r="X5" s="25"/>
      <c r="Y5" s="91">
        <v>5.57</v>
      </c>
      <c r="Z5" s="90">
        <v>5.75</v>
      </c>
      <c r="AA5" s="90">
        <v>5.6</v>
      </c>
      <c r="AB5" s="90">
        <v>5.63</v>
      </c>
      <c r="AC5" s="90">
        <v>5.58</v>
      </c>
      <c r="AD5" s="90">
        <v>5.83</v>
      </c>
      <c r="AE5" s="90">
        <v>5.82</v>
      </c>
      <c r="AF5" s="90">
        <v>5.79</v>
      </c>
      <c r="AG5" s="90">
        <v>5.69</v>
      </c>
      <c r="AH5" s="94">
        <v>5.65</v>
      </c>
      <c r="AI5" s="25"/>
      <c r="AJ5" s="91">
        <v>2.2599999999999998</v>
      </c>
      <c r="AK5" s="90">
        <v>2.23</v>
      </c>
      <c r="AL5" s="90">
        <v>2.38</v>
      </c>
      <c r="AM5" s="90">
        <v>2.38</v>
      </c>
      <c r="AN5" s="90">
        <v>2.39</v>
      </c>
      <c r="AO5" s="90">
        <v>2.35</v>
      </c>
      <c r="AP5" s="90">
        <v>2.35</v>
      </c>
      <c r="AQ5" s="90">
        <v>2.31</v>
      </c>
      <c r="AR5" s="90">
        <v>2.2599999999999998</v>
      </c>
      <c r="AS5" s="94">
        <v>2.23</v>
      </c>
      <c r="AT5" s="109"/>
      <c r="AU5" s="91">
        <v>5.17</v>
      </c>
      <c r="AV5" s="90">
        <v>5.16</v>
      </c>
      <c r="AW5" s="90">
        <v>5.0999999999999996</v>
      </c>
      <c r="AX5" s="90">
        <v>4.91</v>
      </c>
      <c r="AY5" s="94">
        <v>4.87</v>
      </c>
      <c r="AZ5" s="25"/>
      <c r="BA5" s="91">
        <v>2.16</v>
      </c>
      <c r="BB5" s="90">
        <v>2.21</v>
      </c>
      <c r="BC5" s="90">
        <v>2.3199999999999998</v>
      </c>
      <c r="BD5" s="90">
        <v>2.33</v>
      </c>
      <c r="BE5" s="90">
        <v>2.31</v>
      </c>
      <c r="BF5" s="90">
        <v>2.34</v>
      </c>
      <c r="BG5" s="90">
        <v>2.36</v>
      </c>
      <c r="BH5" s="90">
        <v>2.35</v>
      </c>
      <c r="BI5" s="90">
        <v>2.39</v>
      </c>
      <c r="BJ5" s="94">
        <v>2.23</v>
      </c>
    </row>
    <row r="6" spans="1:62" ht="16.5" x14ac:dyDescent="0.35">
      <c r="A6" s="109"/>
      <c r="B6" s="91">
        <v>5.0599999999999996</v>
      </c>
      <c r="C6" s="90">
        <v>5.2</v>
      </c>
      <c r="D6" s="90">
        <v>5.37</v>
      </c>
      <c r="E6" s="90">
        <v>5.0199999999999996</v>
      </c>
      <c r="F6" s="94">
        <v>5.21</v>
      </c>
      <c r="G6" s="25"/>
      <c r="H6" s="91">
        <v>2.2000000000000002</v>
      </c>
      <c r="I6" s="90">
        <v>2.29</v>
      </c>
      <c r="J6" s="90">
        <v>2.33</v>
      </c>
      <c r="K6" s="90">
        <v>2.41</v>
      </c>
      <c r="L6" s="90">
        <v>2.38</v>
      </c>
      <c r="M6" s="90">
        <v>2.36</v>
      </c>
      <c r="N6" s="90">
        <v>2.37</v>
      </c>
      <c r="O6" s="90">
        <v>2.4300000000000002</v>
      </c>
      <c r="P6" s="90">
        <v>2.39</v>
      </c>
      <c r="Q6" s="94">
        <v>2.2599999999999998</v>
      </c>
      <c r="R6" s="109"/>
      <c r="S6" s="91">
        <v>5.3</v>
      </c>
      <c r="T6" s="90">
        <v>5.34</v>
      </c>
      <c r="U6" s="90">
        <v>5.23</v>
      </c>
      <c r="V6" s="90">
        <v>4.97</v>
      </c>
      <c r="W6" s="94">
        <v>4.9400000000000004</v>
      </c>
      <c r="X6" s="25"/>
      <c r="Y6" s="91">
        <v>5.65</v>
      </c>
      <c r="Z6" s="90">
        <v>5.55</v>
      </c>
      <c r="AA6" s="90">
        <v>5.7</v>
      </c>
      <c r="AB6" s="90">
        <v>5.69</v>
      </c>
      <c r="AC6" s="90">
        <v>5.66</v>
      </c>
      <c r="AD6" s="90">
        <v>5.76</v>
      </c>
      <c r="AE6" s="90">
        <v>5.78</v>
      </c>
      <c r="AF6" s="90">
        <v>5.82</v>
      </c>
      <c r="AG6" s="90">
        <v>5.77</v>
      </c>
      <c r="AH6" s="94">
        <v>5.49</v>
      </c>
      <c r="AI6" s="25"/>
      <c r="AJ6" s="91">
        <v>2.13</v>
      </c>
      <c r="AK6" s="90">
        <v>2.27</v>
      </c>
      <c r="AL6" s="90">
        <v>2.37</v>
      </c>
      <c r="AM6" s="90">
        <v>2.31</v>
      </c>
      <c r="AN6" s="90">
        <v>2.2799999999999998</v>
      </c>
      <c r="AO6" s="90">
        <v>2.41</v>
      </c>
      <c r="AP6" s="90">
        <v>2.4</v>
      </c>
      <c r="AQ6" s="90">
        <v>2.3199999999999998</v>
      </c>
      <c r="AR6" s="90">
        <v>2.23</v>
      </c>
      <c r="AS6" s="94">
        <v>2.2000000000000002</v>
      </c>
      <c r="AT6" s="109"/>
      <c r="AU6" s="91">
        <v>5.09</v>
      </c>
      <c r="AV6" s="90">
        <v>5.25</v>
      </c>
      <c r="AW6" s="90">
        <v>5.14</v>
      </c>
      <c r="AX6" s="90">
        <v>5</v>
      </c>
      <c r="AY6" s="94">
        <v>4.91</v>
      </c>
      <c r="AZ6" s="25"/>
      <c r="BA6" s="91">
        <v>2.1800000000000002</v>
      </c>
      <c r="BB6" s="90">
        <v>2.25</v>
      </c>
      <c r="BC6" s="90">
        <v>2.3199999999999998</v>
      </c>
      <c r="BD6" s="90">
        <v>2.33</v>
      </c>
      <c r="BE6" s="90">
        <v>2.37</v>
      </c>
      <c r="BF6" s="90">
        <v>2.2799999999999998</v>
      </c>
      <c r="BG6" s="90">
        <v>2.3199999999999998</v>
      </c>
      <c r="BH6" s="90">
        <v>2.33</v>
      </c>
      <c r="BI6" s="90">
        <v>2.36</v>
      </c>
      <c r="BJ6" s="94">
        <v>2.14</v>
      </c>
    </row>
    <row r="7" spans="1:62" ht="16.5" x14ac:dyDescent="0.35">
      <c r="A7" s="109"/>
      <c r="B7" s="91">
        <v>5.09</v>
      </c>
      <c r="C7" s="90">
        <v>5.21</v>
      </c>
      <c r="D7" s="90">
        <v>5.0999999999999996</v>
      </c>
      <c r="E7" s="90">
        <v>5.12</v>
      </c>
      <c r="F7" s="94">
        <v>5.17</v>
      </c>
      <c r="G7" s="25"/>
      <c r="H7" s="91">
        <v>2.2000000000000002</v>
      </c>
      <c r="I7" s="90">
        <v>2.2999999999999998</v>
      </c>
      <c r="J7" s="90">
        <v>2.4</v>
      </c>
      <c r="K7" s="90">
        <v>2.4300000000000002</v>
      </c>
      <c r="L7" s="90">
        <v>2.34</v>
      </c>
      <c r="M7" s="90">
        <v>2.4500000000000002</v>
      </c>
      <c r="N7" s="90">
        <v>2.38</v>
      </c>
      <c r="O7" s="90">
        <v>2.4500000000000002</v>
      </c>
      <c r="P7" s="90">
        <v>2.4</v>
      </c>
      <c r="Q7" s="94">
        <v>2.27</v>
      </c>
      <c r="R7" s="109"/>
      <c r="S7" s="91">
        <v>5.17</v>
      </c>
      <c r="T7" s="90">
        <v>5.21</v>
      </c>
      <c r="U7" s="90">
        <v>5.1100000000000003</v>
      </c>
      <c r="V7" s="90">
        <v>4.9000000000000004</v>
      </c>
      <c r="W7" s="94">
        <v>5.07</v>
      </c>
      <c r="X7" s="25"/>
      <c r="Y7" s="91">
        <v>5.48</v>
      </c>
      <c r="Z7" s="90">
        <v>5.59</v>
      </c>
      <c r="AA7" s="90">
        <v>5.66</v>
      </c>
      <c r="AB7" s="90">
        <v>5.57</v>
      </c>
      <c r="AC7" s="90">
        <v>5.56</v>
      </c>
      <c r="AD7" s="90">
        <v>5.65</v>
      </c>
      <c r="AE7" s="90">
        <v>5.77</v>
      </c>
      <c r="AF7" s="90">
        <v>5.77</v>
      </c>
      <c r="AG7" s="90">
        <v>5.73</v>
      </c>
      <c r="AH7" s="94">
        <v>5.57</v>
      </c>
      <c r="AI7" s="25"/>
      <c r="AJ7" s="91">
        <v>2.2400000000000002</v>
      </c>
      <c r="AK7" s="90">
        <v>2.25</v>
      </c>
      <c r="AL7" s="90">
        <v>2.36</v>
      </c>
      <c r="AM7" s="90">
        <v>2.42</v>
      </c>
      <c r="AN7" s="90">
        <v>2.41</v>
      </c>
      <c r="AO7" s="90">
        <v>2.38</v>
      </c>
      <c r="AP7" s="90">
        <v>2.3199999999999998</v>
      </c>
      <c r="AQ7" s="90">
        <v>2.34</v>
      </c>
      <c r="AR7" s="90">
        <v>2.29</v>
      </c>
      <c r="AS7" s="94">
        <v>2.25</v>
      </c>
      <c r="AT7" s="109"/>
      <c r="AU7" s="91">
        <v>5.05</v>
      </c>
      <c r="AV7" s="90">
        <v>5.19</v>
      </c>
      <c r="AW7" s="90">
        <v>5.0599999999999996</v>
      </c>
      <c r="AX7" s="90">
        <v>4.99</v>
      </c>
      <c r="AY7" s="94">
        <v>4.92</v>
      </c>
      <c r="AZ7" s="25"/>
      <c r="BA7" s="91">
        <v>2.21</v>
      </c>
      <c r="BB7" s="90">
        <v>2.27</v>
      </c>
      <c r="BC7" s="90">
        <v>2.38</v>
      </c>
      <c r="BD7" s="90">
        <v>2.41</v>
      </c>
      <c r="BE7" s="90">
        <v>2.41</v>
      </c>
      <c r="BF7" s="90">
        <v>2.44</v>
      </c>
      <c r="BG7" s="90">
        <v>2.4700000000000002</v>
      </c>
      <c r="BH7" s="90">
        <v>2.4700000000000002</v>
      </c>
      <c r="BI7" s="90">
        <v>2.4300000000000002</v>
      </c>
      <c r="BJ7" s="94">
        <v>2.25</v>
      </c>
    </row>
    <row r="8" spans="1:62" ht="16.5" x14ac:dyDescent="0.35">
      <c r="A8" s="109"/>
      <c r="B8" s="91">
        <v>5.13</v>
      </c>
      <c r="C8" s="90">
        <v>5.23</v>
      </c>
      <c r="D8" s="90">
        <v>5.12</v>
      </c>
      <c r="E8" s="90">
        <v>5.09</v>
      </c>
      <c r="F8" s="94">
        <v>5.15</v>
      </c>
      <c r="G8" s="25"/>
      <c r="H8" s="91">
        <v>2.2599999999999998</v>
      </c>
      <c r="I8" s="90">
        <v>2.2599999999999998</v>
      </c>
      <c r="J8" s="90">
        <v>2.3199999999999998</v>
      </c>
      <c r="K8" s="90">
        <v>2.3199999999999998</v>
      </c>
      <c r="L8" s="90">
        <v>2.27</v>
      </c>
      <c r="M8" s="90">
        <v>2.3199999999999998</v>
      </c>
      <c r="N8" s="90">
        <v>2.41</v>
      </c>
      <c r="O8" s="90">
        <v>2.38</v>
      </c>
      <c r="P8" s="90">
        <v>2.3199999999999998</v>
      </c>
      <c r="Q8" s="94">
        <v>2.2200000000000002</v>
      </c>
      <c r="R8" s="109"/>
      <c r="S8" s="91">
        <v>5.2</v>
      </c>
      <c r="T8" s="90">
        <v>5.25</v>
      </c>
      <c r="U8" s="90">
        <v>5.12</v>
      </c>
      <c r="V8" s="90">
        <v>4.99</v>
      </c>
      <c r="W8" s="94">
        <v>4.8499999999999996</v>
      </c>
      <c r="X8" s="25"/>
      <c r="Y8" s="91">
        <v>5.4</v>
      </c>
      <c r="Z8" s="90">
        <v>5.61</v>
      </c>
      <c r="AA8" s="90">
        <v>5.64</v>
      </c>
      <c r="AB8" s="90">
        <v>5.59</v>
      </c>
      <c r="AC8" s="90">
        <v>5.72</v>
      </c>
      <c r="AD8" s="90">
        <v>5.74</v>
      </c>
      <c r="AE8" s="90">
        <v>5.72</v>
      </c>
      <c r="AF8" s="90">
        <v>5.75</v>
      </c>
      <c r="AG8" s="90">
        <v>5.78</v>
      </c>
      <c r="AH8" s="94">
        <v>5.67</v>
      </c>
      <c r="AI8" s="25"/>
      <c r="AJ8" s="91">
        <v>2.2000000000000002</v>
      </c>
      <c r="AK8" s="90">
        <v>2.2200000000000002</v>
      </c>
      <c r="AL8" s="90">
        <v>2.3199999999999998</v>
      </c>
      <c r="AM8" s="90">
        <v>2.41</v>
      </c>
      <c r="AN8" s="90">
        <v>2.35</v>
      </c>
      <c r="AO8" s="90">
        <v>2.4</v>
      </c>
      <c r="AP8" s="90">
        <v>2.34</v>
      </c>
      <c r="AQ8" s="90">
        <v>2.3199999999999998</v>
      </c>
      <c r="AR8" s="90">
        <v>2.27</v>
      </c>
      <c r="AS8" s="94">
        <v>2.17</v>
      </c>
      <c r="AT8" s="109"/>
      <c r="AU8" s="91">
        <v>5.23</v>
      </c>
      <c r="AV8" s="90">
        <v>5.21</v>
      </c>
      <c r="AW8" s="90">
        <v>5.13</v>
      </c>
      <c r="AX8" s="90">
        <v>4.9000000000000004</v>
      </c>
      <c r="AY8" s="94">
        <v>4.9800000000000004</v>
      </c>
      <c r="AZ8" s="25"/>
      <c r="BA8" s="91">
        <v>2.2200000000000002</v>
      </c>
      <c r="BB8" s="90">
        <v>2.23</v>
      </c>
      <c r="BC8" s="90">
        <v>2.3199999999999998</v>
      </c>
      <c r="BD8" s="90">
        <v>2.39</v>
      </c>
      <c r="BE8" s="90">
        <v>2.41</v>
      </c>
      <c r="BF8" s="90">
        <v>2.35</v>
      </c>
      <c r="BG8" s="90">
        <v>2.35</v>
      </c>
      <c r="BH8" s="90">
        <v>2.35</v>
      </c>
      <c r="BI8" s="90">
        <v>2.36</v>
      </c>
      <c r="BJ8" s="94">
        <v>2.21</v>
      </c>
    </row>
    <row r="9" spans="1:62" ht="16.5" x14ac:dyDescent="0.35">
      <c r="A9" s="110"/>
      <c r="B9" s="90">
        <v>5.15</v>
      </c>
      <c r="C9" s="90">
        <v>5.21</v>
      </c>
      <c r="D9" s="90">
        <v>5.14</v>
      </c>
      <c r="E9" s="90">
        <v>4.68</v>
      </c>
      <c r="F9" s="94">
        <v>4.7</v>
      </c>
      <c r="G9" s="25"/>
      <c r="H9" s="90">
        <v>2.23</v>
      </c>
      <c r="I9" s="90">
        <v>2.21</v>
      </c>
      <c r="J9" s="90">
        <v>2.27</v>
      </c>
      <c r="K9" s="90">
        <v>2.3199999999999998</v>
      </c>
      <c r="L9" s="90">
        <v>2.35</v>
      </c>
      <c r="M9" s="90">
        <v>2.35</v>
      </c>
      <c r="N9" s="90">
        <v>2.31</v>
      </c>
      <c r="O9" s="90">
        <v>2.35</v>
      </c>
      <c r="P9" s="90">
        <v>2.2599999999999998</v>
      </c>
      <c r="Q9" s="94">
        <v>2.15</v>
      </c>
      <c r="R9" s="110"/>
      <c r="S9" s="90">
        <v>5.12</v>
      </c>
      <c r="T9" s="90">
        <v>5.0599999999999996</v>
      </c>
      <c r="U9" s="90">
        <v>5.0599999999999996</v>
      </c>
      <c r="V9" s="90">
        <v>4.88</v>
      </c>
      <c r="W9" s="94">
        <v>4.8</v>
      </c>
      <c r="X9" s="25"/>
      <c r="Y9" s="90">
        <v>5.41</v>
      </c>
      <c r="Z9" s="90">
        <v>5.45</v>
      </c>
      <c r="AA9" s="90">
        <v>5.52</v>
      </c>
      <c r="AB9" s="90">
        <v>5.31</v>
      </c>
      <c r="AC9" s="90">
        <v>5.55</v>
      </c>
      <c r="AD9" s="90">
        <v>5.82</v>
      </c>
      <c r="AE9" s="90">
        <v>5.78</v>
      </c>
      <c r="AF9" s="90">
        <v>5.79</v>
      </c>
      <c r="AG9" s="90">
        <v>5.82</v>
      </c>
      <c r="AH9" s="94">
        <v>5.57</v>
      </c>
      <c r="AI9" s="25"/>
      <c r="AJ9" s="90">
        <v>2.17</v>
      </c>
      <c r="AK9" s="90">
        <v>2.2200000000000002</v>
      </c>
      <c r="AL9" s="90">
        <v>2.33</v>
      </c>
      <c r="AM9" s="90">
        <v>2.4</v>
      </c>
      <c r="AN9" s="90">
        <v>2.3199999999999998</v>
      </c>
      <c r="AO9" s="90">
        <v>2.27</v>
      </c>
      <c r="AP9" s="90">
        <v>2.29</v>
      </c>
      <c r="AQ9" s="90">
        <v>2.2999999999999998</v>
      </c>
      <c r="AR9" s="90">
        <v>2.2000000000000002</v>
      </c>
      <c r="AS9" s="94">
        <v>2.2000000000000002</v>
      </c>
      <c r="AT9" s="110"/>
      <c r="AU9" s="90">
        <v>5.19</v>
      </c>
      <c r="AV9" s="90">
        <v>5.23</v>
      </c>
      <c r="AW9" s="90">
        <v>5.01</v>
      </c>
      <c r="AX9" s="90">
        <v>4.82</v>
      </c>
      <c r="AY9" s="94">
        <v>4.93</v>
      </c>
      <c r="AZ9" s="25"/>
      <c r="BA9" s="90">
        <v>2.2000000000000002</v>
      </c>
      <c r="BB9" s="90">
        <v>2.2200000000000002</v>
      </c>
      <c r="BC9" s="90">
        <v>2.27</v>
      </c>
      <c r="BD9" s="90">
        <v>2.2999999999999998</v>
      </c>
      <c r="BE9" s="90">
        <v>2.37</v>
      </c>
      <c r="BF9" s="90">
        <v>2.33</v>
      </c>
      <c r="BG9" s="90">
        <v>2.34</v>
      </c>
      <c r="BH9" s="90">
        <v>2.3199999999999998</v>
      </c>
      <c r="BI9" s="90">
        <v>2.33</v>
      </c>
      <c r="BJ9" s="94">
        <v>2.15</v>
      </c>
    </row>
    <row r="10" spans="1:62" ht="16.5" x14ac:dyDescent="0.35">
      <c r="A10" s="111"/>
      <c r="B10" s="90">
        <v>5.05</v>
      </c>
      <c r="C10" s="90">
        <v>5.14</v>
      </c>
      <c r="D10" s="90">
        <v>5.09</v>
      </c>
      <c r="E10" s="90">
        <v>4.72</v>
      </c>
      <c r="F10" s="94">
        <v>4.6399999999999997</v>
      </c>
      <c r="G10" s="31"/>
      <c r="H10" s="90">
        <v>2.19</v>
      </c>
      <c r="I10" s="90">
        <v>2.27</v>
      </c>
      <c r="J10" s="90">
        <v>2.31</v>
      </c>
      <c r="K10" s="90">
        <v>2.37</v>
      </c>
      <c r="L10" s="90">
        <v>2.37</v>
      </c>
      <c r="M10" s="90">
        <v>2.42</v>
      </c>
      <c r="N10" s="90">
        <v>2.3199999999999998</v>
      </c>
      <c r="O10" s="90">
        <v>2.41</v>
      </c>
      <c r="P10" s="90">
        <v>2.35</v>
      </c>
      <c r="Q10" s="94">
        <v>2.19</v>
      </c>
      <c r="R10" s="111"/>
      <c r="S10" s="90">
        <v>5.07</v>
      </c>
      <c r="T10" s="90">
        <v>5.15</v>
      </c>
      <c r="U10" s="90">
        <v>5.14</v>
      </c>
      <c r="V10" s="90">
        <v>4.87</v>
      </c>
      <c r="W10" s="94">
        <v>4.88</v>
      </c>
      <c r="X10" s="31"/>
      <c r="Y10" s="90">
        <v>5.35</v>
      </c>
      <c r="Z10" s="90">
        <v>5.42</v>
      </c>
      <c r="AA10" s="90">
        <v>5.44</v>
      </c>
      <c r="AB10" s="90">
        <v>5.43</v>
      </c>
      <c r="AC10" s="90">
        <v>5.51</v>
      </c>
      <c r="AD10" s="90">
        <v>5.78</v>
      </c>
      <c r="AE10" s="90">
        <v>5.85</v>
      </c>
      <c r="AF10" s="90">
        <v>5.83</v>
      </c>
      <c r="AG10" s="90">
        <v>5.72</v>
      </c>
      <c r="AH10" s="94">
        <v>5.72</v>
      </c>
      <c r="AI10" s="31"/>
      <c r="AJ10" s="90">
        <v>2.17</v>
      </c>
      <c r="AK10" s="90">
        <v>2.25</v>
      </c>
      <c r="AL10" s="90">
        <v>2.4</v>
      </c>
      <c r="AM10" s="90">
        <v>2.41</v>
      </c>
      <c r="AN10" s="90">
        <v>2.38</v>
      </c>
      <c r="AO10" s="90">
        <v>2.37</v>
      </c>
      <c r="AP10" s="90">
        <v>2.37</v>
      </c>
      <c r="AQ10" s="90">
        <v>2.36</v>
      </c>
      <c r="AR10" s="90">
        <v>2.37</v>
      </c>
      <c r="AS10" s="94">
        <v>2.19</v>
      </c>
      <c r="AT10" s="111"/>
      <c r="AU10" s="90">
        <v>5.2</v>
      </c>
      <c r="AV10" s="90">
        <v>5.27</v>
      </c>
      <c r="AW10" s="90">
        <v>5.1100000000000003</v>
      </c>
      <c r="AX10" s="90">
        <v>4.84</v>
      </c>
      <c r="AY10" s="94">
        <v>4.75</v>
      </c>
      <c r="AZ10" s="31"/>
      <c r="BA10" s="90">
        <v>2.2599999999999998</v>
      </c>
      <c r="BB10" s="90">
        <v>2.2799999999999998</v>
      </c>
      <c r="BC10" s="90">
        <v>2.35</v>
      </c>
      <c r="BD10" s="90">
        <v>2.35</v>
      </c>
      <c r="BE10" s="90">
        <v>2.35</v>
      </c>
      <c r="BF10" s="90">
        <v>2.4</v>
      </c>
      <c r="BG10" s="90">
        <v>2.31</v>
      </c>
      <c r="BH10" s="90">
        <v>2.41</v>
      </c>
      <c r="BI10" s="90">
        <v>2.33</v>
      </c>
      <c r="BJ10" s="94">
        <v>2.2000000000000002</v>
      </c>
    </row>
    <row r="11" spans="1:62" ht="16.5" x14ac:dyDescent="0.35">
      <c r="A11" s="109"/>
      <c r="B11" s="96">
        <v>5.18</v>
      </c>
      <c r="C11" s="96">
        <v>5.12</v>
      </c>
      <c r="D11" s="96">
        <v>4.9400000000000004</v>
      </c>
      <c r="E11" s="96">
        <v>4.58</v>
      </c>
      <c r="F11" s="97">
        <v>4.7</v>
      </c>
      <c r="G11" s="23"/>
      <c r="H11" s="96">
        <v>2.21</v>
      </c>
      <c r="I11" s="96">
        <v>2.21</v>
      </c>
      <c r="J11" s="96">
        <v>2.25</v>
      </c>
      <c r="K11" s="96">
        <v>2.31</v>
      </c>
      <c r="L11" s="96">
        <v>2.4</v>
      </c>
      <c r="M11" s="96">
        <v>2.36</v>
      </c>
      <c r="N11" s="96">
        <v>2.35</v>
      </c>
      <c r="O11" s="96">
        <v>2.38</v>
      </c>
      <c r="P11" s="96">
        <v>2.36</v>
      </c>
      <c r="Q11" s="97">
        <v>2.21</v>
      </c>
      <c r="R11" s="109"/>
      <c r="S11" s="96">
        <v>5.13</v>
      </c>
      <c r="T11" s="96">
        <v>5.21</v>
      </c>
      <c r="U11" s="96">
        <v>5.0599999999999996</v>
      </c>
      <c r="V11" s="96">
        <v>4.97</v>
      </c>
      <c r="W11" s="97">
        <v>4.97</v>
      </c>
      <c r="X11" s="23"/>
      <c r="Y11" s="96">
        <v>5.48</v>
      </c>
      <c r="Z11" s="96">
        <v>5.48</v>
      </c>
      <c r="AA11" s="96">
        <v>5.46</v>
      </c>
      <c r="AB11" s="96">
        <v>5.46</v>
      </c>
      <c r="AC11" s="96">
        <v>5.59</v>
      </c>
      <c r="AD11" s="96">
        <v>5.78</v>
      </c>
      <c r="AE11" s="96">
        <v>5.82</v>
      </c>
      <c r="AF11" s="96">
        <v>5.8</v>
      </c>
      <c r="AG11" s="96">
        <v>5.7</v>
      </c>
      <c r="AH11" s="97">
        <v>5.44</v>
      </c>
      <c r="AI11" s="23"/>
      <c r="AJ11" s="96">
        <v>2.09</v>
      </c>
      <c r="AK11" s="96">
        <v>2.21</v>
      </c>
      <c r="AL11" s="96">
        <v>2.3199999999999998</v>
      </c>
      <c r="AM11" s="96">
        <v>2.37</v>
      </c>
      <c r="AN11" s="96">
        <v>2.2799999999999998</v>
      </c>
      <c r="AO11" s="96">
        <v>2.33</v>
      </c>
      <c r="AP11" s="96">
        <v>2.2999999999999998</v>
      </c>
      <c r="AQ11" s="96">
        <v>2.37</v>
      </c>
      <c r="AR11" s="96">
        <v>2.36</v>
      </c>
      <c r="AS11" s="97">
        <v>2.2000000000000002</v>
      </c>
      <c r="AT11" s="109"/>
      <c r="AU11" s="96">
        <v>5.08</v>
      </c>
      <c r="AV11" s="96">
        <v>5.09</v>
      </c>
      <c r="AW11" s="96">
        <v>5.12</v>
      </c>
      <c r="AX11" s="96">
        <v>4.93</v>
      </c>
      <c r="AY11" s="97">
        <v>4.82</v>
      </c>
      <c r="AZ11" s="23"/>
      <c r="BA11" s="96">
        <v>2.23</v>
      </c>
      <c r="BB11" s="96">
        <v>2.27</v>
      </c>
      <c r="BC11" s="96">
        <v>2.2999999999999998</v>
      </c>
      <c r="BD11" s="96">
        <v>2.37</v>
      </c>
      <c r="BE11" s="96">
        <v>2.35</v>
      </c>
      <c r="BF11" s="96">
        <v>2.3199999999999998</v>
      </c>
      <c r="BG11" s="96">
        <v>2.41</v>
      </c>
      <c r="BH11" s="96">
        <v>2.39</v>
      </c>
      <c r="BI11" s="96">
        <v>2.39</v>
      </c>
      <c r="BJ11" s="97">
        <v>2.19</v>
      </c>
    </row>
    <row r="12" spans="1:62" ht="16.5" x14ac:dyDescent="0.35">
      <c r="A12" s="109"/>
      <c r="B12" s="90">
        <v>5.16</v>
      </c>
      <c r="C12" s="90">
        <v>5.12</v>
      </c>
      <c r="D12" s="90">
        <v>5.01</v>
      </c>
      <c r="E12" s="90">
        <v>4.7</v>
      </c>
      <c r="F12" s="94">
        <v>4.79</v>
      </c>
      <c r="G12" s="25"/>
      <c r="H12" s="90">
        <v>2.2000000000000002</v>
      </c>
      <c r="I12" s="90">
        <v>2.2799999999999998</v>
      </c>
      <c r="J12" s="90">
        <v>2.36</v>
      </c>
      <c r="K12" s="90">
        <v>2.31</v>
      </c>
      <c r="L12" s="90">
        <v>2.35</v>
      </c>
      <c r="M12" s="90">
        <v>2.27</v>
      </c>
      <c r="N12" s="90">
        <v>2.31</v>
      </c>
      <c r="O12" s="90">
        <v>2.36</v>
      </c>
      <c r="P12" s="90">
        <v>2.3199999999999998</v>
      </c>
      <c r="Q12" s="94">
        <v>2.16</v>
      </c>
      <c r="R12" s="109"/>
      <c r="S12" s="90">
        <v>5.08</v>
      </c>
      <c r="T12" s="90">
        <v>5.25</v>
      </c>
      <c r="U12" s="90">
        <v>5.01</v>
      </c>
      <c r="V12" s="90">
        <v>4.8099999999999996</v>
      </c>
      <c r="W12" s="94">
        <v>4.8</v>
      </c>
      <c r="X12" s="25"/>
      <c r="Y12" s="90">
        <v>5.43</v>
      </c>
      <c r="Z12" s="90">
        <v>5.23</v>
      </c>
      <c r="AA12" s="90">
        <v>5.34</v>
      </c>
      <c r="AB12" s="90">
        <v>5.51</v>
      </c>
      <c r="AC12" s="90">
        <v>5.63</v>
      </c>
      <c r="AD12" s="90">
        <v>5.86</v>
      </c>
      <c r="AE12" s="90">
        <v>5.74</v>
      </c>
      <c r="AF12" s="90">
        <v>5.71</v>
      </c>
      <c r="AG12" s="90">
        <v>5.76</v>
      </c>
      <c r="AH12" s="94">
        <v>5.66</v>
      </c>
      <c r="AI12" s="25"/>
      <c r="AJ12" s="90">
        <v>2.2000000000000002</v>
      </c>
      <c r="AK12" s="90">
        <v>2.29</v>
      </c>
      <c r="AL12" s="90">
        <v>2.46</v>
      </c>
      <c r="AM12" s="90">
        <v>2.41</v>
      </c>
      <c r="AN12" s="90">
        <v>2.44</v>
      </c>
      <c r="AO12" s="90">
        <v>2.41</v>
      </c>
      <c r="AP12" s="90">
        <v>2.41</v>
      </c>
      <c r="AQ12" s="90">
        <v>2.39</v>
      </c>
      <c r="AR12" s="90">
        <v>2.33</v>
      </c>
      <c r="AS12" s="94">
        <v>2.2200000000000002</v>
      </c>
      <c r="AT12" s="109"/>
      <c r="AU12" s="90">
        <v>5.09</v>
      </c>
      <c r="AV12" s="90">
        <v>5.12</v>
      </c>
      <c r="AW12" s="90">
        <v>5.05</v>
      </c>
      <c r="AX12" s="90">
        <v>4.8</v>
      </c>
      <c r="AY12" s="94">
        <v>4.83</v>
      </c>
      <c r="AZ12" s="25"/>
      <c r="BA12" s="90">
        <v>2.2599999999999998</v>
      </c>
      <c r="BB12" s="90">
        <v>2.25</v>
      </c>
      <c r="BC12" s="90">
        <v>2.3199999999999998</v>
      </c>
      <c r="BD12" s="90">
        <v>2.31</v>
      </c>
      <c r="BE12" s="90">
        <v>2.2999999999999998</v>
      </c>
      <c r="BF12" s="90">
        <v>2.29</v>
      </c>
      <c r="BG12" s="90">
        <v>2.27</v>
      </c>
      <c r="BH12" s="90">
        <v>2.33</v>
      </c>
      <c r="BI12" s="90">
        <v>2.37</v>
      </c>
      <c r="BJ12" s="94">
        <v>2.17</v>
      </c>
    </row>
    <row r="13" spans="1:62" thickBot="1" x14ac:dyDescent="0.4">
      <c r="A13" s="112"/>
      <c r="B13" s="92">
        <v>4.9800000000000004</v>
      </c>
      <c r="C13" s="92">
        <v>5.15</v>
      </c>
      <c r="D13" s="92">
        <v>4.83</v>
      </c>
      <c r="E13" s="92">
        <v>4.68</v>
      </c>
      <c r="F13" s="93">
        <v>4.7300000000000004</v>
      </c>
      <c r="G13" s="33"/>
      <c r="H13" s="92">
        <v>2.21</v>
      </c>
      <c r="I13" s="92">
        <v>2.2200000000000002</v>
      </c>
      <c r="J13" s="92">
        <v>2.27</v>
      </c>
      <c r="K13" s="92">
        <v>2.33</v>
      </c>
      <c r="L13" s="92">
        <v>2.39</v>
      </c>
      <c r="M13" s="92">
        <v>2.35</v>
      </c>
      <c r="N13" s="92">
        <v>2.33</v>
      </c>
      <c r="O13" s="92">
        <v>2.42</v>
      </c>
      <c r="P13" s="92">
        <v>2.29</v>
      </c>
      <c r="Q13" s="93">
        <v>2.14</v>
      </c>
      <c r="R13" s="112"/>
      <c r="S13" s="92">
        <v>5.12</v>
      </c>
      <c r="T13" s="92">
        <v>5.12</v>
      </c>
      <c r="U13" s="92">
        <v>4.99</v>
      </c>
      <c r="V13" s="92">
        <v>4.83</v>
      </c>
      <c r="W13" s="93">
        <v>4.8099999999999996</v>
      </c>
      <c r="X13" s="33"/>
      <c r="Y13" s="92">
        <v>5.37</v>
      </c>
      <c r="Z13" s="92">
        <v>5.31</v>
      </c>
      <c r="AA13" s="92">
        <v>5.33</v>
      </c>
      <c r="AB13" s="92">
        <v>5.53</v>
      </c>
      <c r="AC13" s="92">
        <v>5.56</v>
      </c>
      <c r="AD13" s="92">
        <v>5.7</v>
      </c>
      <c r="AE13" s="92">
        <v>5.81</v>
      </c>
      <c r="AF13" s="92">
        <v>5.75</v>
      </c>
      <c r="AG13" s="92">
        <v>5.82</v>
      </c>
      <c r="AH13" s="93">
        <v>5.48</v>
      </c>
      <c r="AI13" s="33"/>
      <c r="AJ13" s="92">
        <v>2.12</v>
      </c>
      <c r="AK13" s="92">
        <v>2.21</v>
      </c>
      <c r="AL13" s="92">
        <v>2.33</v>
      </c>
      <c r="AM13" s="92">
        <v>2.38</v>
      </c>
      <c r="AN13" s="92">
        <v>2.2999999999999998</v>
      </c>
      <c r="AO13" s="92">
        <v>2.31</v>
      </c>
      <c r="AP13" s="92">
        <v>2.2999999999999998</v>
      </c>
      <c r="AQ13" s="92">
        <v>2.29</v>
      </c>
      <c r="AR13" s="92">
        <v>2.23</v>
      </c>
      <c r="AS13" s="93">
        <v>2.27</v>
      </c>
      <c r="AT13" s="112"/>
      <c r="AU13" s="92">
        <v>5.17</v>
      </c>
      <c r="AV13" s="92">
        <v>5.05</v>
      </c>
      <c r="AW13" s="92">
        <v>5.0999999999999996</v>
      </c>
      <c r="AX13" s="92">
        <v>4.74</v>
      </c>
      <c r="AY13" s="93">
        <v>4.75</v>
      </c>
      <c r="AZ13" s="33"/>
      <c r="BA13" s="92">
        <v>2.21</v>
      </c>
      <c r="BB13" s="92">
        <v>2.23</v>
      </c>
      <c r="BC13" s="92">
        <v>2.2200000000000002</v>
      </c>
      <c r="BD13" s="92">
        <v>2.3199999999999998</v>
      </c>
      <c r="BE13" s="92">
        <v>2.35</v>
      </c>
      <c r="BF13" s="92">
        <v>2.31</v>
      </c>
      <c r="BG13" s="92">
        <v>2.36</v>
      </c>
      <c r="BH13" s="92">
        <v>2.3199999999999998</v>
      </c>
      <c r="BI13" s="92">
        <v>2.31</v>
      </c>
      <c r="BJ13" s="93">
        <v>2.1</v>
      </c>
    </row>
    <row r="14" spans="1:62" ht="16.5" x14ac:dyDescent="0.35">
      <c r="A14" s="113" t="s">
        <v>75</v>
      </c>
      <c r="B14" s="114">
        <v>4.71</v>
      </c>
      <c r="C14" s="115">
        <v>4.8600000000000003</v>
      </c>
      <c r="D14" s="115">
        <v>4.8</v>
      </c>
      <c r="E14" s="115">
        <v>4.74</v>
      </c>
      <c r="F14" s="116">
        <v>4.87</v>
      </c>
      <c r="G14" s="113" t="s">
        <v>75</v>
      </c>
      <c r="H14" s="115">
        <v>2</v>
      </c>
      <c r="I14" s="115">
        <v>2.02</v>
      </c>
      <c r="J14" s="115">
        <v>2.0499999999999998</v>
      </c>
      <c r="K14" s="115">
        <v>2.0499999999999998</v>
      </c>
      <c r="L14" s="115">
        <v>2.06</v>
      </c>
      <c r="M14" s="115">
        <v>2.09</v>
      </c>
      <c r="N14" s="115">
        <v>2.15</v>
      </c>
      <c r="O14" s="115">
        <v>2.13</v>
      </c>
      <c r="P14" s="115">
        <v>2.12</v>
      </c>
      <c r="Q14" s="116">
        <v>1.98</v>
      </c>
      <c r="R14" s="113" t="s">
        <v>75</v>
      </c>
      <c r="S14" s="114">
        <v>4.1500000000000004</v>
      </c>
      <c r="T14" s="115">
        <v>4.1900000000000004</v>
      </c>
      <c r="U14" s="115">
        <v>4.0599999999999996</v>
      </c>
      <c r="V14" s="115">
        <v>3.79</v>
      </c>
      <c r="W14" s="116">
        <v>3.84</v>
      </c>
      <c r="X14" s="113" t="s">
        <v>75</v>
      </c>
      <c r="Y14" s="115">
        <v>3.99</v>
      </c>
      <c r="Z14" s="115">
        <v>3.89</v>
      </c>
      <c r="AA14" s="115">
        <v>4.0199999999999996</v>
      </c>
      <c r="AB14" s="115">
        <v>3.98</v>
      </c>
      <c r="AC14" s="115">
        <v>4</v>
      </c>
      <c r="AD14" s="115">
        <v>4.08</v>
      </c>
      <c r="AE14" s="115">
        <v>4.03</v>
      </c>
      <c r="AF14" s="115">
        <v>4.09</v>
      </c>
      <c r="AG14" s="115">
        <v>4.0999999999999996</v>
      </c>
      <c r="AH14" s="116">
        <v>3.93</v>
      </c>
      <c r="AI14" s="113" t="s">
        <v>75</v>
      </c>
      <c r="AJ14" s="115">
        <v>1.99</v>
      </c>
      <c r="AK14" s="115">
        <v>2.02</v>
      </c>
      <c r="AL14" s="115">
        <v>2.17</v>
      </c>
      <c r="AM14" s="115">
        <v>2.19</v>
      </c>
      <c r="AN14" s="115">
        <v>2.23</v>
      </c>
      <c r="AO14" s="115">
        <v>2.2200000000000002</v>
      </c>
      <c r="AP14" s="115">
        <v>2.2200000000000002</v>
      </c>
      <c r="AQ14" s="115">
        <v>2.15</v>
      </c>
      <c r="AR14" s="115">
        <v>2.13</v>
      </c>
      <c r="AS14" s="116">
        <v>2</v>
      </c>
      <c r="AT14" s="113" t="s">
        <v>75</v>
      </c>
      <c r="AU14" s="114">
        <v>4.79</v>
      </c>
      <c r="AV14" s="115">
        <v>4.99</v>
      </c>
      <c r="AW14" s="115">
        <v>4.8099999999999996</v>
      </c>
      <c r="AX14" s="115">
        <v>4.6900000000000004</v>
      </c>
      <c r="AY14" s="116">
        <v>4.51</v>
      </c>
      <c r="AZ14" s="113" t="s">
        <v>75</v>
      </c>
      <c r="BA14" s="115">
        <v>1.93</v>
      </c>
      <c r="BB14" s="115">
        <v>1.9</v>
      </c>
      <c r="BC14" s="115">
        <v>1.97</v>
      </c>
      <c r="BD14" s="115">
        <v>1.97</v>
      </c>
      <c r="BE14" s="115">
        <v>2.02</v>
      </c>
      <c r="BF14" s="115">
        <v>2.0299999999999998</v>
      </c>
      <c r="BG14" s="115">
        <v>2.0499999999999998</v>
      </c>
      <c r="BH14" s="115">
        <v>2.09</v>
      </c>
      <c r="BI14" s="115">
        <v>2.08</v>
      </c>
      <c r="BJ14" s="116">
        <v>1.92</v>
      </c>
    </row>
    <row r="15" spans="1:62" ht="16.5" x14ac:dyDescent="0.35">
      <c r="A15" s="14"/>
      <c r="B15" s="98">
        <v>4.79</v>
      </c>
      <c r="C15" s="98">
        <v>4.83</v>
      </c>
      <c r="D15" s="98">
        <v>4.9000000000000004</v>
      </c>
      <c r="E15" s="98">
        <v>4.78</v>
      </c>
      <c r="F15" s="99">
        <v>4.95</v>
      </c>
      <c r="G15" s="25"/>
      <c r="H15" s="98">
        <v>2.09</v>
      </c>
      <c r="I15" s="98">
        <v>2.0499999999999998</v>
      </c>
      <c r="J15" s="98">
        <v>2.19</v>
      </c>
      <c r="K15" s="98">
        <v>2.23</v>
      </c>
      <c r="L15" s="98">
        <v>2.2200000000000002</v>
      </c>
      <c r="M15" s="98">
        <v>2.2599999999999998</v>
      </c>
      <c r="N15" s="98">
        <v>2.29</v>
      </c>
      <c r="O15" s="98">
        <v>2.2599999999999998</v>
      </c>
      <c r="P15" s="98">
        <v>2.2599999999999998</v>
      </c>
      <c r="Q15" s="99">
        <v>2.15</v>
      </c>
      <c r="R15" s="14"/>
      <c r="S15" s="98">
        <v>4.17</v>
      </c>
      <c r="T15" s="98">
        <v>4.2300000000000004</v>
      </c>
      <c r="U15" s="98">
        <v>4.04</v>
      </c>
      <c r="V15" s="98">
        <v>3.77</v>
      </c>
      <c r="W15" s="99">
        <v>3.76</v>
      </c>
      <c r="X15" s="25"/>
      <c r="Y15" s="98">
        <v>3.96</v>
      </c>
      <c r="Z15" s="98">
        <v>3.98</v>
      </c>
      <c r="AA15" s="98">
        <v>4.0599999999999996</v>
      </c>
      <c r="AB15" s="98">
        <v>4.01</v>
      </c>
      <c r="AC15" s="98">
        <v>4.05</v>
      </c>
      <c r="AD15" s="98">
        <v>4.13</v>
      </c>
      <c r="AE15" s="98">
        <v>4.05</v>
      </c>
      <c r="AF15" s="98">
        <v>4.1399999999999997</v>
      </c>
      <c r="AG15" s="98">
        <v>4.09</v>
      </c>
      <c r="AH15" s="99">
        <v>3.97</v>
      </c>
      <c r="AI15" s="25"/>
      <c r="AJ15" s="98">
        <v>1.97</v>
      </c>
      <c r="AK15" s="98">
        <v>2</v>
      </c>
      <c r="AL15" s="98">
        <v>2.15</v>
      </c>
      <c r="AM15" s="98">
        <v>2.19</v>
      </c>
      <c r="AN15" s="98">
        <v>2.1800000000000002</v>
      </c>
      <c r="AO15" s="98">
        <v>2.19</v>
      </c>
      <c r="AP15" s="98">
        <v>2.17</v>
      </c>
      <c r="AQ15" s="98">
        <v>2.16</v>
      </c>
      <c r="AR15" s="98">
        <v>2.1</v>
      </c>
      <c r="AS15" s="99">
        <v>2.02</v>
      </c>
      <c r="AT15" s="14"/>
      <c r="AU15" s="98">
        <v>4.91</v>
      </c>
      <c r="AV15" s="98">
        <v>4.9800000000000004</v>
      </c>
      <c r="AW15" s="98">
        <v>4.8899999999999997</v>
      </c>
      <c r="AX15" s="98">
        <v>4.6500000000000004</v>
      </c>
      <c r="AY15" s="99">
        <v>4.63</v>
      </c>
      <c r="AZ15" s="25"/>
      <c r="BA15" s="98">
        <v>1.92</v>
      </c>
      <c r="BB15" s="98">
        <v>1.94</v>
      </c>
      <c r="BC15" s="98">
        <v>2.0299999999999998</v>
      </c>
      <c r="BD15" s="98">
        <v>2.02</v>
      </c>
      <c r="BE15" s="98">
        <v>2.02</v>
      </c>
      <c r="BF15" s="98">
        <v>2.0499999999999998</v>
      </c>
      <c r="BG15" s="98">
        <v>2.09</v>
      </c>
      <c r="BH15" s="98">
        <v>2.11</v>
      </c>
      <c r="BI15" s="98">
        <v>2.0699999999999998</v>
      </c>
      <c r="BJ15" s="99">
        <v>1.91</v>
      </c>
    </row>
    <row r="16" spans="1:62" ht="16.5" x14ac:dyDescent="0.35">
      <c r="A16" s="14"/>
      <c r="B16" s="98">
        <v>4.68</v>
      </c>
      <c r="C16" s="98">
        <v>4.99</v>
      </c>
      <c r="D16" s="98">
        <v>4.91</v>
      </c>
      <c r="E16" s="98">
        <v>4.75</v>
      </c>
      <c r="F16" s="99">
        <v>4.91</v>
      </c>
      <c r="G16" s="25"/>
      <c r="H16" s="98">
        <v>2.02</v>
      </c>
      <c r="I16" s="98">
        <v>2.11</v>
      </c>
      <c r="J16" s="98">
        <v>2.2200000000000002</v>
      </c>
      <c r="K16" s="98">
        <v>2.23</v>
      </c>
      <c r="L16" s="98">
        <v>2.2000000000000002</v>
      </c>
      <c r="M16" s="98">
        <v>2.21</v>
      </c>
      <c r="N16" s="98">
        <v>2.1800000000000002</v>
      </c>
      <c r="O16" s="98">
        <v>2.25</v>
      </c>
      <c r="P16" s="98">
        <v>2.23</v>
      </c>
      <c r="Q16" s="99">
        <v>2.06</v>
      </c>
      <c r="R16" s="14"/>
      <c r="S16" s="98">
        <v>4.0999999999999996</v>
      </c>
      <c r="T16" s="98">
        <v>4.1399999999999997</v>
      </c>
      <c r="U16" s="98">
        <v>3.97</v>
      </c>
      <c r="V16" s="98">
        <v>3.81</v>
      </c>
      <c r="W16" s="99">
        <v>3.81</v>
      </c>
      <c r="X16" s="25"/>
      <c r="Y16" s="98">
        <v>4.0599999999999996</v>
      </c>
      <c r="Z16" s="98">
        <v>3.95</v>
      </c>
      <c r="AA16" s="98">
        <v>4.01</v>
      </c>
      <c r="AB16" s="98">
        <v>3.92</v>
      </c>
      <c r="AC16" s="98">
        <v>3.99</v>
      </c>
      <c r="AD16" s="98">
        <v>4.04</v>
      </c>
      <c r="AE16" s="98">
        <v>4.07</v>
      </c>
      <c r="AF16" s="98">
        <v>4.17</v>
      </c>
      <c r="AG16" s="98">
        <v>4.09</v>
      </c>
      <c r="AH16" s="99">
        <v>3.95</v>
      </c>
      <c r="AI16" s="25"/>
      <c r="AJ16" s="98">
        <v>1.99</v>
      </c>
      <c r="AK16" s="98">
        <v>2.0099999999999998</v>
      </c>
      <c r="AL16" s="98">
        <v>2.13</v>
      </c>
      <c r="AM16" s="98">
        <v>2.2000000000000002</v>
      </c>
      <c r="AN16" s="98">
        <v>2.1800000000000002</v>
      </c>
      <c r="AO16" s="98">
        <v>2.16</v>
      </c>
      <c r="AP16" s="98">
        <v>2.17</v>
      </c>
      <c r="AQ16" s="98">
        <v>2.14</v>
      </c>
      <c r="AR16" s="98">
        <v>2.09</v>
      </c>
      <c r="AS16" s="99">
        <v>1.99</v>
      </c>
      <c r="AT16" s="14"/>
      <c r="AU16" s="98">
        <v>4.96</v>
      </c>
      <c r="AV16" s="98">
        <v>5.01</v>
      </c>
      <c r="AW16" s="98">
        <v>4.8899999999999997</v>
      </c>
      <c r="AX16" s="98">
        <v>4.7</v>
      </c>
      <c r="AY16" s="99">
        <v>4.54</v>
      </c>
      <c r="AZ16" s="25"/>
      <c r="BA16" s="98">
        <v>1.94</v>
      </c>
      <c r="BB16" s="98">
        <v>1.98</v>
      </c>
      <c r="BC16" s="98">
        <v>2.04</v>
      </c>
      <c r="BD16" s="98">
        <v>2.0299999999999998</v>
      </c>
      <c r="BE16" s="98">
        <v>2.04</v>
      </c>
      <c r="BF16" s="98">
        <v>2</v>
      </c>
      <c r="BG16" s="98">
        <v>2.1</v>
      </c>
      <c r="BH16" s="98">
        <v>2.11</v>
      </c>
      <c r="BI16" s="98">
        <v>2.12</v>
      </c>
      <c r="BJ16" s="99">
        <v>1.92</v>
      </c>
    </row>
    <row r="17" spans="1:62" ht="16.5" x14ac:dyDescent="0.35">
      <c r="A17" s="14"/>
      <c r="B17" s="98">
        <v>4.78</v>
      </c>
      <c r="C17" s="98">
        <v>4.92</v>
      </c>
      <c r="D17" s="98">
        <v>4.8600000000000003</v>
      </c>
      <c r="E17" s="98">
        <v>4.79</v>
      </c>
      <c r="F17" s="99">
        <v>4.8499999999999996</v>
      </c>
      <c r="G17" s="25"/>
      <c r="H17" s="98">
        <v>2</v>
      </c>
      <c r="I17" s="98">
        <v>2.08</v>
      </c>
      <c r="J17" s="98">
        <v>2.19</v>
      </c>
      <c r="K17" s="98">
        <v>2.13</v>
      </c>
      <c r="L17" s="98">
        <v>2.13</v>
      </c>
      <c r="M17" s="98">
        <v>2.1800000000000002</v>
      </c>
      <c r="N17" s="98">
        <v>2.21</v>
      </c>
      <c r="O17" s="98">
        <v>2.21</v>
      </c>
      <c r="P17" s="98">
        <v>2.2000000000000002</v>
      </c>
      <c r="Q17" s="99">
        <v>2.1</v>
      </c>
      <c r="R17" s="14"/>
      <c r="S17" s="98">
        <v>4.12</v>
      </c>
      <c r="T17" s="98">
        <v>4.1100000000000003</v>
      </c>
      <c r="U17" s="98">
        <v>4</v>
      </c>
      <c r="V17" s="98">
        <v>3.84</v>
      </c>
      <c r="W17" s="99">
        <v>3.87</v>
      </c>
      <c r="X17" s="25"/>
      <c r="Y17" s="98">
        <v>4.0199999999999996</v>
      </c>
      <c r="Z17" s="98">
        <v>3.95</v>
      </c>
      <c r="AA17" s="98">
        <v>3.98</v>
      </c>
      <c r="AB17" s="98">
        <v>3.96</v>
      </c>
      <c r="AC17" s="98">
        <v>3.98</v>
      </c>
      <c r="AD17" s="98">
        <v>4</v>
      </c>
      <c r="AE17" s="98">
        <v>4</v>
      </c>
      <c r="AF17" s="98">
        <v>4.13</v>
      </c>
      <c r="AG17" s="98">
        <v>4.01</v>
      </c>
      <c r="AH17" s="99">
        <v>3.95</v>
      </c>
      <c r="AI17" s="25"/>
      <c r="AJ17" s="98">
        <v>2.0499999999999998</v>
      </c>
      <c r="AK17" s="98">
        <v>2.0099999999999998</v>
      </c>
      <c r="AL17" s="98">
        <v>2.13</v>
      </c>
      <c r="AM17" s="98">
        <v>2.1800000000000002</v>
      </c>
      <c r="AN17" s="98">
        <v>2.17</v>
      </c>
      <c r="AO17" s="98">
        <v>2.14</v>
      </c>
      <c r="AP17" s="98">
        <v>2.16</v>
      </c>
      <c r="AQ17" s="98">
        <v>2.15</v>
      </c>
      <c r="AR17" s="98">
        <v>2.13</v>
      </c>
      <c r="AS17" s="99">
        <v>2.0099999999999998</v>
      </c>
      <c r="AT17" s="14"/>
      <c r="AU17" s="98">
        <v>4.95</v>
      </c>
      <c r="AV17" s="98">
        <v>4.9400000000000004</v>
      </c>
      <c r="AW17" s="98">
        <v>4.87</v>
      </c>
      <c r="AX17" s="98">
        <v>4.66</v>
      </c>
      <c r="AY17" s="99">
        <v>4.63</v>
      </c>
      <c r="AZ17" s="25"/>
      <c r="BA17" s="98">
        <v>1.97</v>
      </c>
      <c r="BB17" s="98">
        <v>1.99</v>
      </c>
      <c r="BC17" s="98">
        <v>2.12</v>
      </c>
      <c r="BD17" s="98">
        <v>2.13</v>
      </c>
      <c r="BE17" s="98">
        <v>2.16</v>
      </c>
      <c r="BF17" s="98">
        <v>2.16</v>
      </c>
      <c r="BG17" s="98">
        <v>2.15</v>
      </c>
      <c r="BH17" s="98">
        <v>2.19</v>
      </c>
      <c r="BI17" s="98">
        <v>2.1800000000000002</v>
      </c>
      <c r="BJ17" s="99">
        <v>2.02</v>
      </c>
    </row>
    <row r="18" spans="1:62" ht="16.5" x14ac:dyDescent="0.35">
      <c r="A18" s="14"/>
      <c r="B18" s="98">
        <v>4.8</v>
      </c>
      <c r="C18" s="98">
        <v>4.84</v>
      </c>
      <c r="D18" s="98">
        <v>0.48</v>
      </c>
      <c r="E18" s="98">
        <v>4.78</v>
      </c>
      <c r="F18" s="99">
        <v>4.83</v>
      </c>
      <c r="G18" s="25"/>
      <c r="H18" s="98">
        <v>1.98</v>
      </c>
      <c r="I18" s="98">
        <v>2.04</v>
      </c>
      <c r="J18" s="98">
        <v>2.08</v>
      </c>
      <c r="K18" s="98">
        <v>2.0699999999999998</v>
      </c>
      <c r="L18" s="98">
        <v>2.08</v>
      </c>
      <c r="M18" s="98">
        <v>2.1</v>
      </c>
      <c r="N18" s="98">
        <v>2.16</v>
      </c>
      <c r="O18" s="98">
        <v>2.1800000000000002</v>
      </c>
      <c r="P18" s="98">
        <v>2.13</v>
      </c>
      <c r="Q18" s="99">
        <v>2.04</v>
      </c>
      <c r="R18" s="14"/>
      <c r="S18" s="98">
        <v>4.03</v>
      </c>
      <c r="T18" s="98">
        <v>4.18</v>
      </c>
      <c r="U18" s="98">
        <v>3.96</v>
      </c>
      <c r="V18" s="98">
        <v>3.81</v>
      </c>
      <c r="W18" s="99">
        <v>3.78</v>
      </c>
      <c r="X18" s="25"/>
      <c r="Y18" s="98">
        <v>3.92</v>
      </c>
      <c r="Z18" s="98">
        <v>3.87</v>
      </c>
      <c r="AA18" s="98">
        <v>3.97</v>
      </c>
      <c r="AB18" s="98">
        <v>3.93</v>
      </c>
      <c r="AC18" s="98">
        <v>3.93</v>
      </c>
      <c r="AD18" s="98">
        <v>4.01</v>
      </c>
      <c r="AE18" s="98">
        <v>3.97</v>
      </c>
      <c r="AF18" s="98">
        <v>4.0599999999999996</v>
      </c>
      <c r="AG18" s="98">
        <v>4</v>
      </c>
      <c r="AH18" s="99">
        <v>3.94</v>
      </c>
      <c r="AI18" s="25"/>
      <c r="AJ18" s="98">
        <v>2</v>
      </c>
      <c r="AK18" s="98">
        <v>1.97</v>
      </c>
      <c r="AL18" s="98">
        <v>2.11</v>
      </c>
      <c r="AM18" s="98">
        <v>2.14</v>
      </c>
      <c r="AN18" s="98">
        <v>2.1800000000000002</v>
      </c>
      <c r="AO18" s="98">
        <v>2.16</v>
      </c>
      <c r="AP18" s="98">
        <v>2.14</v>
      </c>
      <c r="AQ18" s="98">
        <v>2.13</v>
      </c>
      <c r="AR18" s="98">
        <v>2.08</v>
      </c>
      <c r="AS18" s="99">
        <v>1.97</v>
      </c>
      <c r="AT18" s="14"/>
      <c r="AU18" s="98">
        <v>4.8600000000000003</v>
      </c>
      <c r="AV18" s="98">
        <v>4.93</v>
      </c>
      <c r="AW18" s="98">
        <v>4.84</v>
      </c>
      <c r="AX18" s="98">
        <v>4.54</v>
      </c>
      <c r="AY18" s="99">
        <v>4.5199999999999996</v>
      </c>
      <c r="AZ18" s="25"/>
      <c r="BA18" s="98">
        <v>1.91</v>
      </c>
      <c r="BB18" s="98">
        <v>1.98</v>
      </c>
      <c r="BC18" s="98">
        <v>2.0699999999999998</v>
      </c>
      <c r="BD18" s="98">
        <v>2.09</v>
      </c>
      <c r="BE18" s="98">
        <v>2.14</v>
      </c>
      <c r="BF18" s="98">
        <v>2.1</v>
      </c>
      <c r="BG18" s="98">
        <v>2.13</v>
      </c>
      <c r="BH18" s="98">
        <v>2.14</v>
      </c>
      <c r="BI18" s="98">
        <v>2.14</v>
      </c>
      <c r="BJ18" s="99">
        <v>1.99</v>
      </c>
    </row>
    <row r="19" spans="1:62" ht="16.5" x14ac:dyDescent="0.35">
      <c r="A19" s="14"/>
      <c r="B19" s="98">
        <v>4.7300000000000004</v>
      </c>
      <c r="C19" s="98">
        <v>4.8499999999999996</v>
      </c>
      <c r="D19" s="98">
        <v>4.7300000000000004</v>
      </c>
      <c r="E19" s="98">
        <v>4.33</v>
      </c>
      <c r="F19" s="99">
        <v>4.33</v>
      </c>
      <c r="G19" s="25"/>
      <c r="H19" s="98">
        <v>1.96</v>
      </c>
      <c r="I19" s="98">
        <v>2.0099999999999998</v>
      </c>
      <c r="J19" s="98">
        <v>2.1</v>
      </c>
      <c r="K19" s="98">
        <v>2.13</v>
      </c>
      <c r="L19" s="98">
        <v>2.15</v>
      </c>
      <c r="M19" s="98">
        <v>2.17</v>
      </c>
      <c r="N19" s="98">
        <v>2.17</v>
      </c>
      <c r="O19" s="98">
        <v>2.15</v>
      </c>
      <c r="P19" s="98">
        <v>2.13</v>
      </c>
      <c r="Q19" s="99">
        <v>2.0099999999999998</v>
      </c>
      <c r="R19" s="14"/>
      <c r="S19" s="98">
        <v>4.29</v>
      </c>
      <c r="T19" s="98">
        <v>4.2699999999999996</v>
      </c>
      <c r="U19" s="98">
        <v>4.18</v>
      </c>
      <c r="V19" s="98">
        <v>4.05</v>
      </c>
      <c r="W19" s="99">
        <v>3.93</v>
      </c>
      <c r="X19" s="25"/>
      <c r="Y19" s="98">
        <v>4.04</v>
      </c>
      <c r="Z19" s="98">
        <v>3.99</v>
      </c>
      <c r="AA19" s="98">
        <v>4.01</v>
      </c>
      <c r="AB19" s="98">
        <v>4.0599999999999996</v>
      </c>
      <c r="AC19" s="98">
        <v>4.21</v>
      </c>
      <c r="AD19" s="98">
        <v>4.37</v>
      </c>
      <c r="AE19" s="98">
        <v>4.4400000000000004</v>
      </c>
      <c r="AF19" s="98">
        <v>4.3899999999999997</v>
      </c>
      <c r="AG19" s="98">
        <v>4.32</v>
      </c>
      <c r="AH19" s="99">
        <v>4.1100000000000003</v>
      </c>
      <c r="AI19" s="25"/>
      <c r="AJ19" s="98">
        <v>1.94</v>
      </c>
      <c r="AK19" s="98">
        <v>2.0499999999999998</v>
      </c>
      <c r="AL19" s="98">
        <v>2.12</v>
      </c>
      <c r="AM19" s="98">
        <v>2.14</v>
      </c>
      <c r="AN19" s="98">
        <v>2.12</v>
      </c>
      <c r="AO19" s="98">
        <v>2.09</v>
      </c>
      <c r="AP19" s="98">
        <v>2.1</v>
      </c>
      <c r="AQ19" s="98">
        <v>2.06</v>
      </c>
      <c r="AR19" s="98">
        <v>2.0299999999999998</v>
      </c>
      <c r="AS19" s="99">
        <v>1.99</v>
      </c>
      <c r="AT19" s="14"/>
      <c r="AU19" s="98">
        <v>4.84</v>
      </c>
      <c r="AV19" s="98">
        <v>4.91</v>
      </c>
      <c r="AW19" s="98">
        <v>4.93</v>
      </c>
      <c r="AX19" s="98">
        <v>4.66</v>
      </c>
      <c r="AY19" s="99">
        <v>4.53</v>
      </c>
      <c r="AZ19" s="25"/>
      <c r="BA19" s="98">
        <v>1.95</v>
      </c>
      <c r="BB19" s="98">
        <v>1.99</v>
      </c>
      <c r="BC19" s="98">
        <v>2.04</v>
      </c>
      <c r="BD19" s="98">
        <v>2.09</v>
      </c>
      <c r="BE19" s="98">
        <v>2.08</v>
      </c>
      <c r="BF19" s="98">
        <v>2.08</v>
      </c>
      <c r="BG19" s="98">
        <v>2.09</v>
      </c>
      <c r="BH19" s="98">
        <v>2.04</v>
      </c>
      <c r="BI19" s="98">
        <v>2.04</v>
      </c>
      <c r="BJ19" s="99">
        <v>1.88</v>
      </c>
    </row>
    <row r="20" spans="1:62" ht="16.5" x14ac:dyDescent="0.35">
      <c r="A20" s="14"/>
      <c r="B20" s="98">
        <v>4.66</v>
      </c>
      <c r="C20" s="98">
        <v>4.8099999999999996</v>
      </c>
      <c r="D20" s="98">
        <v>4.6399999999999997</v>
      </c>
      <c r="E20" s="98">
        <v>4.32</v>
      </c>
      <c r="F20" s="99">
        <v>4.34</v>
      </c>
      <c r="G20" s="25"/>
      <c r="H20" s="98">
        <v>2.02</v>
      </c>
      <c r="I20" s="98">
        <v>2.04</v>
      </c>
      <c r="J20" s="98">
        <v>2.13</v>
      </c>
      <c r="K20" s="98">
        <v>2.17</v>
      </c>
      <c r="L20" s="98">
        <v>2.2000000000000002</v>
      </c>
      <c r="M20" s="98">
        <v>2.2400000000000002</v>
      </c>
      <c r="N20" s="98">
        <v>2.2200000000000002</v>
      </c>
      <c r="O20" s="98">
        <v>2.19</v>
      </c>
      <c r="P20" s="98">
        <v>2.1800000000000002</v>
      </c>
      <c r="Q20" s="99">
        <v>2.02</v>
      </c>
      <c r="R20" s="14"/>
      <c r="S20" s="98">
        <v>4.2300000000000004</v>
      </c>
      <c r="T20" s="98">
        <v>4.34</v>
      </c>
      <c r="U20" s="98">
        <v>4.22</v>
      </c>
      <c r="V20" s="98">
        <v>4.0199999999999996</v>
      </c>
      <c r="W20" s="99">
        <v>3.95</v>
      </c>
      <c r="X20" s="25"/>
      <c r="Y20" s="98">
        <v>3.97</v>
      </c>
      <c r="Z20" s="98">
        <v>3.94</v>
      </c>
      <c r="AA20" s="98">
        <v>4.0199999999999996</v>
      </c>
      <c r="AB20" s="98">
        <v>4.08</v>
      </c>
      <c r="AC20" s="98">
        <v>4.1500000000000004</v>
      </c>
      <c r="AD20" s="98">
        <v>4.34</v>
      </c>
      <c r="AE20" s="98">
        <v>4.42</v>
      </c>
      <c r="AF20" s="98">
        <v>4.45</v>
      </c>
      <c r="AG20" s="98">
        <v>4.3</v>
      </c>
      <c r="AH20" s="99">
        <v>4.08</v>
      </c>
      <c r="AI20" s="25"/>
      <c r="AJ20" s="98">
        <v>1.94</v>
      </c>
      <c r="AK20" s="98">
        <v>2.08</v>
      </c>
      <c r="AL20" s="98">
        <v>2.2200000000000002</v>
      </c>
      <c r="AM20" s="98">
        <v>2.23</v>
      </c>
      <c r="AN20" s="98">
        <v>2.21</v>
      </c>
      <c r="AO20" s="98">
        <v>2.17</v>
      </c>
      <c r="AP20" s="98">
        <v>2.14</v>
      </c>
      <c r="AQ20" s="98">
        <v>2.16</v>
      </c>
      <c r="AR20" s="98">
        <v>2.0499999999999998</v>
      </c>
      <c r="AS20" s="99">
        <v>2.02</v>
      </c>
      <c r="AT20" s="14"/>
      <c r="AU20" s="98">
        <v>4.87</v>
      </c>
      <c r="AV20" s="98">
        <v>4.8</v>
      </c>
      <c r="AW20" s="98">
        <v>4.83</v>
      </c>
      <c r="AX20" s="98">
        <v>4.5599999999999996</v>
      </c>
      <c r="AY20" s="99">
        <v>4.51</v>
      </c>
      <c r="AZ20" s="25"/>
      <c r="BA20" s="98">
        <v>1.99</v>
      </c>
      <c r="BB20" s="98">
        <v>2</v>
      </c>
      <c r="BC20" s="98">
        <v>2.06</v>
      </c>
      <c r="BD20" s="98">
        <v>2.09</v>
      </c>
      <c r="BE20" s="98">
        <v>2.11</v>
      </c>
      <c r="BF20" s="98">
        <v>2.13</v>
      </c>
      <c r="BG20" s="98">
        <v>2.17</v>
      </c>
      <c r="BH20" s="98">
        <v>2.1</v>
      </c>
      <c r="BI20" s="98">
        <v>2.0699999999999998</v>
      </c>
      <c r="BJ20" s="99">
        <v>1.92</v>
      </c>
    </row>
    <row r="21" spans="1:62" ht="16.5" x14ac:dyDescent="0.35">
      <c r="A21" s="14"/>
      <c r="B21" s="98">
        <v>4.79</v>
      </c>
      <c r="C21" s="98">
        <v>4.76</v>
      </c>
      <c r="D21" s="98">
        <v>4.6399999999999997</v>
      </c>
      <c r="E21" s="98">
        <v>4.24</v>
      </c>
      <c r="F21" s="99">
        <v>4.3499999999999996</v>
      </c>
      <c r="G21" s="25"/>
      <c r="H21" s="98">
        <v>2.02</v>
      </c>
      <c r="I21" s="98">
        <v>1.98</v>
      </c>
      <c r="J21" s="98">
        <v>2.11</v>
      </c>
      <c r="K21" s="98">
        <v>2.15</v>
      </c>
      <c r="L21" s="98">
        <v>2.16</v>
      </c>
      <c r="M21" s="98">
        <v>2.19</v>
      </c>
      <c r="N21" s="98">
        <v>2.2000000000000002</v>
      </c>
      <c r="O21" s="98">
        <v>2.2000000000000002</v>
      </c>
      <c r="P21" s="98">
        <v>2.17</v>
      </c>
      <c r="Q21" s="99">
        <v>2.0299999999999998</v>
      </c>
      <c r="R21" s="14"/>
      <c r="S21" s="98">
        <v>4.3099999999999996</v>
      </c>
      <c r="T21" s="98">
        <v>4.3099999999999996</v>
      </c>
      <c r="U21" s="98">
        <v>4.21</v>
      </c>
      <c r="V21" s="98">
        <v>4.07</v>
      </c>
      <c r="W21" s="99">
        <v>4.0199999999999996</v>
      </c>
      <c r="X21" s="25"/>
      <c r="Y21" s="98">
        <v>3.99</v>
      </c>
      <c r="Z21" s="98">
        <v>3.97</v>
      </c>
      <c r="AA21" s="98">
        <v>4.01</v>
      </c>
      <c r="AB21" s="98">
        <v>4.05</v>
      </c>
      <c r="AC21" s="98">
        <v>4.2</v>
      </c>
      <c r="AD21" s="98">
        <v>4.34</v>
      </c>
      <c r="AE21" s="98">
        <v>4.41</v>
      </c>
      <c r="AF21" s="98">
        <v>4.3899999999999997</v>
      </c>
      <c r="AG21" s="98">
        <v>4.3600000000000003</v>
      </c>
      <c r="AH21" s="99">
        <v>4.1100000000000003</v>
      </c>
      <c r="AI21" s="25"/>
      <c r="AJ21" s="98">
        <v>1.88</v>
      </c>
      <c r="AK21" s="98">
        <v>2.0499999999999998</v>
      </c>
      <c r="AL21" s="98">
        <v>2.17</v>
      </c>
      <c r="AM21" s="98">
        <v>2.19</v>
      </c>
      <c r="AN21" s="98">
        <v>2.16</v>
      </c>
      <c r="AO21" s="98">
        <v>2.1</v>
      </c>
      <c r="AP21" s="98">
        <v>2.1</v>
      </c>
      <c r="AQ21" s="98">
        <v>2.14</v>
      </c>
      <c r="AR21" s="98">
        <v>2.0699999999999998</v>
      </c>
      <c r="AS21" s="99">
        <v>1.99</v>
      </c>
      <c r="AT21" s="14"/>
      <c r="AU21" s="98">
        <v>4.82</v>
      </c>
      <c r="AV21" s="98">
        <v>4.87</v>
      </c>
      <c r="AW21" s="98">
        <v>4.82</v>
      </c>
      <c r="AX21" s="98">
        <v>4.7</v>
      </c>
      <c r="AY21" s="99">
        <v>4.59</v>
      </c>
      <c r="AZ21" s="25"/>
      <c r="BA21" s="98">
        <v>1.96</v>
      </c>
      <c r="BB21" s="98">
        <v>2</v>
      </c>
      <c r="BC21" s="98">
        <v>2.06</v>
      </c>
      <c r="BD21" s="98">
        <v>2.08</v>
      </c>
      <c r="BE21" s="98">
        <v>2.11</v>
      </c>
      <c r="BF21" s="98">
        <v>2.1</v>
      </c>
      <c r="BG21" s="98">
        <v>2.12</v>
      </c>
      <c r="BH21" s="98">
        <v>2.1</v>
      </c>
      <c r="BI21" s="98">
        <v>2.08</v>
      </c>
      <c r="BJ21" s="99">
        <v>1.9</v>
      </c>
    </row>
    <row r="22" spans="1:62" ht="16.5" x14ac:dyDescent="0.35">
      <c r="A22" s="14"/>
      <c r="B22" s="98">
        <v>4.6900000000000004</v>
      </c>
      <c r="C22" s="98">
        <v>4.82</v>
      </c>
      <c r="D22" s="98">
        <v>4.7300000000000004</v>
      </c>
      <c r="E22" s="98">
        <v>4.33</v>
      </c>
      <c r="F22" s="99">
        <v>4.33</v>
      </c>
      <c r="G22" s="25"/>
      <c r="H22" s="98">
        <v>2.02</v>
      </c>
      <c r="I22" s="98">
        <v>2.04</v>
      </c>
      <c r="J22" s="98">
        <v>2.1</v>
      </c>
      <c r="K22" s="98">
        <v>2.13</v>
      </c>
      <c r="L22" s="98">
        <v>2.19</v>
      </c>
      <c r="M22" s="98">
        <v>2.21</v>
      </c>
      <c r="N22" s="98">
        <v>2.23</v>
      </c>
      <c r="O22" s="98">
        <v>2.8</v>
      </c>
      <c r="P22" s="98">
        <v>2.14</v>
      </c>
      <c r="Q22" s="99">
        <v>2.02</v>
      </c>
      <c r="R22" s="14"/>
      <c r="S22" s="98">
        <v>4.2300000000000004</v>
      </c>
      <c r="T22" s="98">
        <v>4.25</v>
      </c>
      <c r="U22" s="98">
        <v>4.2</v>
      </c>
      <c r="V22" s="98">
        <v>3.94</v>
      </c>
      <c r="W22" s="99">
        <v>3.92</v>
      </c>
      <c r="X22" s="25"/>
      <c r="Y22" s="98">
        <v>3.99</v>
      </c>
      <c r="Z22" s="98">
        <v>3.95</v>
      </c>
      <c r="AA22" s="98">
        <v>4.01</v>
      </c>
      <c r="AB22" s="98">
        <v>4.0199999999999996</v>
      </c>
      <c r="AC22" s="98">
        <v>4.1399999999999997</v>
      </c>
      <c r="AD22" s="98">
        <v>4.37</v>
      </c>
      <c r="AE22" s="98">
        <v>4.43</v>
      </c>
      <c r="AF22" s="98">
        <v>4.46</v>
      </c>
      <c r="AG22" s="98">
        <v>4.2699999999999996</v>
      </c>
      <c r="AH22" s="99">
        <v>4.16</v>
      </c>
      <c r="AI22" s="25"/>
      <c r="AJ22" s="98">
        <v>1.99</v>
      </c>
      <c r="AK22" s="98">
        <v>2.15</v>
      </c>
      <c r="AL22" s="98">
        <v>2.2599999999999998</v>
      </c>
      <c r="AM22" s="98">
        <v>2.23</v>
      </c>
      <c r="AN22" s="98">
        <v>2.2400000000000002</v>
      </c>
      <c r="AO22" s="98">
        <v>2.17</v>
      </c>
      <c r="AP22" s="98">
        <v>2.16</v>
      </c>
      <c r="AQ22" s="98">
        <v>2.2000000000000002</v>
      </c>
      <c r="AR22" s="98">
        <v>2.08</v>
      </c>
      <c r="AS22" s="99">
        <v>1.96</v>
      </c>
      <c r="AT22" s="14"/>
      <c r="AU22" s="98">
        <v>4.83</v>
      </c>
      <c r="AV22" s="98">
        <v>4.91</v>
      </c>
      <c r="AW22" s="98">
        <v>4.87</v>
      </c>
      <c r="AX22" s="98">
        <v>4.6500000000000004</v>
      </c>
      <c r="AY22" s="99">
        <v>4.58</v>
      </c>
      <c r="AZ22" s="25"/>
      <c r="BA22" s="98">
        <v>1.96</v>
      </c>
      <c r="BB22" s="98">
        <v>1.99</v>
      </c>
      <c r="BC22" s="98">
        <v>2.0699999999999998</v>
      </c>
      <c r="BD22" s="98">
        <v>2.1</v>
      </c>
      <c r="BE22" s="98">
        <v>2.13</v>
      </c>
      <c r="BF22" s="98">
        <v>2.1</v>
      </c>
      <c r="BG22" s="98">
        <v>2.11</v>
      </c>
      <c r="BH22" s="98">
        <v>2.11</v>
      </c>
      <c r="BI22" s="98">
        <v>2.13</v>
      </c>
      <c r="BJ22" s="99">
        <v>1.92</v>
      </c>
    </row>
    <row r="23" spans="1:62" thickBot="1" x14ac:dyDescent="0.4">
      <c r="A23" s="107"/>
      <c r="B23" s="117">
        <v>4.55</v>
      </c>
      <c r="C23" s="117">
        <v>4.72</v>
      </c>
      <c r="D23" s="117">
        <v>4.5599999999999996</v>
      </c>
      <c r="E23" s="117">
        <v>4.3499999999999996</v>
      </c>
      <c r="F23" s="118">
        <v>4.3899999999999997</v>
      </c>
      <c r="G23" s="106"/>
      <c r="H23" s="117">
        <v>2.02</v>
      </c>
      <c r="I23" s="117">
        <v>1.98</v>
      </c>
      <c r="J23" s="117">
        <v>2.0699999999999998</v>
      </c>
      <c r="K23" s="117">
        <v>2.1800000000000002</v>
      </c>
      <c r="L23" s="117">
        <v>2.19</v>
      </c>
      <c r="M23" s="117">
        <v>2.15</v>
      </c>
      <c r="N23" s="117">
        <v>2.17</v>
      </c>
      <c r="O23" s="117">
        <v>2.1800000000000002</v>
      </c>
      <c r="P23" s="117">
        <v>2.12</v>
      </c>
      <c r="Q23" s="118">
        <v>1.99</v>
      </c>
      <c r="R23" s="107"/>
      <c r="S23" s="117">
        <v>4.2</v>
      </c>
      <c r="T23" s="117">
        <v>4.26</v>
      </c>
      <c r="U23" s="117">
        <v>4.2300000000000004</v>
      </c>
      <c r="V23" s="117">
        <v>3.96</v>
      </c>
      <c r="W23" s="118">
        <v>3.99</v>
      </c>
      <c r="X23" s="106"/>
      <c r="Y23" s="117">
        <v>3.88</v>
      </c>
      <c r="Z23" s="117">
        <v>3.87</v>
      </c>
      <c r="AA23" s="117">
        <v>3.99</v>
      </c>
      <c r="AB23" s="117">
        <v>3.96</v>
      </c>
      <c r="AC23" s="117">
        <v>4.1100000000000003</v>
      </c>
      <c r="AD23" s="117">
        <v>4.38</v>
      </c>
      <c r="AE23" s="117">
        <v>4.38</v>
      </c>
      <c r="AF23" s="117">
        <v>4.32</v>
      </c>
      <c r="AG23" s="117">
        <v>4.28</v>
      </c>
      <c r="AH23" s="118">
        <v>3.96</v>
      </c>
      <c r="AI23" s="106"/>
      <c r="AJ23" s="117">
        <v>1.95</v>
      </c>
      <c r="AK23" s="117">
        <v>2.0699999999999998</v>
      </c>
      <c r="AL23" s="117">
        <v>2.1800000000000002</v>
      </c>
      <c r="AM23" s="117">
        <v>2.17</v>
      </c>
      <c r="AN23" s="117">
        <v>2.14</v>
      </c>
      <c r="AO23" s="117">
        <v>2.11</v>
      </c>
      <c r="AP23" s="117">
        <v>2.16</v>
      </c>
      <c r="AQ23" s="117">
        <v>2.15</v>
      </c>
      <c r="AR23" s="117">
        <v>2.06</v>
      </c>
      <c r="AS23" s="118">
        <v>2</v>
      </c>
      <c r="AT23" s="107"/>
      <c r="AU23" s="117">
        <v>4.88</v>
      </c>
      <c r="AV23" s="117">
        <v>4.91</v>
      </c>
      <c r="AW23" s="117">
        <v>4.8</v>
      </c>
      <c r="AX23" s="117">
        <v>4.53</v>
      </c>
      <c r="AY23" s="118">
        <v>4.4800000000000004</v>
      </c>
      <c r="AZ23" s="106"/>
      <c r="BA23" s="117">
        <v>1.99</v>
      </c>
      <c r="BB23" s="117">
        <v>1.96</v>
      </c>
      <c r="BC23" s="117">
        <v>2.04</v>
      </c>
      <c r="BD23" s="117">
        <v>2.09</v>
      </c>
      <c r="BE23" s="117">
        <v>2.1</v>
      </c>
      <c r="BF23" s="117">
        <v>2.11</v>
      </c>
      <c r="BG23" s="117">
        <v>2.11</v>
      </c>
      <c r="BH23" s="117">
        <v>2.08</v>
      </c>
      <c r="BI23" s="117">
        <v>2.0699999999999998</v>
      </c>
      <c r="BJ23" s="118">
        <v>1.9</v>
      </c>
    </row>
    <row r="24" spans="1:62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</row>
    <row r="25" spans="1:62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  <c r="AI25" s="119" t="s">
        <v>9</v>
      </c>
      <c r="AJ25" s="120" t="s">
        <v>10</v>
      </c>
      <c r="AK25" s="179" t="s">
        <v>11</v>
      </c>
      <c r="AL25" s="179"/>
      <c r="AM25" s="179" t="s">
        <v>12</v>
      </c>
      <c r="AN25" s="179"/>
      <c r="AO25" s="120"/>
      <c r="AP25" s="120"/>
      <c r="AQ25" s="120"/>
      <c r="AR25" s="124"/>
      <c r="AS25" s="125"/>
      <c r="AT25" s="119" t="s">
        <v>9</v>
      </c>
      <c r="AU25" s="120" t="s">
        <v>10</v>
      </c>
      <c r="AV25" s="179" t="s">
        <v>11</v>
      </c>
      <c r="AW25" s="179"/>
      <c r="AX25" s="179" t="s">
        <v>12</v>
      </c>
      <c r="AY25" s="182"/>
      <c r="AZ25" s="119" t="s">
        <v>9</v>
      </c>
      <c r="BA25" s="120" t="s">
        <v>10</v>
      </c>
      <c r="BB25" s="179" t="s">
        <v>11</v>
      </c>
      <c r="BC25" s="179"/>
      <c r="BD25" s="179" t="s">
        <v>12</v>
      </c>
      <c r="BE25" s="179"/>
      <c r="BF25" s="120"/>
      <c r="BG25" s="120"/>
      <c r="BH25" s="120"/>
      <c r="BI25" s="124"/>
      <c r="BJ25" s="125"/>
    </row>
    <row r="26" spans="1:62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0.42939999999999934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0.18570000000000064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1.0044000000000013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1.5342000000000011</v>
      </c>
      <c r="AC26" s="180"/>
      <c r="AD26" s="43"/>
      <c r="AE26" s="43"/>
      <c r="AF26" s="43"/>
      <c r="AG26" s="105"/>
      <c r="AH26" s="126"/>
      <c r="AI26" s="121" t="s">
        <v>13</v>
      </c>
      <c r="AJ26" s="101" t="s">
        <v>14</v>
      </c>
      <c r="AK26" s="137">
        <v>0.3</v>
      </c>
      <c r="AL26" s="135" t="s">
        <v>82</v>
      </c>
      <c r="AM26" s="180">
        <f>AVERAGE(AJ4:AS13)-AVERAGE(AJ14:AS23)</f>
        <v>0.19920000000000071</v>
      </c>
      <c r="AN26" s="180"/>
      <c r="AO26" s="43"/>
      <c r="AP26" s="43"/>
      <c r="AQ26" s="43"/>
      <c r="AR26" s="105"/>
      <c r="AS26" s="126"/>
      <c r="AT26" s="121" t="s">
        <v>13</v>
      </c>
      <c r="AU26" s="37" t="s">
        <v>14</v>
      </c>
      <c r="AV26" s="137">
        <v>0.3</v>
      </c>
      <c r="AW26" s="135" t="s">
        <v>82</v>
      </c>
      <c r="AX26" s="180">
        <f>AVERAGE(AU4:AY13)-AVERAGE(AU14:AY23)</f>
        <v>0.25900000000000034</v>
      </c>
      <c r="AY26" s="181"/>
      <c r="AZ26" s="121" t="s">
        <v>13</v>
      </c>
      <c r="BA26" s="101" t="s">
        <v>14</v>
      </c>
      <c r="BB26" s="137">
        <v>0.3</v>
      </c>
      <c r="BC26" s="135" t="s">
        <v>82</v>
      </c>
      <c r="BD26" s="180">
        <f>AVERAGE(BA4:BJ13)-AVERAGE(BA14:BJ23)</f>
        <v>0.25569999999999826</v>
      </c>
      <c r="BE26" s="180"/>
      <c r="BF26" s="43"/>
      <c r="BG26" s="43"/>
      <c r="BH26" s="43"/>
      <c r="BI26" s="105"/>
      <c r="BJ26" s="126"/>
    </row>
    <row r="27" spans="1:62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  <c r="AI27" s="122" t="s">
        <v>17</v>
      </c>
      <c r="AJ27" s="100" t="s">
        <v>18</v>
      </c>
      <c r="AK27" s="174" t="str">
        <f>"--"</f>
        <v>--</v>
      </c>
      <c r="AL27" s="174"/>
      <c r="AM27" s="174">
        <v>1.5</v>
      </c>
      <c r="AN27" s="174"/>
      <c r="AO27" s="42"/>
      <c r="AP27" s="42"/>
      <c r="AQ27" s="42"/>
      <c r="AR27" s="103"/>
      <c r="AS27" s="127"/>
      <c r="AT27" s="122" t="s">
        <v>17</v>
      </c>
      <c r="AU27" s="100" t="s">
        <v>18</v>
      </c>
      <c r="AV27" s="174" t="str">
        <f>"--"</f>
        <v>--</v>
      </c>
      <c r="AW27" s="174"/>
      <c r="AX27" s="174">
        <v>1.7</v>
      </c>
      <c r="AY27" s="178"/>
      <c r="AZ27" s="122" t="s">
        <v>17</v>
      </c>
      <c r="BA27" s="100" t="s">
        <v>18</v>
      </c>
      <c r="BB27" s="174" t="str">
        <f>"--"</f>
        <v>--</v>
      </c>
      <c r="BC27" s="174"/>
      <c r="BD27" s="174">
        <v>1.5</v>
      </c>
      <c r="BE27" s="174"/>
      <c r="BF27" s="42"/>
      <c r="BG27" s="42"/>
      <c r="BH27" s="42"/>
      <c r="BI27" s="103"/>
      <c r="BJ27" s="127"/>
    </row>
    <row r="28" spans="1:62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0.74869743589743476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0.28569230769230869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0.72333333333333427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1.0146825396825405</v>
      </c>
      <c r="AC28" s="176"/>
      <c r="AD28" s="102"/>
      <c r="AE28" s="102"/>
      <c r="AF28" s="102"/>
      <c r="AG28" s="103"/>
      <c r="AH28" s="127"/>
      <c r="AI28" s="123" t="s">
        <v>19</v>
      </c>
      <c r="AJ28" s="104" t="s">
        <v>20</v>
      </c>
      <c r="AK28" s="175" t="s">
        <v>86</v>
      </c>
      <c r="AL28" s="175"/>
      <c r="AM28" s="176">
        <f>(AM26/(0.975/AM27))</f>
        <v>0.30646153846153956</v>
      </c>
      <c r="AN28" s="176"/>
      <c r="AO28" s="102"/>
      <c r="AP28" s="102"/>
      <c r="AQ28" s="102"/>
      <c r="AR28" s="103"/>
      <c r="AS28" s="127"/>
      <c r="AT28" s="123" t="s">
        <v>19</v>
      </c>
      <c r="AU28" s="104" t="s">
        <v>20</v>
      </c>
      <c r="AV28" s="175" t="s">
        <v>87</v>
      </c>
      <c r="AW28" s="175"/>
      <c r="AX28" s="176">
        <f>(AX26/(0.975/AX27))</f>
        <v>0.45158974358974424</v>
      </c>
      <c r="AY28" s="177"/>
      <c r="AZ28" s="123" t="s">
        <v>19</v>
      </c>
      <c r="BA28" s="104" t="s">
        <v>20</v>
      </c>
      <c r="BB28" s="175" t="s">
        <v>86</v>
      </c>
      <c r="BC28" s="175"/>
      <c r="BD28" s="176">
        <f>(BD26/(0.975/BD27))</f>
        <v>0.39338461538461272</v>
      </c>
      <c r="BE28" s="176"/>
      <c r="BF28" s="102"/>
      <c r="BG28" s="102"/>
      <c r="BH28" s="102"/>
      <c r="BI28" s="103"/>
      <c r="BJ28" s="127"/>
    </row>
    <row r="29" spans="1:62" ht="18.75" thickBot="1" x14ac:dyDescent="0.4">
      <c r="A29" s="134" t="s">
        <v>78</v>
      </c>
      <c r="B29" s="128" t="s">
        <v>18</v>
      </c>
      <c r="C29" s="168">
        <f>0.972*E28/C26</f>
        <v>2.4257796923076889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0.92564307692308023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0.781200000000001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1.5342000000000011</v>
      </c>
      <c r="AA29" s="171"/>
      <c r="AB29" s="142" t="s">
        <v>83</v>
      </c>
      <c r="AC29" s="143"/>
      <c r="AD29" s="144"/>
      <c r="AE29" s="144"/>
      <c r="AF29" s="144"/>
      <c r="AG29" s="145"/>
      <c r="AH29" s="146"/>
      <c r="AI29" s="134" t="s">
        <v>78</v>
      </c>
      <c r="AJ29" s="129" t="s">
        <v>18</v>
      </c>
      <c r="AK29" s="168">
        <f>0.972*AM28/AK26</f>
        <v>0.99293538461538822</v>
      </c>
      <c r="AL29" s="168"/>
      <c r="AM29" s="136" t="s">
        <v>76</v>
      </c>
      <c r="AN29" s="130"/>
      <c r="AO29" s="131"/>
      <c r="AP29" s="131"/>
      <c r="AQ29" s="131"/>
      <c r="AR29" s="132"/>
      <c r="AS29" s="133"/>
      <c r="AT29" s="134" t="s">
        <v>78</v>
      </c>
      <c r="AU29" s="128" t="s">
        <v>18</v>
      </c>
      <c r="AV29" s="168">
        <f>0.972*AX28/AV26</f>
        <v>1.4631507692307713</v>
      </c>
      <c r="AW29" s="168"/>
      <c r="AX29" s="169" t="s">
        <v>76</v>
      </c>
      <c r="AY29" s="170"/>
      <c r="AZ29" s="134" t="s">
        <v>78</v>
      </c>
      <c r="BA29" s="129" t="s">
        <v>18</v>
      </c>
      <c r="BB29" s="168">
        <f>0.972*BD28/BB26</f>
        <v>1.2745661538461452</v>
      </c>
      <c r="BC29" s="168"/>
      <c r="BD29" s="136" t="s">
        <v>76</v>
      </c>
      <c r="BE29" s="130"/>
      <c r="BF29" s="131"/>
      <c r="BG29" s="131"/>
      <c r="BH29" s="131"/>
      <c r="BI29" s="132"/>
      <c r="BJ29" s="133"/>
    </row>
    <row r="30" spans="1:62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62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  <c r="AI31" s="159" t="s">
        <v>29</v>
      </c>
      <c r="AJ31" s="160"/>
      <c r="AK31" s="160"/>
      <c r="AL31" s="160"/>
      <c r="AM31" s="160"/>
      <c r="AN31" s="160"/>
      <c r="AO31" s="160"/>
      <c r="AP31" s="160"/>
      <c r="AQ31" s="160"/>
      <c r="AR31" s="160"/>
      <c r="AS31" s="161"/>
      <c r="AZ31" s="159" t="s">
        <v>29</v>
      </c>
      <c r="BA31" s="160"/>
      <c r="BB31" s="160"/>
      <c r="BC31" s="160"/>
      <c r="BD31" s="160"/>
      <c r="BE31" s="160"/>
      <c r="BF31" s="160"/>
      <c r="BG31" s="160"/>
      <c r="BH31" s="160"/>
      <c r="BI31" s="160"/>
      <c r="BJ31" s="161"/>
    </row>
    <row r="32" spans="1:62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  <c r="AI32" s="165" t="s">
        <v>36</v>
      </c>
      <c r="AJ32" s="166"/>
      <c r="AK32" s="166"/>
      <c r="AL32" s="166"/>
      <c r="AM32" s="166"/>
      <c r="AN32" s="166"/>
      <c r="AO32" s="166"/>
      <c r="AP32" s="166"/>
      <c r="AQ32" s="166"/>
      <c r="AR32" s="166"/>
      <c r="AS32" s="167"/>
      <c r="AZ32" s="165" t="s">
        <v>36</v>
      </c>
      <c r="BA32" s="166"/>
      <c r="BB32" s="166"/>
      <c r="BC32" s="166"/>
      <c r="BD32" s="166"/>
      <c r="BE32" s="166"/>
      <c r="BF32" s="166"/>
      <c r="BG32" s="166"/>
      <c r="BH32" s="166"/>
      <c r="BI32" s="166"/>
      <c r="BJ32" s="167"/>
    </row>
    <row r="33" spans="1:62" thickTop="1" x14ac:dyDescent="0.35">
      <c r="A33" s="66" t="s">
        <v>52</v>
      </c>
      <c r="B33" s="67">
        <f>B4-B14</f>
        <v>0.29000000000000004</v>
      </c>
      <c r="C33" s="67">
        <f t="shared" ref="C33:F33" si="0">C4-C14</f>
        <v>0.25</v>
      </c>
      <c r="D33" s="67">
        <f t="shared" si="0"/>
        <v>0.37000000000000011</v>
      </c>
      <c r="E33" s="67">
        <f t="shared" si="0"/>
        <v>0.27999999999999936</v>
      </c>
      <c r="F33" s="68">
        <f t="shared" si="0"/>
        <v>0.41000000000000014</v>
      </c>
      <c r="G33" s="69" t="s">
        <v>56</v>
      </c>
      <c r="H33" s="22">
        <f>H4-H14</f>
        <v>0.2200000000000002</v>
      </c>
      <c r="I33" s="22">
        <f t="shared" ref="I33:Q33" si="1">I4-I14</f>
        <v>0.18000000000000016</v>
      </c>
      <c r="J33" s="22">
        <f t="shared" si="1"/>
        <v>0.19000000000000039</v>
      </c>
      <c r="K33" s="22">
        <f t="shared" si="1"/>
        <v>0.25</v>
      </c>
      <c r="L33" s="22">
        <f t="shared" si="1"/>
        <v>0.21999999999999975</v>
      </c>
      <c r="M33" s="22">
        <f t="shared" si="1"/>
        <v>0.24000000000000021</v>
      </c>
      <c r="N33" s="22">
        <f t="shared" si="1"/>
        <v>0.22999999999999998</v>
      </c>
      <c r="O33" s="22">
        <f t="shared" si="1"/>
        <v>0.16000000000000014</v>
      </c>
      <c r="P33" s="22">
        <f t="shared" si="1"/>
        <v>0.21999999999999975</v>
      </c>
      <c r="Q33" s="70">
        <f t="shared" si="1"/>
        <v>0.18999999999999995</v>
      </c>
      <c r="R33" s="66" t="s">
        <v>54</v>
      </c>
      <c r="S33" s="67">
        <f>S4-S14</f>
        <v>1.0899999999999999</v>
      </c>
      <c r="T33" s="67">
        <f t="shared" ref="T33:W33" si="2">T4-T14</f>
        <v>1.0999999999999996</v>
      </c>
      <c r="U33" s="67">
        <f t="shared" si="2"/>
        <v>1.2200000000000006</v>
      </c>
      <c r="V33" s="67">
        <f t="shared" si="2"/>
        <v>1.1500000000000004</v>
      </c>
      <c r="W33" s="68">
        <f t="shared" si="2"/>
        <v>1.1500000000000004</v>
      </c>
      <c r="X33" s="69" t="s">
        <v>58</v>
      </c>
      <c r="Y33" s="22">
        <f>Y4-Y14</f>
        <v>1.3899999999999997</v>
      </c>
      <c r="Z33" s="22">
        <f t="shared" ref="Z33:AH33" si="3">Z4-Z14</f>
        <v>1.5399999999999996</v>
      </c>
      <c r="AA33" s="22">
        <f t="shared" si="3"/>
        <v>1.6800000000000006</v>
      </c>
      <c r="AB33" s="22">
        <f t="shared" si="3"/>
        <v>1.5100000000000002</v>
      </c>
      <c r="AC33" s="22">
        <f t="shared" si="3"/>
        <v>1.5899999999999999</v>
      </c>
      <c r="AD33" s="22">
        <f t="shared" si="3"/>
        <v>1.58</v>
      </c>
      <c r="AE33" s="22">
        <f t="shared" si="3"/>
        <v>1.6799999999999997</v>
      </c>
      <c r="AF33" s="22">
        <f t="shared" si="3"/>
        <v>1.62</v>
      </c>
      <c r="AG33" s="22">
        <f t="shared" si="3"/>
        <v>1.54</v>
      </c>
      <c r="AH33" s="70">
        <f t="shared" si="3"/>
        <v>1.65</v>
      </c>
      <c r="AI33" s="69" t="s">
        <v>56</v>
      </c>
      <c r="AJ33" s="22">
        <f>AJ4-AJ14</f>
        <v>0.2300000000000002</v>
      </c>
      <c r="AK33" s="22">
        <f t="shared" ref="AK33:AS33" si="4">AK4-AK14</f>
        <v>0.25999999999999979</v>
      </c>
      <c r="AL33" s="22">
        <f t="shared" si="4"/>
        <v>0.18000000000000016</v>
      </c>
      <c r="AM33" s="22">
        <f t="shared" si="4"/>
        <v>0.16000000000000014</v>
      </c>
      <c r="AN33" s="22">
        <f t="shared" si="4"/>
        <v>0.16000000000000014</v>
      </c>
      <c r="AO33" s="22">
        <f t="shared" si="4"/>
        <v>0.13999999999999968</v>
      </c>
      <c r="AP33" s="22">
        <f t="shared" si="4"/>
        <v>0.14999999999999991</v>
      </c>
      <c r="AQ33" s="22">
        <f t="shared" si="4"/>
        <v>0.20999999999999996</v>
      </c>
      <c r="AR33" s="22">
        <f t="shared" si="4"/>
        <v>0.14000000000000012</v>
      </c>
      <c r="AS33" s="70">
        <f t="shared" si="4"/>
        <v>0.20999999999999996</v>
      </c>
      <c r="AZ33" s="69" t="s">
        <v>56</v>
      </c>
      <c r="BA33" s="22">
        <f>BA4-BA14</f>
        <v>0.29000000000000026</v>
      </c>
      <c r="BB33" s="22">
        <f t="shared" ref="BB33:BJ33" si="5">BB4-BB14</f>
        <v>0.25</v>
      </c>
      <c r="BC33" s="22">
        <f t="shared" si="5"/>
        <v>0.27000000000000024</v>
      </c>
      <c r="BD33" s="22">
        <f t="shared" si="5"/>
        <v>0.26</v>
      </c>
      <c r="BE33" s="22">
        <f t="shared" si="5"/>
        <v>0.23999999999999977</v>
      </c>
      <c r="BF33" s="22">
        <f t="shared" si="5"/>
        <v>0.2200000000000002</v>
      </c>
      <c r="BG33" s="22">
        <f t="shared" si="5"/>
        <v>0.27</v>
      </c>
      <c r="BH33" s="22">
        <f t="shared" si="5"/>
        <v>0.28000000000000025</v>
      </c>
      <c r="BI33" s="22">
        <f t="shared" si="5"/>
        <v>0.21999999999999975</v>
      </c>
      <c r="BJ33" s="70">
        <f t="shared" si="5"/>
        <v>0.27</v>
      </c>
    </row>
    <row r="34" spans="1:62" ht="16.5" x14ac:dyDescent="0.35">
      <c r="A34" s="55"/>
      <c r="B34" s="54">
        <f t="shared" ref="B34:F42" si="6">B5-B15</f>
        <v>0.25999999999999979</v>
      </c>
      <c r="C34" s="54">
        <f t="shared" si="6"/>
        <v>0.28000000000000025</v>
      </c>
      <c r="D34" s="54">
        <f t="shared" si="6"/>
        <v>0.30999999999999961</v>
      </c>
      <c r="E34" s="54">
        <f t="shared" si="6"/>
        <v>0.35999999999999943</v>
      </c>
      <c r="F34" s="56">
        <f t="shared" si="6"/>
        <v>0.35999999999999943</v>
      </c>
      <c r="G34" s="71"/>
      <c r="H34" s="22">
        <f t="shared" ref="H34:Q42" si="7">H5-H15</f>
        <v>0.25</v>
      </c>
      <c r="I34" s="22">
        <f t="shared" si="7"/>
        <v>0.2200000000000002</v>
      </c>
      <c r="J34" s="22">
        <f t="shared" si="7"/>
        <v>0.24000000000000021</v>
      </c>
      <c r="K34" s="22">
        <f t="shared" si="7"/>
        <v>0.16000000000000014</v>
      </c>
      <c r="L34" s="22">
        <f t="shared" si="7"/>
        <v>0.17999999999999972</v>
      </c>
      <c r="M34" s="22">
        <f t="shared" si="7"/>
        <v>0.14000000000000012</v>
      </c>
      <c r="N34" s="22">
        <f t="shared" si="7"/>
        <v>0.22999999999999998</v>
      </c>
      <c r="O34" s="22">
        <f t="shared" si="7"/>
        <v>0.24000000000000021</v>
      </c>
      <c r="P34" s="22">
        <f t="shared" si="7"/>
        <v>0.15000000000000036</v>
      </c>
      <c r="Q34" s="70">
        <f t="shared" si="7"/>
        <v>0.16000000000000014</v>
      </c>
      <c r="R34" s="55"/>
      <c r="S34" s="54">
        <f t="shared" ref="S34:W42" si="8">S5-S15</f>
        <v>1.0099999999999998</v>
      </c>
      <c r="T34" s="54">
        <f t="shared" si="8"/>
        <v>1.0799999999999992</v>
      </c>
      <c r="U34" s="54">
        <f t="shared" si="8"/>
        <v>1.1200000000000001</v>
      </c>
      <c r="V34" s="54">
        <f t="shared" si="8"/>
        <v>1.3000000000000003</v>
      </c>
      <c r="W34" s="56">
        <f t="shared" si="8"/>
        <v>1.2700000000000005</v>
      </c>
      <c r="X34" s="71"/>
      <c r="Y34" s="22">
        <f t="shared" ref="Y34:AH42" si="9">Y5-Y15</f>
        <v>1.6100000000000003</v>
      </c>
      <c r="Z34" s="22">
        <f t="shared" si="9"/>
        <v>1.77</v>
      </c>
      <c r="AA34" s="22">
        <f t="shared" si="9"/>
        <v>1.54</v>
      </c>
      <c r="AB34" s="22">
        <f t="shared" si="9"/>
        <v>1.62</v>
      </c>
      <c r="AC34" s="22">
        <f t="shared" si="9"/>
        <v>1.5300000000000002</v>
      </c>
      <c r="AD34" s="22">
        <f t="shared" si="9"/>
        <v>1.7000000000000002</v>
      </c>
      <c r="AE34" s="22">
        <f t="shared" si="9"/>
        <v>1.7700000000000005</v>
      </c>
      <c r="AF34" s="22">
        <f t="shared" si="9"/>
        <v>1.6500000000000004</v>
      </c>
      <c r="AG34" s="22">
        <f t="shared" si="9"/>
        <v>1.6000000000000005</v>
      </c>
      <c r="AH34" s="70">
        <f t="shared" si="9"/>
        <v>1.6800000000000002</v>
      </c>
      <c r="AI34" s="71"/>
      <c r="AJ34" s="22">
        <f t="shared" ref="AJ34:AS42" si="10">AJ5-AJ15</f>
        <v>0.28999999999999981</v>
      </c>
      <c r="AK34" s="22">
        <f t="shared" si="10"/>
        <v>0.22999999999999998</v>
      </c>
      <c r="AL34" s="22">
        <f t="shared" si="10"/>
        <v>0.22999999999999998</v>
      </c>
      <c r="AM34" s="22">
        <f t="shared" si="10"/>
        <v>0.18999999999999995</v>
      </c>
      <c r="AN34" s="22">
        <f t="shared" si="10"/>
        <v>0.20999999999999996</v>
      </c>
      <c r="AO34" s="22">
        <f t="shared" si="10"/>
        <v>0.16000000000000014</v>
      </c>
      <c r="AP34" s="22">
        <f t="shared" si="10"/>
        <v>0.18000000000000016</v>
      </c>
      <c r="AQ34" s="22">
        <f t="shared" si="10"/>
        <v>0.14999999999999991</v>
      </c>
      <c r="AR34" s="22">
        <f t="shared" si="10"/>
        <v>0.1599999999999997</v>
      </c>
      <c r="AS34" s="70">
        <f t="shared" si="10"/>
        <v>0.20999999999999996</v>
      </c>
      <c r="AZ34" s="71"/>
      <c r="BA34" s="22">
        <f t="shared" ref="BA34:BJ42" si="11">BA5-BA15</f>
        <v>0.24000000000000021</v>
      </c>
      <c r="BB34" s="22">
        <f t="shared" si="11"/>
        <v>0.27</v>
      </c>
      <c r="BC34" s="22">
        <f t="shared" si="11"/>
        <v>0.29000000000000004</v>
      </c>
      <c r="BD34" s="22">
        <f t="shared" si="11"/>
        <v>0.31000000000000005</v>
      </c>
      <c r="BE34" s="22">
        <f t="shared" si="11"/>
        <v>0.29000000000000004</v>
      </c>
      <c r="BF34" s="22">
        <f t="shared" si="11"/>
        <v>0.29000000000000004</v>
      </c>
      <c r="BG34" s="22">
        <f t="shared" si="11"/>
        <v>0.27</v>
      </c>
      <c r="BH34" s="22">
        <f t="shared" si="11"/>
        <v>0.24000000000000021</v>
      </c>
      <c r="BI34" s="22">
        <f t="shared" si="11"/>
        <v>0.32000000000000028</v>
      </c>
      <c r="BJ34" s="70">
        <f t="shared" si="11"/>
        <v>0.32000000000000006</v>
      </c>
    </row>
    <row r="35" spans="1:62" ht="16.5" x14ac:dyDescent="0.35">
      <c r="A35" s="55"/>
      <c r="B35" s="54">
        <f t="shared" si="6"/>
        <v>0.37999999999999989</v>
      </c>
      <c r="C35" s="54">
        <f t="shared" si="6"/>
        <v>0.20999999999999996</v>
      </c>
      <c r="D35" s="54">
        <f t="shared" si="6"/>
        <v>0.45999999999999996</v>
      </c>
      <c r="E35" s="54">
        <f t="shared" si="6"/>
        <v>0.26999999999999957</v>
      </c>
      <c r="F35" s="56">
        <f t="shared" si="6"/>
        <v>0.29999999999999982</v>
      </c>
      <c r="G35" s="71"/>
      <c r="H35" s="22">
        <f t="shared" si="7"/>
        <v>0.18000000000000016</v>
      </c>
      <c r="I35" s="22">
        <f t="shared" si="7"/>
        <v>0.18000000000000016</v>
      </c>
      <c r="J35" s="22">
        <f t="shared" si="7"/>
        <v>0.10999999999999988</v>
      </c>
      <c r="K35" s="22">
        <f t="shared" si="7"/>
        <v>0.18000000000000016</v>
      </c>
      <c r="L35" s="22">
        <f t="shared" si="7"/>
        <v>0.17999999999999972</v>
      </c>
      <c r="M35" s="22">
        <f t="shared" si="7"/>
        <v>0.14999999999999991</v>
      </c>
      <c r="N35" s="22">
        <f t="shared" si="7"/>
        <v>0.18999999999999995</v>
      </c>
      <c r="O35" s="22">
        <f t="shared" si="7"/>
        <v>0.18000000000000016</v>
      </c>
      <c r="P35" s="22">
        <f t="shared" si="7"/>
        <v>0.16000000000000014</v>
      </c>
      <c r="Q35" s="70">
        <f t="shared" si="7"/>
        <v>0.19999999999999973</v>
      </c>
      <c r="R35" s="55"/>
      <c r="S35" s="54">
        <f t="shared" si="8"/>
        <v>1.2000000000000002</v>
      </c>
      <c r="T35" s="54">
        <f t="shared" si="8"/>
        <v>1.2000000000000002</v>
      </c>
      <c r="U35" s="54">
        <f t="shared" si="8"/>
        <v>1.2600000000000002</v>
      </c>
      <c r="V35" s="54">
        <f t="shared" si="8"/>
        <v>1.1599999999999997</v>
      </c>
      <c r="W35" s="56">
        <f t="shared" si="8"/>
        <v>1.1300000000000003</v>
      </c>
      <c r="X35" s="71"/>
      <c r="Y35" s="22">
        <f t="shared" si="9"/>
        <v>1.5900000000000007</v>
      </c>
      <c r="Z35" s="22">
        <f t="shared" si="9"/>
        <v>1.5999999999999996</v>
      </c>
      <c r="AA35" s="22">
        <f t="shared" si="9"/>
        <v>1.6900000000000004</v>
      </c>
      <c r="AB35" s="22">
        <f t="shared" si="9"/>
        <v>1.7700000000000005</v>
      </c>
      <c r="AC35" s="22">
        <f t="shared" si="9"/>
        <v>1.67</v>
      </c>
      <c r="AD35" s="22">
        <f t="shared" si="9"/>
        <v>1.7199999999999998</v>
      </c>
      <c r="AE35" s="22">
        <f t="shared" si="9"/>
        <v>1.71</v>
      </c>
      <c r="AF35" s="22">
        <f t="shared" si="9"/>
        <v>1.6500000000000004</v>
      </c>
      <c r="AG35" s="22">
        <f t="shared" si="9"/>
        <v>1.6799999999999997</v>
      </c>
      <c r="AH35" s="70">
        <f t="shared" si="9"/>
        <v>1.54</v>
      </c>
      <c r="AI35" s="71"/>
      <c r="AJ35" s="22">
        <f t="shared" si="10"/>
        <v>0.1399999999999999</v>
      </c>
      <c r="AK35" s="22">
        <f t="shared" si="10"/>
        <v>0.26000000000000023</v>
      </c>
      <c r="AL35" s="22">
        <f t="shared" si="10"/>
        <v>0.24000000000000021</v>
      </c>
      <c r="AM35" s="22">
        <f t="shared" si="10"/>
        <v>0.10999999999999988</v>
      </c>
      <c r="AN35" s="22">
        <f t="shared" si="10"/>
        <v>9.9999999999999645E-2</v>
      </c>
      <c r="AO35" s="22">
        <f t="shared" si="10"/>
        <v>0.25</v>
      </c>
      <c r="AP35" s="22">
        <f t="shared" si="10"/>
        <v>0.22999999999999998</v>
      </c>
      <c r="AQ35" s="22">
        <f t="shared" si="10"/>
        <v>0.17999999999999972</v>
      </c>
      <c r="AR35" s="22">
        <f t="shared" si="10"/>
        <v>0.14000000000000012</v>
      </c>
      <c r="AS35" s="70">
        <f t="shared" si="10"/>
        <v>0.21000000000000019</v>
      </c>
      <c r="AZ35" s="71"/>
      <c r="BA35" s="22">
        <f t="shared" si="11"/>
        <v>0.24000000000000021</v>
      </c>
      <c r="BB35" s="22">
        <f t="shared" si="11"/>
        <v>0.27</v>
      </c>
      <c r="BC35" s="22">
        <f t="shared" si="11"/>
        <v>0.2799999999999998</v>
      </c>
      <c r="BD35" s="22">
        <f t="shared" si="11"/>
        <v>0.30000000000000027</v>
      </c>
      <c r="BE35" s="22">
        <f t="shared" si="11"/>
        <v>0.33000000000000007</v>
      </c>
      <c r="BF35" s="22">
        <f t="shared" si="11"/>
        <v>0.2799999999999998</v>
      </c>
      <c r="BG35" s="22">
        <f t="shared" si="11"/>
        <v>0.21999999999999975</v>
      </c>
      <c r="BH35" s="22">
        <f t="shared" si="11"/>
        <v>0.2200000000000002</v>
      </c>
      <c r="BI35" s="22">
        <f t="shared" si="11"/>
        <v>0.23999999999999977</v>
      </c>
      <c r="BJ35" s="70">
        <f t="shared" si="11"/>
        <v>0.2200000000000002</v>
      </c>
    </row>
    <row r="36" spans="1:62" ht="16.5" x14ac:dyDescent="0.35">
      <c r="A36" s="55"/>
      <c r="B36" s="54">
        <f t="shared" si="6"/>
        <v>0.30999999999999961</v>
      </c>
      <c r="C36" s="54">
        <f t="shared" si="6"/>
        <v>0.29000000000000004</v>
      </c>
      <c r="D36" s="54">
        <f t="shared" si="6"/>
        <v>0.23999999999999932</v>
      </c>
      <c r="E36" s="54">
        <f t="shared" si="6"/>
        <v>0.33000000000000007</v>
      </c>
      <c r="F36" s="56">
        <f t="shared" si="6"/>
        <v>0.32000000000000028</v>
      </c>
      <c r="G36" s="71"/>
      <c r="H36" s="22">
        <f t="shared" si="7"/>
        <v>0.20000000000000018</v>
      </c>
      <c r="I36" s="22">
        <f t="shared" si="7"/>
        <v>0.21999999999999975</v>
      </c>
      <c r="J36" s="22">
        <f t="shared" si="7"/>
        <v>0.20999999999999996</v>
      </c>
      <c r="K36" s="22">
        <f t="shared" si="7"/>
        <v>0.30000000000000027</v>
      </c>
      <c r="L36" s="22">
        <f t="shared" si="7"/>
        <v>0.20999999999999996</v>
      </c>
      <c r="M36" s="22">
        <f t="shared" si="7"/>
        <v>0.27</v>
      </c>
      <c r="N36" s="22">
        <f t="shared" si="7"/>
        <v>0.16999999999999993</v>
      </c>
      <c r="O36" s="22">
        <f t="shared" si="7"/>
        <v>0.24000000000000021</v>
      </c>
      <c r="P36" s="22">
        <f t="shared" si="7"/>
        <v>0.19999999999999973</v>
      </c>
      <c r="Q36" s="70">
        <f t="shared" si="7"/>
        <v>0.16999999999999993</v>
      </c>
      <c r="R36" s="55"/>
      <c r="S36" s="54">
        <f t="shared" si="8"/>
        <v>1.0499999999999998</v>
      </c>
      <c r="T36" s="54">
        <f t="shared" si="8"/>
        <v>1.0999999999999996</v>
      </c>
      <c r="U36" s="54">
        <f t="shared" si="8"/>
        <v>1.1100000000000003</v>
      </c>
      <c r="V36" s="54">
        <f t="shared" si="8"/>
        <v>1.0600000000000005</v>
      </c>
      <c r="W36" s="56">
        <f t="shared" si="8"/>
        <v>1.2000000000000002</v>
      </c>
      <c r="X36" s="71"/>
      <c r="Y36" s="22">
        <f t="shared" si="9"/>
        <v>1.4600000000000009</v>
      </c>
      <c r="Z36" s="22">
        <f t="shared" si="9"/>
        <v>1.6399999999999997</v>
      </c>
      <c r="AA36" s="22">
        <f t="shared" si="9"/>
        <v>1.6800000000000002</v>
      </c>
      <c r="AB36" s="22">
        <f t="shared" si="9"/>
        <v>1.6100000000000003</v>
      </c>
      <c r="AC36" s="22">
        <f t="shared" si="9"/>
        <v>1.5799999999999996</v>
      </c>
      <c r="AD36" s="22">
        <f t="shared" si="9"/>
        <v>1.6500000000000004</v>
      </c>
      <c r="AE36" s="22">
        <f t="shared" si="9"/>
        <v>1.7699999999999996</v>
      </c>
      <c r="AF36" s="22">
        <f t="shared" si="9"/>
        <v>1.6399999999999997</v>
      </c>
      <c r="AG36" s="22">
        <f t="shared" si="9"/>
        <v>1.7200000000000006</v>
      </c>
      <c r="AH36" s="70">
        <f t="shared" si="9"/>
        <v>1.62</v>
      </c>
      <c r="AI36" s="71"/>
      <c r="AJ36" s="22">
        <f t="shared" si="10"/>
        <v>0.19000000000000039</v>
      </c>
      <c r="AK36" s="22">
        <f t="shared" si="10"/>
        <v>0.24000000000000021</v>
      </c>
      <c r="AL36" s="22">
        <f t="shared" si="10"/>
        <v>0.22999999999999998</v>
      </c>
      <c r="AM36" s="22">
        <f t="shared" si="10"/>
        <v>0.23999999999999977</v>
      </c>
      <c r="AN36" s="22">
        <f t="shared" si="10"/>
        <v>0.24000000000000021</v>
      </c>
      <c r="AO36" s="22">
        <f t="shared" si="10"/>
        <v>0.23999999999999977</v>
      </c>
      <c r="AP36" s="22">
        <f t="shared" si="10"/>
        <v>0.1599999999999997</v>
      </c>
      <c r="AQ36" s="22">
        <f t="shared" si="10"/>
        <v>0.18999999999999995</v>
      </c>
      <c r="AR36" s="22">
        <f t="shared" si="10"/>
        <v>0.16000000000000014</v>
      </c>
      <c r="AS36" s="70">
        <f t="shared" si="10"/>
        <v>0.24000000000000021</v>
      </c>
      <c r="AZ36" s="71"/>
      <c r="BA36" s="22">
        <f t="shared" si="11"/>
        <v>0.24</v>
      </c>
      <c r="BB36" s="22">
        <f t="shared" si="11"/>
        <v>0.28000000000000003</v>
      </c>
      <c r="BC36" s="22">
        <f t="shared" si="11"/>
        <v>0.25999999999999979</v>
      </c>
      <c r="BD36" s="22">
        <f t="shared" si="11"/>
        <v>0.28000000000000025</v>
      </c>
      <c r="BE36" s="22">
        <f t="shared" si="11"/>
        <v>0.25</v>
      </c>
      <c r="BF36" s="22">
        <f t="shared" si="11"/>
        <v>0.2799999999999998</v>
      </c>
      <c r="BG36" s="22">
        <f t="shared" si="11"/>
        <v>0.32000000000000028</v>
      </c>
      <c r="BH36" s="22">
        <f t="shared" si="11"/>
        <v>0.28000000000000025</v>
      </c>
      <c r="BI36" s="22">
        <f t="shared" si="11"/>
        <v>0.25</v>
      </c>
      <c r="BJ36" s="70">
        <f t="shared" si="11"/>
        <v>0.22999999999999998</v>
      </c>
    </row>
    <row r="37" spans="1:62" ht="16.5" x14ac:dyDescent="0.35">
      <c r="A37" s="55"/>
      <c r="B37" s="54">
        <f t="shared" si="6"/>
        <v>0.33000000000000007</v>
      </c>
      <c r="C37" s="54">
        <f t="shared" si="6"/>
        <v>0.39000000000000057</v>
      </c>
      <c r="D37" s="54">
        <f t="shared" si="6"/>
        <v>4.6400000000000006</v>
      </c>
      <c r="E37" s="54">
        <f t="shared" si="6"/>
        <v>0.30999999999999961</v>
      </c>
      <c r="F37" s="56">
        <f t="shared" si="6"/>
        <v>0.32000000000000028</v>
      </c>
      <c r="G37" s="71"/>
      <c r="H37" s="22">
        <f t="shared" si="7"/>
        <v>0.2799999999999998</v>
      </c>
      <c r="I37" s="22">
        <f t="shared" si="7"/>
        <v>0.21999999999999975</v>
      </c>
      <c r="J37" s="22">
        <f t="shared" si="7"/>
        <v>0.23999999999999977</v>
      </c>
      <c r="K37" s="22">
        <f t="shared" si="7"/>
        <v>0.25</v>
      </c>
      <c r="L37" s="22">
        <f t="shared" si="7"/>
        <v>0.18999999999999995</v>
      </c>
      <c r="M37" s="22">
        <f t="shared" si="7"/>
        <v>0.21999999999999975</v>
      </c>
      <c r="N37" s="22">
        <f t="shared" si="7"/>
        <v>0.25</v>
      </c>
      <c r="O37" s="22">
        <f t="shared" si="7"/>
        <v>0.19999999999999973</v>
      </c>
      <c r="P37" s="22">
        <f t="shared" si="7"/>
        <v>0.18999999999999995</v>
      </c>
      <c r="Q37" s="70">
        <f t="shared" si="7"/>
        <v>0.18000000000000016</v>
      </c>
      <c r="R37" s="55"/>
      <c r="S37" s="54">
        <f t="shared" si="8"/>
        <v>1.17</v>
      </c>
      <c r="T37" s="54">
        <f t="shared" si="8"/>
        <v>1.0700000000000003</v>
      </c>
      <c r="U37" s="54">
        <f t="shared" si="8"/>
        <v>1.1600000000000001</v>
      </c>
      <c r="V37" s="54">
        <f t="shared" si="8"/>
        <v>1.1800000000000002</v>
      </c>
      <c r="W37" s="56">
        <f t="shared" si="8"/>
        <v>1.0699999999999998</v>
      </c>
      <c r="X37" s="71"/>
      <c r="Y37" s="22">
        <f t="shared" si="9"/>
        <v>1.4800000000000004</v>
      </c>
      <c r="Z37" s="22">
        <f t="shared" si="9"/>
        <v>1.7400000000000002</v>
      </c>
      <c r="AA37" s="22">
        <f t="shared" si="9"/>
        <v>1.6699999999999995</v>
      </c>
      <c r="AB37" s="22">
        <f t="shared" si="9"/>
        <v>1.6599999999999997</v>
      </c>
      <c r="AC37" s="22">
        <f t="shared" si="9"/>
        <v>1.7899999999999996</v>
      </c>
      <c r="AD37" s="22">
        <f t="shared" si="9"/>
        <v>1.7300000000000004</v>
      </c>
      <c r="AE37" s="22">
        <f t="shared" si="9"/>
        <v>1.7499999999999996</v>
      </c>
      <c r="AF37" s="22">
        <f t="shared" si="9"/>
        <v>1.6900000000000004</v>
      </c>
      <c r="AG37" s="22">
        <f t="shared" si="9"/>
        <v>1.7800000000000002</v>
      </c>
      <c r="AH37" s="70">
        <f t="shared" si="9"/>
        <v>1.73</v>
      </c>
      <c r="AI37" s="71"/>
      <c r="AJ37" s="22">
        <f t="shared" si="10"/>
        <v>0.20000000000000018</v>
      </c>
      <c r="AK37" s="22">
        <f t="shared" si="10"/>
        <v>0.25000000000000022</v>
      </c>
      <c r="AL37" s="22">
        <f t="shared" si="10"/>
        <v>0.20999999999999996</v>
      </c>
      <c r="AM37" s="22">
        <f t="shared" si="10"/>
        <v>0.27</v>
      </c>
      <c r="AN37" s="22">
        <f t="shared" si="10"/>
        <v>0.16999999999999993</v>
      </c>
      <c r="AO37" s="22">
        <f t="shared" si="10"/>
        <v>0.23999999999999977</v>
      </c>
      <c r="AP37" s="22">
        <f t="shared" si="10"/>
        <v>0.19999999999999973</v>
      </c>
      <c r="AQ37" s="22">
        <f t="shared" si="10"/>
        <v>0.18999999999999995</v>
      </c>
      <c r="AR37" s="22">
        <f t="shared" si="10"/>
        <v>0.18999999999999995</v>
      </c>
      <c r="AS37" s="70">
        <f t="shared" si="10"/>
        <v>0.19999999999999996</v>
      </c>
      <c r="AZ37" s="71"/>
      <c r="BA37" s="22">
        <f t="shared" si="11"/>
        <v>0.31000000000000028</v>
      </c>
      <c r="BB37" s="22">
        <f t="shared" si="11"/>
        <v>0.25</v>
      </c>
      <c r="BC37" s="22">
        <f t="shared" si="11"/>
        <v>0.25</v>
      </c>
      <c r="BD37" s="22">
        <f t="shared" si="11"/>
        <v>0.30000000000000027</v>
      </c>
      <c r="BE37" s="22">
        <f t="shared" si="11"/>
        <v>0.27</v>
      </c>
      <c r="BF37" s="22">
        <f t="shared" si="11"/>
        <v>0.25</v>
      </c>
      <c r="BG37" s="22">
        <f t="shared" si="11"/>
        <v>0.2200000000000002</v>
      </c>
      <c r="BH37" s="22">
        <f t="shared" si="11"/>
        <v>0.20999999999999996</v>
      </c>
      <c r="BI37" s="22">
        <f t="shared" si="11"/>
        <v>0.21999999999999975</v>
      </c>
      <c r="BJ37" s="70">
        <f t="shared" si="11"/>
        <v>0.21999999999999997</v>
      </c>
    </row>
    <row r="38" spans="1:62" ht="16.5" x14ac:dyDescent="0.35">
      <c r="A38" s="55" t="s">
        <v>53</v>
      </c>
      <c r="B38" s="54">
        <f t="shared" si="6"/>
        <v>0.41999999999999993</v>
      </c>
      <c r="C38" s="54">
        <f t="shared" si="6"/>
        <v>0.36000000000000032</v>
      </c>
      <c r="D38" s="54">
        <f t="shared" si="6"/>
        <v>0.40999999999999925</v>
      </c>
      <c r="E38" s="54">
        <f t="shared" si="6"/>
        <v>0.34999999999999964</v>
      </c>
      <c r="F38" s="56">
        <f t="shared" si="6"/>
        <v>0.37000000000000011</v>
      </c>
      <c r="G38" s="71" t="s">
        <v>57</v>
      </c>
      <c r="H38" s="22">
        <f t="shared" si="7"/>
        <v>0.27</v>
      </c>
      <c r="I38" s="22">
        <f t="shared" si="7"/>
        <v>0.20000000000000018</v>
      </c>
      <c r="J38" s="22">
        <f t="shared" si="7"/>
        <v>0.16999999999999993</v>
      </c>
      <c r="K38" s="22">
        <f t="shared" si="7"/>
        <v>0.18999999999999995</v>
      </c>
      <c r="L38" s="22">
        <f t="shared" si="7"/>
        <v>0.20000000000000018</v>
      </c>
      <c r="M38" s="22">
        <f t="shared" si="7"/>
        <v>0.18000000000000016</v>
      </c>
      <c r="N38" s="22">
        <f t="shared" si="7"/>
        <v>0.14000000000000012</v>
      </c>
      <c r="O38" s="22">
        <f t="shared" si="7"/>
        <v>0.20000000000000018</v>
      </c>
      <c r="P38" s="22">
        <f t="shared" si="7"/>
        <v>0.12999999999999989</v>
      </c>
      <c r="Q38" s="70">
        <f t="shared" si="7"/>
        <v>0.14000000000000012</v>
      </c>
      <c r="R38" s="55" t="s">
        <v>55</v>
      </c>
      <c r="S38" s="54">
        <f t="shared" si="8"/>
        <v>0.83000000000000007</v>
      </c>
      <c r="T38" s="54">
        <f t="shared" si="8"/>
        <v>0.79</v>
      </c>
      <c r="U38" s="54">
        <f t="shared" si="8"/>
        <v>0.87999999999999989</v>
      </c>
      <c r="V38" s="54">
        <f t="shared" si="8"/>
        <v>0.83000000000000007</v>
      </c>
      <c r="W38" s="56">
        <f t="shared" si="8"/>
        <v>0.86999999999999966</v>
      </c>
      <c r="X38" s="71" t="s">
        <v>59</v>
      </c>
      <c r="Y38" s="22">
        <f t="shared" si="9"/>
        <v>1.37</v>
      </c>
      <c r="Z38" s="22">
        <f t="shared" si="9"/>
        <v>1.46</v>
      </c>
      <c r="AA38" s="22">
        <f t="shared" si="9"/>
        <v>1.5099999999999998</v>
      </c>
      <c r="AB38" s="22">
        <f t="shared" si="9"/>
        <v>1.25</v>
      </c>
      <c r="AC38" s="22">
        <f t="shared" si="9"/>
        <v>1.3399999999999999</v>
      </c>
      <c r="AD38" s="22">
        <f t="shared" si="9"/>
        <v>1.4500000000000002</v>
      </c>
      <c r="AE38" s="22">
        <f t="shared" si="9"/>
        <v>1.3399999999999999</v>
      </c>
      <c r="AF38" s="22">
        <f t="shared" si="9"/>
        <v>1.4000000000000004</v>
      </c>
      <c r="AG38" s="22">
        <f t="shared" si="9"/>
        <v>1.5</v>
      </c>
      <c r="AH38" s="70">
        <f t="shared" si="9"/>
        <v>1.46</v>
      </c>
      <c r="AI38" s="71" t="s">
        <v>57</v>
      </c>
      <c r="AJ38" s="22">
        <f t="shared" si="10"/>
        <v>0.22999999999999998</v>
      </c>
      <c r="AK38" s="22">
        <f t="shared" si="10"/>
        <v>0.17000000000000037</v>
      </c>
      <c r="AL38" s="22">
        <f t="shared" si="10"/>
        <v>0.20999999999999996</v>
      </c>
      <c r="AM38" s="22">
        <f t="shared" si="10"/>
        <v>0.25999999999999979</v>
      </c>
      <c r="AN38" s="22">
        <f t="shared" si="10"/>
        <v>0.19999999999999973</v>
      </c>
      <c r="AO38" s="22">
        <f t="shared" si="10"/>
        <v>0.18000000000000016</v>
      </c>
      <c r="AP38" s="22">
        <f t="shared" si="10"/>
        <v>0.18999999999999995</v>
      </c>
      <c r="AQ38" s="22">
        <f t="shared" si="10"/>
        <v>0.23999999999999977</v>
      </c>
      <c r="AR38" s="22">
        <f t="shared" si="10"/>
        <v>0.17000000000000037</v>
      </c>
      <c r="AS38" s="70">
        <f t="shared" si="10"/>
        <v>0.21000000000000019</v>
      </c>
      <c r="AZ38" s="71" t="s">
        <v>57</v>
      </c>
      <c r="BA38" s="22">
        <f t="shared" si="11"/>
        <v>0.25000000000000022</v>
      </c>
      <c r="BB38" s="22">
        <f t="shared" si="11"/>
        <v>0.2300000000000002</v>
      </c>
      <c r="BC38" s="22">
        <f t="shared" si="11"/>
        <v>0.22999999999999998</v>
      </c>
      <c r="BD38" s="22">
        <f t="shared" si="11"/>
        <v>0.20999999999999996</v>
      </c>
      <c r="BE38" s="22">
        <f t="shared" si="11"/>
        <v>0.29000000000000004</v>
      </c>
      <c r="BF38" s="22">
        <f t="shared" si="11"/>
        <v>0.25</v>
      </c>
      <c r="BG38" s="22">
        <f t="shared" si="11"/>
        <v>0.25</v>
      </c>
      <c r="BH38" s="22">
        <f t="shared" si="11"/>
        <v>0.2799999999999998</v>
      </c>
      <c r="BI38" s="22">
        <f t="shared" si="11"/>
        <v>0.29000000000000004</v>
      </c>
      <c r="BJ38" s="70">
        <f t="shared" si="11"/>
        <v>0.27</v>
      </c>
    </row>
    <row r="39" spans="1:62" ht="16.5" x14ac:dyDescent="0.35">
      <c r="A39" s="55"/>
      <c r="B39" s="54">
        <f t="shared" si="6"/>
        <v>0.38999999999999968</v>
      </c>
      <c r="C39" s="54">
        <f t="shared" si="6"/>
        <v>0.33000000000000007</v>
      </c>
      <c r="D39" s="54">
        <f t="shared" si="6"/>
        <v>0.45000000000000018</v>
      </c>
      <c r="E39" s="54">
        <f t="shared" si="6"/>
        <v>0.39999999999999947</v>
      </c>
      <c r="F39" s="56">
        <f t="shared" si="6"/>
        <v>0.29999999999999982</v>
      </c>
      <c r="G39" s="71"/>
      <c r="H39" s="22">
        <f t="shared" si="7"/>
        <v>0.16999999999999993</v>
      </c>
      <c r="I39" s="22">
        <f t="shared" si="7"/>
        <v>0.22999999999999998</v>
      </c>
      <c r="J39" s="22">
        <f t="shared" si="7"/>
        <v>0.18000000000000016</v>
      </c>
      <c r="K39" s="22">
        <f t="shared" si="7"/>
        <v>0.20000000000000018</v>
      </c>
      <c r="L39" s="22">
        <f t="shared" si="7"/>
        <v>0.16999999999999993</v>
      </c>
      <c r="M39" s="22">
        <f t="shared" si="7"/>
        <v>0.17999999999999972</v>
      </c>
      <c r="N39" s="22">
        <f t="shared" si="7"/>
        <v>9.9999999999999645E-2</v>
      </c>
      <c r="O39" s="22">
        <f t="shared" si="7"/>
        <v>0.2200000000000002</v>
      </c>
      <c r="P39" s="22">
        <f t="shared" si="7"/>
        <v>0.16999999999999993</v>
      </c>
      <c r="Q39" s="70">
        <f t="shared" si="7"/>
        <v>0.16999999999999993</v>
      </c>
      <c r="R39" s="55"/>
      <c r="S39" s="54">
        <f t="shared" si="8"/>
        <v>0.83999999999999986</v>
      </c>
      <c r="T39" s="54">
        <f t="shared" si="8"/>
        <v>0.8100000000000005</v>
      </c>
      <c r="U39" s="54">
        <f t="shared" si="8"/>
        <v>0.91999999999999993</v>
      </c>
      <c r="V39" s="54">
        <f t="shared" si="8"/>
        <v>0.85000000000000053</v>
      </c>
      <c r="W39" s="56">
        <f t="shared" si="8"/>
        <v>0.92999999999999972</v>
      </c>
      <c r="X39" s="71"/>
      <c r="Y39" s="22">
        <f t="shared" si="9"/>
        <v>1.3799999999999994</v>
      </c>
      <c r="Z39" s="22">
        <f t="shared" si="9"/>
        <v>1.48</v>
      </c>
      <c r="AA39" s="22">
        <f t="shared" si="9"/>
        <v>1.4200000000000008</v>
      </c>
      <c r="AB39" s="22">
        <f t="shared" si="9"/>
        <v>1.3499999999999996</v>
      </c>
      <c r="AC39" s="22">
        <f t="shared" si="9"/>
        <v>1.3599999999999994</v>
      </c>
      <c r="AD39" s="22">
        <f t="shared" si="9"/>
        <v>1.4400000000000004</v>
      </c>
      <c r="AE39" s="22">
        <f t="shared" si="9"/>
        <v>1.4299999999999997</v>
      </c>
      <c r="AF39" s="22">
        <f t="shared" si="9"/>
        <v>1.38</v>
      </c>
      <c r="AG39" s="22">
        <f t="shared" si="9"/>
        <v>1.42</v>
      </c>
      <c r="AH39" s="70">
        <f t="shared" si="9"/>
        <v>1.6399999999999997</v>
      </c>
      <c r="AI39" s="71"/>
      <c r="AJ39" s="22">
        <f t="shared" si="10"/>
        <v>0.22999999999999998</v>
      </c>
      <c r="AK39" s="22">
        <f t="shared" si="10"/>
        <v>0.16999999999999993</v>
      </c>
      <c r="AL39" s="22">
        <f t="shared" si="10"/>
        <v>0.17999999999999972</v>
      </c>
      <c r="AM39" s="22">
        <f t="shared" si="10"/>
        <v>0.18000000000000016</v>
      </c>
      <c r="AN39" s="22">
        <f t="shared" si="10"/>
        <v>0.16999999999999993</v>
      </c>
      <c r="AO39" s="22">
        <f t="shared" si="10"/>
        <v>0.20000000000000018</v>
      </c>
      <c r="AP39" s="22">
        <f t="shared" si="10"/>
        <v>0.22999999999999998</v>
      </c>
      <c r="AQ39" s="22">
        <f t="shared" si="10"/>
        <v>0.19999999999999973</v>
      </c>
      <c r="AR39" s="22">
        <f t="shared" si="10"/>
        <v>0.32000000000000028</v>
      </c>
      <c r="AS39" s="70">
        <f t="shared" si="10"/>
        <v>0.16999999999999993</v>
      </c>
      <c r="AZ39" s="71"/>
      <c r="BA39" s="22">
        <f t="shared" si="11"/>
        <v>0.2699999999999998</v>
      </c>
      <c r="BB39" s="22">
        <f t="shared" si="11"/>
        <v>0.2799999999999998</v>
      </c>
      <c r="BC39" s="22">
        <f t="shared" si="11"/>
        <v>0.29000000000000004</v>
      </c>
      <c r="BD39" s="22">
        <f t="shared" si="11"/>
        <v>0.26000000000000023</v>
      </c>
      <c r="BE39" s="22">
        <f t="shared" si="11"/>
        <v>0.24000000000000021</v>
      </c>
      <c r="BF39" s="22">
        <f t="shared" si="11"/>
        <v>0.27</v>
      </c>
      <c r="BG39" s="22">
        <f t="shared" si="11"/>
        <v>0.14000000000000012</v>
      </c>
      <c r="BH39" s="22">
        <f t="shared" si="11"/>
        <v>0.31000000000000005</v>
      </c>
      <c r="BI39" s="22">
        <f t="shared" si="11"/>
        <v>0.26000000000000023</v>
      </c>
      <c r="BJ39" s="70">
        <f t="shared" si="11"/>
        <v>0.28000000000000025</v>
      </c>
    </row>
    <row r="40" spans="1:62" ht="16.5" x14ac:dyDescent="0.35">
      <c r="A40" s="55"/>
      <c r="B40" s="54">
        <f t="shared" si="6"/>
        <v>0.38999999999999968</v>
      </c>
      <c r="C40" s="54">
        <f t="shared" si="6"/>
        <v>0.36000000000000032</v>
      </c>
      <c r="D40" s="54">
        <f t="shared" si="6"/>
        <v>0.30000000000000071</v>
      </c>
      <c r="E40" s="54">
        <f t="shared" si="6"/>
        <v>0.33999999999999986</v>
      </c>
      <c r="F40" s="56">
        <f t="shared" si="6"/>
        <v>0.35000000000000053</v>
      </c>
      <c r="G40" s="71"/>
      <c r="H40" s="22">
        <f t="shared" si="7"/>
        <v>0.18999999999999995</v>
      </c>
      <c r="I40" s="22">
        <f t="shared" si="7"/>
        <v>0.22999999999999998</v>
      </c>
      <c r="J40" s="22">
        <f t="shared" si="7"/>
        <v>0.14000000000000012</v>
      </c>
      <c r="K40" s="22">
        <f t="shared" si="7"/>
        <v>0.16000000000000014</v>
      </c>
      <c r="L40" s="22">
        <f t="shared" si="7"/>
        <v>0.23999999999999977</v>
      </c>
      <c r="M40" s="22">
        <f t="shared" si="7"/>
        <v>0.16999999999999993</v>
      </c>
      <c r="N40" s="22">
        <f t="shared" si="7"/>
        <v>0.14999999999999991</v>
      </c>
      <c r="O40" s="22">
        <f t="shared" si="7"/>
        <v>0.17999999999999972</v>
      </c>
      <c r="P40" s="22">
        <f t="shared" si="7"/>
        <v>0.18999999999999995</v>
      </c>
      <c r="Q40" s="70">
        <f t="shared" si="7"/>
        <v>0.18000000000000016</v>
      </c>
      <c r="R40" s="55"/>
      <c r="S40" s="54">
        <f t="shared" si="8"/>
        <v>0.82000000000000028</v>
      </c>
      <c r="T40" s="54">
        <f t="shared" si="8"/>
        <v>0.90000000000000036</v>
      </c>
      <c r="U40" s="54">
        <f t="shared" si="8"/>
        <v>0.84999999999999964</v>
      </c>
      <c r="V40" s="54">
        <f t="shared" si="8"/>
        <v>0.89999999999999947</v>
      </c>
      <c r="W40" s="56">
        <f t="shared" si="8"/>
        <v>0.95000000000000018</v>
      </c>
      <c r="X40" s="71"/>
      <c r="Y40" s="22">
        <f t="shared" si="9"/>
        <v>1.4900000000000002</v>
      </c>
      <c r="Z40" s="22">
        <f t="shared" si="9"/>
        <v>1.5100000000000002</v>
      </c>
      <c r="AA40" s="22">
        <f t="shared" si="9"/>
        <v>1.4500000000000002</v>
      </c>
      <c r="AB40" s="22">
        <f t="shared" si="9"/>
        <v>1.4100000000000001</v>
      </c>
      <c r="AC40" s="22">
        <f t="shared" si="9"/>
        <v>1.3899999999999997</v>
      </c>
      <c r="AD40" s="22">
        <f t="shared" si="9"/>
        <v>1.4400000000000004</v>
      </c>
      <c r="AE40" s="22">
        <f t="shared" si="9"/>
        <v>1.4100000000000001</v>
      </c>
      <c r="AF40" s="22">
        <f t="shared" si="9"/>
        <v>1.4100000000000001</v>
      </c>
      <c r="AG40" s="22">
        <f t="shared" si="9"/>
        <v>1.3399999999999999</v>
      </c>
      <c r="AH40" s="70">
        <f t="shared" si="9"/>
        <v>1.33</v>
      </c>
      <c r="AI40" s="71"/>
      <c r="AJ40" s="22">
        <f t="shared" si="10"/>
        <v>0.20999999999999996</v>
      </c>
      <c r="AK40" s="22">
        <f t="shared" si="10"/>
        <v>0.16000000000000014</v>
      </c>
      <c r="AL40" s="22">
        <f t="shared" si="10"/>
        <v>0.14999999999999991</v>
      </c>
      <c r="AM40" s="22">
        <f t="shared" si="10"/>
        <v>0.18000000000000016</v>
      </c>
      <c r="AN40" s="22">
        <f t="shared" si="10"/>
        <v>0.11999999999999966</v>
      </c>
      <c r="AO40" s="22">
        <f t="shared" si="10"/>
        <v>0.22999999999999998</v>
      </c>
      <c r="AP40" s="22">
        <f t="shared" si="10"/>
        <v>0.19999999999999973</v>
      </c>
      <c r="AQ40" s="22">
        <f t="shared" si="10"/>
        <v>0.22999999999999998</v>
      </c>
      <c r="AR40" s="22">
        <f t="shared" si="10"/>
        <v>0.29000000000000004</v>
      </c>
      <c r="AS40" s="70">
        <f t="shared" si="10"/>
        <v>0.21000000000000019</v>
      </c>
      <c r="AZ40" s="71"/>
      <c r="BA40" s="22">
        <f t="shared" si="11"/>
        <v>0.27</v>
      </c>
      <c r="BB40" s="22">
        <f t="shared" si="11"/>
        <v>0.27</v>
      </c>
      <c r="BC40" s="22">
        <f t="shared" si="11"/>
        <v>0.23999999999999977</v>
      </c>
      <c r="BD40" s="22">
        <f t="shared" si="11"/>
        <v>0.29000000000000004</v>
      </c>
      <c r="BE40" s="22">
        <f t="shared" si="11"/>
        <v>0.24000000000000021</v>
      </c>
      <c r="BF40" s="22">
        <f t="shared" si="11"/>
        <v>0.21999999999999975</v>
      </c>
      <c r="BG40" s="22">
        <f t="shared" si="11"/>
        <v>0.29000000000000004</v>
      </c>
      <c r="BH40" s="22">
        <f t="shared" si="11"/>
        <v>0.29000000000000004</v>
      </c>
      <c r="BI40" s="22">
        <f t="shared" si="11"/>
        <v>0.31000000000000005</v>
      </c>
      <c r="BJ40" s="70">
        <f t="shared" si="11"/>
        <v>0.29000000000000004</v>
      </c>
    </row>
    <row r="41" spans="1:62" ht="16.5" x14ac:dyDescent="0.35">
      <c r="A41" s="55"/>
      <c r="B41" s="54">
        <f t="shared" si="6"/>
        <v>0.46999999999999975</v>
      </c>
      <c r="C41" s="54">
        <f t="shared" si="6"/>
        <v>0.29999999999999982</v>
      </c>
      <c r="D41" s="54">
        <f t="shared" si="6"/>
        <v>0.27999999999999936</v>
      </c>
      <c r="E41" s="54">
        <f t="shared" si="6"/>
        <v>0.37000000000000011</v>
      </c>
      <c r="F41" s="56">
        <f t="shared" si="6"/>
        <v>0.45999999999999996</v>
      </c>
      <c r="G41" s="71"/>
      <c r="H41" s="22">
        <f t="shared" si="7"/>
        <v>0.18000000000000016</v>
      </c>
      <c r="I41" s="22">
        <f t="shared" si="7"/>
        <v>0.23999999999999977</v>
      </c>
      <c r="J41" s="22">
        <f t="shared" si="7"/>
        <v>0.25999999999999979</v>
      </c>
      <c r="K41" s="22">
        <f t="shared" si="7"/>
        <v>0.18000000000000016</v>
      </c>
      <c r="L41" s="22">
        <f t="shared" si="7"/>
        <v>0.16000000000000014</v>
      </c>
      <c r="M41" s="22">
        <f t="shared" si="7"/>
        <v>6.0000000000000053E-2</v>
      </c>
      <c r="N41" s="22">
        <f t="shared" si="7"/>
        <v>8.0000000000000071E-2</v>
      </c>
      <c r="O41" s="22">
        <f t="shared" si="7"/>
        <v>-0.43999999999999995</v>
      </c>
      <c r="P41" s="22">
        <f t="shared" si="7"/>
        <v>0.17999999999999972</v>
      </c>
      <c r="Q41" s="70">
        <f t="shared" si="7"/>
        <v>0.14000000000000012</v>
      </c>
      <c r="R41" s="55"/>
      <c r="S41" s="54">
        <f t="shared" si="8"/>
        <v>0.84999999999999964</v>
      </c>
      <c r="T41" s="54">
        <f t="shared" si="8"/>
        <v>1</v>
      </c>
      <c r="U41" s="54">
        <f t="shared" si="8"/>
        <v>0.80999999999999961</v>
      </c>
      <c r="V41" s="54">
        <f t="shared" si="8"/>
        <v>0.86999999999999966</v>
      </c>
      <c r="W41" s="56">
        <f t="shared" si="8"/>
        <v>0.87999999999999989</v>
      </c>
      <c r="X41" s="71"/>
      <c r="Y41" s="22">
        <f t="shared" si="9"/>
        <v>1.4399999999999995</v>
      </c>
      <c r="Z41" s="22">
        <f t="shared" si="9"/>
        <v>1.2800000000000002</v>
      </c>
      <c r="AA41" s="22">
        <f t="shared" si="9"/>
        <v>1.33</v>
      </c>
      <c r="AB41" s="22">
        <f t="shared" si="9"/>
        <v>1.4900000000000002</v>
      </c>
      <c r="AC41" s="22">
        <f t="shared" si="9"/>
        <v>1.4900000000000002</v>
      </c>
      <c r="AD41" s="22">
        <f t="shared" si="9"/>
        <v>1.4900000000000002</v>
      </c>
      <c r="AE41" s="22">
        <f t="shared" si="9"/>
        <v>1.3100000000000005</v>
      </c>
      <c r="AF41" s="22">
        <f t="shared" si="9"/>
        <v>1.25</v>
      </c>
      <c r="AG41" s="22">
        <f t="shared" si="9"/>
        <v>1.4900000000000002</v>
      </c>
      <c r="AH41" s="70">
        <f t="shared" si="9"/>
        <v>1.5</v>
      </c>
      <c r="AI41" s="71"/>
      <c r="AJ41" s="22">
        <f t="shared" si="10"/>
        <v>0.21000000000000019</v>
      </c>
      <c r="AK41" s="22">
        <f t="shared" si="10"/>
        <v>0.14000000000000012</v>
      </c>
      <c r="AL41" s="22">
        <f t="shared" si="10"/>
        <v>0.20000000000000018</v>
      </c>
      <c r="AM41" s="22">
        <f t="shared" si="10"/>
        <v>0.18000000000000016</v>
      </c>
      <c r="AN41" s="22">
        <f t="shared" si="10"/>
        <v>0.19999999999999973</v>
      </c>
      <c r="AO41" s="22">
        <f t="shared" si="10"/>
        <v>0.24000000000000021</v>
      </c>
      <c r="AP41" s="22">
        <f t="shared" si="10"/>
        <v>0.25</v>
      </c>
      <c r="AQ41" s="22">
        <f t="shared" si="10"/>
        <v>0.18999999999999995</v>
      </c>
      <c r="AR41" s="22">
        <f t="shared" si="10"/>
        <v>0.25</v>
      </c>
      <c r="AS41" s="70">
        <f t="shared" si="10"/>
        <v>0.26000000000000023</v>
      </c>
      <c r="AZ41" s="71"/>
      <c r="BA41" s="22">
        <f t="shared" si="11"/>
        <v>0.29999999999999982</v>
      </c>
      <c r="BB41" s="22">
        <f t="shared" si="11"/>
        <v>0.26</v>
      </c>
      <c r="BC41" s="22">
        <f t="shared" si="11"/>
        <v>0.25</v>
      </c>
      <c r="BD41" s="22">
        <f t="shared" si="11"/>
        <v>0.20999999999999996</v>
      </c>
      <c r="BE41" s="22">
        <f t="shared" si="11"/>
        <v>0.16999999999999993</v>
      </c>
      <c r="BF41" s="22">
        <f t="shared" si="11"/>
        <v>0.18999999999999995</v>
      </c>
      <c r="BG41" s="22">
        <f t="shared" si="11"/>
        <v>0.16000000000000014</v>
      </c>
      <c r="BH41" s="22">
        <f t="shared" si="11"/>
        <v>0.2200000000000002</v>
      </c>
      <c r="BI41" s="22">
        <f t="shared" si="11"/>
        <v>0.24000000000000021</v>
      </c>
      <c r="BJ41" s="70">
        <f t="shared" si="11"/>
        <v>0.25</v>
      </c>
    </row>
    <row r="42" spans="1:62" thickBot="1" x14ac:dyDescent="0.4">
      <c r="A42" s="57"/>
      <c r="B42" s="58">
        <f t="shared" si="6"/>
        <v>0.4300000000000006</v>
      </c>
      <c r="C42" s="58">
        <f t="shared" si="6"/>
        <v>0.4300000000000006</v>
      </c>
      <c r="D42" s="58">
        <f t="shared" si="6"/>
        <v>0.27000000000000046</v>
      </c>
      <c r="E42" s="58">
        <f t="shared" si="6"/>
        <v>0.33000000000000007</v>
      </c>
      <c r="F42" s="59">
        <f t="shared" si="6"/>
        <v>0.34000000000000075</v>
      </c>
      <c r="G42" s="73"/>
      <c r="H42" s="36">
        <f t="shared" si="7"/>
        <v>0.18999999999999995</v>
      </c>
      <c r="I42" s="36">
        <f t="shared" si="7"/>
        <v>0.24000000000000021</v>
      </c>
      <c r="J42" s="36">
        <f t="shared" si="7"/>
        <v>0.20000000000000018</v>
      </c>
      <c r="K42" s="36">
        <f t="shared" si="7"/>
        <v>0.14999999999999991</v>
      </c>
      <c r="L42" s="36">
        <f t="shared" si="7"/>
        <v>0.20000000000000018</v>
      </c>
      <c r="M42" s="36">
        <f t="shared" si="7"/>
        <v>0.20000000000000018</v>
      </c>
      <c r="N42" s="36">
        <f t="shared" si="7"/>
        <v>0.16000000000000014</v>
      </c>
      <c r="O42" s="36">
        <f t="shared" si="7"/>
        <v>0.23999999999999977</v>
      </c>
      <c r="P42" s="36">
        <f t="shared" si="7"/>
        <v>0.16999999999999993</v>
      </c>
      <c r="Q42" s="74">
        <f t="shared" si="7"/>
        <v>0.15000000000000013</v>
      </c>
      <c r="R42" s="57"/>
      <c r="S42" s="58">
        <f t="shared" si="8"/>
        <v>0.91999999999999993</v>
      </c>
      <c r="T42" s="58">
        <f t="shared" si="8"/>
        <v>0.86000000000000032</v>
      </c>
      <c r="U42" s="58">
        <f t="shared" si="8"/>
        <v>0.75999999999999979</v>
      </c>
      <c r="V42" s="58">
        <f t="shared" si="8"/>
        <v>0.87000000000000011</v>
      </c>
      <c r="W42" s="59">
        <f t="shared" si="8"/>
        <v>0.8199999999999994</v>
      </c>
      <c r="X42" s="73"/>
      <c r="Y42" s="36">
        <f t="shared" si="9"/>
        <v>1.4900000000000002</v>
      </c>
      <c r="Z42" s="36">
        <f t="shared" si="9"/>
        <v>1.4399999999999995</v>
      </c>
      <c r="AA42" s="36">
        <f t="shared" si="9"/>
        <v>1.3399999999999999</v>
      </c>
      <c r="AB42" s="36">
        <f t="shared" si="9"/>
        <v>1.5700000000000003</v>
      </c>
      <c r="AC42" s="36">
        <f t="shared" si="9"/>
        <v>1.4499999999999993</v>
      </c>
      <c r="AD42" s="36">
        <f t="shared" si="9"/>
        <v>1.3200000000000003</v>
      </c>
      <c r="AE42" s="36">
        <f t="shared" si="9"/>
        <v>1.4299999999999997</v>
      </c>
      <c r="AF42" s="36">
        <f t="shared" si="9"/>
        <v>1.4299999999999997</v>
      </c>
      <c r="AG42" s="36">
        <f t="shared" si="9"/>
        <v>1.54</v>
      </c>
      <c r="AH42" s="74">
        <f t="shared" si="9"/>
        <v>1.5200000000000005</v>
      </c>
      <c r="AI42" s="73"/>
      <c r="AJ42" s="36">
        <f t="shared" si="10"/>
        <v>0.17000000000000015</v>
      </c>
      <c r="AK42" s="36">
        <f t="shared" si="10"/>
        <v>0.14000000000000012</v>
      </c>
      <c r="AL42" s="36">
        <f t="shared" si="10"/>
        <v>0.14999999999999991</v>
      </c>
      <c r="AM42" s="36">
        <f t="shared" si="10"/>
        <v>0.20999999999999996</v>
      </c>
      <c r="AN42" s="36">
        <f t="shared" si="10"/>
        <v>0.1599999999999997</v>
      </c>
      <c r="AO42" s="36">
        <f t="shared" si="10"/>
        <v>0.20000000000000018</v>
      </c>
      <c r="AP42" s="36">
        <f t="shared" si="10"/>
        <v>0.13999999999999968</v>
      </c>
      <c r="AQ42" s="36">
        <f t="shared" si="10"/>
        <v>0.14000000000000012</v>
      </c>
      <c r="AR42" s="36">
        <f t="shared" si="10"/>
        <v>0.16999999999999993</v>
      </c>
      <c r="AS42" s="74">
        <f t="shared" si="10"/>
        <v>0.27</v>
      </c>
      <c r="AZ42" s="73"/>
      <c r="BA42" s="36">
        <f t="shared" si="11"/>
        <v>0.21999999999999997</v>
      </c>
      <c r="BB42" s="36">
        <f t="shared" si="11"/>
        <v>0.27</v>
      </c>
      <c r="BC42" s="36">
        <f t="shared" si="11"/>
        <v>0.18000000000000016</v>
      </c>
      <c r="BD42" s="36">
        <f t="shared" si="11"/>
        <v>0.22999999999999998</v>
      </c>
      <c r="BE42" s="36">
        <f t="shared" si="11"/>
        <v>0.25</v>
      </c>
      <c r="BF42" s="36">
        <f t="shared" si="11"/>
        <v>0.20000000000000018</v>
      </c>
      <c r="BG42" s="36">
        <f t="shared" si="11"/>
        <v>0.25</v>
      </c>
      <c r="BH42" s="36">
        <f t="shared" si="11"/>
        <v>0.23999999999999977</v>
      </c>
      <c r="BI42" s="36">
        <f t="shared" si="11"/>
        <v>0.24000000000000021</v>
      </c>
      <c r="BJ42" s="74">
        <f t="shared" si="11"/>
        <v>0.20000000000000018</v>
      </c>
    </row>
    <row r="43" spans="1:62" thickTop="1" x14ac:dyDescent="0.35">
      <c r="A43" s="82" t="s">
        <v>65</v>
      </c>
      <c r="B43" s="60">
        <f>AVERAGE(B33:F37)</f>
        <v>0.49079999999999985</v>
      </c>
      <c r="C43" s="64" t="s">
        <v>51</v>
      </c>
      <c r="D43" s="60">
        <f>MAX(B33:F37)-MIN(B33:F37)</f>
        <v>4.4300000000000006</v>
      </c>
      <c r="E43" s="64" t="s">
        <v>50</v>
      </c>
      <c r="F43" s="61">
        <f>B43/(0.975/E27)</f>
        <v>0.85575384615384598</v>
      </c>
      <c r="G43" s="82" t="s">
        <v>65</v>
      </c>
      <c r="H43" s="60">
        <f>AVERAGE(H33:Q37)</f>
        <v>0.20379999999999993</v>
      </c>
      <c r="I43" s="64" t="s">
        <v>51</v>
      </c>
      <c r="J43" s="60">
        <f>MAX(H33:Q37)-MIN(H33:Q37)</f>
        <v>0.19000000000000039</v>
      </c>
      <c r="K43" s="64" t="s">
        <v>50</v>
      </c>
      <c r="L43" s="78">
        <f>H43/(0.975/K27)</f>
        <v>0.31353846153846143</v>
      </c>
      <c r="M43" s="79" t="s">
        <v>60</v>
      </c>
      <c r="N43" s="80">
        <f>1-(J43/2*H43)</f>
        <v>0.98063899999999993</v>
      </c>
      <c r="O43" s="84" t="s">
        <v>62</v>
      </c>
      <c r="P43" s="86">
        <f>MAX(H33:Q42)-MIN(H33:Q42)</f>
        <v>0.74000000000000021</v>
      </c>
      <c r="Q43" s="152"/>
      <c r="R43" s="82" t="s">
        <v>65</v>
      </c>
      <c r="S43" s="60">
        <f>AVERAGE(S33:W37)</f>
        <v>1.1443999999999999</v>
      </c>
      <c r="T43" s="64" t="s">
        <v>51</v>
      </c>
      <c r="U43" s="60">
        <f>MAX(S33:W37)-MIN(S33:W37)</f>
        <v>0.29000000000000048</v>
      </c>
      <c r="V43" s="64" t="s">
        <v>50</v>
      </c>
      <c r="W43" s="61">
        <f>S43/(0.975/V27)</f>
        <v>1.6432410256410253</v>
      </c>
      <c r="X43" s="82" t="s">
        <v>65</v>
      </c>
      <c r="Y43" s="60">
        <f>AVERAGE(Y33:AH37)</f>
        <v>1.6452000000000004</v>
      </c>
      <c r="Z43" s="64" t="s">
        <v>51</v>
      </c>
      <c r="AA43" s="60">
        <f>MAX(Y33:AH37)-MIN(Y33:AH37)</f>
        <v>0.39999999999999991</v>
      </c>
      <c r="AB43" s="64" t="s">
        <v>50</v>
      </c>
      <c r="AC43" s="78">
        <f>Y43/(2.268/AB27)</f>
        <v>1.0880952380952384</v>
      </c>
      <c r="AD43" s="79" t="s">
        <v>60</v>
      </c>
      <c r="AE43" s="80">
        <f>1-(AA43/2*Y43)</f>
        <v>0.67096</v>
      </c>
      <c r="AF43" s="84" t="s">
        <v>62</v>
      </c>
      <c r="AG43" s="86">
        <f>MAX(Y33:AH42)-MIN(Y33:AH42)</f>
        <v>0.53999999999999959</v>
      </c>
      <c r="AH43" s="152"/>
      <c r="AI43" s="82" t="s">
        <v>65</v>
      </c>
      <c r="AJ43" s="60">
        <f>AVERAGE(AJ33:AS37)</f>
        <v>0.19920000000000002</v>
      </c>
      <c r="AK43" s="64" t="s">
        <v>51</v>
      </c>
      <c r="AL43" s="60">
        <f>MAX(AJ33:AS37)-MIN(AJ33:AS37)</f>
        <v>0.19000000000000017</v>
      </c>
      <c r="AM43" s="64" t="s">
        <v>50</v>
      </c>
      <c r="AN43" s="78">
        <f>AJ43/(0.975/AM27)</f>
        <v>0.30646153846153845</v>
      </c>
      <c r="AO43" s="79" t="s">
        <v>60</v>
      </c>
      <c r="AP43" s="80">
        <f>1-(AL43/2*AJ43)</f>
        <v>0.98107599999999995</v>
      </c>
      <c r="AQ43" s="84" t="s">
        <v>62</v>
      </c>
      <c r="AR43" s="86">
        <f>MAX(AJ33:AS42)-MIN(AJ33:AS42)</f>
        <v>0.22000000000000064</v>
      </c>
      <c r="AS43" s="152"/>
      <c r="AZ43" s="82" t="s">
        <v>65</v>
      </c>
      <c r="BA43" s="60">
        <f>AVERAGE(BA33:BJ37)</f>
        <v>0.26360000000000006</v>
      </c>
      <c r="BB43" s="64" t="s">
        <v>51</v>
      </c>
      <c r="BC43" s="60">
        <f>MAX(BA33:BJ37)-MIN(BA33:BJ37)</f>
        <v>0.12000000000000011</v>
      </c>
      <c r="BD43" s="64" t="s">
        <v>50</v>
      </c>
      <c r="BE43" s="78">
        <f>BA43/(0.975/BD27)</f>
        <v>0.40553846153846163</v>
      </c>
      <c r="BF43" s="79" t="s">
        <v>60</v>
      </c>
      <c r="BG43" s="80">
        <f>1-(BC43/2*BA43)</f>
        <v>0.98418399999999995</v>
      </c>
      <c r="BH43" s="84" t="s">
        <v>62</v>
      </c>
      <c r="BI43" s="86">
        <f>MAX(BA33:BJ42)-MIN(BA33:BJ42)</f>
        <v>0.18999999999999995</v>
      </c>
      <c r="BJ43" s="152"/>
    </row>
    <row r="44" spans="1:62" thickBot="1" x14ac:dyDescent="0.4">
      <c r="A44" s="83" t="s">
        <v>64</v>
      </c>
      <c r="B44" s="62">
        <f>AVERAGE(B39:F42)</f>
        <v>0.3645000000000001</v>
      </c>
      <c r="C44" s="65" t="s">
        <v>51</v>
      </c>
      <c r="D44" s="62">
        <f>MAX(B38:F42)-MIN(B38:F42)</f>
        <v>0.19999999999999929</v>
      </c>
      <c r="E44" s="65" t="s">
        <v>50</v>
      </c>
      <c r="F44" s="63">
        <f>B44/(0.975/E27)</f>
        <v>0.63553846153846172</v>
      </c>
      <c r="G44" s="83" t="s">
        <v>64</v>
      </c>
      <c r="H44" s="62">
        <f>AVERAGE(H39:Q42)</f>
        <v>0.16400000000000001</v>
      </c>
      <c r="I44" s="65" t="s">
        <v>51</v>
      </c>
      <c r="J44" s="62">
        <f>MAX(H38:Q42)-MIN(H38:Q42)</f>
        <v>0.71</v>
      </c>
      <c r="K44" s="65" t="s">
        <v>50</v>
      </c>
      <c r="L44" s="75">
        <f>H44/(0.975/K27)</f>
        <v>0.25230769230769229</v>
      </c>
      <c r="M44" s="76" t="s">
        <v>60</v>
      </c>
      <c r="N44" s="81">
        <f>1-(J44/2*H44)</f>
        <v>0.94177999999999995</v>
      </c>
      <c r="O44" s="85" t="s">
        <v>63</v>
      </c>
      <c r="P44" s="87">
        <f>1-(P43/2*AVERAGE(H43:H44))</f>
        <v>0.93195700000000004</v>
      </c>
      <c r="Q44" s="153"/>
      <c r="R44" s="83" t="s">
        <v>64</v>
      </c>
      <c r="S44" s="62">
        <f>AVERAGE(S39:W42)</f>
        <v>0.87050000000000005</v>
      </c>
      <c r="T44" s="65" t="s">
        <v>51</v>
      </c>
      <c r="U44" s="62">
        <f>MAX(S38:W42)-MIN(S38:W42)</f>
        <v>0.24000000000000021</v>
      </c>
      <c r="V44" s="65" t="s">
        <v>50</v>
      </c>
      <c r="W44" s="63">
        <f>S44/(0.975/V27)</f>
        <v>1.2499487179487179</v>
      </c>
      <c r="X44" s="83" t="s">
        <v>64</v>
      </c>
      <c r="Y44" s="62">
        <f>AVERAGE(Y39:AH42)</f>
        <v>1.427</v>
      </c>
      <c r="Z44" s="65" t="s">
        <v>51</v>
      </c>
      <c r="AA44" s="62">
        <f>MAX(Y38:AH42)-MIN(Y38:AH42)</f>
        <v>0.38999999999999968</v>
      </c>
      <c r="AB44" s="65" t="s">
        <v>50</v>
      </c>
      <c r="AC44" s="75">
        <f>Y44/(2.268/AB27)</f>
        <v>0.94378306878306895</v>
      </c>
      <c r="AD44" s="76" t="s">
        <v>60</v>
      </c>
      <c r="AE44" s="81">
        <f>1-(AA44/2*Y44)</f>
        <v>0.72173500000000024</v>
      </c>
      <c r="AF44" s="85" t="s">
        <v>63</v>
      </c>
      <c r="AG44" s="87">
        <f>1-(AG43/2*AVERAGE(Y43:Y44))</f>
        <v>0.58525300000000025</v>
      </c>
      <c r="AH44" s="153"/>
      <c r="AI44" s="83" t="s">
        <v>64</v>
      </c>
      <c r="AJ44" s="62">
        <f>AVERAGE(AJ39:AS42)</f>
        <v>0.19749999999999995</v>
      </c>
      <c r="AK44" s="65" t="s">
        <v>51</v>
      </c>
      <c r="AL44" s="62">
        <f>MAX(AJ38:AS42)-MIN(AJ38:AS42)</f>
        <v>0.20000000000000062</v>
      </c>
      <c r="AM44" s="65" t="s">
        <v>50</v>
      </c>
      <c r="AN44" s="75">
        <f>AJ44/(0.975/AM27)</f>
        <v>0.30384615384615377</v>
      </c>
      <c r="AO44" s="76" t="s">
        <v>60</v>
      </c>
      <c r="AP44" s="81">
        <f>1-(AL44/2*AJ44)</f>
        <v>0.98024999999999995</v>
      </c>
      <c r="AQ44" s="85" t="s">
        <v>63</v>
      </c>
      <c r="AR44" s="87">
        <f>1-(AR43/2*AVERAGE(AJ43:AJ44))</f>
        <v>0.97818149999999993</v>
      </c>
      <c r="AS44" s="153"/>
      <c r="AZ44" s="83" t="s">
        <v>64</v>
      </c>
      <c r="BA44" s="62">
        <f>AVERAGE(BA39:BJ42)</f>
        <v>0.24600000000000008</v>
      </c>
      <c r="BB44" s="65" t="s">
        <v>51</v>
      </c>
      <c r="BC44" s="62">
        <f>MAX(BA38:BJ42)-MIN(BA38:BJ42)</f>
        <v>0.16999999999999993</v>
      </c>
      <c r="BD44" s="65" t="s">
        <v>50</v>
      </c>
      <c r="BE44" s="75">
        <f>BA44/(0.975/BD27)</f>
        <v>0.37846153846153857</v>
      </c>
      <c r="BF44" s="76" t="s">
        <v>60</v>
      </c>
      <c r="BG44" s="81">
        <f>1-(BC44/2*BA44)</f>
        <v>0.97909000000000002</v>
      </c>
      <c r="BH44" s="85" t="s">
        <v>63</v>
      </c>
      <c r="BI44" s="87">
        <f>1-(BI43/2*AVERAGE(BA43:BA44))</f>
        <v>0.97579400000000005</v>
      </c>
      <c r="BJ44" s="153"/>
    </row>
    <row r="45" spans="1:62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  <c r="AZ45" s="52"/>
      <c r="BA45" s="32"/>
      <c r="BB45" s="32"/>
      <c r="BC45" s="32"/>
      <c r="BD45" s="32"/>
      <c r="BE45" s="32"/>
      <c r="BF45" s="32"/>
      <c r="BG45" s="32"/>
      <c r="BH45" s="32"/>
      <c r="BI45" s="32"/>
      <c r="BJ45" s="32"/>
    </row>
    <row r="46" spans="1:62" x14ac:dyDescent="0.35">
      <c r="A46" s="89" t="s">
        <v>79</v>
      </c>
    </row>
  </sheetData>
  <sheetProtection selectLockedCells="1" selectUnlockedCells="1"/>
  <mergeCells count="93">
    <mergeCell ref="AZ31:BJ31"/>
    <mergeCell ref="AZ32:BJ32"/>
    <mergeCell ref="BJ43:BJ44"/>
    <mergeCell ref="BB27:BC27"/>
    <mergeCell ref="BD27:BE27"/>
    <mergeCell ref="BB28:BC28"/>
    <mergeCell ref="BD28:BE28"/>
    <mergeCell ref="BB29:BC29"/>
    <mergeCell ref="AZ1:BJ1"/>
    <mergeCell ref="AZ2:BJ2"/>
    <mergeCell ref="BB25:BC25"/>
    <mergeCell ref="BD25:BE25"/>
    <mergeCell ref="BD26:BE26"/>
    <mergeCell ref="AI31:AS31"/>
    <mergeCell ref="AI32:AS32"/>
    <mergeCell ref="AS43:AS44"/>
    <mergeCell ref="AK27:AL27"/>
    <mergeCell ref="AM27:AN27"/>
    <mergeCell ref="AK28:AL28"/>
    <mergeCell ref="AM28:AN28"/>
    <mergeCell ref="AK29:AL29"/>
    <mergeCell ref="AI1:AS1"/>
    <mergeCell ref="AI2:AS2"/>
    <mergeCell ref="AK25:AL25"/>
    <mergeCell ref="AM25:AN25"/>
    <mergeCell ref="AM26:AN26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  <mergeCell ref="AT1:AY1"/>
    <mergeCell ref="AT2:AY2"/>
    <mergeCell ref="AV25:AW25"/>
    <mergeCell ref="AX25:AY25"/>
    <mergeCell ref="AX26:AY26"/>
    <mergeCell ref="AV27:AW27"/>
    <mergeCell ref="AX27:AY27"/>
    <mergeCell ref="AV28:AW28"/>
    <mergeCell ref="AX28:AY28"/>
    <mergeCell ref="AV29:AW29"/>
    <mergeCell ref="AX29:AY29"/>
  </mergeCells>
  <phoneticPr fontId="13" type="noConversion"/>
  <conditionalFormatting sqref="E26">
    <cfRule type="cellIs" dxfId="730" priority="11" operator="notBetween">
      <formula>0.2</formula>
      <formula>0.404</formula>
    </cfRule>
  </conditionalFormatting>
  <conditionalFormatting sqref="E28">
    <cfRule type="cellIs" dxfId="729" priority="12" operator="notBetween">
      <formula>0.38</formula>
      <formula>0.72</formula>
    </cfRule>
  </conditionalFormatting>
  <conditionalFormatting sqref="K26">
    <cfRule type="cellIs" dxfId="728" priority="10" operator="notBetween">
      <formula>0.77</formula>
      <formula>0.91</formula>
    </cfRule>
  </conditionalFormatting>
  <conditionalFormatting sqref="K28">
    <cfRule type="cellIs" dxfId="727" priority="9" operator="notBetween">
      <formula>0.38</formula>
      <formula>0.72</formula>
    </cfRule>
  </conditionalFormatting>
  <conditionalFormatting sqref="AB26">
    <cfRule type="cellIs" dxfId="726" priority="7" operator="notBetween">
      <formula>0.77</formula>
      <formula>0.91</formula>
    </cfRule>
  </conditionalFormatting>
  <conditionalFormatting sqref="AM26">
    <cfRule type="cellIs" dxfId="725" priority="6" operator="notBetween">
      <formula>0.77</formula>
      <formula>0.91</formula>
    </cfRule>
  </conditionalFormatting>
  <conditionalFormatting sqref="AM28">
    <cfRule type="cellIs" dxfId="724" priority="5" operator="notBetween">
      <formula>0.38</formula>
      <formula>0.72</formula>
    </cfRule>
  </conditionalFormatting>
  <conditionalFormatting sqref="AX26">
    <cfRule type="cellIs" dxfId="723" priority="3" operator="notBetween">
      <formula>0.2</formula>
      <formula>0.404</formula>
    </cfRule>
  </conditionalFormatting>
  <conditionalFormatting sqref="AX28">
    <cfRule type="cellIs" dxfId="722" priority="4" operator="notBetween">
      <formula>0.38</formula>
      <formula>0.72</formula>
    </cfRule>
  </conditionalFormatting>
  <conditionalFormatting sqref="BD26">
    <cfRule type="cellIs" dxfId="721" priority="2" operator="notBetween">
      <formula>0.77</formula>
      <formula>0.91</formula>
    </cfRule>
  </conditionalFormatting>
  <conditionalFormatting sqref="BD28">
    <cfRule type="cellIs" dxfId="720" priority="1" operator="notBetween">
      <formula>0.38</formula>
      <formula>0.72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7D54-B341-4CED-B46A-2275CF429C4A}">
  <dimension ref="A1:AH46"/>
  <sheetViews>
    <sheetView workbookViewId="0">
      <selection activeCell="V24" sqref="V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3.09</v>
      </c>
      <c r="C4" s="91">
        <v>3.14</v>
      </c>
      <c r="D4" s="91">
        <v>3.18</v>
      </c>
      <c r="E4" s="91">
        <v>2.97</v>
      </c>
      <c r="F4" s="95">
        <v>2.83</v>
      </c>
      <c r="G4" s="23" t="s">
        <v>74</v>
      </c>
      <c r="H4" s="91">
        <v>2.19</v>
      </c>
      <c r="I4" s="91">
        <v>2.2999999999999998</v>
      </c>
      <c r="J4" s="91">
        <v>2.29</v>
      </c>
      <c r="K4" s="91">
        <v>2.35</v>
      </c>
      <c r="L4" s="91">
        <v>2.33</v>
      </c>
      <c r="M4" s="91">
        <v>2.29</v>
      </c>
      <c r="N4" s="91">
        <v>2.2400000000000002</v>
      </c>
      <c r="O4" s="91">
        <v>2.25</v>
      </c>
      <c r="P4" s="91">
        <v>2.23</v>
      </c>
      <c r="Q4" s="95">
        <v>2.15</v>
      </c>
      <c r="R4" s="108" t="s">
        <v>74</v>
      </c>
      <c r="S4" s="91">
        <v>5.14</v>
      </c>
      <c r="T4" s="91">
        <v>5.17</v>
      </c>
      <c r="U4" s="91">
        <v>5.09</v>
      </c>
      <c r="V4" s="91">
        <v>4.92</v>
      </c>
      <c r="W4" s="95">
        <v>4.8899999999999997</v>
      </c>
      <c r="X4" s="23" t="s">
        <v>74</v>
      </c>
      <c r="Y4" s="91">
        <v>5.58</v>
      </c>
      <c r="Z4" s="91">
        <v>5.54</v>
      </c>
      <c r="AA4" s="91">
        <v>5.56</v>
      </c>
      <c r="AB4" s="91">
        <v>5.51</v>
      </c>
      <c r="AC4" s="91">
        <v>5.57</v>
      </c>
      <c r="AD4" s="91">
        <v>5.68</v>
      </c>
      <c r="AE4" s="91">
        <v>5.61</v>
      </c>
      <c r="AF4" s="91">
        <v>5.64</v>
      </c>
      <c r="AG4" s="91">
        <v>5.79</v>
      </c>
      <c r="AH4" s="95">
        <v>5.61</v>
      </c>
    </row>
    <row r="5" spans="1:34" ht="16.5" x14ac:dyDescent="0.35">
      <c r="A5" s="109"/>
      <c r="B5" s="91">
        <v>3.08</v>
      </c>
      <c r="C5" s="90">
        <v>3.2</v>
      </c>
      <c r="D5" s="90">
        <v>3.23</v>
      </c>
      <c r="E5" s="90">
        <v>2.94</v>
      </c>
      <c r="F5" s="94">
        <v>2.85</v>
      </c>
      <c r="G5" s="25"/>
      <c r="H5" s="91">
        <v>2.25</v>
      </c>
      <c r="I5" s="90">
        <v>2.42</v>
      </c>
      <c r="J5" s="90">
        <v>2.42</v>
      </c>
      <c r="K5" s="90">
        <v>2.41</v>
      </c>
      <c r="L5" s="90">
        <v>2.37</v>
      </c>
      <c r="M5" s="90">
        <v>2.34</v>
      </c>
      <c r="N5" s="90">
        <v>2.44</v>
      </c>
      <c r="O5" s="90">
        <v>2.37</v>
      </c>
      <c r="P5" s="90">
        <v>2.21</v>
      </c>
      <c r="Q5" s="94">
        <v>2.21</v>
      </c>
      <c r="R5" s="109"/>
      <c r="S5" s="91">
        <v>5.24</v>
      </c>
      <c r="T5" s="90">
        <v>5.1100000000000003</v>
      </c>
      <c r="U5" s="90">
        <v>5.16</v>
      </c>
      <c r="V5" s="90">
        <v>4.8600000000000003</v>
      </c>
      <c r="W5" s="94">
        <v>4.9400000000000004</v>
      </c>
      <c r="X5" s="25"/>
      <c r="Y5" s="91">
        <v>5.55</v>
      </c>
      <c r="Z5" s="90">
        <v>5.59</v>
      </c>
      <c r="AA5" s="90">
        <v>5.62</v>
      </c>
      <c r="AB5" s="90">
        <v>5.37</v>
      </c>
      <c r="AC5" s="90">
        <v>5.64</v>
      </c>
      <c r="AD5" s="90">
        <v>5.62</v>
      </c>
      <c r="AE5" s="90">
        <v>5.6</v>
      </c>
      <c r="AF5" s="90">
        <v>5.71</v>
      </c>
      <c r="AG5" s="90">
        <v>5.63</v>
      </c>
      <c r="AH5" s="94">
        <v>5.55</v>
      </c>
    </row>
    <row r="6" spans="1:34" ht="16.5" x14ac:dyDescent="0.35">
      <c r="A6" s="109"/>
      <c r="B6" s="91">
        <v>3.12</v>
      </c>
      <c r="C6" s="90">
        <v>3.17</v>
      </c>
      <c r="D6" s="90">
        <v>3.14</v>
      </c>
      <c r="E6" s="90">
        <v>2.93</v>
      </c>
      <c r="F6" s="94">
        <v>2.79</v>
      </c>
      <c r="G6" s="25"/>
      <c r="H6" s="91">
        <v>2.25</v>
      </c>
      <c r="I6" s="90">
        <v>2.44</v>
      </c>
      <c r="J6" s="90">
        <v>2.4300000000000002</v>
      </c>
      <c r="K6" s="90">
        <v>2.4300000000000002</v>
      </c>
      <c r="L6" s="90">
        <v>2.38</v>
      </c>
      <c r="M6" s="90">
        <v>2.42</v>
      </c>
      <c r="N6" s="90">
        <v>2.42</v>
      </c>
      <c r="O6" s="90">
        <v>2.38</v>
      </c>
      <c r="P6" s="90">
        <v>2.2400000000000002</v>
      </c>
      <c r="Q6" s="94">
        <v>2.2400000000000002</v>
      </c>
      <c r="R6" s="109"/>
      <c r="S6" s="91">
        <v>5.2</v>
      </c>
      <c r="T6" s="90">
        <v>5.13</v>
      </c>
      <c r="U6" s="90">
        <v>4.97</v>
      </c>
      <c r="V6" s="90">
        <v>4.9000000000000004</v>
      </c>
      <c r="W6" s="94">
        <v>4.79</v>
      </c>
      <c r="X6" s="25"/>
      <c r="Y6" s="91">
        <v>5.56</v>
      </c>
      <c r="Z6" s="90">
        <v>5.45</v>
      </c>
      <c r="AA6" s="90">
        <v>5.53</v>
      </c>
      <c r="AB6" s="90">
        <v>5.54</v>
      </c>
      <c r="AC6" s="90">
        <v>5.57</v>
      </c>
      <c r="AD6" s="90">
        <v>5.63</v>
      </c>
      <c r="AE6" s="90">
        <v>5.84</v>
      </c>
      <c r="AF6" s="90">
        <v>5.76</v>
      </c>
      <c r="AG6" s="90">
        <v>5.71</v>
      </c>
      <c r="AH6" s="94">
        <v>5.56</v>
      </c>
    </row>
    <row r="7" spans="1:34" ht="16.5" x14ac:dyDescent="0.35">
      <c r="A7" s="109"/>
      <c r="B7" s="91">
        <v>3.11</v>
      </c>
      <c r="C7" s="90">
        <v>3.16</v>
      </c>
      <c r="D7" s="90">
        <v>3.13</v>
      </c>
      <c r="E7" s="90">
        <v>2.9</v>
      </c>
      <c r="F7" s="94">
        <v>2.85</v>
      </c>
      <c r="G7" s="25"/>
      <c r="H7" s="91">
        <v>2.36</v>
      </c>
      <c r="I7" s="90">
        <v>2.5</v>
      </c>
      <c r="J7" s="90">
        <v>2.5</v>
      </c>
      <c r="K7" s="90">
        <v>2.5499999999999998</v>
      </c>
      <c r="L7" s="90">
        <v>2.48</v>
      </c>
      <c r="M7" s="90">
        <v>2.4300000000000002</v>
      </c>
      <c r="N7" s="90">
        <v>2.4900000000000002</v>
      </c>
      <c r="O7" s="90">
        <v>2.48</v>
      </c>
      <c r="P7" s="90">
        <v>2.27</v>
      </c>
      <c r="Q7" s="94">
        <v>2.33</v>
      </c>
      <c r="R7" s="109"/>
      <c r="S7" s="91">
        <v>5.23</v>
      </c>
      <c r="T7" s="90">
        <v>5.18</v>
      </c>
      <c r="U7" s="90">
        <v>5.12</v>
      </c>
      <c r="V7" s="90">
        <v>4.9400000000000004</v>
      </c>
      <c r="W7" s="94">
        <v>4.8</v>
      </c>
      <c r="X7" s="25"/>
      <c r="Y7" s="91">
        <v>5.61</v>
      </c>
      <c r="Z7" s="90">
        <v>5.58</v>
      </c>
      <c r="AA7" s="90">
        <v>5.64</v>
      </c>
      <c r="AB7" s="90">
        <v>5.58</v>
      </c>
      <c r="AC7" s="90">
        <v>5.66</v>
      </c>
      <c r="AD7" s="90">
        <v>5.77</v>
      </c>
      <c r="AE7" s="90">
        <v>5.79</v>
      </c>
      <c r="AF7" s="90">
        <v>5.87</v>
      </c>
      <c r="AG7" s="90">
        <v>5.68</v>
      </c>
      <c r="AH7" s="94">
        <v>5.42</v>
      </c>
    </row>
    <row r="8" spans="1:34" ht="16.5" x14ac:dyDescent="0.35">
      <c r="A8" s="109"/>
      <c r="B8" s="91">
        <v>3.06</v>
      </c>
      <c r="C8" s="90">
        <v>3.2</v>
      </c>
      <c r="D8" s="90">
        <v>3.1</v>
      </c>
      <c r="E8" s="90">
        <v>2.86</v>
      </c>
      <c r="F8" s="94">
        <v>2.74</v>
      </c>
      <c r="G8" s="25"/>
      <c r="H8" s="91">
        <v>2.2000000000000002</v>
      </c>
      <c r="I8" s="90">
        <v>2.29</v>
      </c>
      <c r="J8" s="90">
        <v>2.2999999999999998</v>
      </c>
      <c r="K8" s="90">
        <v>2.33</v>
      </c>
      <c r="L8" s="90">
        <v>2.3199999999999998</v>
      </c>
      <c r="M8" s="90">
        <v>2.3199999999999998</v>
      </c>
      <c r="N8" s="90">
        <v>2.2799999999999998</v>
      </c>
      <c r="O8" s="90">
        <v>2.29</v>
      </c>
      <c r="P8" s="90">
        <v>2.2000000000000002</v>
      </c>
      <c r="Q8" s="94">
        <v>2.21</v>
      </c>
      <c r="R8" s="109"/>
      <c r="S8" s="91">
        <v>5.09</v>
      </c>
      <c r="T8" s="90">
        <v>5.2</v>
      </c>
      <c r="U8" s="90">
        <v>5.08</v>
      </c>
      <c r="V8" s="90">
        <v>4.99</v>
      </c>
      <c r="W8" s="94">
        <v>4.83</v>
      </c>
      <c r="X8" s="25"/>
      <c r="Y8" s="91">
        <v>5.59</v>
      </c>
      <c r="Z8" s="90">
        <v>5.49</v>
      </c>
      <c r="AA8" s="90">
        <v>5.61</v>
      </c>
      <c r="AB8" s="90">
        <v>5.47</v>
      </c>
      <c r="AC8" s="90">
        <v>5.55</v>
      </c>
      <c r="AD8" s="90">
        <v>5.68</v>
      </c>
      <c r="AE8" s="90">
        <v>5.61</v>
      </c>
      <c r="AF8" s="90">
        <v>5.86</v>
      </c>
      <c r="AG8" s="90">
        <v>5.71</v>
      </c>
      <c r="AH8" s="94">
        <v>5.53</v>
      </c>
    </row>
    <row r="9" spans="1:34" ht="16.5" x14ac:dyDescent="0.35">
      <c r="A9" s="110"/>
      <c r="B9" s="90">
        <v>3.17</v>
      </c>
      <c r="C9" s="90">
        <v>3.16</v>
      </c>
      <c r="D9" s="90">
        <v>3.04</v>
      </c>
      <c r="E9" s="90">
        <v>2.82</v>
      </c>
      <c r="F9" s="94">
        <v>2.9</v>
      </c>
      <c r="G9" s="25"/>
      <c r="H9" s="90">
        <v>2.19</v>
      </c>
      <c r="I9" s="90">
        <v>2.35</v>
      </c>
      <c r="J9" s="90">
        <v>2.33</v>
      </c>
      <c r="K9" s="90">
        <v>2.31</v>
      </c>
      <c r="L9" s="90">
        <v>2.3199999999999998</v>
      </c>
      <c r="M9" s="90">
        <v>2.33</v>
      </c>
      <c r="N9" s="90">
        <v>2.29</v>
      </c>
      <c r="O9" s="90">
        <v>2.2200000000000002</v>
      </c>
      <c r="P9" s="90">
        <v>2.25</v>
      </c>
      <c r="Q9" s="94">
        <v>2.15</v>
      </c>
      <c r="R9" s="110"/>
      <c r="S9" s="90">
        <v>5.2</v>
      </c>
      <c r="T9" s="90">
        <v>5.08</v>
      </c>
      <c r="U9" s="90">
        <v>5.17</v>
      </c>
      <c r="V9" s="90">
        <v>4.8499999999999996</v>
      </c>
      <c r="W9" s="94">
        <v>4.82</v>
      </c>
      <c r="X9" s="25"/>
      <c r="Y9" s="90">
        <v>5.29</v>
      </c>
      <c r="Z9" s="90">
        <v>5.31</v>
      </c>
      <c r="AA9" s="90">
        <v>5.29</v>
      </c>
      <c r="AB9" s="90">
        <v>5.4</v>
      </c>
      <c r="AC9" s="90">
        <v>5.46</v>
      </c>
      <c r="AD9" s="90">
        <v>5.59</v>
      </c>
      <c r="AE9" s="90">
        <v>5.73</v>
      </c>
      <c r="AF9" s="90">
        <v>5.78</v>
      </c>
      <c r="AG9" s="90">
        <v>5.64</v>
      </c>
      <c r="AH9" s="94">
        <v>5.42</v>
      </c>
    </row>
    <row r="10" spans="1:34" ht="16.5" x14ac:dyDescent="0.35">
      <c r="A10" s="111"/>
      <c r="B10" s="90">
        <v>3.12</v>
      </c>
      <c r="C10" s="90">
        <v>3.16</v>
      </c>
      <c r="D10" s="90">
        <v>3.11</v>
      </c>
      <c r="E10" s="90">
        <v>2.91</v>
      </c>
      <c r="F10" s="94">
        <v>2.86</v>
      </c>
      <c r="G10" s="31"/>
      <c r="H10" s="90">
        <v>2.2000000000000002</v>
      </c>
      <c r="I10" s="90">
        <v>2.3199999999999998</v>
      </c>
      <c r="J10" s="90">
        <v>2.36</v>
      </c>
      <c r="K10" s="90">
        <v>2.46</v>
      </c>
      <c r="L10" s="90">
        <v>2.4</v>
      </c>
      <c r="M10" s="90">
        <v>2.41</v>
      </c>
      <c r="N10" s="90">
        <v>2.35</v>
      </c>
      <c r="O10" s="90">
        <v>2.31</v>
      </c>
      <c r="P10" s="90">
        <v>2.35</v>
      </c>
      <c r="Q10" s="94">
        <v>2.2599999999999998</v>
      </c>
      <c r="R10" s="111"/>
      <c r="S10" s="90">
        <v>5.1100000000000003</v>
      </c>
      <c r="T10" s="90">
        <v>5.09</v>
      </c>
      <c r="U10" s="90">
        <v>5.19</v>
      </c>
      <c r="V10" s="90">
        <v>5</v>
      </c>
      <c r="W10" s="94">
        <v>4.8499999999999996</v>
      </c>
      <c r="X10" s="31"/>
      <c r="Y10" s="90">
        <v>5.32</v>
      </c>
      <c r="Z10" s="90">
        <v>5.45</v>
      </c>
      <c r="AA10" s="90">
        <v>5.41</v>
      </c>
      <c r="AB10" s="90">
        <v>5.41</v>
      </c>
      <c r="AC10" s="90">
        <v>5.61</v>
      </c>
      <c r="AD10" s="90">
        <v>5.69</v>
      </c>
      <c r="AE10" s="90">
        <v>5.67</v>
      </c>
      <c r="AF10" s="90">
        <v>5.75</v>
      </c>
      <c r="AG10" s="90">
        <v>5.78</v>
      </c>
      <c r="AH10" s="94">
        <v>5.46</v>
      </c>
    </row>
    <row r="11" spans="1:34" ht="16.5" x14ac:dyDescent="0.35">
      <c r="A11" s="109"/>
      <c r="B11" s="96">
        <v>3.19</v>
      </c>
      <c r="C11" s="96">
        <v>3.1</v>
      </c>
      <c r="D11" s="96">
        <v>3.08</v>
      </c>
      <c r="E11" s="96">
        <v>2.82</v>
      </c>
      <c r="F11" s="97">
        <v>2.8</v>
      </c>
      <c r="G11" s="23"/>
      <c r="H11" s="96">
        <v>2.15</v>
      </c>
      <c r="I11" s="96">
        <v>2.34</v>
      </c>
      <c r="J11" s="96">
        <v>2.35</v>
      </c>
      <c r="K11" s="96">
        <v>2.4300000000000002</v>
      </c>
      <c r="L11" s="96">
        <v>2.38</v>
      </c>
      <c r="M11" s="96">
        <v>2.36</v>
      </c>
      <c r="N11" s="96">
        <v>2.37</v>
      </c>
      <c r="O11" s="96">
        <v>2.29</v>
      </c>
      <c r="P11" s="96">
        <v>2.2400000000000002</v>
      </c>
      <c r="Q11" s="97">
        <v>2.2799999999999998</v>
      </c>
      <c r="R11" s="109"/>
      <c r="S11" s="96">
        <v>5.13</v>
      </c>
      <c r="T11" s="96">
        <v>5.24</v>
      </c>
      <c r="U11" s="96">
        <v>5.21</v>
      </c>
      <c r="V11" s="96">
        <v>4.95</v>
      </c>
      <c r="W11" s="97">
        <v>4.9800000000000004</v>
      </c>
      <c r="X11" s="23"/>
      <c r="Y11" s="96">
        <v>5.41</v>
      </c>
      <c r="Z11" s="96">
        <v>5.41</v>
      </c>
      <c r="AA11" s="96">
        <v>5.34</v>
      </c>
      <c r="AB11" s="96">
        <v>5.38</v>
      </c>
      <c r="AC11" s="96">
        <v>5.49</v>
      </c>
      <c r="AD11" s="96">
        <v>5.7</v>
      </c>
      <c r="AE11" s="96">
        <v>5.7</v>
      </c>
      <c r="AF11" s="96">
        <v>5.81</v>
      </c>
      <c r="AG11" s="96">
        <v>5.84</v>
      </c>
      <c r="AH11" s="97">
        <v>5.48</v>
      </c>
    </row>
    <row r="12" spans="1:34" ht="16.5" x14ac:dyDescent="0.35">
      <c r="A12" s="109"/>
      <c r="B12" s="90">
        <v>3.19</v>
      </c>
      <c r="C12" s="90">
        <v>3.19</v>
      </c>
      <c r="D12" s="90">
        <v>3.07</v>
      </c>
      <c r="E12" s="90">
        <v>2.93</v>
      </c>
      <c r="F12" s="94">
        <v>2.89</v>
      </c>
      <c r="G12" s="25"/>
      <c r="H12" s="90">
        <v>2.1800000000000002</v>
      </c>
      <c r="I12" s="90">
        <v>2.35</v>
      </c>
      <c r="J12" s="90">
        <v>2.42</v>
      </c>
      <c r="K12" s="90">
        <v>2.44</v>
      </c>
      <c r="L12" s="90">
        <v>2.41</v>
      </c>
      <c r="M12" s="90">
        <v>2.42</v>
      </c>
      <c r="N12" s="90">
        <v>4.3899999999999997</v>
      </c>
      <c r="O12" s="90">
        <v>2.2999999999999998</v>
      </c>
      <c r="P12" s="90">
        <v>2.27</v>
      </c>
      <c r="Q12" s="94">
        <v>2.21</v>
      </c>
      <c r="R12" s="109"/>
      <c r="S12" s="90">
        <v>5.23</v>
      </c>
      <c r="T12" s="90">
        <v>5.25</v>
      </c>
      <c r="U12" s="90">
        <v>5.1100000000000003</v>
      </c>
      <c r="V12" s="90">
        <v>4.8499999999999996</v>
      </c>
      <c r="W12" s="94">
        <v>4.79</v>
      </c>
      <c r="X12" s="25"/>
      <c r="Y12" s="90">
        <v>5.29</v>
      </c>
      <c r="Z12" s="90">
        <v>5.26</v>
      </c>
      <c r="AA12" s="90">
        <v>5.44</v>
      </c>
      <c r="AB12" s="90">
        <v>5.43</v>
      </c>
      <c r="AC12" s="90">
        <v>5.65</v>
      </c>
      <c r="AD12" s="90">
        <v>5.89</v>
      </c>
      <c r="AE12" s="90">
        <v>5.73</v>
      </c>
      <c r="AF12" s="90">
        <v>5.88</v>
      </c>
      <c r="AG12" s="90">
        <v>5.76</v>
      </c>
      <c r="AH12" s="94">
        <v>5.55</v>
      </c>
    </row>
    <row r="13" spans="1:34" thickBot="1" x14ac:dyDescent="0.4">
      <c r="A13" s="112"/>
      <c r="B13" s="92">
        <v>3.28</v>
      </c>
      <c r="C13" s="92">
        <v>3.16</v>
      </c>
      <c r="D13" s="92">
        <v>3.15</v>
      </c>
      <c r="E13" s="92">
        <v>2.9</v>
      </c>
      <c r="F13" s="93">
        <v>2.95</v>
      </c>
      <c r="G13" s="33"/>
      <c r="H13" s="92">
        <v>2.13</v>
      </c>
      <c r="I13" s="92">
        <v>2.2999999999999998</v>
      </c>
      <c r="J13" s="92">
        <v>2.34</v>
      </c>
      <c r="K13" s="92">
        <v>2.3199999999999998</v>
      </c>
      <c r="L13" s="92">
        <v>2.33</v>
      </c>
      <c r="M13" s="92">
        <v>2.33</v>
      </c>
      <c r="N13" s="92">
        <v>2.34</v>
      </c>
      <c r="O13" s="92">
        <v>2.27</v>
      </c>
      <c r="P13" s="92">
        <v>2.2799999999999998</v>
      </c>
      <c r="Q13" s="93">
        <v>2.21</v>
      </c>
      <c r="R13" s="112"/>
      <c r="S13" s="92">
        <v>5.03</v>
      </c>
      <c r="T13" s="92">
        <v>5.26</v>
      </c>
      <c r="U13" s="92">
        <v>5.07</v>
      </c>
      <c r="V13" s="92">
        <v>4.92</v>
      </c>
      <c r="W13" s="93">
        <v>4.76</v>
      </c>
      <c r="X13" s="33"/>
      <c r="Y13" s="92">
        <v>5.38</v>
      </c>
      <c r="Z13" s="92">
        <v>5.24</v>
      </c>
      <c r="AA13" s="92">
        <v>5.3</v>
      </c>
      <c r="AB13" s="92">
        <v>5.46</v>
      </c>
      <c r="AC13" s="92">
        <v>5.6</v>
      </c>
      <c r="AD13" s="92">
        <v>5.78</v>
      </c>
      <c r="AE13" s="92">
        <v>5.66</v>
      </c>
      <c r="AF13" s="92">
        <v>5.63</v>
      </c>
      <c r="AG13" s="92">
        <v>5.77</v>
      </c>
      <c r="AH13" s="93">
        <v>5.48</v>
      </c>
    </row>
    <row r="14" spans="1:34" ht="16.5" x14ac:dyDescent="0.35">
      <c r="A14" s="113" t="s">
        <v>75</v>
      </c>
      <c r="B14" s="114">
        <v>2.78</v>
      </c>
      <c r="C14" s="115">
        <v>2.89</v>
      </c>
      <c r="D14" s="115">
        <v>2.82</v>
      </c>
      <c r="E14" s="115">
        <v>2.64</v>
      </c>
      <c r="F14" s="116">
        <v>2.5299999999999998</v>
      </c>
      <c r="G14" s="113" t="s">
        <v>75</v>
      </c>
      <c r="H14" s="115">
        <v>1.85</v>
      </c>
      <c r="I14" s="115">
        <v>1.96</v>
      </c>
      <c r="J14" s="115">
        <v>2.0099999999999998</v>
      </c>
      <c r="K14" s="115">
        <v>2.0299999999999998</v>
      </c>
      <c r="L14" s="115">
        <v>2.0099999999999998</v>
      </c>
      <c r="M14" s="115">
        <v>1.98</v>
      </c>
      <c r="N14" s="115">
        <v>1.98</v>
      </c>
      <c r="O14" s="115">
        <v>2.0099999999999998</v>
      </c>
      <c r="P14" s="115">
        <v>1.93</v>
      </c>
      <c r="Q14" s="116">
        <v>1.85</v>
      </c>
      <c r="R14" s="113" t="s">
        <v>75</v>
      </c>
      <c r="S14" s="114">
        <v>3.99</v>
      </c>
      <c r="T14" s="115">
        <v>4</v>
      </c>
      <c r="U14" s="115">
        <v>3.82</v>
      </c>
      <c r="V14" s="115">
        <v>3.69</v>
      </c>
      <c r="W14" s="116">
        <v>3.67</v>
      </c>
      <c r="X14" s="113" t="s">
        <v>75</v>
      </c>
      <c r="Y14" s="115">
        <v>4.09</v>
      </c>
      <c r="Z14" s="115">
        <v>4.1399999999999997</v>
      </c>
      <c r="AA14" s="115">
        <v>4.1399999999999997</v>
      </c>
      <c r="AB14" s="115">
        <v>4.1500000000000004</v>
      </c>
      <c r="AC14" s="115">
        <v>4.12</v>
      </c>
      <c r="AD14" s="115">
        <v>4.16</v>
      </c>
      <c r="AE14" s="115">
        <v>4.3099999999999996</v>
      </c>
      <c r="AF14" s="115">
        <v>4.2699999999999996</v>
      </c>
      <c r="AG14" s="115">
        <v>4.2300000000000004</v>
      </c>
      <c r="AH14" s="116">
        <v>4.0999999999999996</v>
      </c>
    </row>
    <row r="15" spans="1:34" ht="16.5" x14ac:dyDescent="0.35">
      <c r="A15" s="14"/>
      <c r="B15" s="98">
        <v>2.87</v>
      </c>
      <c r="C15" s="98">
        <v>2.96</v>
      </c>
      <c r="D15" s="98">
        <v>2.88</v>
      </c>
      <c r="E15" s="98">
        <v>2.72</v>
      </c>
      <c r="F15" s="99">
        <v>2.59</v>
      </c>
      <c r="G15" s="25"/>
      <c r="H15" s="98">
        <v>1.92</v>
      </c>
      <c r="I15" s="98">
        <v>2.06</v>
      </c>
      <c r="J15" s="98">
        <v>2.0499999999999998</v>
      </c>
      <c r="K15" s="98">
        <v>2.1</v>
      </c>
      <c r="L15" s="98">
        <v>2.06</v>
      </c>
      <c r="M15" s="98">
        <v>2.0099999999999998</v>
      </c>
      <c r="N15" s="98">
        <v>2.02</v>
      </c>
      <c r="O15" s="98">
        <v>2</v>
      </c>
      <c r="P15" s="98">
        <v>1.9</v>
      </c>
      <c r="Q15" s="99">
        <v>1.85</v>
      </c>
      <c r="R15" s="14"/>
      <c r="S15" s="98">
        <v>4.09</v>
      </c>
      <c r="T15" s="98">
        <v>4</v>
      </c>
      <c r="U15" s="98">
        <v>3.87</v>
      </c>
      <c r="V15" s="98">
        <v>3.67</v>
      </c>
      <c r="W15" s="99">
        <v>3.7</v>
      </c>
      <c r="X15" s="25"/>
      <c r="Y15" s="98">
        <v>4.1900000000000004</v>
      </c>
      <c r="Z15" s="98">
        <v>4.0999999999999996</v>
      </c>
      <c r="AA15" s="98">
        <v>4.09</v>
      </c>
      <c r="AB15" s="98">
        <v>4.0999999999999996</v>
      </c>
      <c r="AC15" s="98">
        <v>4.17</v>
      </c>
      <c r="AD15" s="98">
        <v>4.17</v>
      </c>
      <c r="AE15" s="98">
        <v>4.21</v>
      </c>
      <c r="AF15" s="98">
        <v>4.38</v>
      </c>
      <c r="AG15" s="98">
        <v>4.2699999999999996</v>
      </c>
      <c r="AH15" s="99">
        <v>4.07</v>
      </c>
    </row>
    <row r="16" spans="1:34" ht="16.5" x14ac:dyDescent="0.35">
      <c r="A16" s="14"/>
      <c r="B16" s="98">
        <v>2.83</v>
      </c>
      <c r="C16" s="98">
        <v>2.93</v>
      </c>
      <c r="D16" s="98">
        <v>2.92</v>
      </c>
      <c r="E16" s="98">
        <v>2.7</v>
      </c>
      <c r="F16" s="99">
        <v>2.57</v>
      </c>
      <c r="G16" s="25"/>
      <c r="H16" s="98">
        <v>1.95</v>
      </c>
      <c r="I16" s="98">
        <v>2.09</v>
      </c>
      <c r="J16" s="98">
        <v>2.12</v>
      </c>
      <c r="K16" s="98">
        <v>2.14</v>
      </c>
      <c r="L16" s="98">
        <v>2.08</v>
      </c>
      <c r="M16" s="98">
        <v>2.06</v>
      </c>
      <c r="N16" s="98">
        <v>2.0699999999999998</v>
      </c>
      <c r="O16" s="98">
        <v>2.0499999999999998</v>
      </c>
      <c r="P16" s="98">
        <v>1.92</v>
      </c>
      <c r="Q16" s="99">
        <v>1.88</v>
      </c>
      <c r="R16" s="14"/>
      <c r="S16" s="98">
        <v>4.01</v>
      </c>
      <c r="T16" s="98">
        <v>3.96</v>
      </c>
      <c r="U16" s="98">
        <v>3.82</v>
      </c>
      <c r="V16" s="98">
        <v>3.69</v>
      </c>
      <c r="W16" s="99">
        <v>3.66</v>
      </c>
      <c r="X16" s="25"/>
      <c r="Y16" s="98">
        <v>4.1399999999999997</v>
      </c>
      <c r="Z16" s="98">
        <v>4.12</v>
      </c>
      <c r="AA16" s="98">
        <v>4.24</v>
      </c>
      <c r="AB16" s="98">
        <v>4.08</v>
      </c>
      <c r="AC16" s="98">
        <v>4.2</v>
      </c>
      <c r="AD16" s="98">
        <v>4.17</v>
      </c>
      <c r="AE16" s="98">
        <v>4.26</v>
      </c>
      <c r="AF16" s="98">
        <v>4.3099999999999996</v>
      </c>
      <c r="AG16" s="98">
        <v>4.22</v>
      </c>
      <c r="AH16" s="99">
        <v>4.0599999999999996</v>
      </c>
    </row>
    <row r="17" spans="1:34" ht="16.5" x14ac:dyDescent="0.35">
      <c r="A17" s="14"/>
      <c r="B17" s="98">
        <v>2.84</v>
      </c>
      <c r="C17" s="98">
        <v>2.91</v>
      </c>
      <c r="D17" s="98">
        <v>2.94</v>
      </c>
      <c r="E17" s="98">
        <v>2.71</v>
      </c>
      <c r="F17" s="99">
        <v>2.6</v>
      </c>
      <c r="G17" s="25"/>
      <c r="H17" s="98">
        <v>1.97</v>
      </c>
      <c r="I17" s="98">
        <v>2.0499999999999998</v>
      </c>
      <c r="J17" s="98">
        <v>2.13</v>
      </c>
      <c r="K17" s="98">
        <v>2.17</v>
      </c>
      <c r="L17" s="98">
        <v>2.13</v>
      </c>
      <c r="M17" s="98">
        <v>2.1</v>
      </c>
      <c r="N17" s="98">
        <v>2.06</v>
      </c>
      <c r="O17" s="98">
        <v>2.1</v>
      </c>
      <c r="P17" s="98">
        <v>1.93</v>
      </c>
      <c r="Q17" s="99">
        <v>1.94</v>
      </c>
      <c r="R17" s="14"/>
      <c r="S17" s="98">
        <v>4.0199999999999996</v>
      </c>
      <c r="T17" s="98">
        <v>3.97</v>
      </c>
      <c r="U17" s="98">
        <v>3.83</v>
      </c>
      <c r="V17" s="98">
        <v>3.77</v>
      </c>
      <c r="W17" s="99">
        <v>3.69</v>
      </c>
      <c r="X17" s="25"/>
      <c r="Y17" s="98">
        <v>4.13</v>
      </c>
      <c r="Z17" s="98">
        <v>4.07</v>
      </c>
      <c r="AA17" s="98">
        <v>4.1100000000000003</v>
      </c>
      <c r="AB17" s="98">
        <v>4.03</v>
      </c>
      <c r="AC17" s="98">
        <v>4.1100000000000003</v>
      </c>
      <c r="AD17" s="98">
        <v>4.1399999999999997</v>
      </c>
      <c r="AE17" s="98">
        <v>4.16</v>
      </c>
      <c r="AF17" s="98">
        <v>4.2300000000000004</v>
      </c>
      <c r="AG17" s="98">
        <v>4.18</v>
      </c>
      <c r="AH17" s="99">
        <v>4.1100000000000003</v>
      </c>
    </row>
    <row r="18" spans="1:34" ht="16.5" x14ac:dyDescent="0.35">
      <c r="A18" s="14"/>
      <c r="B18" s="98">
        <v>2.76</v>
      </c>
      <c r="C18" s="98">
        <v>2.89</v>
      </c>
      <c r="D18" s="98">
        <v>2.82</v>
      </c>
      <c r="E18" s="98">
        <v>2.66</v>
      </c>
      <c r="F18" s="99">
        <v>2.58</v>
      </c>
      <c r="G18" s="25"/>
      <c r="H18" s="98">
        <v>1.84</v>
      </c>
      <c r="I18" s="98">
        <v>1.92</v>
      </c>
      <c r="J18" s="98">
        <v>1.94</v>
      </c>
      <c r="K18" s="98">
        <v>1.98</v>
      </c>
      <c r="L18" s="98">
        <v>1.96</v>
      </c>
      <c r="M18" s="98">
        <v>1.95</v>
      </c>
      <c r="N18" s="98">
        <v>1.95</v>
      </c>
      <c r="O18" s="98">
        <v>1.93</v>
      </c>
      <c r="P18" s="98">
        <v>1.87</v>
      </c>
      <c r="Q18" s="99">
        <v>1.84</v>
      </c>
      <c r="R18" s="14"/>
      <c r="S18" s="98">
        <v>3.96</v>
      </c>
      <c r="T18" s="98">
        <v>4.03</v>
      </c>
      <c r="U18" s="98">
        <v>3.94</v>
      </c>
      <c r="V18" s="98">
        <v>3.72</v>
      </c>
      <c r="W18" s="99">
        <v>3.63</v>
      </c>
      <c r="X18" s="25"/>
      <c r="Y18" s="98">
        <v>4.18</v>
      </c>
      <c r="Z18" s="98">
        <v>4.04</v>
      </c>
      <c r="AA18" s="98">
        <v>4.04</v>
      </c>
      <c r="AB18" s="98">
        <v>3.99</v>
      </c>
      <c r="AC18" s="98">
        <v>4.1100000000000003</v>
      </c>
      <c r="AD18" s="98">
        <v>4.13</v>
      </c>
      <c r="AE18" s="98">
        <v>4.1500000000000004</v>
      </c>
      <c r="AF18" s="98">
        <v>4.21</v>
      </c>
      <c r="AG18" s="98">
        <v>4.18</v>
      </c>
      <c r="AH18" s="99">
        <v>4.0599999999999996</v>
      </c>
    </row>
    <row r="19" spans="1:34" ht="16.5" x14ac:dyDescent="0.35">
      <c r="A19" s="14"/>
      <c r="B19" s="98">
        <v>2.92</v>
      </c>
      <c r="C19" s="98">
        <v>2.94</v>
      </c>
      <c r="D19" s="98">
        <v>2.87</v>
      </c>
      <c r="E19" s="98">
        <v>2.61</v>
      </c>
      <c r="F19" s="99">
        <v>2.59</v>
      </c>
      <c r="G19" s="25"/>
      <c r="H19" s="98">
        <v>1.86</v>
      </c>
      <c r="I19" s="98">
        <v>2.0099999999999998</v>
      </c>
      <c r="J19" s="98">
        <v>2.0299999999999998</v>
      </c>
      <c r="K19" s="98">
        <v>2.06</v>
      </c>
      <c r="L19" s="98">
        <v>2.0499999999999998</v>
      </c>
      <c r="M19" s="98">
        <v>2.0099999999999998</v>
      </c>
      <c r="N19" s="98">
        <v>2</v>
      </c>
      <c r="O19" s="98">
        <v>1.96</v>
      </c>
      <c r="P19" s="98">
        <v>1.89</v>
      </c>
      <c r="Q19" s="99">
        <v>1.9</v>
      </c>
      <c r="R19" s="14"/>
      <c r="S19" s="98">
        <v>4.18</v>
      </c>
      <c r="T19" s="98">
        <v>4.21</v>
      </c>
      <c r="U19" s="98">
        <v>4.24</v>
      </c>
      <c r="V19" s="98">
        <v>3.87</v>
      </c>
      <c r="W19" s="99">
        <v>3.9</v>
      </c>
      <c r="X19" s="25"/>
      <c r="Y19" s="98">
        <v>4.2300000000000004</v>
      </c>
      <c r="Z19" s="98">
        <v>4.09</v>
      </c>
      <c r="AA19" s="98">
        <v>4.09</v>
      </c>
      <c r="AB19" s="98">
        <v>4.16</v>
      </c>
      <c r="AC19" s="98">
        <v>4.3</v>
      </c>
      <c r="AD19" s="98">
        <v>4.51</v>
      </c>
      <c r="AE19" s="98">
        <v>4.43</v>
      </c>
      <c r="AF19" s="98">
        <v>4.49</v>
      </c>
      <c r="AG19" s="98">
        <v>4.41</v>
      </c>
      <c r="AH19" s="99">
        <v>4.22</v>
      </c>
    </row>
    <row r="20" spans="1:34" ht="16.5" x14ac:dyDescent="0.35">
      <c r="A20" s="14"/>
      <c r="B20" s="98">
        <v>2.9</v>
      </c>
      <c r="C20" s="98">
        <v>2.85</v>
      </c>
      <c r="D20" s="98">
        <v>2.84</v>
      </c>
      <c r="E20" s="98">
        <v>2.64</v>
      </c>
      <c r="F20" s="99">
        <v>2.59</v>
      </c>
      <c r="G20" s="25"/>
      <c r="H20" s="98">
        <v>1.89</v>
      </c>
      <c r="I20" s="98">
        <v>1.97</v>
      </c>
      <c r="J20" s="98">
        <v>2.02</v>
      </c>
      <c r="K20" s="98">
        <v>2.06</v>
      </c>
      <c r="L20" s="98">
        <v>2.0299999999999998</v>
      </c>
      <c r="M20" s="98">
        <v>2.04</v>
      </c>
      <c r="N20" s="98">
        <v>2.0299999999999998</v>
      </c>
      <c r="O20" s="98">
        <v>1.99</v>
      </c>
      <c r="P20" s="98">
        <v>1.85</v>
      </c>
      <c r="Q20" s="99">
        <v>1.87</v>
      </c>
      <c r="R20" s="14"/>
      <c r="S20" s="98">
        <v>4.1500000000000004</v>
      </c>
      <c r="T20" s="98">
        <v>4.2</v>
      </c>
      <c r="U20" s="98">
        <v>4.1900000000000004</v>
      </c>
      <c r="V20" s="98">
        <v>3.95</v>
      </c>
      <c r="W20" s="99">
        <v>3.85</v>
      </c>
      <c r="X20" s="25"/>
      <c r="Y20" s="98">
        <v>4.1100000000000003</v>
      </c>
      <c r="Z20" s="98">
        <v>4.1100000000000003</v>
      </c>
      <c r="AA20" s="98">
        <v>4.04</v>
      </c>
      <c r="AB20" s="98">
        <v>4.1900000000000004</v>
      </c>
      <c r="AC20" s="98">
        <v>4.28</v>
      </c>
      <c r="AD20" s="98">
        <v>4.42</v>
      </c>
      <c r="AE20" s="98">
        <v>4.46</v>
      </c>
      <c r="AF20" s="98">
        <v>4.47</v>
      </c>
      <c r="AG20" s="98">
        <v>4.37</v>
      </c>
      <c r="AH20" s="99">
        <v>4.2</v>
      </c>
    </row>
    <row r="21" spans="1:34" ht="16.5" x14ac:dyDescent="0.35">
      <c r="A21" s="14"/>
      <c r="B21" s="98">
        <v>2.9</v>
      </c>
      <c r="C21" s="98">
        <v>2.96</v>
      </c>
      <c r="D21" s="98">
        <v>2.86</v>
      </c>
      <c r="E21" s="98">
        <v>2.63</v>
      </c>
      <c r="F21" s="99">
        <v>2.6</v>
      </c>
      <c r="G21" s="25"/>
      <c r="H21" s="98">
        <v>1.86</v>
      </c>
      <c r="I21" s="98">
        <v>2.02</v>
      </c>
      <c r="J21" s="98">
        <v>2.02</v>
      </c>
      <c r="K21" s="98">
        <v>2.06</v>
      </c>
      <c r="L21" s="98">
        <v>2.02</v>
      </c>
      <c r="M21" s="98">
        <v>2</v>
      </c>
      <c r="N21" s="98">
        <v>1.98</v>
      </c>
      <c r="O21" s="98">
        <v>1.95</v>
      </c>
      <c r="P21" s="98">
        <v>1.89</v>
      </c>
      <c r="Q21" s="99">
        <v>1.92</v>
      </c>
      <c r="R21" s="14"/>
      <c r="S21" s="98">
        <v>4.1500000000000004</v>
      </c>
      <c r="T21" s="98">
        <v>4.1900000000000004</v>
      </c>
      <c r="U21" s="98">
        <v>4.22</v>
      </c>
      <c r="V21" s="98">
        <v>3.9</v>
      </c>
      <c r="W21" s="99">
        <v>3.85</v>
      </c>
      <c r="X21" s="25"/>
      <c r="Y21" s="98">
        <v>4.12</v>
      </c>
      <c r="Z21" s="98">
        <v>4.12</v>
      </c>
      <c r="AA21" s="98">
        <v>4.08</v>
      </c>
      <c r="AB21" s="98">
        <v>4.22</v>
      </c>
      <c r="AC21" s="98">
        <v>4.26</v>
      </c>
      <c r="AD21" s="98">
        <v>4.3899999999999997</v>
      </c>
      <c r="AE21" s="98">
        <v>4.53</v>
      </c>
      <c r="AF21" s="98">
        <v>4.5</v>
      </c>
      <c r="AG21" s="98">
        <v>4.4000000000000004</v>
      </c>
      <c r="AH21" s="99">
        <v>4.1900000000000004</v>
      </c>
    </row>
    <row r="22" spans="1:34" ht="16.5" x14ac:dyDescent="0.35">
      <c r="A22" s="14"/>
      <c r="B22" s="98">
        <v>2.91</v>
      </c>
      <c r="C22" s="98">
        <v>2.88</v>
      </c>
      <c r="D22" s="98">
        <v>2.81</v>
      </c>
      <c r="E22" s="98">
        <v>2.59</v>
      </c>
      <c r="F22" s="99">
        <v>2.6</v>
      </c>
      <c r="G22" s="25"/>
      <c r="H22" s="98">
        <v>1.86</v>
      </c>
      <c r="I22" s="98">
        <v>2.0099999999999998</v>
      </c>
      <c r="J22" s="98">
        <v>2.04</v>
      </c>
      <c r="K22" s="98">
        <v>2.11</v>
      </c>
      <c r="L22" s="98">
        <v>2.0699999999999998</v>
      </c>
      <c r="M22" s="98">
        <v>2.0099999999999998</v>
      </c>
      <c r="N22" s="98">
        <v>1.99</v>
      </c>
      <c r="O22" s="98">
        <v>1.96</v>
      </c>
      <c r="P22" s="98">
        <v>1.88</v>
      </c>
      <c r="Q22" s="99">
        <v>1.86</v>
      </c>
      <c r="R22" s="14"/>
      <c r="S22" s="98">
        <v>4.2</v>
      </c>
      <c r="T22" s="98">
        <v>4.24</v>
      </c>
      <c r="U22" s="98">
        <v>4.2</v>
      </c>
      <c r="V22" s="98">
        <v>3.96</v>
      </c>
      <c r="W22" s="99">
        <v>3.89</v>
      </c>
      <c r="X22" s="25"/>
      <c r="Y22" s="98">
        <v>4.01</v>
      </c>
      <c r="Z22" s="98">
        <v>4.08</v>
      </c>
      <c r="AA22" s="98">
        <v>4.09</v>
      </c>
      <c r="AB22" s="98">
        <v>4.1900000000000004</v>
      </c>
      <c r="AC22" s="98">
        <v>4.28</v>
      </c>
      <c r="AD22" s="98">
        <v>4.4400000000000004</v>
      </c>
      <c r="AE22" s="98">
        <v>4.4400000000000004</v>
      </c>
      <c r="AF22" s="98">
        <v>4.51</v>
      </c>
      <c r="AG22" s="98">
        <v>4.43</v>
      </c>
      <c r="AH22" s="99">
        <v>4.0999999999999996</v>
      </c>
    </row>
    <row r="23" spans="1:34" thickBot="1" x14ac:dyDescent="0.4">
      <c r="A23" s="107"/>
      <c r="B23" s="117">
        <v>2.9</v>
      </c>
      <c r="C23" s="117">
        <v>2.89</v>
      </c>
      <c r="D23" s="117">
        <v>2.8</v>
      </c>
      <c r="E23" s="117">
        <v>2.6</v>
      </c>
      <c r="F23" s="118">
        <v>2.5099999999999998</v>
      </c>
      <c r="G23" s="106"/>
      <c r="H23" s="117">
        <v>1.81</v>
      </c>
      <c r="I23" s="117">
        <v>2</v>
      </c>
      <c r="J23" s="117">
        <v>2.02</v>
      </c>
      <c r="K23" s="117">
        <v>2.0299999999999998</v>
      </c>
      <c r="L23" s="117">
        <v>2.0699999999999998</v>
      </c>
      <c r="M23" s="117">
        <v>2.0499999999999998</v>
      </c>
      <c r="N23" s="117">
        <v>1.99</v>
      </c>
      <c r="O23" s="117">
        <v>1.95</v>
      </c>
      <c r="P23" s="117">
        <v>1.89</v>
      </c>
      <c r="Q23" s="118">
        <v>1.85</v>
      </c>
      <c r="R23" s="107"/>
      <c r="S23" s="117">
        <v>4.0999999999999996</v>
      </c>
      <c r="T23" s="117">
        <v>4.21</v>
      </c>
      <c r="U23" s="117">
        <v>4.21</v>
      </c>
      <c r="V23" s="117">
        <v>3.96</v>
      </c>
      <c r="W23" s="118">
        <v>3.87</v>
      </c>
      <c r="X23" s="106"/>
      <c r="Y23" s="117">
        <v>3.98</v>
      </c>
      <c r="Z23" s="117">
        <v>3.98</v>
      </c>
      <c r="AA23" s="117">
        <v>4.08</v>
      </c>
      <c r="AB23" s="117">
        <v>4.12</v>
      </c>
      <c r="AC23" s="117">
        <v>4.24</v>
      </c>
      <c r="AD23" s="117">
        <v>4.4400000000000004</v>
      </c>
      <c r="AE23" s="117">
        <v>4.4800000000000004</v>
      </c>
      <c r="AF23" s="117">
        <v>4.4000000000000004</v>
      </c>
      <c r="AG23" s="117">
        <v>4.3899999999999997</v>
      </c>
      <c r="AH23" s="118">
        <v>4.22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0.26379999999999981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0.36019999999999963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1.0804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1.3710999999999993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0.45995897435897404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0.55415384615384555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0.77806584362139919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0.90681216931216901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1.4902670769230759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1.7954584615384594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0.84031111111111101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1.3710999999999993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0.31000000000000005</v>
      </c>
      <c r="C33" s="67">
        <f t="shared" ref="C33:F33" si="0">C4-C14</f>
        <v>0.25</v>
      </c>
      <c r="D33" s="67">
        <f t="shared" si="0"/>
        <v>0.36000000000000032</v>
      </c>
      <c r="E33" s="67">
        <f t="shared" si="0"/>
        <v>0.33000000000000007</v>
      </c>
      <c r="F33" s="68">
        <f t="shared" si="0"/>
        <v>0.30000000000000027</v>
      </c>
      <c r="G33" s="69" t="s">
        <v>56</v>
      </c>
      <c r="H33" s="22">
        <f>H4-H14</f>
        <v>0.33999999999999986</v>
      </c>
      <c r="I33" s="22">
        <f t="shared" ref="I33:Q33" si="1">I4-I14</f>
        <v>0.33999999999999986</v>
      </c>
      <c r="J33" s="22">
        <f t="shared" si="1"/>
        <v>0.28000000000000025</v>
      </c>
      <c r="K33" s="22">
        <f t="shared" si="1"/>
        <v>0.32000000000000028</v>
      </c>
      <c r="L33" s="22">
        <f t="shared" si="1"/>
        <v>0.32000000000000028</v>
      </c>
      <c r="M33" s="22">
        <f t="shared" si="1"/>
        <v>0.31000000000000005</v>
      </c>
      <c r="N33" s="22">
        <f t="shared" si="1"/>
        <v>0.26000000000000023</v>
      </c>
      <c r="O33" s="22">
        <f t="shared" si="1"/>
        <v>0.24000000000000021</v>
      </c>
      <c r="P33" s="22">
        <f t="shared" si="1"/>
        <v>0.30000000000000004</v>
      </c>
      <c r="Q33" s="70">
        <f t="shared" si="1"/>
        <v>0.29999999999999982</v>
      </c>
      <c r="R33" s="66" t="s">
        <v>54</v>
      </c>
      <c r="S33" s="67">
        <f>S4-S14</f>
        <v>1.1499999999999995</v>
      </c>
      <c r="T33" s="67">
        <f t="shared" ref="T33:W33" si="2">T4-T14</f>
        <v>1.17</v>
      </c>
      <c r="U33" s="67">
        <f t="shared" si="2"/>
        <v>1.27</v>
      </c>
      <c r="V33" s="67">
        <f t="shared" si="2"/>
        <v>1.23</v>
      </c>
      <c r="W33" s="68">
        <f t="shared" si="2"/>
        <v>1.2199999999999998</v>
      </c>
      <c r="X33" s="69" t="s">
        <v>58</v>
      </c>
      <c r="Y33" s="22">
        <f>Y4-Y14</f>
        <v>1.4900000000000002</v>
      </c>
      <c r="Z33" s="22">
        <f t="shared" ref="Z33:AH33" si="3">Z4-Z14</f>
        <v>1.4000000000000004</v>
      </c>
      <c r="AA33" s="22">
        <f t="shared" si="3"/>
        <v>1.42</v>
      </c>
      <c r="AB33" s="22">
        <f t="shared" si="3"/>
        <v>1.3599999999999994</v>
      </c>
      <c r="AC33" s="22">
        <f t="shared" si="3"/>
        <v>1.4500000000000002</v>
      </c>
      <c r="AD33" s="22">
        <f t="shared" si="3"/>
        <v>1.5199999999999996</v>
      </c>
      <c r="AE33" s="22">
        <f t="shared" si="3"/>
        <v>1.3000000000000007</v>
      </c>
      <c r="AF33" s="22">
        <f t="shared" si="3"/>
        <v>1.37</v>
      </c>
      <c r="AG33" s="22">
        <f t="shared" si="3"/>
        <v>1.5599999999999996</v>
      </c>
      <c r="AH33" s="70">
        <f t="shared" si="3"/>
        <v>1.5100000000000007</v>
      </c>
    </row>
    <row r="34" spans="1:34" ht="16.5" x14ac:dyDescent="0.35">
      <c r="A34" s="55"/>
      <c r="B34" s="54">
        <f t="shared" ref="B34:F42" si="4">B5-B15</f>
        <v>0.20999999999999996</v>
      </c>
      <c r="C34" s="54">
        <f t="shared" si="4"/>
        <v>0.24000000000000021</v>
      </c>
      <c r="D34" s="54">
        <f t="shared" si="4"/>
        <v>0.35000000000000009</v>
      </c>
      <c r="E34" s="54">
        <f t="shared" si="4"/>
        <v>0.21999999999999975</v>
      </c>
      <c r="F34" s="56">
        <f t="shared" si="4"/>
        <v>0.26000000000000023</v>
      </c>
      <c r="G34" s="71"/>
      <c r="H34" s="22">
        <f t="shared" ref="H34:Q42" si="5">H5-H15</f>
        <v>0.33000000000000007</v>
      </c>
      <c r="I34" s="22">
        <f t="shared" si="5"/>
        <v>0.35999999999999988</v>
      </c>
      <c r="J34" s="22">
        <f t="shared" si="5"/>
        <v>0.37000000000000011</v>
      </c>
      <c r="K34" s="22">
        <f t="shared" si="5"/>
        <v>0.31000000000000005</v>
      </c>
      <c r="L34" s="22">
        <f t="shared" si="5"/>
        <v>0.31000000000000005</v>
      </c>
      <c r="M34" s="22">
        <f t="shared" si="5"/>
        <v>0.33000000000000007</v>
      </c>
      <c r="N34" s="22">
        <f t="shared" si="5"/>
        <v>0.41999999999999993</v>
      </c>
      <c r="O34" s="22">
        <f t="shared" si="5"/>
        <v>0.37000000000000011</v>
      </c>
      <c r="P34" s="22">
        <f t="shared" si="5"/>
        <v>0.31000000000000005</v>
      </c>
      <c r="Q34" s="70">
        <f t="shared" si="5"/>
        <v>0.35999999999999988</v>
      </c>
      <c r="R34" s="55"/>
      <c r="S34" s="54">
        <f t="shared" ref="S34:W42" si="6">S5-S15</f>
        <v>1.1500000000000004</v>
      </c>
      <c r="T34" s="54">
        <f t="shared" si="6"/>
        <v>1.1100000000000003</v>
      </c>
      <c r="U34" s="54">
        <f t="shared" si="6"/>
        <v>1.29</v>
      </c>
      <c r="V34" s="54">
        <f t="shared" si="6"/>
        <v>1.1900000000000004</v>
      </c>
      <c r="W34" s="56">
        <f t="shared" si="6"/>
        <v>1.2400000000000002</v>
      </c>
      <c r="X34" s="71"/>
      <c r="Y34" s="22">
        <f t="shared" ref="Y34:AH42" si="7">Y5-Y15</f>
        <v>1.3599999999999994</v>
      </c>
      <c r="Z34" s="22">
        <f t="shared" si="7"/>
        <v>1.4900000000000002</v>
      </c>
      <c r="AA34" s="22">
        <f t="shared" si="7"/>
        <v>1.5300000000000002</v>
      </c>
      <c r="AB34" s="22">
        <f t="shared" si="7"/>
        <v>1.2700000000000005</v>
      </c>
      <c r="AC34" s="22">
        <f t="shared" si="7"/>
        <v>1.4699999999999998</v>
      </c>
      <c r="AD34" s="22">
        <f t="shared" si="7"/>
        <v>1.4500000000000002</v>
      </c>
      <c r="AE34" s="22">
        <f t="shared" si="7"/>
        <v>1.3899999999999997</v>
      </c>
      <c r="AF34" s="22">
        <f t="shared" si="7"/>
        <v>1.33</v>
      </c>
      <c r="AG34" s="22">
        <f t="shared" si="7"/>
        <v>1.3600000000000003</v>
      </c>
      <c r="AH34" s="70">
        <f t="shared" si="7"/>
        <v>1.4799999999999995</v>
      </c>
    </row>
    <row r="35" spans="1:34" ht="16.5" x14ac:dyDescent="0.35">
      <c r="A35" s="55"/>
      <c r="B35" s="54">
        <f t="shared" si="4"/>
        <v>0.29000000000000004</v>
      </c>
      <c r="C35" s="54">
        <f t="shared" si="4"/>
        <v>0.23999999999999977</v>
      </c>
      <c r="D35" s="54">
        <f t="shared" si="4"/>
        <v>0.2200000000000002</v>
      </c>
      <c r="E35" s="54">
        <f t="shared" si="4"/>
        <v>0.22999999999999998</v>
      </c>
      <c r="F35" s="56">
        <f t="shared" si="4"/>
        <v>0.2200000000000002</v>
      </c>
      <c r="G35" s="71"/>
      <c r="H35" s="22">
        <f t="shared" si="5"/>
        <v>0.30000000000000004</v>
      </c>
      <c r="I35" s="22">
        <f t="shared" si="5"/>
        <v>0.35000000000000009</v>
      </c>
      <c r="J35" s="22">
        <f t="shared" si="5"/>
        <v>0.31000000000000005</v>
      </c>
      <c r="K35" s="22">
        <f t="shared" si="5"/>
        <v>0.29000000000000004</v>
      </c>
      <c r="L35" s="22">
        <f t="shared" si="5"/>
        <v>0.29999999999999982</v>
      </c>
      <c r="M35" s="22">
        <f t="shared" si="5"/>
        <v>0.35999999999999988</v>
      </c>
      <c r="N35" s="22">
        <f t="shared" si="5"/>
        <v>0.35000000000000009</v>
      </c>
      <c r="O35" s="22">
        <f t="shared" si="5"/>
        <v>0.33000000000000007</v>
      </c>
      <c r="P35" s="22">
        <f t="shared" si="5"/>
        <v>0.32000000000000028</v>
      </c>
      <c r="Q35" s="70">
        <f t="shared" si="5"/>
        <v>0.36000000000000032</v>
      </c>
      <c r="R35" s="55"/>
      <c r="S35" s="54">
        <f t="shared" si="6"/>
        <v>1.1900000000000004</v>
      </c>
      <c r="T35" s="54">
        <f t="shared" si="6"/>
        <v>1.17</v>
      </c>
      <c r="U35" s="54">
        <f t="shared" si="6"/>
        <v>1.1499999999999999</v>
      </c>
      <c r="V35" s="54">
        <f t="shared" si="6"/>
        <v>1.2100000000000004</v>
      </c>
      <c r="W35" s="56">
        <f t="shared" si="6"/>
        <v>1.1299999999999999</v>
      </c>
      <c r="X35" s="71"/>
      <c r="Y35" s="22">
        <f t="shared" si="7"/>
        <v>1.42</v>
      </c>
      <c r="Z35" s="22">
        <f t="shared" si="7"/>
        <v>1.33</v>
      </c>
      <c r="AA35" s="22">
        <f t="shared" si="7"/>
        <v>1.29</v>
      </c>
      <c r="AB35" s="22">
        <f t="shared" si="7"/>
        <v>1.46</v>
      </c>
      <c r="AC35" s="22">
        <f t="shared" si="7"/>
        <v>1.37</v>
      </c>
      <c r="AD35" s="22">
        <f t="shared" si="7"/>
        <v>1.46</v>
      </c>
      <c r="AE35" s="22">
        <f t="shared" si="7"/>
        <v>1.58</v>
      </c>
      <c r="AF35" s="22">
        <f t="shared" si="7"/>
        <v>1.4500000000000002</v>
      </c>
      <c r="AG35" s="22">
        <f t="shared" si="7"/>
        <v>1.4900000000000002</v>
      </c>
      <c r="AH35" s="70">
        <f t="shared" si="7"/>
        <v>1.5</v>
      </c>
    </row>
    <row r="36" spans="1:34" ht="16.5" x14ac:dyDescent="0.35">
      <c r="A36" s="55"/>
      <c r="B36" s="54">
        <f t="shared" si="4"/>
        <v>0.27</v>
      </c>
      <c r="C36" s="54">
        <f t="shared" si="4"/>
        <v>0.25</v>
      </c>
      <c r="D36" s="54">
        <f t="shared" si="4"/>
        <v>0.18999999999999995</v>
      </c>
      <c r="E36" s="54">
        <f t="shared" si="4"/>
        <v>0.18999999999999995</v>
      </c>
      <c r="F36" s="56">
        <f t="shared" si="4"/>
        <v>0.25</v>
      </c>
      <c r="G36" s="71"/>
      <c r="H36" s="22">
        <f t="shared" si="5"/>
        <v>0.3899999999999999</v>
      </c>
      <c r="I36" s="22">
        <f t="shared" si="5"/>
        <v>0.45000000000000018</v>
      </c>
      <c r="J36" s="22">
        <f t="shared" si="5"/>
        <v>0.37000000000000011</v>
      </c>
      <c r="K36" s="22">
        <f t="shared" si="5"/>
        <v>0.37999999999999989</v>
      </c>
      <c r="L36" s="22">
        <f t="shared" si="5"/>
        <v>0.35000000000000009</v>
      </c>
      <c r="M36" s="22">
        <f t="shared" si="5"/>
        <v>0.33000000000000007</v>
      </c>
      <c r="N36" s="22">
        <f t="shared" si="5"/>
        <v>0.43000000000000016</v>
      </c>
      <c r="O36" s="22">
        <f t="shared" si="5"/>
        <v>0.37999999999999989</v>
      </c>
      <c r="P36" s="22">
        <f t="shared" si="5"/>
        <v>0.34000000000000008</v>
      </c>
      <c r="Q36" s="70">
        <f t="shared" si="5"/>
        <v>0.39000000000000012</v>
      </c>
      <c r="R36" s="55"/>
      <c r="S36" s="54">
        <f t="shared" si="6"/>
        <v>1.2100000000000009</v>
      </c>
      <c r="T36" s="54">
        <f t="shared" si="6"/>
        <v>1.2099999999999995</v>
      </c>
      <c r="U36" s="54">
        <f t="shared" si="6"/>
        <v>1.29</v>
      </c>
      <c r="V36" s="54">
        <f t="shared" si="6"/>
        <v>1.1700000000000004</v>
      </c>
      <c r="W36" s="56">
        <f t="shared" si="6"/>
        <v>1.1099999999999999</v>
      </c>
      <c r="X36" s="71"/>
      <c r="Y36" s="22">
        <f t="shared" si="7"/>
        <v>1.4800000000000004</v>
      </c>
      <c r="Z36" s="22">
        <f t="shared" si="7"/>
        <v>1.5099999999999998</v>
      </c>
      <c r="AA36" s="22">
        <f t="shared" si="7"/>
        <v>1.5299999999999994</v>
      </c>
      <c r="AB36" s="22">
        <f t="shared" si="7"/>
        <v>1.5499999999999998</v>
      </c>
      <c r="AC36" s="22">
        <f t="shared" si="7"/>
        <v>1.5499999999999998</v>
      </c>
      <c r="AD36" s="22">
        <f t="shared" si="7"/>
        <v>1.63</v>
      </c>
      <c r="AE36" s="22">
        <f t="shared" si="7"/>
        <v>1.63</v>
      </c>
      <c r="AF36" s="22">
        <f t="shared" si="7"/>
        <v>1.6399999999999997</v>
      </c>
      <c r="AG36" s="22">
        <f t="shared" si="7"/>
        <v>1.5</v>
      </c>
      <c r="AH36" s="70">
        <f t="shared" si="7"/>
        <v>1.3099999999999996</v>
      </c>
    </row>
    <row r="37" spans="1:34" ht="16.5" x14ac:dyDescent="0.35">
      <c r="A37" s="55"/>
      <c r="B37" s="54">
        <f t="shared" si="4"/>
        <v>0.30000000000000027</v>
      </c>
      <c r="C37" s="54">
        <f t="shared" si="4"/>
        <v>0.31000000000000005</v>
      </c>
      <c r="D37" s="54">
        <f t="shared" si="4"/>
        <v>0.28000000000000025</v>
      </c>
      <c r="E37" s="54">
        <f t="shared" si="4"/>
        <v>0.19999999999999973</v>
      </c>
      <c r="F37" s="56">
        <f t="shared" si="4"/>
        <v>0.16000000000000014</v>
      </c>
      <c r="G37" s="71"/>
      <c r="H37" s="22">
        <f t="shared" si="5"/>
        <v>0.3600000000000001</v>
      </c>
      <c r="I37" s="22">
        <f t="shared" si="5"/>
        <v>0.37000000000000011</v>
      </c>
      <c r="J37" s="22">
        <f t="shared" si="5"/>
        <v>0.35999999999999988</v>
      </c>
      <c r="K37" s="22">
        <f t="shared" si="5"/>
        <v>0.35000000000000009</v>
      </c>
      <c r="L37" s="22">
        <f t="shared" si="5"/>
        <v>0.35999999999999988</v>
      </c>
      <c r="M37" s="22">
        <f t="shared" si="5"/>
        <v>0.36999999999999988</v>
      </c>
      <c r="N37" s="22">
        <f t="shared" si="5"/>
        <v>0.32999999999999985</v>
      </c>
      <c r="O37" s="22">
        <f t="shared" si="5"/>
        <v>0.3600000000000001</v>
      </c>
      <c r="P37" s="22">
        <f t="shared" si="5"/>
        <v>0.33000000000000007</v>
      </c>
      <c r="Q37" s="70">
        <f t="shared" si="5"/>
        <v>0.36999999999999988</v>
      </c>
      <c r="R37" s="55"/>
      <c r="S37" s="54">
        <f t="shared" si="6"/>
        <v>1.1299999999999999</v>
      </c>
      <c r="T37" s="54">
        <f t="shared" si="6"/>
        <v>1.17</v>
      </c>
      <c r="U37" s="54">
        <f t="shared" si="6"/>
        <v>1.1400000000000001</v>
      </c>
      <c r="V37" s="54">
        <f t="shared" si="6"/>
        <v>1.27</v>
      </c>
      <c r="W37" s="56">
        <f t="shared" si="6"/>
        <v>1.2000000000000002</v>
      </c>
      <c r="X37" s="71"/>
      <c r="Y37" s="22">
        <f t="shared" si="7"/>
        <v>1.4100000000000001</v>
      </c>
      <c r="Z37" s="22">
        <f t="shared" si="7"/>
        <v>1.4500000000000002</v>
      </c>
      <c r="AA37" s="22">
        <f t="shared" si="7"/>
        <v>1.5700000000000003</v>
      </c>
      <c r="AB37" s="22">
        <f t="shared" si="7"/>
        <v>1.4799999999999995</v>
      </c>
      <c r="AC37" s="22">
        <f t="shared" si="7"/>
        <v>1.4399999999999995</v>
      </c>
      <c r="AD37" s="22">
        <f t="shared" si="7"/>
        <v>1.5499999999999998</v>
      </c>
      <c r="AE37" s="22">
        <f t="shared" si="7"/>
        <v>1.46</v>
      </c>
      <c r="AF37" s="22">
        <f t="shared" si="7"/>
        <v>1.6500000000000004</v>
      </c>
      <c r="AG37" s="22">
        <f t="shared" si="7"/>
        <v>1.5300000000000002</v>
      </c>
      <c r="AH37" s="70">
        <f t="shared" si="7"/>
        <v>1.4700000000000006</v>
      </c>
    </row>
    <row r="38" spans="1:34" ht="16.5" x14ac:dyDescent="0.35">
      <c r="A38" s="55" t="s">
        <v>53</v>
      </c>
      <c r="B38" s="54">
        <f t="shared" si="4"/>
        <v>0.25</v>
      </c>
      <c r="C38" s="54">
        <f t="shared" si="4"/>
        <v>0.2200000000000002</v>
      </c>
      <c r="D38" s="54">
        <f t="shared" si="4"/>
        <v>0.16999999999999993</v>
      </c>
      <c r="E38" s="54">
        <f t="shared" si="4"/>
        <v>0.20999999999999996</v>
      </c>
      <c r="F38" s="56">
        <f t="shared" si="4"/>
        <v>0.31000000000000005</v>
      </c>
      <c r="G38" s="71" t="s">
        <v>57</v>
      </c>
      <c r="H38" s="22">
        <f t="shared" si="5"/>
        <v>0.32999999999999985</v>
      </c>
      <c r="I38" s="22">
        <f t="shared" si="5"/>
        <v>0.3400000000000003</v>
      </c>
      <c r="J38" s="22">
        <f t="shared" si="5"/>
        <v>0.30000000000000027</v>
      </c>
      <c r="K38" s="22">
        <f t="shared" si="5"/>
        <v>0.25</v>
      </c>
      <c r="L38" s="22">
        <f t="shared" si="5"/>
        <v>0.27</v>
      </c>
      <c r="M38" s="22">
        <f t="shared" si="5"/>
        <v>0.32000000000000028</v>
      </c>
      <c r="N38" s="22">
        <f t="shared" si="5"/>
        <v>0.29000000000000004</v>
      </c>
      <c r="O38" s="22">
        <f t="shared" si="5"/>
        <v>0.26000000000000023</v>
      </c>
      <c r="P38" s="22">
        <f t="shared" si="5"/>
        <v>0.3600000000000001</v>
      </c>
      <c r="Q38" s="70">
        <f t="shared" si="5"/>
        <v>0.25</v>
      </c>
      <c r="R38" s="55" t="s">
        <v>55</v>
      </c>
      <c r="S38" s="54">
        <f t="shared" si="6"/>
        <v>1.0200000000000005</v>
      </c>
      <c r="T38" s="54">
        <f t="shared" si="6"/>
        <v>0.87000000000000011</v>
      </c>
      <c r="U38" s="54">
        <f t="shared" si="6"/>
        <v>0.92999999999999972</v>
      </c>
      <c r="V38" s="54">
        <f t="shared" si="6"/>
        <v>0.97999999999999954</v>
      </c>
      <c r="W38" s="56">
        <f t="shared" si="6"/>
        <v>0.92000000000000037</v>
      </c>
      <c r="X38" s="71" t="s">
        <v>59</v>
      </c>
      <c r="Y38" s="22">
        <f t="shared" si="7"/>
        <v>1.0599999999999996</v>
      </c>
      <c r="Z38" s="22">
        <f t="shared" si="7"/>
        <v>1.2199999999999998</v>
      </c>
      <c r="AA38" s="22">
        <f t="shared" si="7"/>
        <v>1.2000000000000002</v>
      </c>
      <c r="AB38" s="22">
        <f t="shared" si="7"/>
        <v>1.2400000000000002</v>
      </c>
      <c r="AC38" s="22">
        <f t="shared" si="7"/>
        <v>1.1600000000000001</v>
      </c>
      <c r="AD38" s="22">
        <f t="shared" si="7"/>
        <v>1.08</v>
      </c>
      <c r="AE38" s="22">
        <f t="shared" si="7"/>
        <v>1.3000000000000007</v>
      </c>
      <c r="AF38" s="22">
        <f t="shared" si="7"/>
        <v>1.29</v>
      </c>
      <c r="AG38" s="22">
        <f t="shared" si="7"/>
        <v>1.2299999999999995</v>
      </c>
      <c r="AH38" s="70">
        <f t="shared" si="7"/>
        <v>1.2000000000000002</v>
      </c>
    </row>
    <row r="39" spans="1:34" ht="16.5" x14ac:dyDescent="0.35">
      <c r="A39" s="55"/>
      <c r="B39" s="54">
        <f t="shared" si="4"/>
        <v>0.2200000000000002</v>
      </c>
      <c r="C39" s="54">
        <f t="shared" si="4"/>
        <v>0.31000000000000005</v>
      </c>
      <c r="D39" s="54">
        <f t="shared" si="4"/>
        <v>0.27</v>
      </c>
      <c r="E39" s="54">
        <f t="shared" si="4"/>
        <v>0.27</v>
      </c>
      <c r="F39" s="56">
        <f t="shared" si="4"/>
        <v>0.27</v>
      </c>
      <c r="G39" s="71"/>
      <c r="H39" s="22">
        <f t="shared" si="5"/>
        <v>0.31000000000000028</v>
      </c>
      <c r="I39" s="22">
        <f t="shared" si="5"/>
        <v>0.34999999999999987</v>
      </c>
      <c r="J39" s="22">
        <f t="shared" si="5"/>
        <v>0.33999999999999986</v>
      </c>
      <c r="K39" s="22">
        <f t="shared" si="5"/>
        <v>0.39999999999999991</v>
      </c>
      <c r="L39" s="22">
        <f t="shared" si="5"/>
        <v>0.37000000000000011</v>
      </c>
      <c r="M39" s="22">
        <f t="shared" si="5"/>
        <v>0.37000000000000011</v>
      </c>
      <c r="N39" s="22">
        <f t="shared" si="5"/>
        <v>0.32000000000000028</v>
      </c>
      <c r="O39" s="22">
        <f t="shared" si="5"/>
        <v>0.32000000000000006</v>
      </c>
      <c r="P39" s="22">
        <f t="shared" si="5"/>
        <v>0.5</v>
      </c>
      <c r="Q39" s="70">
        <f t="shared" si="5"/>
        <v>0.38999999999999968</v>
      </c>
      <c r="R39" s="55"/>
      <c r="S39" s="54">
        <f t="shared" si="6"/>
        <v>0.96</v>
      </c>
      <c r="T39" s="54">
        <f t="shared" si="6"/>
        <v>0.88999999999999968</v>
      </c>
      <c r="U39" s="54">
        <f t="shared" si="6"/>
        <v>1</v>
      </c>
      <c r="V39" s="54">
        <f t="shared" si="6"/>
        <v>1.0499999999999998</v>
      </c>
      <c r="W39" s="56">
        <f t="shared" si="6"/>
        <v>0.99999999999999956</v>
      </c>
      <c r="X39" s="71"/>
      <c r="Y39" s="22">
        <f t="shared" si="7"/>
        <v>1.21</v>
      </c>
      <c r="Z39" s="22">
        <f t="shared" si="7"/>
        <v>1.3399999999999999</v>
      </c>
      <c r="AA39" s="22">
        <f t="shared" si="7"/>
        <v>1.37</v>
      </c>
      <c r="AB39" s="22">
        <f t="shared" si="7"/>
        <v>1.2199999999999998</v>
      </c>
      <c r="AC39" s="22">
        <f t="shared" si="7"/>
        <v>1.33</v>
      </c>
      <c r="AD39" s="22">
        <f t="shared" si="7"/>
        <v>1.2700000000000005</v>
      </c>
      <c r="AE39" s="22">
        <f t="shared" si="7"/>
        <v>1.21</v>
      </c>
      <c r="AF39" s="22">
        <f t="shared" si="7"/>
        <v>1.2800000000000002</v>
      </c>
      <c r="AG39" s="22">
        <f t="shared" si="7"/>
        <v>1.4100000000000001</v>
      </c>
      <c r="AH39" s="70">
        <f t="shared" si="7"/>
        <v>1.2599999999999998</v>
      </c>
    </row>
    <row r="40" spans="1:34" ht="16.5" x14ac:dyDescent="0.35">
      <c r="A40" s="55"/>
      <c r="B40" s="54">
        <f t="shared" si="4"/>
        <v>0.29000000000000004</v>
      </c>
      <c r="C40" s="54">
        <f t="shared" si="4"/>
        <v>0.14000000000000012</v>
      </c>
      <c r="D40" s="54">
        <f t="shared" si="4"/>
        <v>0.2200000000000002</v>
      </c>
      <c r="E40" s="54">
        <f t="shared" si="4"/>
        <v>0.18999999999999995</v>
      </c>
      <c r="F40" s="56">
        <f t="shared" si="4"/>
        <v>0.19999999999999973</v>
      </c>
      <c r="G40" s="71"/>
      <c r="H40" s="22">
        <f t="shared" si="5"/>
        <v>0.28999999999999981</v>
      </c>
      <c r="I40" s="22">
        <f t="shared" si="5"/>
        <v>0.31999999999999984</v>
      </c>
      <c r="J40" s="22">
        <f t="shared" si="5"/>
        <v>0.33000000000000007</v>
      </c>
      <c r="K40" s="22">
        <f t="shared" si="5"/>
        <v>0.37000000000000011</v>
      </c>
      <c r="L40" s="22">
        <f t="shared" si="5"/>
        <v>0.35999999999999988</v>
      </c>
      <c r="M40" s="22">
        <f t="shared" si="5"/>
        <v>0.35999999999999988</v>
      </c>
      <c r="N40" s="22">
        <f t="shared" si="5"/>
        <v>0.39000000000000012</v>
      </c>
      <c r="O40" s="22">
        <f t="shared" si="5"/>
        <v>0.34000000000000008</v>
      </c>
      <c r="P40" s="22">
        <f t="shared" si="5"/>
        <v>0.35000000000000031</v>
      </c>
      <c r="Q40" s="70">
        <f t="shared" si="5"/>
        <v>0.35999999999999988</v>
      </c>
      <c r="R40" s="55"/>
      <c r="S40" s="54">
        <f t="shared" si="6"/>
        <v>0.97999999999999954</v>
      </c>
      <c r="T40" s="54">
        <f t="shared" si="6"/>
        <v>1.0499999999999998</v>
      </c>
      <c r="U40" s="54">
        <f t="shared" si="6"/>
        <v>0.99000000000000021</v>
      </c>
      <c r="V40" s="54">
        <f t="shared" si="6"/>
        <v>1.0500000000000003</v>
      </c>
      <c r="W40" s="56">
        <f t="shared" si="6"/>
        <v>1.1300000000000003</v>
      </c>
      <c r="X40" s="71"/>
      <c r="Y40" s="22">
        <f t="shared" si="7"/>
        <v>1.29</v>
      </c>
      <c r="Z40" s="22">
        <f t="shared" si="7"/>
        <v>1.29</v>
      </c>
      <c r="AA40" s="22">
        <f t="shared" si="7"/>
        <v>1.2599999999999998</v>
      </c>
      <c r="AB40" s="22">
        <f t="shared" si="7"/>
        <v>1.1600000000000001</v>
      </c>
      <c r="AC40" s="22">
        <f t="shared" si="7"/>
        <v>1.2300000000000004</v>
      </c>
      <c r="AD40" s="22">
        <f t="shared" si="7"/>
        <v>1.3100000000000005</v>
      </c>
      <c r="AE40" s="22">
        <f t="shared" si="7"/>
        <v>1.17</v>
      </c>
      <c r="AF40" s="22">
        <f t="shared" si="7"/>
        <v>1.3099999999999996</v>
      </c>
      <c r="AG40" s="22">
        <f t="shared" si="7"/>
        <v>1.4399999999999995</v>
      </c>
      <c r="AH40" s="70">
        <f t="shared" si="7"/>
        <v>1.29</v>
      </c>
    </row>
    <row r="41" spans="1:34" ht="16.5" x14ac:dyDescent="0.35">
      <c r="A41" s="55"/>
      <c r="B41" s="54">
        <f t="shared" si="4"/>
        <v>0.2799999999999998</v>
      </c>
      <c r="C41" s="54">
        <f t="shared" si="4"/>
        <v>0.31000000000000005</v>
      </c>
      <c r="D41" s="54">
        <f t="shared" si="4"/>
        <v>0.25999999999999979</v>
      </c>
      <c r="E41" s="54">
        <f t="shared" si="4"/>
        <v>0.3400000000000003</v>
      </c>
      <c r="F41" s="56">
        <f t="shared" si="4"/>
        <v>0.29000000000000004</v>
      </c>
      <c r="G41" s="71"/>
      <c r="H41" s="22">
        <f t="shared" si="5"/>
        <v>0.32000000000000006</v>
      </c>
      <c r="I41" s="22">
        <f t="shared" si="5"/>
        <v>0.3400000000000003</v>
      </c>
      <c r="J41" s="22">
        <f t="shared" si="5"/>
        <v>0.37999999999999989</v>
      </c>
      <c r="K41" s="22">
        <f t="shared" si="5"/>
        <v>0.33000000000000007</v>
      </c>
      <c r="L41" s="22">
        <f t="shared" si="5"/>
        <v>0.3400000000000003</v>
      </c>
      <c r="M41" s="22">
        <f t="shared" si="5"/>
        <v>0.41000000000000014</v>
      </c>
      <c r="N41" s="22">
        <f t="shared" si="5"/>
        <v>2.3999999999999995</v>
      </c>
      <c r="O41" s="22">
        <f t="shared" si="5"/>
        <v>0.33999999999999986</v>
      </c>
      <c r="P41" s="22">
        <f t="shared" si="5"/>
        <v>0.39000000000000012</v>
      </c>
      <c r="Q41" s="70">
        <f t="shared" si="5"/>
        <v>0.34999999999999987</v>
      </c>
      <c r="R41" s="55"/>
      <c r="S41" s="54">
        <f t="shared" si="6"/>
        <v>1.0300000000000002</v>
      </c>
      <c r="T41" s="54">
        <f t="shared" si="6"/>
        <v>1.0099999999999998</v>
      </c>
      <c r="U41" s="54">
        <f t="shared" si="6"/>
        <v>0.91000000000000014</v>
      </c>
      <c r="V41" s="54">
        <f t="shared" si="6"/>
        <v>0.88999999999999968</v>
      </c>
      <c r="W41" s="56">
        <f t="shared" si="6"/>
        <v>0.89999999999999991</v>
      </c>
      <c r="X41" s="71"/>
      <c r="Y41" s="22">
        <f t="shared" si="7"/>
        <v>1.2800000000000002</v>
      </c>
      <c r="Z41" s="22">
        <f t="shared" si="7"/>
        <v>1.1799999999999997</v>
      </c>
      <c r="AA41" s="22">
        <f t="shared" si="7"/>
        <v>1.3500000000000005</v>
      </c>
      <c r="AB41" s="22">
        <f t="shared" si="7"/>
        <v>1.2399999999999993</v>
      </c>
      <c r="AC41" s="22">
        <f t="shared" si="7"/>
        <v>1.37</v>
      </c>
      <c r="AD41" s="22">
        <f t="shared" si="7"/>
        <v>1.4499999999999993</v>
      </c>
      <c r="AE41" s="22">
        <f t="shared" si="7"/>
        <v>1.29</v>
      </c>
      <c r="AF41" s="22">
        <f t="shared" si="7"/>
        <v>1.37</v>
      </c>
      <c r="AG41" s="22">
        <f t="shared" si="7"/>
        <v>1.33</v>
      </c>
      <c r="AH41" s="70">
        <f t="shared" si="7"/>
        <v>1.4500000000000002</v>
      </c>
    </row>
    <row r="42" spans="1:34" thickBot="1" x14ac:dyDescent="0.4">
      <c r="A42" s="57"/>
      <c r="B42" s="58">
        <f t="shared" si="4"/>
        <v>0.37999999999999989</v>
      </c>
      <c r="C42" s="58">
        <f t="shared" si="4"/>
        <v>0.27</v>
      </c>
      <c r="D42" s="58">
        <f t="shared" si="4"/>
        <v>0.35000000000000009</v>
      </c>
      <c r="E42" s="58">
        <f t="shared" si="4"/>
        <v>0.29999999999999982</v>
      </c>
      <c r="F42" s="59">
        <f t="shared" si="4"/>
        <v>0.44000000000000039</v>
      </c>
      <c r="G42" s="73"/>
      <c r="H42" s="36">
        <f t="shared" si="5"/>
        <v>0.31999999999999984</v>
      </c>
      <c r="I42" s="36">
        <f t="shared" si="5"/>
        <v>0.29999999999999982</v>
      </c>
      <c r="J42" s="36">
        <f t="shared" si="5"/>
        <v>0.31999999999999984</v>
      </c>
      <c r="K42" s="36">
        <f t="shared" si="5"/>
        <v>0.29000000000000004</v>
      </c>
      <c r="L42" s="36">
        <f t="shared" si="5"/>
        <v>0.26000000000000023</v>
      </c>
      <c r="M42" s="36">
        <f t="shared" si="5"/>
        <v>0.28000000000000025</v>
      </c>
      <c r="N42" s="36">
        <f t="shared" si="5"/>
        <v>0.34999999999999987</v>
      </c>
      <c r="O42" s="36">
        <f t="shared" si="5"/>
        <v>0.32000000000000006</v>
      </c>
      <c r="P42" s="36">
        <f t="shared" si="5"/>
        <v>0.3899999999999999</v>
      </c>
      <c r="Q42" s="74">
        <f t="shared" si="5"/>
        <v>0.35999999999999988</v>
      </c>
      <c r="R42" s="57"/>
      <c r="S42" s="58">
        <f t="shared" si="6"/>
        <v>0.9300000000000006</v>
      </c>
      <c r="T42" s="58">
        <f t="shared" si="6"/>
        <v>1.0499999999999998</v>
      </c>
      <c r="U42" s="58">
        <f t="shared" si="6"/>
        <v>0.86000000000000032</v>
      </c>
      <c r="V42" s="58">
        <f t="shared" si="6"/>
        <v>0.96</v>
      </c>
      <c r="W42" s="59">
        <f t="shared" si="6"/>
        <v>0.88999999999999968</v>
      </c>
      <c r="X42" s="73"/>
      <c r="Y42" s="36">
        <f t="shared" si="7"/>
        <v>1.4</v>
      </c>
      <c r="Z42" s="36">
        <f t="shared" si="7"/>
        <v>1.2600000000000002</v>
      </c>
      <c r="AA42" s="36">
        <f t="shared" si="7"/>
        <v>1.2199999999999998</v>
      </c>
      <c r="AB42" s="36">
        <f t="shared" si="7"/>
        <v>1.3399999999999999</v>
      </c>
      <c r="AC42" s="36">
        <f t="shared" si="7"/>
        <v>1.3599999999999994</v>
      </c>
      <c r="AD42" s="36">
        <f t="shared" si="7"/>
        <v>1.3399999999999999</v>
      </c>
      <c r="AE42" s="36">
        <f t="shared" si="7"/>
        <v>1.1799999999999997</v>
      </c>
      <c r="AF42" s="36">
        <f t="shared" si="7"/>
        <v>1.2299999999999995</v>
      </c>
      <c r="AG42" s="36">
        <f t="shared" si="7"/>
        <v>1.38</v>
      </c>
      <c r="AH42" s="74">
        <f t="shared" si="7"/>
        <v>1.2600000000000007</v>
      </c>
    </row>
    <row r="43" spans="1:34" thickTop="1" x14ac:dyDescent="0.35">
      <c r="A43" s="82" t="s">
        <v>65</v>
      </c>
      <c r="B43" s="60">
        <f>AVERAGE(B33:F37)</f>
        <v>0.25720000000000004</v>
      </c>
      <c r="C43" s="64" t="s">
        <v>51</v>
      </c>
      <c r="D43" s="60">
        <f>MAX(B33:F37)-MIN(B33:F37)</f>
        <v>0.20000000000000018</v>
      </c>
      <c r="E43" s="64" t="s">
        <v>50</v>
      </c>
      <c r="F43" s="61">
        <f>B43/(0.975/E27)</f>
        <v>0.44845128205128215</v>
      </c>
      <c r="G43" s="82" t="s">
        <v>65</v>
      </c>
      <c r="H43" s="60">
        <f>AVERAGE(H33:Q37)</f>
        <v>0.34239999999999987</v>
      </c>
      <c r="I43" s="64" t="s">
        <v>51</v>
      </c>
      <c r="J43" s="60">
        <f>MAX(H33:Q37)-MIN(H33:Q37)</f>
        <v>0.20999999999999996</v>
      </c>
      <c r="K43" s="64" t="s">
        <v>50</v>
      </c>
      <c r="L43" s="78">
        <f>H43/(0.975/K27)</f>
        <v>0.52676923076923055</v>
      </c>
      <c r="M43" s="79" t="s">
        <v>60</v>
      </c>
      <c r="N43" s="80">
        <f>1-(J43/2*H43)</f>
        <v>0.96404800000000002</v>
      </c>
      <c r="O43" s="84" t="s">
        <v>62</v>
      </c>
      <c r="P43" s="86">
        <f>MAX(H33:Q42)-MIN(H33:Q42)</f>
        <v>2.1599999999999993</v>
      </c>
      <c r="Q43" s="152"/>
      <c r="R43" s="82" t="s">
        <v>65</v>
      </c>
      <c r="S43" s="60">
        <f>AVERAGE(S33:W37)</f>
        <v>1.1908000000000001</v>
      </c>
      <c r="T43" s="64" t="s">
        <v>51</v>
      </c>
      <c r="U43" s="60">
        <f>MAX(S33:W37)-MIN(S33:W37)</f>
        <v>0.18000000000000016</v>
      </c>
      <c r="V43" s="64" t="s">
        <v>50</v>
      </c>
      <c r="W43" s="61">
        <f>S43/(0.975/V27)</f>
        <v>1.7098666666666666</v>
      </c>
      <c r="X43" s="82" t="s">
        <v>65</v>
      </c>
      <c r="Y43" s="60">
        <f>AVERAGE(Y33:AH37)</f>
        <v>1.464</v>
      </c>
      <c r="Z43" s="64" t="s">
        <v>51</v>
      </c>
      <c r="AA43" s="60">
        <f>MAX(Y33:AH37)-MIN(Y33:AH37)</f>
        <v>0.37999999999999989</v>
      </c>
      <c r="AB43" s="64" t="s">
        <v>50</v>
      </c>
      <c r="AC43" s="78">
        <f>Y43/(2.268/AB27)</f>
        <v>0.96825396825396837</v>
      </c>
      <c r="AD43" s="79" t="s">
        <v>60</v>
      </c>
      <c r="AE43" s="80">
        <f>1-(AA43/2*Y43)</f>
        <v>0.72184000000000004</v>
      </c>
      <c r="AF43" s="84" t="s">
        <v>62</v>
      </c>
      <c r="AG43" s="86">
        <f>MAX(Y33:AH42)-MIN(Y33:AH42)</f>
        <v>0.59000000000000075</v>
      </c>
      <c r="AH43" s="152"/>
    </row>
    <row r="44" spans="1:34" thickBot="1" x14ac:dyDescent="0.4">
      <c r="A44" s="83" t="s">
        <v>64</v>
      </c>
      <c r="B44" s="62">
        <f>AVERAGE(B39:F42)</f>
        <v>0.27999999999999997</v>
      </c>
      <c r="C44" s="65" t="s">
        <v>51</v>
      </c>
      <c r="D44" s="62">
        <f>MAX(B38:F42)-MIN(B38:F42)</f>
        <v>0.30000000000000027</v>
      </c>
      <c r="E44" s="65" t="s">
        <v>50</v>
      </c>
      <c r="F44" s="63">
        <f>B44/(0.975/E27)</f>
        <v>0.48820512820512818</v>
      </c>
      <c r="G44" s="83" t="s">
        <v>64</v>
      </c>
      <c r="H44" s="62">
        <f>AVERAGE(H39:Q42)</f>
        <v>0.39824999999999994</v>
      </c>
      <c r="I44" s="65" t="s">
        <v>51</v>
      </c>
      <c r="J44" s="62">
        <f>MAX(H38:Q42)-MIN(H38:Q42)</f>
        <v>2.1499999999999995</v>
      </c>
      <c r="K44" s="65" t="s">
        <v>50</v>
      </c>
      <c r="L44" s="75">
        <f>H44/(0.975/K27)</f>
        <v>0.61269230769230754</v>
      </c>
      <c r="M44" s="76" t="s">
        <v>60</v>
      </c>
      <c r="N44" s="81">
        <f>1-(J44/2*H44)</f>
        <v>0.57188125000000012</v>
      </c>
      <c r="O44" s="85" t="s">
        <v>63</v>
      </c>
      <c r="P44" s="87">
        <f>1-(P43/2*AVERAGE(H43:H44))</f>
        <v>0.60004900000000028</v>
      </c>
      <c r="Q44" s="153"/>
      <c r="R44" s="83" t="s">
        <v>64</v>
      </c>
      <c r="S44" s="62">
        <f>AVERAGE(S39:W42)</f>
        <v>0.97650000000000003</v>
      </c>
      <c r="T44" s="65" t="s">
        <v>51</v>
      </c>
      <c r="U44" s="62">
        <f>MAX(S38:W42)-MIN(S38:W42)</f>
        <v>0.27</v>
      </c>
      <c r="V44" s="65" t="s">
        <v>50</v>
      </c>
      <c r="W44" s="63">
        <f>S44/(0.975/V27)</f>
        <v>1.4021538461538461</v>
      </c>
      <c r="X44" s="83" t="s">
        <v>64</v>
      </c>
      <c r="Y44" s="62">
        <f>AVERAGE(Y39:AH42)</f>
        <v>1.2982500000000001</v>
      </c>
      <c r="Z44" s="65" t="s">
        <v>51</v>
      </c>
      <c r="AA44" s="62">
        <f>MAX(Y38:AH42)-MIN(Y38:AH42)</f>
        <v>0.39000000000000057</v>
      </c>
      <c r="AB44" s="65" t="s">
        <v>50</v>
      </c>
      <c r="AC44" s="75">
        <f>Y44/(2.268/AB27)</f>
        <v>0.85863095238095255</v>
      </c>
      <c r="AD44" s="76" t="s">
        <v>60</v>
      </c>
      <c r="AE44" s="81">
        <f>1-(AA44/2*Y44)</f>
        <v>0.74684124999999968</v>
      </c>
      <c r="AF44" s="85" t="s">
        <v>63</v>
      </c>
      <c r="AG44" s="87">
        <f>1-(AG43/2*AVERAGE(Y43:Y44))</f>
        <v>0.59256812499999945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719" priority="4" operator="notBetween">
      <formula>0.2</formula>
      <formula>0.404</formula>
    </cfRule>
  </conditionalFormatting>
  <conditionalFormatting sqref="E28">
    <cfRule type="cellIs" dxfId="718" priority="5" operator="notBetween">
      <formula>0.38</formula>
      <formula>0.72</formula>
    </cfRule>
  </conditionalFormatting>
  <conditionalFormatting sqref="K26">
    <cfRule type="cellIs" dxfId="717" priority="3" operator="notBetween">
      <formula>0.77</formula>
      <formula>0.91</formula>
    </cfRule>
  </conditionalFormatting>
  <conditionalFormatting sqref="K28">
    <cfRule type="cellIs" dxfId="716" priority="2" operator="notBetween">
      <formula>0.38</formula>
      <formula>0.72</formula>
    </cfRule>
  </conditionalFormatting>
  <conditionalFormatting sqref="AB26">
    <cfRule type="cellIs" dxfId="715" priority="1" operator="notBetween">
      <formula>0.77</formula>
      <formula>0.91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FAF0-9EE2-47DF-A129-1FC1ABD6A561}">
  <sheetPr>
    <pageSetUpPr fitToPage="1"/>
  </sheetPr>
  <dimension ref="A1:AH46"/>
  <sheetViews>
    <sheetView zoomScaleNormal="100" workbookViewId="0">
      <selection activeCell="AH24" sqref="AH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5.1100000000000003</v>
      </c>
      <c r="C4" s="91">
        <v>5.07</v>
      </c>
      <c r="D4" s="91">
        <v>5.09</v>
      </c>
      <c r="E4" s="91">
        <v>4.9000000000000004</v>
      </c>
      <c r="F4" s="95">
        <v>4.83</v>
      </c>
      <c r="G4" s="23" t="s">
        <v>74</v>
      </c>
      <c r="H4" s="91">
        <v>2.15</v>
      </c>
      <c r="I4" s="91">
        <v>2.2999999999999998</v>
      </c>
      <c r="J4" s="91">
        <v>2.25</v>
      </c>
      <c r="K4" s="91">
        <v>2.2599999999999998</v>
      </c>
      <c r="L4" s="91">
        <v>2.35</v>
      </c>
      <c r="M4" s="91">
        <v>2.35</v>
      </c>
      <c r="N4" s="91">
        <v>2.38</v>
      </c>
      <c r="O4" s="91">
        <v>2.42</v>
      </c>
      <c r="P4" s="91">
        <v>2.2999999999999998</v>
      </c>
      <c r="Q4" s="95">
        <v>2.17</v>
      </c>
      <c r="R4" s="108" t="s">
        <v>74</v>
      </c>
      <c r="S4" s="91">
        <v>4.9800000000000004</v>
      </c>
      <c r="T4" s="91">
        <v>4.7699999999999996</v>
      </c>
      <c r="U4" s="91">
        <v>5.04</v>
      </c>
      <c r="V4" s="91">
        <v>5.14</v>
      </c>
      <c r="W4" s="95">
        <v>5.2</v>
      </c>
      <c r="X4" s="23" t="s">
        <v>74</v>
      </c>
      <c r="Y4" s="91">
        <v>5.48</v>
      </c>
      <c r="Z4" s="91">
        <v>5.58</v>
      </c>
      <c r="AA4" s="91">
        <v>5.61</v>
      </c>
      <c r="AB4" s="91">
        <v>5.58</v>
      </c>
      <c r="AC4" s="91">
        <v>5.56</v>
      </c>
      <c r="AD4" s="91">
        <v>5.47</v>
      </c>
      <c r="AE4" s="91">
        <v>5.45</v>
      </c>
      <c r="AF4" s="91">
        <v>5.46</v>
      </c>
      <c r="AG4" s="91">
        <v>5.41</v>
      </c>
      <c r="AH4" s="95">
        <v>5.29</v>
      </c>
    </row>
    <row r="5" spans="1:34" ht="16.5" x14ac:dyDescent="0.35">
      <c r="A5" s="109"/>
      <c r="B5" s="91">
        <v>5.15</v>
      </c>
      <c r="C5" s="90">
        <v>5.13</v>
      </c>
      <c r="D5" s="90">
        <v>5.08</v>
      </c>
      <c r="E5" s="90">
        <v>4.99</v>
      </c>
      <c r="F5" s="94">
        <v>4.93</v>
      </c>
      <c r="G5" s="25"/>
      <c r="H5" s="91">
        <v>2.17</v>
      </c>
      <c r="I5" s="90">
        <v>2.2799999999999998</v>
      </c>
      <c r="J5" s="90">
        <v>2.31</v>
      </c>
      <c r="K5" s="90">
        <v>2.31</v>
      </c>
      <c r="L5" s="90">
        <v>2.34</v>
      </c>
      <c r="M5" s="90">
        <v>2.38</v>
      </c>
      <c r="N5" s="90">
        <v>2.44</v>
      </c>
      <c r="O5" s="90">
        <v>2.48</v>
      </c>
      <c r="P5" s="90">
        <v>2.29</v>
      </c>
      <c r="Q5" s="94">
        <v>2.21</v>
      </c>
      <c r="R5" s="109"/>
      <c r="S5" s="91">
        <v>4.8099999999999996</v>
      </c>
      <c r="T5" s="90">
        <v>4.8600000000000003</v>
      </c>
      <c r="U5" s="90">
        <v>4.9800000000000004</v>
      </c>
      <c r="V5" s="90">
        <v>5.27</v>
      </c>
      <c r="W5" s="94">
        <v>5.22</v>
      </c>
      <c r="X5" s="25"/>
      <c r="Y5" s="91">
        <v>5.53</v>
      </c>
      <c r="Z5" s="90">
        <v>5.67</v>
      </c>
      <c r="AA5" s="90">
        <v>5.73</v>
      </c>
      <c r="AB5" s="90">
        <v>5.7</v>
      </c>
      <c r="AC5" s="90">
        <v>5.69</v>
      </c>
      <c r="AD5" s="90">
        <v>5.71</v>
      </c>
      <c r="AE5" s="90">
        <v>5.63</v>
      </c>
      <c r="AF5" s="90">
        <v>5.55</v>
      </c>
      <c r="AG5" s="90">
        <v>5.49</v>
      </c>
      <c r="AH5" s="94">
        <v>5.29</v>
      </c>
    </row>
    <row r="6" spans="1:34" ht="16.5" x14ac:dyDescent="0.35">
      <c r="A6" s="109"/>
      <c r="B6" s="91">
        <v>5.2</v>
      </c>
      <c r="C6" s="90">
        <v>5.09</v>
      </c>
      <c r="D6" s="90">
        <v>5.16</v>
      </c>
      <c r="E6" s="90">
        <v>4.91</v>
      </c>
      <c r="F6" s="94">
        <v>4.79</v>
      </c>
      <c r="G6" s="25"/>
      <c r="H6" s="91">
        <v>2.17</v>
      </c>
      <c r="I6" s="90">
        <v>2.2400000000000002</v>
      </c>
      <c r="J6" s="90">
        <v>2.34</v>
      </c>
      <c r="K6" s="90">
        <v>2.2999999999999998</v>
      </c>
      <c r="L6" s="90">
        <v>2.2999999999999998</v>
      </c>
      <c r="M6" s="90">
        <v>2.37</v>
      </c>
      <c r="N6" s="90">
        <v>2.4300000000000002</v>
      </c>
      <c r="O6" s="90">
        <v>2.38</v>
      </c>
      <c r="P6" s="90">
        <v>2.33</v>
      </c>
      <c r="Q6" s="94">
        <v>2.13</v>
      </c>
      <c r="R6" s="109"/>
      <c r="S6" s="91">
        <v>4.99</v>
      </c>
      <c r="T6" s="90">
        <v>4.8499999999999996</v>
      </c>
      <c r="U6" s="90">
        <v>4.97</v>
      </c>
      <c r="V6" s="90">
        <v>5.12</v>
      </c>
      <c r="W6" s="94">
        <v>5.2</v>
      </c>
      <c r="X6" s="25"/>
      <c r="Y6" s="91">
        <v>5.55</v>
      </c>
      <c r="Z6" s="90">
        <v>5.6</v>
      </c>
      <c r="AA6" s="90">
        <v>5.74</v>
      </c>
      <c r="AB6" s="90">
        <v>5.7</v>
      </c>
      <c r="AC6" s="90">
        <v>5.72</v>
      </c>
      <c r="AD6" s="90">
        <v>5.84</v>
      </c>
      <c r="AE6" s="90">
        <v>5.55</v>
      </c>
      <c r="AF6" s="90">
        <v>5.52</v>
      </c>
      <c r="AG6" s="90">
        <v>5.58</v>
      </c>
      <c r="AH6" s="94">
        <v>5.3</v>
      </c>
    </row>
    <row r="7" spans="1:34" ht="16.5" x14ac:dyDescent="0.35">
      <c r="A7" s="109"/>
      <c r="B7" s="91">
        <v>5.1100000000000003</v>
      </c>
      <c r="C7" s="90">
        <v>5.12</v>
      </c>
      <c r="D7" s="90">
        <v>5.23</v>
      </c>
      <c r="E7" s="90">
        <v>4.96</v>
      </c>
      <c r="F7" s="94">
        <v>4.8499999999999996</v>
      </c>
      <c r="G7" s="25"/>
      <c r="H7" s="91">
        <v>2.1800000000000002</v>
      </c>
      <c r="I7" s="90">
        <v>2.29</v>
      </c>
      <c r="J7" s="90">
        <v>2.36</v>
      </c>
      <c r="K7" s="90">
        <v>2.36</v>
      </c>
      <c r="L7" s="90">
        <v>2.42</v>
      </c>
      <c r="M7" s="90">
        <v>2.4300000000000002</v>
      </c>
      <c r="N7" s="90">
        <v>2.5</v>
      </c>
      <c r="O7" s="90">
        <v>2.48</v>
      </c>
      <c r="P7" s="90">
        <v>2.41</v>
      </c>
      <c r="Q7" s="94">
        <v>2.2200000000000002</v>
      </c>
      <c r="R7" s="109"/>
      <c r="S7" s="91">
        <v>5.0199999999999996</v>
      </c>
      <c r="T7" s="90">
        <v>4.95</v>
      </c>
      <c r="U7" s="90">
        <v>5.04</v>
      </c>
      <c r="V7" s="90">
        <v>5.22</v>
      </c>
      <c r="W7" s="94">
        <v>5.25</v>
      </c>
      <c r="X7" s="25"/>
      <c r="Y7" s="91">
        <v>5.5</v>
      </c>
      <c r="Z7" s="90">
        <v>5.64</v>
      </c>
      <c r="AA7" s="90">
        <v>5.78</v>
      </c>
      <c r="AB7" s="90">
        <v>5.69</v>
      </c>
      <c r="AC7" s="90">
        <v>5.7</v>
      </c>
      <c r="AD7" s="90">
        <v>5.64</v>
      </c>
      <c r="AE7" s="90">
        <v>5.48</v>
      </c>
      <c r="AF7" s="90">
        <v>5.43</v>
      </c>
      <c r="AG7" s="90">
        <v>5.63</v>
      </c>
      <c r="AH7" s="94">
        <v>5.31</v>
      </c>
    </row>
    <row r="8" spans="1:34" ht="16.5" x14ac:dyDescent="0.35">
      <c r="A8" s="109"/>
      <c r="B8" s="91">
        <v>5.01</v>
      </c>
      <c r="C8" s="90">
        <v>5.12</v>
      </c>
      <c r="D8" s="90">
        <v>5.03</v>
      </c>
      <c r="E8" s="90">
        <v>4.8600000000000003</v>
      </c>
      <c r="F8" s="94">
        <v>4.83</v>
      </c>
      <c r="G8" s="25"/>
      <c r="H8" s="91">
        <v>2.23</v>
      </c>
      <c r="I8" s="90">
        <v>2.25</v>
      </c>
      <c r="J8" s="90">
        <v>2.33</v>
      </c>
      <c r="K8" s="90">
        <v>2.2799999999999998</v>
      </c>
      <c r="L8" s="90">
        <v>2.3199999999999998</v>
      </c>
      <c r="M8" s="90">
        <v>2.3199999999999998</v>
      </c>
      <c r="N8" s="90">
        <v>2.37</v>
      </c>
      <c r="O8" s="90">
        <v>2.36</v>
      </c>
      <c r="P8" s="90">
        <v>2.25</v>
      </c>
      <c r="Q8" s="94">
        <v>2.0699999999999998</v>
      </c>
      <c r="R8" s="109"/>
      <c r="S8" s="91">
        <v>5.01</v>
      </c>
      <c r="T8" s="90">
        <v>4.9800000000000004</v>
      </c>
      <c r="U8" s="90">
        <v>5.09</v>
      </c>
      <c r="V8" s="90">
        <v>5.29</v>
      </c>
      <c r="W8" s="94">
        <v>5.33</v>
      </c>
      <c r="X8" s="25"/>
      <c r="Y8" s="91">
        <v>5.35</v>
      </c>
      <c r="Z8" s="90">
        <v>5.64</v>
      </c>
      <c r="AA8" s="90">
        <v>5.67</v>
      </c>
      <c r="AB8" s="90">
        <v>5.69</v>
      </c>
      <c r="AC8" s="90">
        <v>5.66</v>
      </c>
      <c r="AD8" s="90">
        <v>5.68</v>
      </c>
      <c r="AE8" s="90">
        <v>5.45</v>
      </c>
      <c r="AF8" s="90">
        <v>5.52</v>
      </c>
      <c r="AG8" s="90">
        <v>5.44</v>
      </c>
      <c r="AH8" s="94">
        <v>5.28</v>
      </c>
    </row>
    <row r="9" spans="1:34" ht="16.5" x14ac:dyDescent="0.35">
      <c r="A9" s="110"/>
      <c r="B9" s="90">
        <v>5.14</v>
      </c>
      <c r="C9" s="90">
        <v>5.22</v>
      </c>
      <c r="D9" s="90">
        <v>5.04</v>
      </c>
      <c r="E9" s="90">
        <v>4.9800000000000004</v>
      </c>
      <c r="F9" s="94">
        <v>4.88</v>
      </c>
      <c r="G9" s="25"/>
      <c r="H9" s="90">
        <v>2.23</v>
      </c>
      <c r="I9" s="90">
        <v>2.31</v>
      </c>
      <c r="J9" s="90">
        <v>2.2599999999999998</v>
      </c>
      <c r="K9" s="90">
        <v>2.33</v>
      </c>
      <c r="L9" s="90">
        <v>2.3199999999999998</v>
      </c>
      <c r="M9" s="90">
        <v>2.3199999999999998</v>
      </c>
      <c r="N9" s="90">
        <v>2.2799999999999998</v>
      </c>
      <c r="O9" s="90">
        <v>2.34</v>
      </c>
      <c r="P9" s="90">
        <v>2.25</v>
      </c>
      <c r="Q9" s="94">
        <v>2.13</v>
      </c>
      <c r="R9" s="110"/>
      <c r="S9" s="90">
        <v>4.93</v>
      </c>
      <c r="T9" s="90">
        <v>4.84</v>
      </c>
      <c r="U9" s="90">
        <v>5.09</v>
      </c>
      <c r="V9" s="90">
        <v>5.15</v>
      </c>
      <c r="W9" s="94">
        <v>5.0999999999999996</v>
      </c>
      <c r="X9" s="25"/>
      <c r="Y9" s="90">
        <v>5.31</v>
      </c>
      <c r="Z9" s="90">
        <v>5.5</v>
      </c>
      <c r="AA9" s="90">
        <v>5.79</v>
      </c>
      <c r="AB9" s="90">
        <v>5.71</v>
      </c>
      <c r="AC9" s="90">
        <v>5.8</v>
      </c>
      <c r="AD9" s="90">
        <v>5.6</v>
      </c>
      <c r="AE9" s="90">
        <v>5.47</v>
      </c>
      <c r="AF9" s="90">
        <v>5.23</v>
      </c>
      <c r="AG9" s="90">
        <v>5.32</v>
      </c>
      <c r="AH9" s="94">
        <v>5.26</v>
      </c>
    </row>
    <row r="10" spans="1:34" ht="16.5" x14ac:dyDescent="0.35">
      <c r="A10" s="111"/>
      <c r="B10" s="90">
        <v>5.17</v>
      </c>
      <c r="C10" s="90">
        <v>5.26</v>
      </c>
      <c r="D10" s="90">
        <v>5.13</v>
      </c>
      <c r="E10" s="90">
        <v>4.88</v>
      </c>
      <c r="F10" s="94">
        <v>4.8899999999999997</v>
      </c>
      <c r="G10" s="31"/>
      <c r="H10" s="90">
        <v>2.21</v>
      </c>
      <c r="I10" s="90">
        <v>2.33</v>
      </c>
      <c r="J10" s="90">
        <v>2.37</v>
      </c>
      <c r="K10" s="90">
        <v>2.36</v>
      </c>
      <c r="L10" s="90">
        <v>2.37</v>
      </c>
      <c r="M10" s="90">
        <v>2.36</v>
      </c>
      <c r="N10" s="90">
        <v>2.38</v>
      </c>
      <c r="O10" s="90">
        <v>2.2999999999999998</v>
      </c>
      <c r="P10" s="90">
        <v>2.2400000000000002</v>
      </c>
      <c r="Q10" s="94">
        <v>2.11</v>
      </c>
      <c r="R10" s="111"/>
      <c r="S10" s="90">
        <v>4.96</v>
      </c>
      <c r="T10" s="90">
        <v>5.0199999999999996</v>
      </c>
      <c r="U10" s="90">
        <v>5.25</v>
      </c>
      <c r="V10" s="90">
        <v>5.18</v>
      </c>
      <c r="W10" s="94">
        <v>5.09</v>
      </c>
      <c r="X10" s="31"/>
      <c r="Y10" s="90">
        <v>5.37</v>
      </c>
      <c r="Z10" s="90">
        <v>5.41</v>
      </c>
      <c r="AA10" s="90">
        <v>5.76</v>
      </c>
      <c r="AB10" s="90">
        <v>5.71</v>
      </c>
      <c r="AC10" s="90">
        <v>5.7</v>
      </c>
      <c r="AD10" s="90">
        <v>5.75</v>
      </c>
      <c r="AE10" s="90">
        <v>5.44</v>
      </c>
      <c r="AF10" s="90">
        <v>5.34</v>
      </c>
      <c r="AG10" s="90">
        <v>5.34</v>
      </c>
      <c r="AH10" s="94">
        <v>5.29</v>
      </c>
    </row>
    <row r="11" spans="1:34" ht="16.5" x14ac:dyDescent="0.35">
      <c r="A11" s="109"/>
      <c r="B11" s="96">
        <v>5.1100000000000003</v>
      </c>
      <c r="C11" s="96">
        <v>5.25</v>
      </c>
      <c r="D11" s="96">
        <v>5.0999999999999996</v>
      </c>
      <c r="E11" s="96">
        <v>4.96</v>
      </c>
      <c r="F11" s="97">
        <v>4.8899999999999997</v>
      </c>
      <c r="G11" s="23"/>
      <c r="H11" s="96">
        <v>2.2200000000000002</v>
      </c>
      <c r="I11" s="96">
        <v>2.33</v>
      </c>
      <c r="J11" s="96">
        <v>2.35</v>
      </c>
      <c r="K11" s="96">
        <v>2.36</v>
      </c>
      <c r="L11" s="96">
        <v>2.35</v>
      </c>
      <c r="M11" s="96">
        <v>2.36</v>
      </c>
      <c r="N11" s="96">
        <v>2.36</v>
      </c>
      <c r="O11" s="96">
        <v>2.3199999999999998</v>
      </c>
      <c r="P11" s="96">
        <v>2.2799999999999998</v>
      </c>
      <c r="Q11" s="97">
        <v>2.12</v>
      </c>
      <c r="R11" s="109"/>
      <c r="S11" s="96">
        <v>4.7699999999999996</v>
      </c>
      <c r="T11" s="96">
        <v>4.8600000000000003</v>
      </c>
      <c r="U11" s="96">
        <v>5.09</v>
      </c>
      <c r="V11" s="96">
        <v>5.2</v>
      </c>
      <c r="W11" s="97">
        <v>5.05</v>
      </c>
      <c r="X11" s="23"/>
      <c r="Y11" s="96">
        <v>5.34</v>
      </c>
      <c r="Z11" s="96">
        <v>5.58</v>
      </c>
      <c r="AA11" s="96">
        <v>5.66</v>
      </c>
      <c r="AB11" s="96">
        <v>5.71</v>
      </c>
      <c r="AC11" s="96">
        <v>5.77</v>
      </c>
      <c r="AD11" s="96">
        <v>5.76</v>
      </c>
      <c r="AE11" s="96">
        <v>5.54</v>
      </c>
      <c r="AF11" s="96">
        <v>5.34</v>
      </c>
      <c r="AG11" s="96">
        <v>5.52</v>
      </c>
      <c r="AH11" s="97">
        <v>5.28</v>
      </c>
    </row>
    <row r="12" spans="1:34" ht="16.5" x14ac:dyDescent="0.35">
      <c r="A12" s="109"/>
      <c r="B12" s="90">
        <v>5.1100000000000003</v>
      </c>
      <c r="C12" s="90">
        <v>5.29</v>
      </c>
      <c r="D12" s="90">
        <v>4.99</v>
      </c>
      <c r="E12" s="90">
        <v>4.82</v>
      </c>
      <c r="F12" s="94">
        <v>4.75</v>
      </c>
      <c r="G12" s="25"/>
      <c r="H12" s="90">
        <v>2.15</v>
      </c>
      <c r="I12" s="90">
        <v>2.27</v>
      </c>
      <c r="J12" s="90">
        <v>2.29</v>
      </c>
      <c r="K12" s="90">
        <v>2.37</v>
      </c>
      <c r="L12" s="90">
        <v>2.38</v>
      </c>
      <c r="M12" s="90">
        <v>2.36</v>
      </c>
      <c r="N12" s="90">
        <v>2.36</v>
      </c>
      <c r="O12" s="90">
        <v>2.3199999999999998</v>
      </c>
      <c r="P12" s="90">
        <v>2.2999999999999998</v>
      </c>
      <c r="Q12" s="94">
        <v>2.08</v>
      </c>
      <c r="R12" s="109"/>
      <c r="S12" s="90">
        <v>4.8099999999999996</v>
      </c>
      <c r="T12" s="90">
        <v>4.92</v>
      </c>
      <c r="U12" s="90">
        <v>5.05</v>
      </c>
      <c r="V12" s="90">
        <v>5.2</v>
      </c>
      <c r="W12" s="94">
        <v>5.13</v>
      </c>
      <c r="X12" s="25"/>
      <c r="Y12" s="90">
        <v>5.29</v>
      </c>
      <c r="Z12" s="90">
        <v>5.66</v>
      </c>
      <c r="AA12" s="90">
        <v>5.79</v>
      </c>
      <c r="AB12" s="90">
        <v>5.72</v>
      </c>
      <c r="AC12" s="90">
        <v>5.73</v>
      </c>
      <c r="AD12" s="90">
        <v>5.71</v>
      </c>
      <c r="AE12" s="90">
        <v>5.54</v>
      </c>
      <c r="AF12" s="90">
        <v>5.39</v>
      </c>
      <c r="AG12" s="90">
        <v>5.36</v>
      </c>
      <c r="AH12" s="94">
        <v>5.35</v>
      </c>
    </row>
    <row r="13" spans="1:34" thickBot="1" x14ac:dyDescent="0.4">
      <c r="A13" s="112"/>
      <c r="B13" s="92">
        <v>5.26</v>
      </c>
      <c r="C13" s="92">
        <v>5.35</v>
      </c>
      <c r="D13" s="92">
        <v>5.18</v>
      </c>
      <c r="E13" s="92">
        <v>4.8099999999999996</v>
      </c>
      <c r="F13" s="93">
        <v>4.88</v>
      </c>
      <c r="G13" s="33"/>
      <c r="H13" s="92">
        <v>2.13</v>
      </c>
      <c r="I13" s="92">
        <v>2.2599999999999998</v>
      </c>
      <c r="J13" s="92">
        <v>2.3199999999999998</v>
      </c>
      <c r="K13" s="92">
        <v>2.34</v>
      </c>
      <c r="L13" s="92">
        <v>2.33</v>
      </c>
      <c r="M13" s="92">
        <v>2.36</v>
      </c>
      <c r="N13" s="92">
        <v>2.34</v>
      </c>
      <c r="O13" s="92">
        <v>2.3199999999999998</v>
      </c>
      <c r="P13" s="92">
        <v>2.2400000000000002</v>
      </c>
      <c r="Q13" s="93">
        <v>2.0499999999999998</v>
      </c>
      <c r="R13" s="112"/>
      <c r="S13" s="92">
        <v>4.76</v>
      </c>
      <c r="T13" s="92">
        <v>4.8</v>
      </c>
      <c r="U13" s="92">
        <v>5.08</v>
      </c>
      <c r="V13" s="92">
        <v>5.0999999999999996</v>
      </c>
      <c r="W13" s="93">
        <v>5.13</v>
      </c>
      <c r="X13" s="33"/>
      <c r="Y13" s="92">
        <v>5.26</v>
      </c>
      <c r="Z13" s="92">
        <v>5.57</v>
      </c>
      <c r="AA13" s="92">
        <v>5.64</v>
      </c>
      <c r="AB13" s="92">
        <v>5.86</v>
      </c>
      <c r="AC13" s="92">
        <v>5.78</v>
      </c>
      <c r="AD13" s="92">
        <v>5.73</v>
      </c>
      <c r="AE13" s="92">
        <v>5.49</v>
      </c>
      <c r="AF13" s="92">
        <v>5.28</v>
      </c>
      <c r="AG13" s="92">
        <v>5.42</v>
      </c>
      <c r="AH13" s="93">
        <v>5.25</v>
      </c>
    </row>
    <row r="14" spans="1:34" ht="16.5" x14ac:dyDescent="0.35">
      <c r="A14" s="113" t="s">
        <v>75</v>
      </c>
      <c r="B14" s="114">
        <v>4.8899999999999997</v>
      </c>
      <c r="C14" s="115">
        <v>4.84</v>
      </c>
      <c r="D14" s="115">
        <v>4.82</v>
      </c>
      <c r="E14" s="115">
        <v>4.6399999999999997</v>
      </c>
      <c r="F14" s="116">
        <v>4.58</v>
      </c>
      <c r="G14" s="113" t="s">
        <v>75</v>
      </c>
      <c r="H14" s="115">
        <v>1.95</v>
      </c>
      <c r="I14" s="115">
        <v>2.0099999999999998</v>
      </c>
      <c r="J14" s="115">
        <v>2.08</v>
      </c>
      <c r="K14" s="115">
        <v>2.06</v>
      </c>
      <c r="L14" s="115">
        <v>2.1</v>
      </c>
      <c r="M14" s="115">
        <v>2.11</v>
      </c>
      <c r="N14" s="115">
        <v>2.17</v>
      </c>
      <c r="O14" s="115">
        <v>2.17</v>
      </c>
      <c r="P14" s="115">
        <v>2.09</v>
      </c>
      <c r="Q14" s="116">
        <v>1.95</v>
      </c>
      <c r="R14" s="113" t="s">
        <v>75</v>
      </c>
      <c r="S14" s="114">
        <v>3.73</v>
      </c>
      <c r="T14" s="115">
        <v>3.59</v>
      </c>
      <c r="U14" s="115">
        <v>3.81</v>
      </c>
      <c r="V14" s="115">
        <v>4.0599999999999996</v>
      </c>
      <c r="W14" s="116">
        <v>3.97</v>
      </c>
      <c r="X14" s="113" t="s">
        <v>75</v>
      </c>
      <c r="Y14" s="115">
        <v>4.2300000000000004</v>
      </c>
      <c r="Z14" s="115">
        <v>4.43</v>
      </c>
      <c r="AA14" s="115">
        <v>4.51</v>
      </c>
      <c r="AB14" s="115">
        <v>4.41</v>
      </c>
      <c r="AC14" s="115">
        <v>4.3899999999999997</v>
      </c>
      <c r="AD14" s="115">
        <v>4.3600000000000003</v>
      </c>
      <c r="AE14" s="115">
        <v>4.28</v>
      </c>
      <c r="AF14" s="115">
        <v>4.28</v>
      </c>
      <c r="AG14" s="115">
        <v>4.25</v>
      </c>
      <c r="AH14" s="116">
        <v>4.0999999999999996</v>
      </c>
    </row>
    <row r="15" spans="1:34" ht="16.5" x14ac:dyDescent="0.35">
      <c r="A15" s="14"/>
      <c r="B15" s="98">
        <v>4.92</v>
      </c>
      <c r="C15" s="98">
        <v>4.8600000000000003</v>
      </c>
      <c r="D15" s="98">
        <v>4.8600000000000003</v>
      </c>
      <c r="E15" s="98">
        <v>4.6500000000000004</v>
      </c>
      <c r="F15" s="99">
        <v>4.62</v>
      </c>
      <c r="G15" s="25"/>
      <c r="H15" s="98">
        <v>1.94</v>
      </c>
      <c r="I15" s="98">
        <v>2.02</v>
      </c>
      <c r="J15" s="98">
        <v>2.1</v>
      </c>
      <c r="K15" s="98">
        <v>2.0499999999999998</v>
      </c>
      <c r="L15" s="98">
        <v>2.13</v>
      </c>
      <c r="M15" s="98">
        <v>2.13</v>
      </c>
      <c r="N15" s="98">
        <v>2.14</v>
      </c>
      <c r="O15" s="98">
        <v>2.14</v>
      </c>
      <c r="P15" s="98">
        <v>2.11</v>
      </c>
      <c r="Q15" s="99">
        <v>1.96</v>
      </c>
      <c r="R15" s="14"/>
      <c r="S15" s="98">
        <v>3.66</v>
      </c>
      <c r="T15" s="98">
        <v>3.62</v>
      </c>
      <c r="U15" s="98">
        <v>3.81</v>
      </c>
      <c r="V15" s="98">
        <v>4.0199999999999996</v>
      </c>
      <c r="W15" s="99">
        <v>3.95</v>
      </c>
      <c r="X15" s="25"/>
      <c r="Y15" s="98">
        <v>4.28</v>
      </c>
      <c r="Z15" s="98">
        <v>4.43</v>
      </c>
      <c r="AA15" s="98">
        <v>4.43</v>
      </c>
      <c r="AB15" s="98">
        <v>4.4000000000000004</v>
      </c>
      <c r="AC15" s="98">
        <v>4.3899999999999997</v>
      </c>
      <c r="AD15" s="98">
        <v>4.41</v>
      </c>
      <c r="AE15" s="98">
        <v>4.28</v>
      </c>
      <c r="AF15" s="98">
        <v>4.3</v>
      </c>
      <c r="AG15" s="98">
        <v>4.25</v>
      </c>
      <c r="AH15" s="99">
        <v>4.05</v>
      </c>
    </row>
    <row r="16" spans="1:34" ht="16.5" x14ac:dyDescent="0.35">
      <c r="A16" s="14"/>
      <c r="B16" s="98">
        <v>4.92</v>
      </c>
      <c r="C16" s="98">
        <v>4.93</v>
      </c>
      <c r="D16" s="98">
        <v>4.87</v>
      </c>
      <c r="E16" s="98">
        <v>4.6500000000000004</v>
      </c>
      <c r="F16" s="99">
        <v>4.58</v>
      </c>
      <c r="G16" s="25"/>
      <c r="H16" s="98">
        <v>1.96</v>
      </c>
      <c r="I16" s="98">
        <v>2.06</v>
      </c>
      <c r="J16" s="98">
        <v>2.08</v>
      </c>
      <c r="K16" s="98">
        <v>2.06</v>
      </c>
      <c r="L16" s="98">
        <v>2.06</v>
      </c>
      <c r="M16" s="98">
        <v>2.09</v>
      </c>
      <c r="N16" s="98">
        <v>2.13</v>
      </c>
      <c r="O16" s="98">
        <v>2.15</v>
      </c>
      <c r="P16" s="98">
        <v>2.06</v>
      </c>
      <c r="Q16" s="99">
        <v>1.89</v>
      </c>
      <c r="R16" s="14"/>
      <c r="S16" s="98">
        <v>3.67</v>
      </c>
      <c r="T16" s="98">
        <v>3.65</v>
      </c>
      <c r="U16" s="98">
        <v>3.76</v>
      </c>
      <c r="V16" s="98">
        <v>3.92</v>
      </c>
      <c r="W16" s="99">
        <v>3.95</v>
      </c>
      <c r="X16" s="25"/>
      <c r="Y16" s="98">
        <v>4.17</v>
      </c>
      <c r="Z16" s="98">
        <v>4.3600000000000003</v>
      </c>
      <c r="AA16" s="98">
        <v>4.4400000000000004</v>
      </c>
      <c r="AB16" s="98">
        <v>4.38</v>
      </c>
      <c r="AC16" s="98">
        <v>4.33</v>
      </c>
      <c r="AD16" s="98">
        <v>4.42</v>
      </c>
      <c r="AE16" s="98">
        <v>4.34</v>
      </c>
      <c r="AF16" s="98">
        <v>4.2699999999999996</v>
      </c>
      <c r="AG16" s="98">
        <v>4.29</v>
      </c>
      <c r="AH16" s="99">
        <v>4.03</v>
      </c>
    </row>
    <row r="17" spans="1:34" ht="16.5" x14ac:dyDescent="0.35">
      <c r="A17" s="14"/>
      <c r="B17" s="98">
        <v>4.88</v>
      </c>
      <c r="C17" s="98">
        <v>4.87</v>
      </c>
      <c r="D17" s="98">
        <v>4.88</v>
      </c>
      <c r="E17" s="98">
        <v>4.6500000000000004</v>
      </c>
      <c r="F17" s="99">
        <v>4.6500000000000004</v>
      </c>
      <c r="G17" s="25"/>
      <c r="H17" s="98">
        <v>1.95</v>
      </c>
      <c r="I17" s="98">
        <v>2.0099999999999998</v>
      </c>
      <c r="J17" s="98">
        <v>2.16</v>
      </c>
      <c r="K17" s="98">
        <v>2.11</v>
      </c>
      <c r="L17" s="98">
        <v>2.16</v>
      </c>
      <c r="M17" s="98">
        <v>2.1800000000000002</v>
      </c>
      <c r="N17" s="98">
        <v>2.27</v>
      </c>
      <c r="O17" s="98">
        <v>2.29</v>
      </c>
      <c r="P17" s="98">
        <v>2.15</v>
      </c>
      <c r="Q17" s="99">
        <v>2.0099999999999998</v>
      </c>
      <c r="R17" s="14"/>
      <c r="S17" s="98">
        <v>3.68</v>
      </c>
      <c r="T17" s="98">
        <v>3.64</v>
      </c>
      <c r="U17" s="98">
        <v>3.84</v>
      </c>
      <c r="V17" s="98">
        <v>4.04</v>
      </c>
      <c r="W17" s="99">
        <v>3.97</v>
      </c>
      <c r="X17" s="25"/>
      <c r="Y17" s="98">
        <v>4.2699999999999996</v>
      </c>
      <c r="Z17" s="98">
        <v>4.37</v>
      </c>
      <c r="AA17" s="98">
        <v>4.51</v>
      </c>
      <c r="AB17" s="98">
        <v>4.32</v>
      </c>
      <c r="AC17" s="98">
        <v>4.38</v>
      </c>
      <c r="AD17" s="98">
        <v>4.4000000000000004</v>
      </c>
      <c r="AE17" s="98">
        <v>4.33</v>
      </c>
      <c r="AF17" s="98">
        <v>4.22</v>
      </c>
      <c r="AG17" s="98">
        <v>4.26</v>
      </c>
      <c r="AH17" s="99">
        <v>4.0999999999999996</v>
      </c>
    </row>
    <row r="18" spans="1:34" ht="16.5" x14ac:dyDescent="0.35">
      <c r="A18" s="14"/>
      <c r="B18" s="98">
        <v>4.9000000000000004</v>
      </c>
      <c r="C18" s="98">
        <v>4.8899999999999997</v>
      </c>
      <c r="D18" s="98">
        <v>4.82</v>
      </c>
      <c r="E18" s="98">
        <v>4.67</v>
      </c>
      <c r="F18" s="99">
        <v>4.59</v>
      </c>
      <c r="G18" s="25"/>
      <c r="H18" s="98">
        <v>1.94</v>
      </c>
      <c r="I18" s="98">
        <v>2.04</v>
      </c>
      <c r="J18" s="98">
        <v>2.09</v>
      </c>
      <c r="K18" s="98">
        <v>2.06</v>
      </c>
      <c r="L18" s="98">
        <v>2.09</v>
      </c>
      <c r="M18" s="98">
        <v>2.16</v>
      </c>
      <c r="N18" s="98">
        <v>2.19</v>
      </c>
      <c r="O18" s="98">
        <v>2.15</v>
      </c>
      <c r="P18" s="98">
        <v>2.08</v>
      </c>
      <c r="Q18" s="99">
        <v>1.87</v>
      </c>
      <c r="R18" s="14"/>
      <c r="S18" s="98">
        <v>3.67</v>
      </c>
      <c r="T18" s="98">
        <v>3.64</v>
      </c>
      <c r="U18" s="98">
        <v>3.79</v>
      </c>
      <c r="V18" s="98">
        <v>3.97</v>
      </c>
      <c r="W18" s="99">
        <v>3.97</v>
      </c>
      <c r="X18" s="25"/>
      <c r="Y18" s="98">
        <v>4.22</v>
      </c>
      <c r="Z18" s="98">
        <v>4.29</v>
      </c>
      <c r="AA18" s="98">
        <v>4.3899999999999997</v>
      </c>
      <c r="AB18" s="98">
        <v>4.34</v>
      </c>
      <c r="AC18" s="98">
        <v>4.34</v>
      </c>
      <c r="AD18" s="98">
        <v>4.3499999999999996</v>
      </c>
      <c r="AE18" s="98">
        <v>4.24</v>
      </c>
      <c r="AF18" s="98">
        <v>4.18</v>
      </c>
      <c r="AG18" s="98">
        <v>4.24</v>
      </c>
      <c r="AH18" s="99">
        <v>4.0999999999999996</v>
      </c>
    </row>
    <row r="19" spans="1:34" ht="16.5" x14ac:dyDescent="0.35">
      <c r="A19" s="14"/>
      <c r="B19" s="98">
        <v>4.8600000000000003</v>
      </c>
      <c r="C19" s="98">
        <v>4.9800000000000004</v>
      </c>
      <c r="D19" s="98">
        <v>4.8499999999999996</v>
      </c>
      <c r="E19" s="98">
        <v>4.66</v>
      </c>
      <c r="F19" s="99">
        <v>4.57</v>
      </c>
      <c r="G19" s="25"/>
      <c r="H19" s="98">
        <v>1.92</v>
      </c>
      <c r="I19" s="98">
        <v>2.0499999999999998</v>
      </c>
      <c r="J19" s="98">
        <v>2.08</v>
      </c>
      <c r="K19" s="98">
        <v>2.11</v>
      </c>
      <c r="L19" s="98">
        <v>2.09</v>
      </c>
      <c r="M19" s="98">
        <v>2.08</v>
      </c>
      <c r="N19" s="98">
        <v>2.06</v>
      </c>
      <c r="O19" s="98">
        <v>2.08</v>
      </c>
      <c r="P19" s="98">
        <v>2.02</v>
      </c>
      <c r="Q19" s="99">
        <v>1.84</v>
      </c>
      <c r="R19" s="14"/>
      <c r="S19" s="98">
        <v>3.88</v>
      </c>
      <c r="T19" s="98">
        <v>3.94</v>
      </c>
      <c r="U19" s="98">
        <v>4.0999999999999996</v>
      </c>
      <c r="V19" s="98">
        <v>4.18</v>
      </c>
      <c r="W19" s="99">
        <v>4.08</v>
      </c>
      <c r="X19" s="25"/>
      <c r="Y19" s="98">
        <v>4.3</v>
      </c>
      <c r="Z19" s="98">
        <v>4.51</v>
      </c>
      <c r="AA19" s="98">
        <v>4.72</v>
      </c>
      <c r="AB19" s="98">
        <v>4.68</v>
      </c>
      <c r="AC19" s="98">
        <v>4.66</v>
      </c>
      <c r="AD19" s="98">
        <v>4.5199999999999996</v>
      </c>
      <c r="AE19" s="98">
        <v>4.4000000000000004</v>
      </c>
      <c r="AF19" s="98">
        <v>4.18</v>
      </c>
      <c r="AG19" s="98">
        <v>4.26</v>
      </c>
      <c r="AH19" s="99">
        <v>4.21</v>
      </c>
    </row>
    <row r="20" spans="1:34" ht="16.5" x14ac:dyDescent="0.35">
      <c r="A20" s="14"/>
      <c r="B20" s="98">
        <v>4.8</v>
      </c>
      <c r="C20" s="98">
        <v>4.9800000000000004</v>
      </c>
      <c r="D20" s="98">
        <v>4.8899999999999997</v>
      </c>
      <c r="E20" s="98">
        <v>4.62</v>
      </c>
      <c r="F20" s="99">
        <v>4.5599999999999996</v>
      </c>
      <c r="G20" s="25"/>
      <c r="H20" s="98">
        <v>1.97</v>
      </c>
      <c r="I20" s="98">
        <v>2.04</v>
      </c>
      <c r="J20" s="98">
        <v>2.12</v>
      </c>
      <c r="K20" s="98">
        <v>2.12</v>
      </c>
      <c r="L20" s="98">
        <v>2.16</v>
      </c>
      <c r="M20" s="98">
        <v>2.1800000000000002</v>
      </c>
      <c r="N20" s="98">
        <v>2.17</v>
      </c>
      <c r="O20" s="98">
        <v>2.12</v>
      </c>
      <c r="P20" s="98">
        <v>2.0299999999999998</v>
      </c>
      <c r="Q20" s="99">
        <v>1.87</v>
      </c>
      <c r="R20" s="14"/>
      <c r="S20" s="98">
        <v>3.91</v>
      </c>
      <c r="T20" s="98">
        <v>3.89</v>
      </c>
      <c r="U20" s="98">
        <v>4.09</v>
      </c>
      <c r="V20" s="98">
        <v>4.13</v>
      </c>
      <c r="W20" s="99">
        <v>4.0999999999999996</v>
      </c>
      <c r="X20" s="25"/>
      <c r="Y20" s="98">
        <v>4.4000000000000004</v>
      </c>
      <c r="Z20" s="98">
        <v>4.4400000000000004</v>
      </c>
      <c r="AA20" s="98">
        <v>4.68</v>
      </c>
      <c r="AB20" s="98">
        <v>4.6500000000000004</v>
      </c>
      <c r="AC20" s="98">
        <v>4.6100000000000003</v>
      </c>
      <c r="AD20" s="98">
        <v>4.5599999999999996</v>
      </c>
      <c r="AE20" s="98">
        <v>4.4000000000000004</v>
      </c>
      <c r="AF20" s="98">
        <v>4.21</v>
      </c>
      <c r="AG20" s="98">
        <v>4.21</v>
      </c>
      <c r="AH20" s="99">
        <v>4.1500000000000004</v>
      </c>
    </row>
    <row r="21" spans="1:34" ht="16.5" x14ac:dyDescent="0.35">
      <c r="A21" s="14"/>
      <c r="B21" s="98">
        <v>4.9000000000000004</v>
      </c>
      <c r="C21" s="98">
        <v>4.93</v>
      </c>
      <c r="D21" s="98">
        <v>4.79</v>
      </c>
      <c r="E21" s="98">
        <v>4.67</v>
      </c>
      <c r="F21" s="99">
        <v>4.57</v>
      </c>
      <c r="G21" s="25"/>
      <c r="H21" s="98">
        <v>1.98</v>
      </c>
      <c r="I21" s="98">
        <v>2.0499999999999998</v>
      </c>
      <c r="J21" s="98">
        <v>2.13</v>
      </c>
      <c r="K21" s="98">
        <v>2.13</v>
      </c>
      <c r="L21" s="98">
        <v>2.14</v>
      </c>
      <c r="M21" s="98">
        <v>2.16</v>
      </c>
      <c r="N21" s="98">
        <v>2.16</v>
      </c>
      <c r="O21" s="98">
        <v>2.0699999999999998</v>
      </c>
      <c r="P21" s="98">
        <v>2</v>
      </c>
      <c r="Q21" s="99">
        <v>1.86</v>
      </c>
      <c r="R21" s="14"/>
      <c r="S21" s="98">
        <v>3.89</v>
      </c>
      <c r="T21" s="98">
        <v>3.92</v>
      </c>
      <c r="U21" s="98">
        <v>4.0999999999999996</v>
      </c>
      <c r="V21" s="98">
        <v>4.1500000000000004</v>
      </c>
      <c r="W21" s="99">
        <v>4.05</v>
      </c>
      <c r="X21" s="25"/>
      <c r="Y21" s="98">
        <v>4.29</v>
      </c>
      <c r="Z21" s="98">
        <v>4.46</v>
      </c>
      <c r="AA21" s="98">
        <v>4.63</v>
      </c>
      <c r="AB21" s="98">
        <v>4.67</v>
      </c>
      <c r="AC21" s="98">
        <v>4.67</v>
      </c>
      <c r="AD21" s="98">
        <v>4.59</v>
      </c>
      <c r="AE21" s="98">
        <v>4.4000000000000004</v>
      </c>
      <c r="AF21" s="98">
        <v>4.26</v>
      </c>
      <c r="AG21" s="98">
        <v>4.28</v>
      </c>
      <c r="AH21" s="99">
        <v>4.1399999999999997</v>
      </c>
    </row>
    <row r="22" spans="1:34" ht="16.5" x14ac:dyDescent="0.35">
      <c r="A22" s="14"/>
      <c r="B22" s="98">
        <v>4.9400000000000004</v>
      </c>
      <c r="C22" s="98">
        <v>5</v>
      </c>
      <c r="D22" s="98">
        <v>4.83</v>
      </c>
      <c r="E22" s="98">
        <v>4.62</v>
      </c>
      <c r="F22" s="99">
        <v>4.57</v>
      </c>
      <c r="G22" s="25"/>
      <c r="H22" s="98">
        <v>1.92</v>
      </c>
      <c r="I22" s="98">
        <v>2.04</v>
      </c>
      <c r="J22" s="98">
        <v>2.0699999999999998</v>
      </c>
      <c r="K22" s="98">
        <v>2.12</v>
      </c>
      <c r="L22" s="98">
        <v>2.13</v>
      </c>
      <c r="M22" s="98">
        <v>2.12</v>
      </c>
      <c r="N22" s="98">
        <v>2.1800000000000002</v>
      </c>
      <c r="O22" s="98">
        <v>2.11</v>
      </c>
      <c r="P22" s="98">
        <v>2.04</v>
      </c>
      <c r="Q22" s="99">
        <v>1.86</v>
      </c>
      <c r="R22" s="14"/>
      <c r="S22" s="98">
        <v>3.83</v>
      </c>
      <c r="T22" s="98">
        <v>3.92</v>
      </c>
      <c r="U22" s="98">
        <v>4.08</v>
      </c>
      <c r="V22" s="98">
        <v>4.16</v>
      </c>
      <c r="W22" s="99">
        <v>4.07</v>
      </c>
      <c r="X22" s="25"/>
      <c r="Y22" s="98">
        <v>4.2699999999999996</v>
      </c>
      <c r="Z22" s="98">
        <v>4.51</v>
      </c>
      <c r="AA22" s="98">
        <v>4.63</v>
      </c>
      <c r="AB22" s="98">
        <v>4.6500000000000004</v>
      </c>
      <c r="AC22" s="98">
        <v>4.6399999999999997</v>
      </c>
      <c r="AD22" s="98">
        <v>4.5999999999999996</v>
      </c>
      <c r="AE22" s="98">
        <v>4.38</v>
      </c>
      <c r="AF22" s="98">
        <v>4.24</v>
      </c>
      <c r="AG22" s="98">
        <v>4.2699999999999996</v>
      </c>
      <c r="AH22" s="99">
        <v>4.22</v>
      </c>
    </row>
    <row r="23" spans="1:34" thickBot="1" x14ac:dyDescent="0.4">
      <c r="A23" s="107"/>
      <c r="B23" s="117">
        <v>4.92</v>
      </c>
      <c r="C23" s="117">
        <v>4.87</v>
      </c>
      <c r="D23" s="117">
        <v>4.9000000000000004</v>
      </c>
      <c r="E23" s="117">
        <v>4.59</v>
      </c>
      <c r="F23" s="118">
        <v>4.6100000000000003</v>
      </c>
      <c r="G23" s="106"/>
      <c r="H23" s="117">
        <v>1.95</v>
      </c>
      <c r="I23" s="117">
        <v>2.04</v>
      </c>
      <c r="J23" s="117">
        <v>2.08</v>
      </c>
      <c r="K23" s="117">
        <v>2.08</v>
      </c>
      <c r="L23" s="117">
        <v>2.11</v>
      </c>
      <c r="M23" s="117">
        <v>2.13</v>
      </c>
      <c r="N23" s="117">
        <v>2.13</v>
      </c>
      <c r="O23" s="117">
        <v>2.1</v>
      </c>
      <c r="P23" s="117">
        <v>2.0099999999999998</v>
      </c>
      <c r="Q23" s="118">
        <v>1.89</v>
      </c>
      <c r="R23" s="107"/>
      <c r="S23" s="117">
        <v>3.88</v>
      </c>
      <c r="T23" s="117">
        <v>3.88</v>
      </c>
      <c r="U23" s="117">
        <v>4.05</v>
      </c>
      <c r="V23" s="117">
        <v>4.1399999999999997</v>
      </c>
      <c r="W23" s="118">
        <v>4.1399999999999997</v>
      </c>
      <c r="X23" s="106"/>
      <c r="Y23" s="117">
        <v>4.26</v>
      </c>
      <c r="Z23" s="117">
        <v>4.4400000000000004</v>
      </c>
      <c r="AA23" s="117">
        <v>4.5999999999999996</v>
      </c>
      <c r="AB23" s="117">
        <v>4.5999999999999996</v>
      </c>
      <c r="AC23" s="117">
        <v>4.58</v>
      </c>
      <c r="AD23" s="117">
        <v>4.54</v>
      </c>
      <c r="AE23" s="117">
        <v>4.3499999999999996</v>
      </c>
      <c r="AF23" s="117">
        <v>4.17</v>
      </c>
      <c r="AG23" s="117">
        <v>4.25</v>
      </c>
      <c r="AH23" s="118">
        <v>4.21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0.25959999999999894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0.23170000000000179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1.1240000000000028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1.1768999999999998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0.45263589743589561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0.35646153846154122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0.80946502057613368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0.77837301587301588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1.4665403076923018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1.1549353846153936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0.87422222222222434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1.1768999999999998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0.22000000000000064</v>
      </c>
      <c r="C33" s="67">
        <f t="shared" ref="C33:F33" si="0">C4-C14</f>
        <v>0.23000000000000043</v>
      </c>
      <c r="D33" s="67">
        <f t="shared" si="0"/>
        <v>0.26999999999999957</v>
      </c>
      <c r="E33" s="67">
        <f t="shared" si="0"/>
        <v>0.26000000000000068</v>
      </c>
      <c r="F33" s="68">
        <f t="shared" si="0"/>
        <v>0.25</v>
      </c>
      <c r="G33" s="69" t="s">
        <v>56</v>
      </c>
      <c r="H33" s="22">
        <f>H4-H14</f>
        <v>0.19999999999999996</v>
      </c>
      <c r="I33" s="22">
        <f t="shared" ref="I33:Q33" si="1">I4-I14</f>
        <v>0.29000000000000004</v>
      </c>
      <c r="J33" s="22">
        <f t="shared" si="1"/>
        <v>0.16999999999999993</v>
      </c>
      <c r="K33" s="22">
        <f t="shared" si="1"/>
        <v>0.19999999999999973</v>
      </c>
      <c r="L33" s="22">
        <f t="shared" si="1"/>
        <v>0.25</v>
      </c>
      <c r="M33" s="22">
        <f t="shared" si="1"/>
        <v>0.24000000000000021</v>
      </c>
      <c r="N33" s="22">
        <f t="shared" si="1"/>
        <v>0.20999999999999996</v>
      </c>
      <c r="O33" s="22">
        <f t="shared" si="1"/>
        <v>0.25</v>
      </c>
      <c r="P33" s="22">
        <f t="shared" si="1"/>
        <v>0.20999999999999996</v>
      </c>
      <c r="Q33" s="70">
        <f t="shared" si="1"/>
        <v>0.21999999999999997</v>
      </c>
      <c r="R33" s="66" t="s">
        <v>54</v>
      </c>
      <c r="S33" s="67">
        <f>S4-S14</f>
        <v>1.2500000000000004</v>
      </c>
      <c r="T33" s="67">
        <f t="shared" ref="T33:W33" si="2">T4-T14</f>
        <v>1.1799999999999997</v>
      </c>
      <c r="U33" s="67">
        <f t="shared" si="2"/>
        <v>1.23</v>
      </c>
      <c r="V33" s="67">
        <f t="shared" si="2"/>
        <v>1.08</v>
      </c>
      <c r="W33" s="68">
        <f t="shared" si="2"/>
        <v>1.23</v>
      </c>
      <c r="X33" s="69" t="s">
        <v>58</v>
      </c>
      <c r="Y33" s="22">
        <f>Y4-Y14</f>
        <v>1.25</v>
      </c>
      <c r="Z33" s="22">
        <f t="shared" ref="Z33:AH33" si="3">Z4-Z14</f>
        <v>1.1500000000000004</v>
      </c>
      <c r="AA33" s="22">
        <f t="shared" si="3"/>
        <v>1.1000000000000005</v>
      </c>
      <c r="AB33" s="22">
        <f t="shared" si="3"/>
        <v>1.17</v>
      </c>
      <c r="AC33" s="22">
        <f t="shared" si="3"/>
        <v>1.17</v>
      </c>
      <c r="AD33" s="22">
        <f t="shared" si="3"/>
        <v>1.1099999999999994</v>
      </c>
      <c r="AE33" s="22">
        <f t="shared" si="3"/>
        <v>1.17</v>
      </c>
      <c r="AF33" s="22">
        <f t="shared" si="3"/>
        <v>1.1799999999999997</v>
      </c>
      <c r="AG33" s="22">
        <f t="shared" si="3"/>
        <v>1.1600000000000001</v>
      </c>
      <c r="AH33" s="70">
        <f t="shared" si="3"/>
        <v>1.1900000000000004</v>
      </c>
    </row>
    <row r="34" spans="1:34" ht="16.5" x14ac:dyDescent="0.35">
      <c r="A34" s="55"/>
      <c r="B34" s="54">
        <f t="shared" ref="B34:F42" si="4">B5-B15</f>
        <v>0.23000000000000043</v>
      </c>
      <c r="C34" s="54">
        <f t="shared" si="4"/>
        <v>0.26999999999999957</v>
      </c>
      <c r="D34" s="54">
        <f t="shared" si="4"/>
        <v>0.21999999999999975</v>
      </c>
      <c r="E34" s="54">
        <f t="shared" si="4"/>
        <v>0.33999999999999986</v>
      </c>
      <c r="F34" s="56">
        <f t="shared" si="4"/>
        <v>0.30999999999999961</v>
      </c>
      <c r="G34" s="71"/>
      <c r="H34" s="22">
        <f t="shared" ref="H34:Q42" si="5">H5-H15</f>
        <v>0.22999999999999998</v>
      </c>
      <c r="I34" s="22">
        <f t="shared" si="5"/>
        <v>0.25999999999999979</v>
      </c>
      <c r="J34" s="22">
        <f t="shared" si="5"/>
        <v>0.20999999999999996</v>
      </c>
      <c r="K34" s="22">
        <f t="shared" si="5"/>
        <v>0.26000000000000023</v>
      </c>
      <c r="L34" s="22">
        <f t="shared" si="5"/>
        <v>0.20999999999999996</v>
      </c>
      <c r="M34" s="22">
        <f t="shared" si="5"/>
        <v>0.25</v>
      </c>
      <c r="N34" s="22">
        <f t="shared" si="5"/>
        <v>0.29999999999999982</v>
      </c>
      <c r="O34" s="22">
        <f t="shared" si="5"/>
        <v>0.33999999999999986</v>
      </c>
      <c r="P34" s="22">
        <f t="shared" si="5"/>
        <v>0.18000000000000016</v>
      </c>
      <c r="Q34" s="70">
        <f t="shared" si="5"/>
        <v>0.25</v>
      </c>
      <c r="R34" s="55"/>
      <c r="S34" s="54">
        <f t="shared" ref="S34:W42" si="6">S5-S15</f>
        <v>1.1499999999999995</v>
      </c>
      <c r="T34" s="54">
        <f t="shared" si="6"/>
        <v>1.2400000000000002</v>
      </c>
      <c r="U34" s="54">
        <f t="shared" si="6"/>
        <v>1.1700000000000004</v>
      </c>
      <c r="V34" s="54">
        <f t="shared" si="6"/>
        <v>1.25</v>
      </c>
      <c r="W34" s="56">
        <f t="shared" si="6"/>
        <v>1.2699999999999996</v>
      </c>
      <c r="X34" s="71"/>
      <c r="Y34" s="22">
        <f t="shared" ref="Y34:AH42" si="7">Y5-Y15</f>
        <v>1.25</v>
      </c>
      <c r="Z34" s="22">
        <f t="shared" si="7"/>
        <v>1.2400000000000002</v>
      </c>
      <c r="AA34" s="22">
        <f t="shared" si="7"/>
        <v>1.3000000000000007</v>
      </c>
      <c r="AB34" s="22">
        <f t="shared" si="7"/>
        <v>1.2999999999999998</v>
      </c>
      <c r="AC34" s="22">
        <f t="shared" si="7"/>
        <v>1.3000000000000007</v>
      </c>
      <c r="AD34" s="22">
        <f t="shared" si="7"/>
        <v>1.2999999999999998</v>
      </c>
      <c r="AE34" s="22">
        <f t="shared" si="7"/>
        <v>1.3499999999999996</v>
      </c>
      <c r="AF34" s="22">
        <f t="shared" si="7"/>
        <v>1.25</v>
      </c>
      <c r="AG34" s="22">
        <f t="shared" si="7"/>
        <v>1.2400000000000002</v>
      </c>
      <c r="AH34" s="70">
        <f t="shared" si="7"/>
        <v>1.2400000000000002</v>
      </c>
    </row>
    <row r="35" spans="1:34" ht="16.5" x14ac:dyDescent="0.35">
      <c r="A35" s="55"/>
      <c r="B35" s="54">
        <f t="shared" si="4"/>
        <v>0.28000000000000025</v>
      </c>
      <c r="C35" s="54">
        <f t="shared" si="4"/>
        <v>0.16000000000000014</v>
      </c>
      <c r="D35" s="54">
        <f t="shared" si="4"/>
        <v>0.29000000000000004</v>
      </c>
      <c r="E35" s="54">
        <f t="shared" si="4"/>
        <v>0.25999999999999979</v>
      </c>
      <c r="F35" s="56">
        <f t="shared" si="4"/>
        <v>0.20999999999999996</v>
      </c>
      <c r="G35" s="71"/>
      <c r="H35" s="22">
        <f t="shared" si="5"/>
        <v>0.20999999999999996</v>
      </c>
      <c r="I35" s="22">
        <f t="shared" si="5"/>
        <v>0.18000000000000016</v>
      </c>
      <c r="J35" s="22">
        <f t="shared" si="5"/>
        <v>0.25999999999999979</v>
      </c>
      <c r="K35" s="22">
        <f t="shared" si="5"/>
        <v>0.23999999999999977</v>
      </c>
      <c r="L35" s="22">
        <f t="shared" si="5"/>
        <v>0.23999999999999977</v>
      </c>
      <c r="M35" s="22">
        <f t="shared" si="5"/>
        <v>0.28000000000000025</v>
      </c>
      <c r="N35" s="22">
        <f t="shared" si="5"/>
        <v>0.30000000000000027</v>
      </c>
      <c r="O35" s="22">
        <f t="shared" si="5"/>
        <v>0.22999999999999998</v>
      </c>
      <c r="P35" s="22">
        <f t="shared" si="5"/>
        <v>0.27</v>
      </c>
      <c r="Q35" s="70">
        <f t="shared" si="5"/>
        <v>0.24</v>
      </c>
      <c r="R35" s="55"/>
      <c r="S35" s="54">
        <f t="shared" si="6"/>
        <v>1.3200000000000003</v>
      </c>
      <c r="T35" s="54">
        <f t="shared" si="6"/>
        <v>1.1999999999999997</v>
      </c>
      <c r="U35" s="54">
        <f t="shared" si="6"/>
        <v>1.21</v>
      </c>
      <c r="V35" s="54">
        <f t="shared" si="6"/>
        <v>1.2000000000000002</v>
      </c>
      <c r="W35" s="56">
        <f t="shared" si="6"/>
        <v>1.25</v>
      </c>
      <c r="X35" s="71"/>
      <c r="Y35" s="22">
        <f t="shared" si="7"/>
        <v>1.38</v>
      </c>
      <c r="Z35" s="22">
        <f t="shared" si="7"/>
        <v>1.2399999999999993</v>
      </c>
      <c r="AA35" s="22">
        <f t="shared" si="7"/>
        <v>1.2999999999999998</v>
      </c>
      <c r="AB35" s="22">
        <f t="shared" si="7"/>
        <v>1.3200000000000003</v>
      </c>
      <c r="AC35" s="22">
        <f t="shared" si="7"/>
        <v>1.3899999999999997</v>
      </c>
      <c r="AD35" s="22">
        <f t="shared" si="7"/>
        <v>1.42</v>
      </c>
      <c r="AE35" s="22">
        <f t="shared" si="7"/>
        <v>1.21</v>
      </c>
      <c r="AF35" s="22">
        <f t="shared" si="7"/>
        <v>1.25</v>
      </c>
      <c r="AG35" s="22">
        <f t="shared" si="7"/>
        <v>1.29</v>
      </c>
      <c r="AH35" s="70">
        <f t="shared" si="7"/>
        <v>1.2699999999999996</v>
      </c>
    </row>
    <row r="36" spans="1:34" ht="16.5" x14ac:dyDescent="0.35">
      <c r="A36" s="55"/>
      <c r="B36" s="54">
        <f t="shared" si="4"/>
        <v>0.23000000000000043</v>
      </c>
      <c r="C36" s="54">
        <f t="shared" si="4"/>
        <v>0.25</v>
      </c>
      <c r="D36" s="54">
        <f t="shared" si="4"/>
        <v>0.35000000000000053</v>
      </c>
      <c r="E36" s="54">
        <f t="shared" si="4"/>
        <v>0.30999999999999961</v>
      </c>
      <c r="F36" s="56">
        <f t="shared" si="4"/>
        <v>0.19999999999999929</v>
      </c>
      <c r="G36" s="71"/>
      <c r="H36" s="22">
        <f t="shared" si="5"/>
        <v>0.2300000000000002</v>
      </c>
      <c r="I36" s="22">
        <f t="shared" si="5"/>
        <v>0.28000000000000025</v>
      </c>
      <c r="J36" s="22">
        <f t="shared" si="5"/>
        <v>0.19999999999999973</v>
      </c>
      <c r="K36" s="22">
        <f t="shared" si="5"/>
        <v>0.25</v>
      </c>
      <c r="L36" s="22">
        <f t="shared" si="5"/>
        <v>0.25999999999999979</v>
      </c>
      <c r="M36" s="22">
        <f t="shared" si="5"/>
        <v>0.25</v>
      </c>
      <c r="N36" s="22">
        <f t="shared" si="5"/>
        <v>0.22999999999999998</v>
      </c>
      <c r="O36" s="22">
        <f t="shared" si="5"/>
        <v>0.18999999999999995</v>
      </c>
      <c r="P36" s="22">
        <f t="shared" si="5"/>
        <v>0.26000000000000023</v>
      </c>
      <c r="Q36" s="70">
        <f t="shared" si="5"/>
        <v>0.21000000000000041</v>
      </c>
      <c r="R36" s="55"/>
      <c r="S36" s="54">
        <f t="shared" si="6"/>
        <v>1.3399999999999994</v>
      </c>
      <c r="T36" s="54">
        <f t="shared" si="6"/>
        <v>1.31</v>
      </c>
      <c r="U36" s="54">
        <f t="shared" si="6"/>
        <v>1.2000000000000002</v>
      </c>
      <c r="V36" s="54">
        <f t="shared" si="6"/>
        <v>1.1799999999999997</v>
      </c>
      <c r="W36" s="56">
        <f t="shared" si="6"/>
        <v>1.2799999999999998</v>
      </c>
      <c r="X36" s="71"/>
      <c r="Y36" s="22">
        <f t="shared" si="7"/>
        <v>1.2300000000000004</v>
      </c>
      <c r="Z36" s="22">
        <f t="shared" si="7"/>
        <v>1.2699999999999996</v>
      </c>
      <c r="AA36" s="22">
        <f t="shared" si="7"/>
        <v>1.2700000000000005</v>
      </c>
      <c r="AB36" s="22">
        <f t="shared" si="7"/>
        <v>1.37</v>
      </c>
      <c r="AC36" s="22">
        <f t="shared" si="7"/>
        <v>1.3200000000000003</v>
      </c>
      <c r="AD36" s="22">
        <f t="shared" si="7"/>
        <v>1.2399999999999993</v>
      </c>
      <c r="AE36" s="22">
        <f t="shared" si="7"/>
        <v>1.1500000000000004</v>
      </c>
      <c r="AF36" s="22">
        <f t="shared" si="7"/>
        <v>1.21</v>
      </c>
      <c r="AG36" s="22">
        <f t="shared" si="7"/>
        <v>1.37</v>
      </c>
      <c r="AH36" s="70">
        <f t="shared" si="7"/>
        <v>1.21</v>
      </c>
    </row>
    <row r="37" spans="1:34" ht="16.5" x14ac:dyDescent="0.35">
      <c r="A37" s="55"/>
      <c r="B37" s="54">
        <f t="shared" si="4"/>
        <v>0.10999999999999943</v>
      </c>
      <c r="C37" s="54">
        <f t="shared" si="4"/>
        <v>0.23000000000000043</v>
      </c>
      <c r="D37" s="54">
        <f t="shared" si="4"/>
        <v>0.20999999999999996</v>
      </c>
      <c r="E37" s="54">
        <f t="shared" si="4"/>
        <v>0.19000000000000039</v>
      </c>
      <c r="F37" s="56">
        <f t="shared" si="4"/>
        <v>0.24000000000000021</v>
      </c>
      <c r="G37" s="71"/>
      <c r="H37" s="22">
        <f t="shared" si="5"/>
        <v>0.29000000000000004</v>
      </c>
      <c r="I37" s="22">
        <f t="shared" si="5"/>
        <v>0.20999999999999996</v>
      </c>
      <c r="J37" s="22">
        <f t="shared" si="5"/>
        <v>0.24000000000000021</v>
      </c>
      <c r="K37" s="22">
        <f t="shared" si="5"/>
        <v>0.21999999999999975</v>
      </c>
      <c r="L37" s="22">
        <f t="shared" si="5"/>
        <v>0.22999999999999998</v>
      </c>
      <c r="M37" s="22">
        <f t="shared" si="5"/>
        <v>0.1599999999999997</v>
      </c>
      <c r="N37" s="22">
        <f t="shared" si="5"/>
        <v>0.18000000000000016</v>
      </c>
      <c r="O37" s="22">
        <f t="shared" si="5"/>
        <v>0.20999999999999996</v>
      </c>
      <c r="P37" s="22">
        <f t="shared" si="5"/>
        <v>0.16999999999999993</v>
      </c>
      <c r="Q37" s="70">
        <f t="shared" si="5"/>
        <v>0.19999999999999973</v>
      </c>
      <c r="R37" s="55"/>
      <c r="S37" s="54">
        <f t="shared" si="6"/>
        <v>1.3399999999999999</v>
      </c>
      <c r="T37" s="54">
        <f t="shared" si="6"/>
        <v>1.3400000000000003</v>
      </c>
      <c r="U37" s="54">
        <f t="shared" si="6"/>
        <v>1.2999999999999998</v>
      </c>
      <c r="V37" s="54">
        <f t="shared" si="6"/>
        <v>1.3199999999999998</v>
      </c>
      <c r="W37" s="56">
        <f t="shared" si="6"/>
        <v>1.3599999999999999</v>
      </c>
      <c r="X37" s="71"/>
      <c r="Y37" s="22">
        <f t="shared" si="7"/>
        <v>1.1299999999999999</v>
      </c>
      <c r="Z37" s="22">
        <f t="shared" si="7"/>
        <v>1.3499999999999996</v>
      </c>
      <c r="AA37" s="22">
        <f t="shared" si="7"/>
        <v>1.2800000000000002</v>
      </c>
      <c r="AB37" s="22">
        <f t="shared" si="7"/>
        <v>1.3500000000000005</v>
      </c>
      <c r="AC37" s="22">
        <f t="shared" si="7"/>
        <v>1.3200000000000003</v>
      </c>
      <c r="AD37" s="22">
        <f t="shared" si="7"/>
        <v>1.33</v>
      </c>
      <c r="AE37" s="22">
        <f t="shared" si="7"/>
        <v>1.21</v>
      </c>
      <c r="AF37" s="22">
        <f t="shared" si="7"/>
        <v>1.3399999999999999</v>
      </c>
      <c r="AG37" s="22">
        <f t="shared" si="7"/>
        <v>1.2000000000000002</v>
      </c>
      <c r="AH37" s="70">
        <f t="shared" si="7"/>
        <v>1.1800000000000006</v>
      </c>
    </row>
    <row r="38" spans="1:34" ht="16.5" x14ac:dyDescent="0.35">
      <c r="A38" s="55" t="s">
        <v>53</v>
      </c>
      <c r="B38" s="54">
        <f t="shared" si="4"/>
        <v>0.27999999999999936</v>
      </c>
      <c r="C38" s="54">
        <f t="shared" si="4"/>
        <v>0.23999999999999932</v>
      </c>
      <c r="D38" s="54">
        <f t="shared" si="4"/>
        <v>0.19000000000000039</v>
      </c>
      <c r="E38" s="54">
        <f t="shared" si="4"/>
        <v>0.32000000000000028</v>
      </c>
      <c r="F38" s="56">
        <f t="shared" si="4"/>
        <v>0.30999999999999961</v>
      </c>
      <c r="G38" s="71" t="s">
        <v>57</v>
      </c>
      <c r="H38" s="22">
        <f t="shared" si="5"/>
        <v>0.31000000000000005</v>
      </c>
      <c r="I38" s="22">
        <f t="shared" si="5"/>
        <v>0.26000000000000023</v>
      </c>
      <c r="J38" s="22">
        <f t="shared" si="5"/>
        <v>0.17999999999999972</v>
      </c>
      <c r="K38" s="22">
        <f t="shared" si="5"/>
        <v>0.2200000000000002</v>
      </c>
      <c r="L38" s="22">
        <f t="shared" si="5"/>
        <v>0.22999999999999998</v>
      </c>
      <c r="M38" s="22">
        <f t="shared" si="5"/>
        <v>0.23999999999999977</v>
      </c>
      <c r="N38" s="22">
        <f t="shared" si="5"/>
        <v>0.21999999999999975</v>
      </c>
      <c r="O38" s="22">
        <f t="shared" si="5"/>
        <v>0.25999999999999979</v>
      </c>
      <c r="P38" s="22">
        <f t="shared" si="5"/>
        <v>0.22999999999999998</v>
      </c>
      <c r="Q38" s="70">
        <f t="shared" si="5"/>
        <v>0.28999999999999981</v>
      </c>
      <c r="R38" s="55" t="s">
        <v>55</v>
      </c>
      <c r="S38" s="54">
        <f t="shared" si="6"/>
        <v>1.0499999999999998</v>
      </c>
      <c r="T38" s="54">
        <f t="shared" si="6"/>
        <v>0.89999999999999991</v>
      </c>
      <c r="U38" s="54">
        <f t="shared" si="6"/>
        <v>0.99000000000000021</v>
      </c>
      <c r="V38" s="54">
        <f t="shared" si="6"/>
        <v>0.97000000000000064</v>
      </c>
      <c r="W38" s="56">
        <f t="shared" si="6"/>
        <v>1.0199999999999996</v>
      </c>
      <c r="X38" s="71" t="s">
        <v>59</v>
      </c>
      <c r="Y38" s="22">
        <f t="shared" si="7"/>
        <v>1.0099999999999998</v>
      </c>
      <c r="Z38" s="22">
        <f t="shared" si="7"/>
        <v>0.99000000000000021</v>
      </c>
      <c r="AA38" s="22">
        <f t="shared" si="7"/>
        <v>1.0700000000000003</v>
      </c>
      <c r="AB38" s="22">
        <f t="shared" si="7"/>
        <v>1.0300000000000002</v>
      </c>
      <c r="AC38" s="22">
        <f t="shared" si="7"/>
        <v>1.1399999999999997</v>
      </c>
      <c r="AD38" s="22">
        <f t="shared" si="7"/>
        <v>1.08</v>
      </c>
      <c r="AE38" s="22">
        <f t="shared" si="7"/>
        <v>1.0699999999999994</v>
      </c>
      <c r="AF38" s="22">
        <f t="shared" si="7"/>
        <v>1.0500000000000007</v>
      </c>
      <c r="AG38" s="22">
        <f t="shared" si="7"/>
        <v>1.0600000000000005</v>
      </c>
      <c r="AH38" s="70">
        <f t="shared" si="7"/>
        <v>1.0499999999999998</v>
      </c>
    </row>
    <row r="39" spans="1:34" ht="16.5" x14ac:dyDescent="0.35">
      <c r="A39" s="55"/>
      <c r="B39" s="54">
        <f t="shared" si="4"/>
        <v>0.37000000000000011</v>
      </c>
      <c r="C39" s="54">
        <f t="shared" si="4"/>
        <v>0.27999999999999936</v>
      </c>
      <c r="D39" s="54">
        <f t="shared" si="4"/>
        <v>0.24000000000000021</v>
      </c>
      <c r="E39" s="54">
        <f t="shared" si="4"/>
        <v>0.25999999999999979</v>
      </c>
      <c r="F39" s="56">
        <f t="shared" si="4"/>
        <v>0.33000000000000007</v>
      </c>
      <c r="G39" s="71"/>
      <c r="H39" s="22">
        <f t="shared" si="5"/>
        <v>0.24</v>
      </c>
      <c r="I39" s="22">
        <f t="shared" si="5"/>
        <v>0.29000000000000004</v>
      </c>
      <c r="J39" s="22">
        <f t="shared" si="5"/>
        <v>0.25</v>
      </c>
      <c r="K39" s="22">
        <f t="shared" si="5"/>
        <v>0.23999999999999977</v>
      </c>
      <c r="L39" s="22">
        <f t="shared" si="5"/>
        <v>0.20999999999999996</v>
      </c>
      <c r="M39" s="22">
        <f t="shared" si="5"/>
        <v>0.17999999999999972</v>
      </c>
      <c r="N39" s="22">
        <f t="shared" si="5"/>
        <v>0.20999999999999996</v>
      </c>
      <c r="O39" s="22">
        <f t="shared" si="5"/>
        <v>0.17999999999999972</v>
      </c>
      <c r="P39" s="22">
        <f t="shared" si="5"/>
        <v>0.21000000000000041</v>
      </c>
      <c r="Q39" s="70">
        <f t="shared" si="5"/>
        <v>0.23999999999999977</v>
      </c>
      <c r="R39" s="55"/>
      <c r="S39" s="54">
        <f t="shared" si="6"/>
        <v>1.0499999999999998</v>
      </c>
      <c r="T39" s="54">
        <f t="shared" si="6"/>
        <v>1.1299999999999994</v>
      </c>
      <c r="U39" s="54">
        <f t="shared" si="6"/>
        <v>1.1600000000000001</v>
      </c>
      <c r="V39" s="54">
        <f t="shared" si="6"/>
        <v>1.0499999999999998</v>
      </c>
      <c r="W39" s="56">
        <f t="shared" si="6"/>
        <v>0.99000000000000021</v>
      </c>
      <c r="X39" s="71"/>
      <c r="Y39" s="22">
        <f t="shared" si="7"/>
        <v>0.96999999999999975</v>
      </c>
      <c r="Z39" s="22">
        <f t="shared" si="7"/>
        <v>0.96999999999999975</v>
      </c>
      <c r="AA39" s="22">
        <f t="shared" si="7"/>
        <v>1.08</v>
      </c>
      <c r="AB39" s="22">
        <f t="shared" si="7"/>
        <v>1.0599999999999996</v>
      </c>
      <c r="AC39" s="22">
        <f t="shared" si="7"/>
        <v>1.0899999999999999</v>
      </c>
      <c r="AD39" s="22">
        <f t="shared" si="7"/>
        <v>1.1900000000000004</v>
      </c>
      <c r="AE39" s="22">
        <f t="shared" si="7"/>
        <v>1.04</v>
      </c>
      <c r="AF39" s="22">
        <f t="shared" si="7"/>
        <v>1.1299999999999999</v>
      </c>
      <c r="AG39" s="22">
        <f t="shared" si="7"/>
        <v>1.1299999999999999</v>
      </c>
      <c r="AH39" s="70">
        <f t="shared" si="7"/>
        <v>1.1399999999999997</v>
      </c>
    </row>
    <row r="40" spans="1:34" ht="16.5" x14ac:dyDescent="0.35">
      <c r="A40" s="55"/>
      <c r="B40" s="54">
        <f t="shared" si="4"/>
        <v>0.20999999999999996</v>
      </c>
      <c r="C40" s="54">
        <f t="shared" si="4"/>
        <v>0.32000000000000028</v>
      </c>
      <c r="D40" s="54">
        <f t="shared" si="4"/>
        <v>0.30999999999999961</v>
      </c>
      <c r="E40" s="54">
        <f t="shared" si="4"/>
        <v>0.29000000000000004</v>
      </c>
      <c r="F40" s="56">
        <f t="shared" si="4"/>
        <v>0.3199999999999994</v>
      </c>
      <c r="G40" s="71"/>
      <c r="H40" s="22">
        <f t="shared" si="5"/>
        <v>0.24000000000000021</v>
      </c>
      <c r="I40" s="22">
        <f t="shared" si="5"/>
        <v>0.28000000000000025</v>
      </c>
      <c r="J40" s="22">
        <f t="shared" si="5"/>
        <v>0.2200000000000002</v>
      </c>
      <c r="K40" s="22">
        <f t="shared" si="5"/>
        <v>0.22999999999999998</v>
      </c>
      <c r="L40" s="22">
        <f t="shared" si="5"/>
        <v>0.20999999999999996</v>
      </c>
      <c r="M40" s="22">
        <f t="shared" si="5"/>
        <v>0.19999999999999973</v>
      </c>
      <c r="N40" s="22">
        <f t="shared" si="5"/>
        <v>0.19999999999999973</v>
      </c>
      <c r="O40" s="22">
        <f t="shared" si="5"/>
        <v>0.25</v>
      </c>
      <c r="P40" s="22">
        <f t="shared" si="5"/>
        <v>0.2799999999999998</v>
      </c>
      <c r="Q40" s="70">
        <f t="shared" si="5"/>
        <v>0.26</v>
      </c>
      <c r="R40" s="55"/>
      <c r="S40" s="54">
        <f t="shared" si="6"/>
        <v>0.87999999999999945</v>
      </c>
      <c r="T40" s="54">
        <f t="shared" si="6"/>
        <v>0.94000000000000039</v>
      </c>
      <c r="U40" s="54">
        <f t="shared" si="6"/>
        <v>0.99000000000000021</v>
      </c>
      <c r="V40" s="54">
        <f t="shared" si="6"/>
        <v>1.0499999999999998</v>
      </c>
      <c r="W40" s="56">
        <f t="shared" si="6"/>
        <v>1</v>
      </c>
      <c r="X40" s="71"/>
      <c r="Y40" s="22">
        <f t="shared" si="7"/>
        <v>1.0499999999999998</v>
      </c>
      <c r="Z40" s="22">
        <f t="shared" si="7"/>
        <v>1.1200000000000001</v>
      </c>
      <c r="AA40" s="22">
        <f t="shared" si="7"/>
        <v>1.0300000000000002</v>
      </c>
      <c r="AB40" s="22">
        <f t="shared" si="7"/>
        <v>1.04</v>
      </c>
      <c r="AC40" s="22">
        <f t="shared" si="7"/>
        <v>1.0999999999999996</v>
      </c>
      <c r="AD40" s="22">
        <f t="shared" si="7"/>
        <v>1.17</v>
      </c>
      <c r="AE40" s="22">
        <f t="shared" si="7"/>
        <v>1.1399999999999997</v>
      </c>
      <c r="AF40" s="22">
        <f t="shared" si="7"/>
        <v>1.08</v>
      </c>
      <c r="AG40" s="22">
        <f t="shared" si="7"/>
        <v>1.2399999999999993</v>
      </c>
      <c r="AH40" s="70">
        <f t="shared" si="7"/>
        <v>1.1400000000000006</v>
      </c>
    </row>
    <row r="41" spans="1:34" ht="16.5" x14ac:dyDescent="0.35">
      <c r="A41" s="55"/>
      <c r="B41" s="54">
        <f t="shared" si="4"/>
        <v>0.16999999999999993</v>
      </c>
      <c r="C41" s="54">
        <f t="shared" si="4"/>
        <v>0.29000000000000004</v>
      </c>
      <c r="D41" s="54">
        <f t="shared" si="4"/>
        <v>0.16000000000000014</v>
      </c>
      <c r="E41" s="54">
        <f t="shared" si="4"/>
        <v>0.20000000000000018</v>
      </c>
      <c r="F41" s="56">
        <f t="shared" si="4"/>
        <v>0.17999999999999972</v>
      </c>
      <c r="G41" s="71"/>
      <c r="H41" s="22">
        <f t="shared" si="5"/>
        <v>0.22999999999999998</v>
      </c>
      <c r="I41" s="22">
        <f t="shared" si="5"/>
        <v>0.22999999999999998</v>
      </c>
      <c r="J41" s="22">
        <f t="shared" si="5"/>
        <v>0.2200000000000002</v>
      </c>
      <c r="K41" s="22">
        <f t="shared" si="5"/>
        <v>0.25</v>
      </c>
      <c r="L41" s="22">
        <f t="shared" si="5"/>
        <v>0.25</v>
      </c>
      <c r="M41" s="22">
        <f t="shared" si="5"/>
        <v>0.23999999999999977</v>
      </c>
      <c r="N41" s="22">
        <f t="shared" si="5"/>
        <v>0.17999999999999972</v>
      </c>
      <c r="O41" s="22">
        <f t="shared" si="5"/>
        <v>0.20999999999999996</v>
      </c>
      <c r="P41" s="22">
        <f t="shared" si="5"/>
        <v>0.25999999999999979</v>
      </c>
      <c r="Q41" s="70">
        <f t="shared" si="5"/>
        <v>0.21999999999999997</v>
      </c>
      <c r="R41" s="55"/>
      <c r="S41" s="54">
        <f t="shared" si="6"/>
        <v>0.97999999999999954</v>
      </c>
      <c r="T41" s="54">
        <f t="shared" si="6"/>
        <v>1</v>
      </c>
      <c r="U41" s="54">
        <f t="shared" si="6"/>
        <v>0.96999999999999975</v>
      </c>
      <c r="V41" s="54">
        <f t="shared" si="6"/>
        <v>1.04</v>
      </c>
      <c r="W41" s="56">
        <f t="shared" si="6"/>
        <v>1.0599999999999996</v>
      </c>
      <c r="X41" s="71"/>
      <c r="Y41" s="22">
        <f t="shared" si="7"/>
        <v>1.0200000000000005</v>
      </c>
      <c r="Z41" s="22">
        <f t="shared" si="7"/>
        <v>1.1500000000000004</v>
      </c>
      <c r="AA41" s="22">
        <f t="shared" si="7"/>
        <v>1.1600000000000001</v>
      </c>
      <c r="AB41" s="22">
        <f t="shared" si="7"/>
        <v>1.0699999999999994</v>
      </c>
      <c r="AC41" s="22">
        <f t="shared" si="7"/>
        <v>1.0900000000000007</v>
      </c>
      <c r="AD41" s="22">
        <f t="shared" si="7"/>
        <v>1.1100000000000003</v>
      </c>
      <c r="AE41" s="22">
        <f t="shared" si="7"/>
        <v>1.1600000000000001</v>
      </c>
      <c r="AF41" s="22">
        <f t="shared" si="7"/>
        <v>1.1499999999999995</v>
      </c>
      <c r="AG41" s="22">
        <f t="shared" si="7"/>
        <v>1.0900000000000007</v>
      </c>
      <c r="AH41" s="70">
        <f t="shared" si="7"/>
        <v>1.1299999999999999</v>
      </c>
    </row>
    <row r="42" spans="1:34" thickBot="1" x14ac:dyDescent="0.4">
      <c r="A42" s="57"/>
      <c r="B42" s="58">
        <f t="shared" si="4"/>
        <v>0.33999999999999986</v>
      </c>
      <c r="C42" s="58">
        <f t="shared" si="4"/>
        <v>0.47999999999999954</v>
      </c>
      <c r="D42" s="58">
        <f t="shared" si="4"/>
        <v>0.27999999999999936</v>
      </c>
      <c r="E42" s="58">
        <f t="shared" si="4"/>
        <v>0.21999999999999975</v>
      </c>
      <c r="F42" s="59">
        <f t="shared" si="4"/>
        <v>0.26999999999999957</v>
      </c>
      <c r="G42" s="73"/>
      <c r="H42" s="36">
        <f t="shared" si="5"/>
        <v>0.17999999999999994</v>
      </c>
      <c r="I42" s="36">
        <f t="shared" si="5"/>
        <v>0.21999999999999975</v>
      </c>
      <c r="J42" s="36">
        <f t="shared" si="5"/>
        <v>0.23999999999999977</v>
      </c>
      <c r="K42" s="36">
        <f t="shared" si="5"/>
        <v>0.25999999999999979</v>
      </c>
      <c r="L42" s="36">
        <f t="shared" si="5"/>
        <v>0.2200000000000002</v>
      </c>
      <c r="M42" s="36">
        <f t="shared" si="5"/>
        <v>0.22999999999999998</v>
      </c>
      <c r="N42" s="36">
        <f t="shared" si="5"/>
        <v>0.20999999999999996</v>
      </c>
      <c r="O42" s="36">
        <f t="shared" si="5"/>
        <v>0.21999999999999975</v>
      </c>
      <c r="P42" s="36">
        <f t="shared" si="5"/>
        <v>0.23000000000000043</v>
      </c>
      <c r="Q42" s="74">
        <f t="shared" si="5"/>
        <v>0.15999999999999992</v>
      </c>
      <c r="R42" s="57"/>
      <c r="S42" s="58">
        <f t="shared" si="6"/>
        <v>0.87999999999999989</v>
      </c>
      <c r="T42" s="58">
        <f t="shared" si="6"/>
        <v>0.91999999999999993</v>
      </c>
      <c r="U42" s="58">
        <f t="shared" si="6"/>
        <v>1.0300000000000002</v>
      </c>
      <c r="V42" s="58">
        <f t="shared" si="6"/>
        <v>0.96</v>
      </c>
      <c r="W42" s="59">
        <f t="shared" si="6"/>
        <v>0.99000000000000021</v>
      </c>
      <c r="X42" s="73"/>
      <c r="Y42" s="36">
        <f t="shared" si="7"/>
        <v>1</v>
      </c>
      <c r="Z42" s="36">
        <f t="shared" si="7"/>
        <v>1.1299999999999999</v>
      </c>
      <c r="AA42" s="36">
        <f t="shared" si="7"/>
        <v>1.04</v>
      </c>
      <c r="AB42" s="36">
        <f t="shared" si="7"/>
        <v>1.2600000000000007</v>
      </c>
      <c r="AC42" s="36">
        <f t="shared" si="7"/>
        <v>1.2000000000000002</v>
      </c>
      <c r="AD42" s="36">
        <f t="shared" si="7"/>
        <v>1.1900000000000004</v>
      </c>
      <c r="AE42" s="36">
        <f t="shared" si="7"/>
        <v>1.1400000000000006</v>
      </c>
      <c r="AF42" s="36">
        <f t="shared" si="7"/>
        <v>1.1100000000000003</v>
      </c>
      <c r="AG42" s="36">
        <f t="shared" si="7"/>
        <v>1.17</v>
      </c>
      <c r="AH42" s="74">
        <f t="shared" si="7"/>
        <v>1.04</v>
      </c>
    </row>
    <row r="43" spans="1:34" thickTop="1" x14ac:dyDescent="0.35">
      <c r="A43" s="82" t="s">
        <v>65</v>
      </c>
      <c r="B43" s="60">
        <f>AVERAGE(B33:F37)</f>
        <v>0.24480000000000005</v>
      </c>
      <c r="C43" s="64" t="s">
        <v>51</v>
      </c>
      <c r="D43" s="60">
        <f>MAX(B33:F37)-MIN(B33:F37)</f>
        <v>0.2400000000000011</v>
      </c>
      <c r="E43" s="64" t="s">
        <v>50</v>
      </c>
      <c r="F43" s="61">
        <f>B43/(0.975/E27)</f>
        <v>0.42683076923076935</v>
      </c>
      <c r="G43" s="82" t="s">
        <v>65</v>
      </c>
      <c r="H43" s="60">
        <f>AVERAGE(H33:Q37)</f>
        <v>0.23300000000000007</v>
      </c>
      <c r="I43" s="64" t="s">
        <v>51</v>
      </c>
      <c r="J43" s="60">
        <f>MAX(H33:Q37)-MIN(H33:Q37)</f>
        <v>0.18000000000000016</v>
      </c>
      <c r="K43" s="64" t="s">
        <v>50</v>
      </c>
      <c r="L43" s="78">
        <f>H43/(0.975/K27)</f>
        <v>0.35846153846153855</v>
      </c>
      <c r="M43" s="79" t="s">
        <v>60</v>
      </c>
      <c r="N43" s="80">
        <f>1-(J43/2*H43)</f>
        <v>0.97902999999999996</v>
      </c>
      <c r="O43" s="84" t="s">
        <v>62</v>
      </c>
      <c r="P43" s="86">
        <f>MAX(H33:Q42)-MIN(H33:Q42)</f>
        <v>0.18000000000000016</v>
      </c>
      <c r="Q43" s="152"/>
      <c r="R43" s="82" t="s">
        <v>65</v>
      </c>
      <c r="S43" s="60">
        <f>AVERAGE(S33:W37)</f>
        <v>1.2479999999999998</v>
      </c>
      <c r="T43" s="64" t="s">
        <v>51</v>
      </c>
      <c r="U43" s="60">
        <f>MAX(S33:W37)-MIN(S33:W37)</f>
        <v>0.2799999999999998</v>
      </c>
      <c r="V43" s="64" t="s">
        <v>50</v>
      </c>
      <c r="W43" s="61">
        <f>S43/(0.975/V27)</f>
        <v>1.7919999999999994</v>
      </c>
      <c r="X43" s="82" t="s">
        <v>65</v>
      </c>
      <c r="Y43" s="60">
        <f>AVERAGE(Y33:AH37)</f>
        <v>1.2564000000000002</v>
      </c>
      <c r="Z43" s="64" t="s">
        <v>51</v>
      </c>
      <c r="AA43" s="60">
        <f>MAX(Y33:AH37)-MIN(Y33:AH37)</f>
        <v>0.3199999999999994</v>
      </c>
      <c r="AB43" s="64" t="s">
        <v>50</v>
      </c>
      <c r="AC43" s="78">
        <f>Y43/(2.268/AB27)</f>
        <v>0.83095238095238122</v>
      </c>
      <c r="AD43" s="79" t="s">
        <v>60</v>
      </c>
      <c r="AE43" s="80">
        <f>1-(AA43/2*Y43)</f>
        <v>0.79897600000000035</v>
      </c>
      <c r="AF43" s="84" t="s">
        <v>62</v>
      </c>
      <c r="AG43" s="86">
        <f>MAX(Y33:AH42)-MIN(Y33:AH42)</f>
        <v>0.45000000000000018</v>
      </c>
      <c r="AH43" s="152"/>
    </row>
    <row r="44" spans="1:34" thickBot="1" x14ac:dyDescent="0.4">
      <c r="A44" s="83" t="s">
        <v>64</v>
      </c>
      <c r="B44" s="62">
        <f>AVERAGE(B39:F42)</f>
        <v>0.27599999999999986</v>
      </c>
      <c r="C44" s="65" t="s">
        <v>51</v>
      </c>
      <c r="D44" s="62">
        <f>MAX(B38:F42)-MIN(B38:F42)</f>
        <v>0.3199999999999994</v>
      </c>
      <c r="E44" s="65" t="s">
        <v>50</v>
      </c>
      <c r="F44" s="63">
        <f>B44/(0.975/E27)</f>
        <v>0.48123076923076902</v>
      </c>
      <c r="G44" s="83" t="s">
        <v>64</v>
      </c>
      <c r="H44" s="62">
        <f>AVERAGE(H39:Q42)</f>
        <v>0.22699999999999995</v>
      </c>
      <c r="I44" s="65" t="s">
        <v>51</v>
      </c>
      <c r="J44" s="62">
        <f>MAX(H38:Q42)-MIN(H38:Q42)</f>
        <v>0.15000000000000013</v>
      </c>
      <c r="K44" s="65" t="s">
        <v>50</v>
      </c>
      <c r="L44" s="75">
        <f>H44/(0.975/K27)</f>
        <v>0.34923076923076912</v>
      </c>
      <c r="M44" s="76" t="s">
        <v>60</v>
      </c>
      <c r="N44" s="81">
        <f>1-(J44/2*H44)</f>
        <v>0.98297499999999993</v>
      </c>
      <c r="O44" s="85" t="s">
        <v>63</v>
      </c>
      <c r="P44" s="87">
        <f>1-(P43/2*AVERAGE(H43:H44))</f>
        <v>0.97929999999999995</v>
      </c>
      <c r="Q44" s="153"/>
      <c r="R44" s="83" t="s">
        <v>64</v>
      </c>
      <c r="S44" s="62">
        <f>AVERAGE(S39:W42)</f>
        <v>1.0035000000000001</v>
      </c>
      <c r="T44" s="65" t="s">
        <v>51</v>
      </c>
      <c r="U44" s="62">
        <f>MAX(S38:W42)-MIN(S38:W42)</f>
        <v>0.28000000000000069</v>
      </c>
      <c r="V44" s="65" t="s">
        <v>50</v>
      </c>
      <c r="W44" s="63">
        <f>S44/(0.975/V27)</f>
        <v>1.4409230769230768</v>
      </c>
      <c r="X44" s="83" t="s">
        <v>64</v>
      </c>
      <c r="Y44" s="62">
        <f>AVERAGE(Y39:AH42)</f>
        <v>1.1080000000000001</v>
      </c>
      <c r="Z44" s="65" t="s">
        <v>51</v>
      </c>
      <c r="AA44" s="62">
        <f>MAX(Y38:AH42)-MIN(Y38:AH42)</f>
        <v>0.29000000000000092</v>
      </c>
      <c r="AB44" s="65" t="s">
        <v>50</v>
      </c>
      <c r="AC44" s="75">
        <f>Y44/(2.268/AB27)</f>
        <v>0.73280423280423301</v>
      </c>
      <c r="AD44" s="76" t="s">
        <v>60</v>
      </c>
      <c r="AE44" s="81">
        <f>1-(AA44/2*Y44)</f>
        <v>0.83933999999999953</v>
      </c>
      <c r="AF44" s="85" t="s">
        <v>63</v>
      </c>
      <c r="AG44" s="87">
        <f>1-(AG43/2*AVERAGE(Y43:Y44))</f>
        <v>0.7340049999999998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714" priority="5" operator="notBetween">
      <formula>0.2</formula>
      <formula>0.404</formula>
    </cfRule>
  </conditionalFormatting>
  <conditionalFormatting sqref="E28">
    <cfRule type="cellIs" dxfId="713" priority="6" operator="notBetween">
      <formula>0.38</formula>
      <formula>0.72</formula>
    </cfRule>
  </conditionalFormatting>
  <conditionalFormatting sqref="K26">
    <cfRule type="cellIs" dxfId="712" priority="4" operator="notBetween">
      <formula>0.77</formula>
      <formula>0.91</formula>
    </cfRule>
  </conditionalFormatting>
  <conditionalFormatting sqref="K28">
    <cfRule type="cellIs" dxfId="711" priority="3" operator="notBetween">
      <formula>0.38</formula>
      <formula>0.72</formula>
    </cfRule>
  </conditionalFormatting>
  <conditionalFormatting sqref="AB26">
    <cfRule type="cellIs" dxfId="710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A814E-D011-4D1F-A39B-D7BE5D2D30FC}">
  <sheetPr>
    <pageSetUpPr fitToPage="1"/>
  </sheetPr>
  <dimension ref="A1:AH46"/>
  <sheetViews>
    <sheetView zoomScaleNormal="100" workbookViewId="0">
      <selection activeCell="F24" sqref="F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4.96</v>
      </c>
      <c r="C4" s="91">
        <v>4.93</v>
      </c>
      <c r="D4" s="91">
        <v>5.1100000000000003</v>
      </c>
      <c r="E4" s="91">
        <v>5.22</v>
      </c>
      <c r="F4" s="95">
        <v>5.22</v>
      </c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/>
      <c r="T4" s="91"/>
      <c r="U4" s="91"/>
      <c r="V4" s="91"/>
      <c r="W4" s="95"/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>
        <v>5.01</v>
      </c>
      <c r="C5" s="90">
        <v>4.97</v>
      </c>
      <c r="D5" s="90">
        <v>5.15</v>
      </c>
      <c r="E5" s="90">
        <v>5.18</v>
      </c>
      <c r="F5" s="94">
        <v>5.23</v>
      </c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/>
      <c r="T5" s="90"/>
      <c r="U5" s="90"/>
      <c r="V5" s="90"/>
      <c r="W5" s="94"/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>
        <v>5</v>
      </c>
      <c r="C6" s="90">
        <v>4.93</v>
      </c>
      <c r="D6" s="90">
        <v>5.1100000000000003</v>
      </c>
      <c r="E6" s="90">
        <v>5.28</v>
      </c>
      <c r="F6" s="94">
        <v>5.23</v>
      </c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/>
      <c r="T6" s="90"/>
      <c r="U6" s="90"/>
      <c r="V6" s="90"/>
      <c r="W6" s="94"/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>
        <v>4.95</v>
      </c>
      <c r="C7" s="90">
        <v>4.99</v>
      </c>
      <c r="D7" s="90">
        <v>5.25</v>
      </c>
      <c r="E7" s="90">
        <v>5.21</v>
      </c>
      <c r="F7" s="94">
        <v>5.23</v>
      </c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/>
      <c r="T7" s="90"/>
      <c r="U7" s="90"/>
      <c r="V7" s="90"/>
      <c r="W7" s="94"/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>
        <v>4.93</v>
      </c>
      <c r="C8" s="90">
        <v>4.96</v>
      </c>
      <c r="D8" s="90">
        <v>5.05</v>
      </c>
      <c r="E8" s="90">
        <v>5.27</v>
      </c>
      <c r="F8" s="94">
        <v>5.18</v>
      </c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/>
      <c r="T8" s="90"/>
      <c r="U8" s="90"/>
      <c r="V8" s="90"/>
      <c r="W8" s="94"/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>
        <v>4.8899999999999997</v>
      </c>
      <c r="C9" s="90">
        <v>4.8899999999999997</v>
      </c>
      <c r="D9" s="90">
        <v>5.18</v>
      </c>
      <c r="E9" s="90">
        <v>5.24</v>
      </c>
      <c r="F9" s="94">
        <v>5.14</v>
      </c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/>
      <c r="T9" s="90"/>
      <c r="U9" s="90"/>
      <c r="V9" s="90"/>
      <c r="W9" s="94"/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>
        <v>4.95</v>
      </c>
      <c r="C10" s="90">
        <v>4.95</v>
      </c>
      <c r="D10" s="90">
        <v>5.1100000000000003</v>
      </c>
      <c r="E10" s="90">
        <v>5.24</v>
      </c>
      <c r="F10" s="94">
        <v>5.16</v>
      </c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/>
      <c r="T10" s="90"/>
      <c r="U10" s="90"/>
      <c r="V10" s="90"/>
      <c r="W10" s="94"/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>
        <v>4.95</v>
      </c>
      <c r="C11" s="96">
        <v>4.99</v>
      </c>
      <c r="D11" s="96">
        <v>5.2</v>
      </c>
      <c r="E11" s="96">
        <v>5.26</v>
      </c>
      <c r="F11" s="97">
        <v>5.0999999999999996</v>
      </c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/>
      <c r="T11" s="96"/>
      <c r="U11" s="96"/>
      <c r="V11" s="96"/>
      <c r="W11" s="97"/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>
        <v>4.9000000000000004</v>
      </c>
      <c r="C12" s="90">
        <v>4.95</v>
      </c>
      <c r="D12" s="90">
        <v>5.16</v>
      </c>
      <c r="E12" s="90">
        <v>5.14</v>
      </c>
      <c r="F12" s="94">
        <v>5.23</v>
      </c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/>
      <c r="T12" s="90"/>
      <c r="U12" s="90"/>
      <c r="V12" s="90"/>
      <c r="W12" s="94"/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>
        <v>4.97</v>
      </c>
      <c r="C13" s="92">
        <v>4.91</v>
      </c>
      <c r="D13" s="92">
        <v>5.17</v>
      </c>
      <c r="E13" s="92">
        <v>5.27</v>
      </c>
      <c r="F13" s="93">
        <v>5.05</v>
      </c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/>
      <c r="T13" s="92"/>
      <c r="U13" s="92"/>
      <c r="V13" s="92"/>
      <c r="W13" s="93"/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>
        <v>4.63</v>
      </c>
      <c r="C14" s="115">
        <v>4.6100000000000003</v>
      </c>
      <c r="D14" s="115">
        <v>4.8099999999999996</v>
      </c>
      <c r="E14" s="115">
        <v>4.93</v>
      </c>
      <c r="F14" s="116">
        <v>4.92</v>
      </c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/>
      <c r="T14" s="115"/>
      <c r="U14" s="115"/>
      <c r="V14" s="115"/>
      <c r="W14" s="116"/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>
        <v>4.71</v>
      </c>
      <c r="C15" s="98">
        <v>4.6900000000000004</v>
      </c>
      <c r="D15" s="98">
        <v>4.93</v>
      </c>
      <c r="E15" s="98">
        <v>4.9400000000000004</v>
      </c>
      <c r="F15" s="99">
        <v>4.9800000000000004</v>
      </c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/>
      <c r="T15" s="98"/>
      <c r="U15" s="98"/>
      <c r="V15" s="98"/>
      <c r="W15" s="99"/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>
        <v>4.68</v>
      </c>
      <c r="C16" s="98">
        <v>4.71</v>
      </c>
      <c r="D16" s="98">
        <v>4.88</v>
      </c>
      <c r="E16" s="98">
        <v>5.05</v>
      </c>
      <c r="F16" s="99">
        <v>4.97</v>
      </c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/>
      <c r="T16" s="98"/>
      <c r="U16" s="98"/>
      <c r="V16" s="98"/>
      <c r="W16" s="99"/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>
        <v>4.68</v>
      </c>
      <c r="C17" s="98">
        <v>4.7</v>
      </c>
      <c r="D17" s="98">
        <v>4.9000000000000004</v>
      </c>
      <c r="E17" s="98">
        <v>4.9800000000000004</v>
      </c>
      <c r="F17" s="99">
        <v>5</v>
      </c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/>
      <c r="T17" s="98"/>
      <c r="U17" s="98"/>
      <c r="V17" s="98"/>
      <c r="W17" s="99"/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>
        <v>4.5999999999999996</v>
      </c>
      <c r="C18" s="98">
        <v>4.63</v>
      </c>
      <c r="D18" s="98">
        <v>4.7300000000000004</v>
      </c>
      <c r="E18" s="98">
        <v>4.93</v>
      </c>
      <c r="F18" s="99">
        <v>4.8600000000000003</v>
      </c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/>
      <c r="T18" s="98"/>
      <c r="U18" s="98"/>
      <c r="V18" s="98"/>
      <c r="W18" s="99"/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>
        <v>4.57</v>
      </c>
      <c r="C19" s="98">
        <v>4.59</v>
      </c>
      <c r="D19" s="98">
        <v>4.84</v>
      </c>
      <c r="E19" s="98">
        <v>4.9800000000000004</v>
      </c>
      <c r="F19" s="99">
        <v>4.9400000000000004</v>
      </c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/>
      <c r="T19" s="98"/>
      <c r="U19" s="98"/>
      <c r="V19" s="98"/>
      <c r="W19" s="99"/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>
        <v>4.5999999999999996</v>
      </c>
      <c r="C20" s="98">
        <v>4.67</v>
      </c>
      <c r="D20" s="98">
        <v>4.88</v>
      </c>
      <c r="E20" s="98">
        <v>4.92</v>
      </c>
      <c r="F20" s="99">
        <v>4.83</v>
      </c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/>
      <c r="T20" s="98"/>
      <c r="U20" s="98"/>
      <c r="V20" s="98"/>
      <c r="W20" s="99"/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>
        <v>4.63</v>
      </c>
      <c r="C21" s="98">
        <v>4.7300000000000004</v>
      </c>
      <c r="D21" s="98">
        <v>4.8899999999999997</v>
      </c>
      <c r="E21" s="98">
        <v>5</v>
      </c>
      <c r="F21" s="99">
        <v>4.84</v>
      </c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/>
      <c r="T21" s="98"/>
      <c r="U21" s="98"/>
      <c r="V21" s="98"/>
      <c r="W21" s="99"/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>
        <v>4.6100000000000003</v>
      </c>
      <c r="C22" s="98">
        <v>4.62</v>
      </c>
      <c r="D22" s="98">
        <v>4.92</v>
      </c>
      <c r="E22" s="98">
        <v>4.95</v>
      </c>
      <c r="F22" s="99">
        <v>4.8899999999999997</v>
      </c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/>
      <c r="T22" s="98"/>
      <c r="U22" s="98"/>
      <c r="V22" s="98"/>
      <c r="W22" s="99"/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>
        <v>4.62</v>
      </c>
      <c r="C23" s="117">
        <v>4.66</v>
      </c>
      <c r="D23" s="117">
        <v>4.84</v>
      </c>
      <c r="E23" s="117">
        <v>4.9000000000000004</v>
      </c>
      <c r="F23" s="118">
        <v>4.88</v>
      </c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/>
      <c r="T23" s="117"/>
      <c r="U23" s="117"/>
      <c r="V23" s="117"/>
      <c r="W23" s="118"/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0.2859999999999987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 t="e">
        <f>AVERAGE(S4:W13)-AVERAGE(S14:W23)</f>
        <v>#DIV/0!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0.49866666666666443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 t="e">
        <f>(V26/(1.944/V27))</f>
        <v>#DIV/0!</v>
      </c>
      <c r="W28" s="177"/>
      <c r="X28" s="123" t="s">
        <v>19</v>
      </c>
      <c r="Y28" s="104" t="s">
        <v>20</v>
      </c>
      <c r="Z28" s="175" t="s">
        <v>98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1.6156799999999927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 t="e">
        <f>1.944*V28/1.8</f>
        <v>#DIV/0!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2.268*AB28/1.5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0.33000000000000007</v>
      </c>
      <c r="C33" s="67">
        <f t="shared" ref="C33:F33" si="0">C4-C14</f>
        <v>0.3199999999999994</v>
      </c>
      <c r="D33" s="67">
        <f t="shared" si="0"/>
        <v>0.30000000000000071</v>
      </c>
      <c r="E33" s="67">
        <f t="shared" si="0"/>
        <v>0.29000000000000004</v>
      </c>
      <c r="F33" s="68">
        <f t="shared" si="0"/>
        <v>0.29999999999999982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54</v>
      </c>
      <c r="S33" s="67">
        <f>S4-S14</f>
        <v>0</v>
      </c>
      <c r="T33" s="67">
        <f t="shared" ref="T33:W33" si="2">T4-T14</f>
        <v>0</v>
      </c>
      <c r="U33" s="67">
        <f t="shared" si="2"/>
        <v>0</v>
      </c>
      <c r="V33" s="67">
        <f t="shared" si="2"/>
        <v>0</v>
      </c>
      <c r="W33" s="68">
        <f t="shared" si="2"/>
        <v>0</v>
      </c>
      <c r="X33" s="69" t="s">
        <v>58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0.29999999999999982</v>
      </c>
      <c r="C34" s="54">
        <f t="shared" si="4"/>
        <v>0.27999999999999936</v>
      </c>
      <c r="D34" s="54">
        <f t="shared" si="4"/>
        <v>0.22000000000000064</v>
      </c>
      <c r="E34" s="54">
        <f t="shared" si="4"/>
        <v>0.23999999999999932</v>
      </c>
      <c r="F34" s="56">
        <f t="shared" si="4"/>
        <v>0.25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0</v>
      </c>
      <c r="T34" s="54">
        <f t="shared" si="6"/>
        <v>0</v>
      </c>
      <c r="U34" s="54">
        <f t="shared" si="6"/>
        <v>0</v>
      </c>
      <c r="V34" s="54">
        <f t="shared" si="6"/>
        <v>0</v>
      </c>
      <c r="W34" s="56">
        <f t="shared" si="6"/>
        <v>0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0.32000000000000028</v>
      </c>
      <c r="C35" s="54">
        <f t="shared" si="4"/>
        <v>0.21999999999999975</v>
      </c>
      <c r="D35" s="54">
        <f t="shared" si="4"/>
        <v>0.23000000000000043</v>
      </c>
      <c r="E35" s="54">
        <f t="shared" si="4"/>
        <v>0.23000000000000043</v>
      </c>
      <c r="F35" s="56">
        <f t="shared" si="4"/>
        <v>0.26000000000000068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0</v>
      </c>
      <c r="T35" s="54">
        <f t="shared" si="6"/>
        <v>0</v>
      </c>
      <c r="U35" s="54">
        <f t="shared" si="6"/>
        <v>0</v>
      </c>
      <c r="V35" s="54">
        <f t="shared" si="6"/>
        <v>0</v>
      </c>
      <c r="W35" s="56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0.27000000000000046</v>
      </c>
      <c r="C36" s="54">
        <f t="shared" si="4"/>
        <v>0.29000000000000004</v>
      </c>
      <c r="D36" s="54">
        <f t="shared" si="4"/>
        <v>0.34999999999999964</v>
      </c>
      <c r="E36" s="54">
        <f t="shared" si="4"/>
        <v>0.22999999999999954</v>
      </c>
      <c r="F36" s="56">
        <f t="shared" si="4"/>
        <v>0.23000000000000043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0</v>
      </c>
      <c r="T36" s="54">
        <f t="shared" si="6"/>
        <v>0</v>
      </c>
      <c r="U36" s="54">
        <f t="shared" si="6"/>
        <v>0</v>
      </c>
      <c r="V36" s="54">
        <f t="shared" si="6"/>
        <v>0</v>
      </c>
      <c r="W36" s="56">
        <f t="shared" si="6"/>
        <v>0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0.33000000000000007</v>
      </c>
      <c r="C37" s="54">
        <f t="shared" si="4"/>
        <v>0.33000000000000007</v>
      </c>
      <c r="D37" s="54">
        <f t="shared" si="4"/>
        <v>0.3199999999999994</v>
      </c>
      <c r="E37" s="54">
        <f t="shared" si="4"/>
        <v>0.33999999999999986</v>
      </c>
      <c r="F37" s="56">
        <f t="shared" si="4"/>
        <v>0.3199999999999994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0</v>
      </c>
      <c r="T37" s="54">
        <f t="shared" si="6"/>
        <v>0</v>
      </c>
      <c r="U37" s="54">
        <f t="shared" si="6"/>
        <v>0</v>
      </c>
      <c r="V37" s="54">
        <f t="shared" si="6"/>
        <v>0</v>
      </c>
      <c r="W37" s="56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0.3199999999999994</v>
      </c>
      <c r="C38" s="54">
        <f t="shared" si="4"/>
        <v>0.29999999999999982</v>
      </c>
      <c r="D38" s="54">
        <f t="shared" si="4"/>
        <v>0.33999999999999986</v>
      </c>
      <c r="E38" s="54">
        <f t="shared" si="4"/>
        <v>0.25999999999999979</v>
      </c>
      <c r="F38" s="56">
        <f t="shared" si="4"/>
        <v>0.19999999999999929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55</v>
      </c>
      <c r="S38" s="54">
        <f t="shared" si="6"/>
        <v>0</v>
      </c>
      <c r="T38" s="54">
        <f t="shared" si="6"/>
        <v>0</v>
      </c>
      <c r="U38" s="54">
        <f t="shared" si="6"/>
        <v>0</v>
      </c>
      <c r="V38" s="54">
        <f t="shared" si="6"/>
        <v>0</v>
      </c>
      <c r="W38" s="56">
        <f t="shared" si="6"/>
        <v>0</v>
      </c>
      <c r="X38" s="71" t="s">
        <v>59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0.35000000000000053</v>
      </c>
      <c r="C39" s="54">
        <f t="shared" si="4"/>
        <v>0.28000000000000025</v>
      </c>
      <c r="D39" s="54">
        <f t="shared" si="4"/>
        <v>0.23000000000000043</v>
      </c>
      <c r="E39" s="54">
        <f t="shared" si="4"/>
        <v>0.32000000000000028</v>
      </c>
      <c r="F39" s="56">
        <f t="shared" si="4"/>
        <v>0.33000000000000007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0</v>
      </c>
      <c r="T39" s="54">
        <f t="shared" si="6"/>
        <v>0</v>
      </c>
      <c r="U39" s="54">
        <f t="shared" si="6"/>
        <v>0</v>
      </c>
      <c r="V39" s="54">
        <f t="shared" si="6"/>
        <v>0</v>
      </c>
      <c r="W39" s="56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0.32000000000000028</v>
      </c>
      <c r="C40" s="54">
        <f t="shared" si="4"/>
        <v>0.25999999999999979</v>
      </c>
      <c r="D40" s="54">
        <f t="shared" si="4"/>
        <v>0.3100000000000005</v>
      </c>
      <c r="E40" s="54">
        <f t="shared" si="4"/>
        <v>0.25999999999999979</v>
      </c>
      <c r="F40" s="56">
        <f t="shared" si="4"/>
        <v>0.25999999999999979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0</v>
      </c>
      <c r="T40" s="54">
        <f t="shared" si="6"/>
        <v>0</v>
      </c>
      <c r="U40" s="54">
        <f t="shared" si="6"/>
        <v>0</v>
      </c>
      <c r="V40" s="54">
        <f t="shared" si="6"/>
        <v>0</v>
      </c>
      <c r="W40" s="56">
        <f t="shared" si="6"/>
        <v>0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0.29000000000000004</v>
      </c>
      <c r="C41" s="54">
        <f t="shared" si="4"/>
        <v>0.33000000000000007</v>
      </c>
      <c r="D41" s="54">
        <f t="shared" si="4"/>
        <v>0.24000000000000021</v>
      </c>
      <c r="E41" s="54">
        <f t="shared" si="4"/>
        <v>0.1899999999999995</v>
      </c>
      <c r="F41" s="56">
        <f t="shared" si="4"/>
        <v>0.34000000000000075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</v>
      </c>
      <c r="T41" s="54">
        <f t="shared" si="6"/>
        <v>0</v>
      </c>
      <c r="U41" s="54">
        <f t="shared" si="6"/>
        <v>0</v>
      </c>
      <c r="V41" s="54">
        <f t="shared" si="6"/>
        <v>0</v>
      </c>
      <c r="W41" s="56">
        <f t="shared" si="6"/>
        <v>0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0.34999999999999964</v>
      </c>
      <c r="C42" s="58">
        <f t="shared" si="4"/>
        <v>0.25</v>
      </c>
      <c r="D42" s="58">
        <f t="shared" si="4"/>
        <v>0.33000000000000007</v>
      </c>
      <c r="E42" s="58">
        <f t="shared" si="4"/>
        <v>0.36999999999999922</v>
      </c>
      <c r="F42" s="59">
        <f t="shared" si="4"/>
        <v>0.16999999999999993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</v>
      </c>
      <c r="T42" s="58">
        <f t="shared" si="6"/>
        <v>0</v>
      </c>
      <c r="U42" s="58">
        <f t="shared" si="6"/>
        <v>0</v>
      </c>
      <c r="V42" s="58">
        <f t="shared" si="6"/>
        <v>0</v>
      </c>
      <c r="W42" s="59">
        <f t="shared" si="6"/>
        <v>0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0.28399999999999997</v>
      </c>
      <c r="C43" s="64" t="s">
        <v>51</v>
      </c>
      <c r="D43" s="60">
        <f>MAX(B33:F37)-MIN(B33:F37)</f>
        <v>0.12999999999999989</v>
      </c>
      <c r="E43" s="64" t="s">
        <v>50</v>
      </c>
      <c r="F43" s="61">
        <f>B43/(0.975/E27)</f>
        <v>0.49517948717948718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0</v>
      </c>
      <c r="T43" s="64" t="s">
        <v>51</v>
      </c>
      <c r="U43" s="60">
        <f>MAX(S33:W37)-MIN(S33:W37)</f>
        <v>0</v>
      </c>
      <c r="V43" s="64" t="s">
        <v>50</v>
      </c>
      <c r="W43" s="61">
        <f>S43/(0.975/V27)</f>
        <v>0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Y43/(2.268/AB27)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0.28900000000000003</v>
      </c>
      <c r="C44" s="65" t="s">
        <v>51</v>
      </c>
      <c r="D44" s="62">
        <f>MAX(B38:F42)-MIN(B38:F42)</f>
        <v>0.19999999999999929</v>
      </c>
      <c r="E44" s="65" t="s">
        <v>50</v>
      </c>
      <c r="F44" s="63">
        <f>B44/(0.975/E27)</f>
        <v>0.50389743589743596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</v>
      </c>
      <c r="T44" s="65" t="s">
        <v>51</v>
      </c>
      <c r="U44" s="62">
        <f>MAX(S38:W42)-MIN(S38:W42)</f>
        <v>0</v>
      </c>
      <c r="V44" s="65" t="s">
        <v>50</v>
      </c>
      <c r="W44" s="63">
        <f>S44/(0.975/V27)</f>
        <v>0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Y44/(2.268/AB27)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709" priority="5" operator="notBetween">
      <formula>0.2</formula>
      <formula>0.404</formula>
    </cfRule>
  </conditionalFormatting>
  <conditionalFormatting sqref="E28">
    <cfRule type="cellIs" dxfId="708" priority="6" operator="notBetween">
      <formula>0.38</formula>
      <formula>0.72</formula>
    </cfRule>
  </conditionalFormatting>
  <conditionalFormatting sqref="K26">
    <cfRule type="cellIs" dxfId="707" priority="4" operator="notBetween">
      <formula>0.77</formula>
      <formula>0.91</formula>
    </cfRule>
  </conditionalFormatting>
  <conditionalFormatting sqref="K28">
    <cfRule type="cellIs" dxfId="706" priority="3" operator="notBetween">
      <formula>0.38</formula>
      <formula>0.72</formula>
    </cfRule>
  </conditionalFormatting>
  <conditionalFormatting sqref="AB26">
    <cfRule type="cellIs" dxfId="705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7514-027D-42B4-9F4C-AE1FB91F30A5}">
  <sheetPr>
    <pageSetUpPr fitToPage="1"/>
  </sheetPr>
  <dimension ref="A1:AH46"/>
  <sheetViews>
    <sheetView zoomScaleNormal="100" workbookViewId="0">
      <selection activeCell="Q24" sqref="Q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4.93</v>
      </c>
      <c r="C4" s="91">
        <v>4.87</v>
      </c>
      <c r="D4" s="91">
        <v>5.01</v>
      </c>
      <c r="E4" s="91">
        <v>5.21</v>
      </c>
      <c r="F4" s="95">
        <v>5.12</v>
      </c>
      <c r="G4" s="23" t="s">
        <v>74</v>
      </c>
      <c r="H4" s="91">
        <v>2.14</v>
      </c>
      <c r="I4" s="91">
        <v>2.19</v>
      </c>
      <c r="J4" s="91">
        <v>2.34</v>
      </c>
      <c r="K4" s="91">
        <v>2.33</v>
      </c>
      <c r="L4" s="91">
        <v>2.36</v>
      </c>
      <c r="M4" s="91">
        <v>2.3199999999999998</v>
      </c>
      <c r="N4" s="91">
        <v>2.33</v>
      </c>
      <c r="O4" s="91">
        <v>2.29</v>
      </c>
      <c r="P4" s="91">
        <v>2.2400000000000002</v>
      </c>
      <c r="Q4" s="95">
        <v>2.2200000000000002</v>
      </c>
      <c r="R4" s="108" t="s">
        <v>74</v>
      </c>
      <c r="S4" s="91">
        <v>4.78</v>
      </c>
      <c r="T4" s="91">
        <v>4.92</v>
      </c>
      <c r="U4" s="91">
        <v>5.05</v>
      </c>
      <c r="V4" s="91">
        <v>5.27</v>
      </c>
      <c r="W4" s="95">
        <v>5.08</v>
      </c>
      <c r="X4" s="23" t="s">
        <v>74</v>
      </c>
      <c r="Y4" s="91">
        <v>5.4</v>
      </c>
      <c r="Z4" s="91">
        <v>5.53</v>
      </c>
      <c r="AA4" s="91">
        <v>5.53</v>
      </c>
      <c r="AB4" s="91">
        <v>5.51</v>
      </c>
      <c r="AC4" s="91">
        <v>5.56</v>
      </c>
      <c r="AD4" s="91">
        <v>5.69</v>
      </c>
      <c r="AE4" s="91">
        <v>5.69</v>
      </c>
      <c r="AF4" s="91">
        <v>5.88</v>
      </c>
      <c r="AG4" s="91">
        <v>5.73</v>
      </c>
      <c r="AH4" s="95">
        <v>5.43</v>
      </c>
    </row>
    <row r="5" spans="1:34" ht="16.5" x14ac:dyDescent="0.35">
      <c r="A5" s="109"/>
      <c r="B5" s="91">
        <v>4.96</v>
      </c>
      <c r="C5" s="90">
        <v>4.78</v>
      </c>
      <c r="D5" s="90">
        <v>5.07</v>
      </c>
      <c r="E5" s="90">
        <v>5.19</v>
      </c>
      <c r="F5" s="94">
        <v>5.08</v>
      </c>
      <c r="G5" s="25"/>
      <c r="H5" s="91">
        <v>2.23</v>
      </c>
      <c r="I5" s="90">
        <v>2.29</v>
      </c>
      <c r="J5" s="90">
        <v>2.33</v>
      </c>
      <c r="K5" s="90">
        <v>2.3199999999999998</v>
      </c>
      <c r="L5" s="90">
        <v>2.37</v>
      </c>
      <c r="M5" s="90">
        <v>2.34</v>
      </c>
      <c r="N5" s="90">
        <v>2.33</v>
      </c>
      <c r="O5" s="90">
        <v>2.36</v>
      </c>
      <c r="P5" s="90">
        <v>2.2999999999999998</v>
      </c>
      <c r="Q5" s="94">
        <v>2.2999999999999998</v>
      </c>
      <c r="R5" s="109"/>
      <c r="S5" s="91">
        <v>4.83</v>
      </c>
      <c r="T5" s="90">
        <v>4.93</v>
      </c>
      <c r="U5" s="90">
        <v>5.19</v>
      </c>
      <c r="V5" s="90">
        <v>5.19</v>
      </c>
      <c r="W5" s="94">
        <v>5.08</v>
      </c>
      <c r="X5" s="25"/>
      <c r="Y5" s="91">
        <v>5.45</v>
      </c>
      <c r="Z5" s="90">
        <v>5.66</v>
      </c>
      <c r="AA5" s="90">
        <v>5.61</v>
      </c>
      <c r="AB5" s="90">
        <v>5.59</v>
      </c>
      <c r="AC5" s="90">
        <v>5.67</v>
      </c>
      <c r="AD5" s="90">
        <v>5.58</v>
      </c>
      <c r="AE5" s="90">
        <v>5.7</v>
      </c>
      <c r="AF5" s="90">
        <v>5.81</v>
      </c>
      <c r="AG5" s="90">
        <v>5.71</v>
      </c>
      <c r="AH5" s="94">
        <v>5.66</v>
      </c>
    </row>
    <row r="6" spans="1:34" ht="16.5" x14ac:dyDescent="0.35">
      <c r="A6" s="109"/>
      <c r="B6" s="91">
        <v>4.91</v>
      </c>
      <c r="C6" s="90">
        <v>4.8</v>
      </c>
      <c r="D6" s="90">
        <v>5.13</v>
      </c>
      <c r="E6" s="90">
        <v>5.31</v>
      </c>
      <c r="F6" s="94">
        <v>5.21</v>
      </c>
      <c r="G6" s="25"/>
      <c r="H6" s="91">
        <v>2.2200000000000002</v>
      </c>
      <c r="I6" s="90">
        <v>2.27</v>
      </c>
      <c r="J6" s="90">
        <v>2.35</v>
      </c>
      <c r="K6" s="90">
        <v>2.42</v>
      </c>
      <c r="L6" s="90">
        <v>2.3199999999999998</v>
      </c>
      <c r="M6" s="90">
        <v>2.35</v>
      </c>
      <c r="N6" s="90">
        <v>2.4</v>
      </c>
      <c r="O6" s="90">
        <v>2.33</v>
      </c>
      <c r="P6" s="90">
        <v>2.2799999999999998</v>
      </c>
      <c r="Q6" s="94">
        <v>2.2400000000000002</v>
      </c>
      <c r="R6" s="109"/>
      <c r="S6" s="91">
        <v>4.9000000000000004</v>
      </c>
      <c r="T6" s="90">
        <v>4.91</v>
      </c>
      <c r="U6" s="90">
        <v>5.16</v>
      </c>
      <c r="V6" s="90">
        <v>5.28</v>
      </c>
      <c r="W6" s="94">
        <v>5.1100000000000003</v>
      </c>
      <c r="X6" s="25"/>
      <c r="Y6" s="91">
        <v>5.46</v>
      </c>
      <c r="Z6" s="90">
        <v>5.53</v>
      </c>
      <c r="AA6" s="90">
        <v>5.64</v>
      </c>
      <c r="AB6" s="90">
        <v>5.58</v>
      </c>
      <c r="AC6" s="90">
        <v>5.6</v>
      </c>
      <c r="AD6" s="90">
        <v>5.75</v>
      </c>
      <c r="AE6" s="90">
        <v>5.79</v>
      </c>
      <c r="AF6" s="90">
        <v>5.86</v>
      </c>
      <c r="AG6" s="90">
        <v>5.71</v>
      </c>
      <c r="AH6" s="94">
        <v>5.69</v>
      </c>
    </row>
    <row r="7" spans="1:34" ht="16.5" x14ac:dyDescent="0.35">
      <c r="A7" s="109"/>
      <c r="B7" s="91">
        <v>4.84</v>
      </c>
      <c r="C7" s="90">
        <v>4.7699999999999996</v>
      </c>
      <c r="D7" s="90">
        <v>5.12</v>
      </c>
      <c r="E7" s="90">
        <v>5.07</v>
      </c>
      <c r="F7" s="94">
        <v>5.16</v>
      </c>
      <c r="G7" s="25"/>
      <c r="H7" s="91">
        <v>2.2200000000000002</v>
      </c>
      <c r="I7" s="90">
        <v>2.3199999999999998</v>
      </c>
      <c r="J7" s="90">
        <v>2.38</v>
      </c>
      <c r="K7" s="90">
        <v>2.4300000000000002</v>
      </c>
      <c r="L7" s="90">
        <v>2.36</v>
      </c>
      <c r="M7" s="90">
        <v>2.4</v>
      </c>
      <c r="N7" s="90">
        <v>2.41</v>
      </c>
      <c r="O7" s="90">
        <v>2.39</v>
      </c>
      <c r="P7" s="90">
        <v>2.36</v>
      </c>
      <c r="Q7" s="94">
        <v>2.29</v>
      </c>
      <c r="R7" s="109"/>
      <c r="S7" s="91">
        <v>4.8499999999999996</v>
      </c>
      <c r="T7" s="90">
        <v>4.82</v>
      </c>
      <c r="U7" s="90">
        <v>5.24</v>
      </c>
      <c r="V7" s="90">
        <v>5.16</v>
      </c>
      <c r="W7" s="94">
        <v>5.0999999999999996</v>
      </c>
      <c r="X7" s="25"/>
      <c r="Y7" s="91">
        <v>5.65</v>
      </c>
      <c r="Z7" s="90">
        <v>5.58</v>
      </c>
      <c r="AA7" s="90">
        <v>5.62</v>
      </c>
      <c r="AB7" s="90">
        <v>5.49</v>
      </c>
      <c r="AC7" s="90">
        <v>5.61</v>
      </c>
      <c r="AD7" s="90">
        <v>5.73</v>
      </c>
      <c r="AE7" s="90">
        <v>5.68</v>
      </c>
      <c r="AF7" s="90">
        <v>5.73</v>
      </c>
      <c r="AG7" s="90">
        <v>5.78</v>
      </c>
      <c r="AH7" s="94">
        <v>5.62</v>
      </c>
    </row>
    <row r="8" spans="1:34" ht="16.5" x14ac:dyDescent="0.35">
      <c r="A8" s="109"/>
      <c r="B8" s="91">
        <v>4.8099999999999996</v>
      </c>
      <c r="C8" s="90">
        <v>4.93</v>
      </c>
      <c r="D8" s="90">
        <v>4.99</v>
      </c>
      <c r="E8" s="90">
        <v>5.17</v>
      </c>
      <c r="F8" s="94">
        <v>5</v>
      </c>
      <c r="G8" s="25"/>
      <c r="H8" s="91">
        <v>2.17</v>
      </c>
      <c r="I8" s="90">
        <v>2.29</v>
      </c>
      <c r="J8" s="90">
        <v>2.34</v>
      </c>
      <c r="K8" s="90">
        <v>2.36</v>
      </c>
      <c r="L8" s="90">
        <v>2.31</v>
      </c>
      <c r="M8" s="90">
        <v>2.31</v>
      </c>
      <c r="N8" s="90">
        <v>2.33</v>
      </c>
      <c r="O8" s="90">
        <v>2.3199999999999998</v>
      </c>
      <c r="P8" s="90">
        <v>2.19</v>
      </c>
      <c r="Q8" s="94">
        <v>2.16</v>
      </c>
      <c r="R8" s="109"/>
      <c r="S8" s="91">
        <v>4.88</v>
      </c>
      <c r="T8" s="90">
        <v>4.8899999999999997</v>
      </c>
      <c r="U8" s="90">
        <v>5</v>
      </c>
      <c r="V8" s="90">
        <v>5.21</v>
      </c>
      <c r="W8" s="94">
        <v>5.22</v>
      </c>
      <c r="X8" s="25"/>
      <c r="Y8" s="91">
        <v>5.58</v>
      </c>
      <c r="Z8" s="90">
        <v>5.51</v>
      </c>
      <c r="AA8" s="90">
        <v>5.54</v>
      </c>
      <c r="AB8" s="90">
        <v>5.53</v>
      </c>
      <c r="AC8" s="90">
        <v>5.59</v>
      </c>
      <c r="AD8" s="90">
        <v>5.65</v>
      </c>
      <c r="AE8" s="90">
        <v>5.56</v>
      </c>
      <c r="AF8" s="90">
        <v>5.86</v>
      </c>
      <c r="AG8" s="90">
        <v>5.68</v>
      </c>
      <c r="AH8" s="94">
        <v>5.58</v>
      </c>
    </row>
    <row r="9" spans="1:34" ht="16.5" x14ac:dyDescent="0.35">
      <c r="A9" s="110"/>
      <c r="B9" s="90">
        <v>4.82</v>
      </c>
      <c r="C9" s="90">
        <v>4.7</v>
      </c>
      <c r="D9" s="90">
        <v>5.01</v>
      </c>
      <c r="E9" s="90">
        <v>5.0599999999999996</v>
      </c>
      <c r="F9" s="94">
        <v>5</v>
      </c>
      <c r="G9" s="25"/>
      <c r="H9" s="90">
        <v>2.23</v>
      </c>
      <c r="I9" s="90">
        <v>2.25</v>
      </c>
      <c r="J9" s="90">
        <v>2.36</v>
      </c>
      <c r="K9" s="90">
        <v>2.37</v>
      </c>
      <c r="L9" s="90">
        <v>2.34</v>
      </c>
      <c r="M9" s="90">
        <v>2.34</v>
      </c>
      <c r="N9" s="90">
        <v>2.29</v>
      </c>
      <c r="O9" s="90">
        <v>2.31</v>
      </c>
      <c r="P9" s="90">
        <v>2.2599999999999998</v>
      </c>
      <c r="Q9" s="94">
        <v>2.15</v>
      </c>
      <c r="R9" s="110"/>
      <c r="S9" s="90">
        <v>4.87</v>
      </c>
      <c r="T9" s="90">
        <v>4.9000000000000004</v>
      </c>
      <c r="U9" s="90">
        <v>4.9400000000000004</v>
      </c>
      <c r="V9" s="90">
        <v>5.2</v>
      </c>
      <c r="W9" s="94">
        <v>5.18</v>
      </c>
      <c r="X9" s="25"/>
      <c r="Y9" s="90">
        <v>5.38</v>
      </c>
      <c r="Z9" s="90">
        <v>5.48</v>
      </c>
      <c r="AA9" s="90">
        <v>5.39</v>
      </c>
      <c r="AB9" s="90">
        <v>5.57</v>
      </c>
      <c r="AC9" s="90">
        <v>5.67</v>
      </c>
      <c r="AD9" s="90">
        <v>5.68</v>
      </c>
      <c r="AE9" s="90">
        <v>5.71</v>
      </c>
      <c r="AF9" s="90">
        <v>5.59</v>
      </c>
      <c r="AG9" s="90">
        <v>5.7</v>
      </c>
      <c r="AH9" s="94">
        <v>5.24</v>
      </c>
    </row>
    <row r="10" spans="1:34" ht="16.5" x14ac:dyDescent="0.35">
      <c r="A10" s="111"/>
      <c r="B10" s="90">
        <v>4.78</v>
      </c>
      <c r="C10" s="90">
        <v>4.79</v>
      </c>
      <c r="D10" s="90">
        <v>4.9800000000000004</v>
      </c>
      <c r="E10" s="90">
        <v>5.03</v>
      </c>
      <c r="F10" s="94">
        <v>4.97</v>
      </c>
      <c r="G10" s="31"/>
      <c r="H10" s="90">
        <v>2.16</v>
      </c>
      <c r="I10" s="90">
        <v>2.3199999999999998</v>
      </c>
      <c r="J10" s="90">
        <v>2.42</v>
      </c>
      <c r="K10" s="90">
        <v>2.5099999999999998</v>
      </c>
      <c r="L10" s="90">
        <v>2.41</v>
      </c>
      <c r="M10" s="90">
        <v>2.39</v>
      </c>
      <c r="N10" s="90">
        <v>2.36</v>
      </c>
      <c r="O10" s="90">
        <v>2.39</v>
      </c>
      <c r="P10" s="90">
        <v>2.37</v>
      </c>
      <c r="Q10" s="94">
        <v>2.21</v>
      </c>
      <c r="R10" s="111"/>
      <c r="S10" s="90">
        <v>4.9400000000000004</v>
      </c>
      <c r="T10" s="90">
        <v>5.0199999999999996</v>
      </c>
      <c r="U10" s="90">
        <v>5.13</v>
      </c>
      <c r="V10" s="90">
        <v>5.16</v>
      </c>
      <c r="W10" s="94">
        <v>5.15</v>
      </c>
      <c r="X10" s="31"/>
      <c r="Y10" s="90">
        <v>5.46</v>
      </c>
      <c r="Z10" s="90">
        <v>5.34</v>
      </c>
      <c r="AA10" s="90">
        <v>5.44</v>
      </c>
      <c r="AB10" s="90">
        <v>5.34</v>
      </c>
      <c r="AC10" s="90">
        <v>5.63</v>
      </c>
      <c r="AD10" s="90">
        <v>5.76</v>
      </c>
      <c r="AE10" s="90">
        <v>5.89</v>
      </c>
      <c r="AF10" s="90">
        <v>5.85</v>
      </c>
      <c r="AG10" s="90">
        <v>5.69</v>
      </c>
      <c r="AH10" s="94">
        <v>5.63</v>
      </c>
    </row>
    <row r="11" spans="1:34" ht="16.5" x14ac:dyDescent="0.35">
      <c r="A11" s="109"/>
      <c r="B11" s="96">
        <v>4.7300000000000004</v>
      </c>
      <c r="C11" s="96">
        <v>4.83</v>
      </c>
      <c r="D11" s="96">
        <v>4.99</v>
      </c>
      <c r="E11" s="96">
        <v>5.0199999999999996</v>
      </c>
      <c r="F11" s="97">
        <v>5.12</v>
      </c>
      <c r="G11" s="23"/>
      <c r="H11" s="96">
        <v>2.15</v>
      </c>
      <c r="I11" s="96">
        <v>2.09</v>
      </c>
      <c r="J11" s="96">
        <v>2.3199999999999998</v>
      </c>
      <c r="K11" s="96">
        <v>2.35</v>
      </c>
      <c r="L11" s="96">
        <v>2.41</v>
      </c>
      <c r="M11" s="96">
        <v>2.34</v>
      </c>
      <c r="N11" s="96">
        <v>2.29</v>
      </c>
      <c r="O11" s="96">
        <v>2.33</v>
      </c>
      <c r="P11" s="96">
        <v>2.2400000000000002</v>
      </c>
      <c r="Q11" s="97">
        <v>2.23</v>
      </c>
      <c r="R11" s="109"/>
      <c r="S11" s="96">
        <v>4.8899999999999997</v>
      </c>
      <c r="T11" s="96">
        <v>4.91</v>
      </c>
      <c r="U11" s="96">
        <v>5.03</v>
      </c>
      <c r="V11" s="96">
        <v>5.0599999999999996</v>
      </c>
      <c r="W11" s="97">
        <v>5.0199999999999996</v>
      </c>
      <c r="X11" s="23"/>
      <c r="Y11" s="96">
        <v>5.44</v>
      </c>
      <c r="Z11" s="96">
        <v>5.25</v>
      </c>
      <c r="AA11" s="96">
        <v>5.39</v>
      </c>
      <c r="AB11" s="96">
        <v>5.49</v>
      </c>
      <c r="AC11" s="96">
        <v>5.61</v>
      </c>
      <c r="AD11" s="96">
        <v>5.66</v>
      </c>
      <c r="AE11" s="96">
        <v>5.76</v>
      </c>
      <c r="AF11" s="96">
        <v>5.8</v>
      </c>
      <c r="AG11" s="96">
        <v>5.83</v>
      </c>
      <c r="AH11" s="97">
        <v>5.54</v>
      </c>
    </row>
    <row r="12" spans="1:34" ht="16.5" x14ac:dyDescent="0.35">
      <c r="A12" s="109"/>
      <c r="B12" s="90">
        <v>4.74</v>
      </c>
      <c r="C12" s="90">
        <v>4.76</v>
      </c>
      <c r="D12" s="90">
        <v>5.08</v>
      </c>
      <c r="E12" s="90">
        <v>5.07</v>
      </c>
      <c r="F12" s="94">
        <v>5.07</v>
      </c>
      <c r="G12" s="25"/>
      <c r="H12" s="90">
        <v>2.11</v>
      </c>
      <c r="I12" s="90">
        <v>2.23</v>
      </c>
      <c r="J12" s="90">
        <v>2.2999999999999998</v>
      </c>
      <c r="K12" s="90">
        <v>2.41</v>
      </c>
      <c r="L12" s="90">
        <v>2.4500000000000002</v>
      </c>
      <c r="M12" s="90">
        <v>2.33</v>
      </c>
      <c r="N12" s="90">
        <v>2.36</v>
      </c>
      <c r="O12" s="90">
        <v>2.35</v>
      </c>
      <c r="P12" s="90">
        <v>2.31</v>
      </c>
      <c r="Q12" s="94">
        <v>2.19</v>
      </c>
      <c r="R12" s="109"/>
      <c r="S12" s="90">
        <v>4.82</v>
      </c>
      <c r="T12" s="90">
        <v>4.8</v>
      </c>
      <c r="U12" s="90">
        <v>5.15</v>
      </c>
      <c r="V12" s="90">
        <v>5.27</v>
      </c>
      <c r="W12" s="94">
        <v>5.0999999999999996</v>
      </c>
      <c r="X12" s="25"/>
      <c r="Y12" s="90">
        <v>5.32</v>
      </c>
      <c r="Z12" s="90">
        <v>5.36</v>
      </c>
      <c r="AA12" s="90">
        <v>5.43</v>
      </c>
      <c r="AB12" s="90">
        <v>5.55</v>
      </c>
      <c r="AC12" s="90">
        <v>5.72</v>
      </c>
      <c r="AD12" s="90">
        <v>5.72</v>
      </c>
      <c r="AE12" s="90">
        <v>5.82</v>
      </c>
      <c r="AF12" s="90">
        <v>5.92</v>
      </c>
      <c r="AG12" s="90">
        <v>5.83</v>
      </c>
      <c r="AH12" s="94">
        <v>5.42</v>
      </c>
    </row>
    <row r="13" spans="1:34" thickBot="1" x14ac:dyDescent="0.4">
      <c r="A13" s="112"/>
      <c r="B13" s="92">
        <v>4.82</v>
      </c>
      <c r="C13" s="92">
        <v>4.78</v>
      </c>
      <c r="D13" s="92">
        <v>5.0199999999999996</v>
      </c>
      <c r="E13" s="92">
        <v>5.0199999999999996</v>
      </c>
      <c r="F13" s="93">
        <v>4.99</v>
      </c>
      <c r="G13" s="33"/>
      <c r="H13" s="92">
        <v>2.17</v>
      </c>
      <c r="I13" s="92">
        <v>2.27</v>
      </c>
      <c r="J13" s="92">
        <v>2.35</v>
      </c>
      <c r="K13" s="92">
        <v>2.37</v>
      </c>
      <c r="L13" s="92">
        <v>2.4700000000000002</v>
      </c>
      <c r="M13" s="92">
        <v>2.42</v>
      </c>
      <c r="N13" s="92">
        <v>2.3199999999999998</v>
      </c>
      <c r="O13" s="92">
        <v>2.36</v>
      </c>
      <c r="P13" s="92">
        <v>2.3199999999999998</v>
      </c>
      <c r="Q13" s="93">
        <v>2.21</v>
      </c>
      <c r="R13" s="112"/>
      <c r="S13" s="92">
        <v>4.84</v>
      </c>
      <c r="T13" s="92">
        <v>4.87</v>
      </c>
      <c r="U13" s="92">
        <v>5.05</v>
      </c>
      <c r="V13" s="92">
        <v>5.04</v>
      </c>
      <c r="W13" s="93">
        <v>5.1100000000000003</v>
      </c>
      <c r="X13" s="33"/>
      <c r="Y13" s="92">
        <v>5.23</v>
      </c>
      <c r="Z13" s="92">
        <v>5.29</v>
      </c>
      <c r="AA13" s="92">
        <v>5.38</v>
      </c>
      <c r="AB13" s="92">
        <v>5.51</v>
      </c>
      <c r="AC13" s="92">
        <v>5.59</v>
      </c>
      <c r="AD13" s="92">
        <v>5.67</v>
      </c>
      <c r="AE13" s="92">
        <v>5.74</v>
      </c>
      <c r="AF13" s="92">
        <v>5.91</v>
      </c>
      <c r="AG13" s="92">
        <v>5.73</v>
      </c>
      <c r="AH13" s="93">
        <v>5.36</v>
      </c>
    </row>
    <row r="14" spans="1:34" ht="16.5" x14ac:dyDescent="0.35">
      <c r="A14" s="113" t="s">
        <v>75</v>
      </c>
      <c r="B14" s="114">
        <v>4.6900000000000004</v>
      </c>
      <c r="C14" s="115">
        <v>4.55</v>
      </c>
      <c r="D14" s="115">
        <v>4.79</v>
      </c>
      <c r="E14" s="115">
        <v>4.9400000000000004</v>
      </c>
      <c r="F14" s="116">
        <v>4.8899999999999997</v>
      </c>
      <c r="G14" s="113" t="s">
        <v>75</v>
      </c>
      <c r="H14" s="115">
        <v>2.06</v>
      </c>
      <c r="I14" s="115">
        <v>1.97</v>
      </c>
      <c r="J14" s="115">
        <v>2.11</v>
      </c>
      <c r="K14" s="115">
        <v>2.11</v>
      </c>
      <c r="L14" s="115">
        <v>2.0499999999999998</v>
      </c>
      <c r="M14" s="115">
        <v>2.09</v>
      </c>
      <c r="N14" s="115">
        <v>2.1</v>
      </c>
      <c r="O14" s="115">
        <v>2.08</v>
      </c>
      <c r="P14" s="115">
        <v>2.0299999999999998</v>
      </c>
      <c r="Q14" s="116">
        <v>2</v>
      </c>
      <c r="R14" s="113" t="s">
        <v>75</v>
      </c>
      <c r="S14" s="114">
        <v>3.76</v>
      </c>
      <c r="T14" s="115">
        <v>3.65</v>
      </c>
      <c r="U14" s="115">
        <v>3.89</v>
      </c>
      <c r="V14" s="115">
        <v>4.04</v>
      </c>
      <c r="W14" s="116">
        <v>4.03</v>
      </c>
      <c r="X14" s="113" t="s">
        <v>75</v>
      </c>
      <c r="Y14" s="115">
        <v>4.1500000000000004</v>
      </c>
      <c r="Z14" s="115">
        <v>3.99</v>
      </c>
      <c r="AA14" s="115">
        <v>4.07</v>
      </c>
      <c r="AB14" s="115">
        <v>4.1100000000000003</v>
      </c>
      <c r="AC14" s="115">
        <v>4.05</v>
      </c>
      <c r="AD14" s="115">
        <v>4.17</v>
      </c>
      <c r="AE14" s="115">
        <v>4.2699999999999996</v>
      </c>
      <c r="AF14" s="115">
        <v>4.26</v>
      </c>
      <c r="AG14" s="115">
        <v>4.26</v>
      </c>
      <c r="AH14" s="116">
        <v>4.1100000000000003</v>
      </c>
    </row>
    <row r="15" spans="1:34" ht="16.5" x14ac:dyDescent="0.35">
      <c r="A15" s="14"/>
      <c r="B15" s="98">
        <v>4.67</v>
      </c>
      <c r="C15" s="98">
        <v>4.58</v>
      </c>
      <c r="D15" s="98">
        <v>4.76</v>
      </c>
      <c r="E15" s="98">
        <v>4.9000000000000004</v>
      </c>
      <c r="F15" s="99">
        <v>4.9800000000000004</v>
      </c>
      <c r="G15" s="25"/>
      <c r="H15" s="98">
        <v>2.04</v>
      </c>
      <c r="I15" s="98">
        <v>2.06</v>
      </c>
      <c r="J15" s="98">
        <v>2.08</v>
      </c>
      <c r="K15" s="98">
        <v>2.1</v>
      </c>
      <c r="L15" s="98">
        <v>2.16</v>
      </c>
      <c r="M15" s="98">
        <v>2</v>
      </c>
      <c r="N15" s="98">
        <v>2.1</v>
      </c>
      <c r="O15" s="98">
        <v>2.0699999999999998</v>
      </c>
      <c r="P15" s="98">
        <v>2.0499999999999998</v>
      </c>
      <c r="Q15" s="99">
        <v>2</v>
      </c>
      <c r="R15" s="14"/>
      <c r="S15" s="98">
        <v>3.77</v>
      </c>
      <c r="T15" s="98">
        <v>3.65</v>
      </c>
      <c r="U15" s="98">
        <v>3.94</v>
      </c>
      <c r="V15" s="98">
        <v>4</v>
      </c>
      <c r="W15" s="99">
        <v>4.09</v>
      </c>
      <c r="X15" s="25"/>
      <c r="Y15" s="98">
        <v>4.0999999999999996</v>
      </c>
      <c r="Z15" s="98">
        <v>4.12</v>
      </c>
      <c r="AA15" s="98">
        <v>4.07</v>
      </c>
      <c r="AB15" s="98">
        <v>4.1900000000000004</v>
      </c>
      <c r="AC15" s="98">
        <v>4.16</v>
      </c>
      <c r="AD15" s="98">
        <v>4.25</v>
      </c>
      <c r="AE15" s="98">
        <v>4.3099999999999996</v>
      </c>
      <c r="AF15" s="98">
        <v>4.28</v>
      </c>
      <c r="AG15" s="98">
        <v>4.25</v>
      </c>
      <c r="AH15" s="99">
        <v>4.0599999999999996</v>
      </c>
    </row>
    <row r="16" spans="1:34" ht="16.5" x14ac:dyDescent="0.35">
      <c r="A16" s="14"/>
      <c r="B16" s="98">
        <v>4.8</v>
      </c>
      <c r="C16" s="98">
        <v>4.6100000000000003</v>
      </c>
      <c r="D16" s="98">
        <v>4.93</v>
      </c>
      <c r="E16" s="98">
        <v>5.04</v>
      </c>
      <c r="F16" s="99">
        <v>5.05</v>
      </c>
      <c r="G16" s="25"/>
      <c r="H16" s="98">
        <v>2.08</v>
      </c>
      <c r="I16" s="98">
        <v>2.02</v>
      </c>
      <c r="J16" s="98">
        <v>2.11</v>
      </c>
      <c r="K16" s="98">
        <v>2.14</v>
      </c>
      <c r="L16" s="98">
        <v>2.15</v>
      </c>
      <c r="M16" s="98">
        <v>2.09</v>
      </c>
      <c r="N16" s="98">
        <v>2.13</v>
      </c>
      <c r="O16" s="98">
        <v>2.09</v>
      </c>
      <c r="P16" s="98">
        <v>2.0699999999999998</v>
      </c>
      <c r="Q16" s="99">
        <v>2.0299999999999998</v>
      </c>
      <c r="R16" s="14"/>
      <c r="S16" s="98">
        <v>3.77</v>
      </c>
      <c r="T16" s="98">
        <v>3.75</v>
      </c>
      <c r="U16" s="98">
        <v>3.97</v>
      </c>
      <c r="V16" s="98">
        <v>4.12</v>
      </c>
      <c r="W16" s="99">
        <v>4.1100000000000003</v>
      </c>
      <c r="X16" s="25"/>
      <c r="Y16" s="98">
        <v>4.1100000000000003</v>
      </c>
      <c r="Z16" s="98">
        <v>4.03</v>
      </c>
      <c r="AA16" s="98">
        <v>4.0999999999999996</v>
      </c>
      <c r="AB16" s="98">
        <v>4.07</v>
      </c>
      <c r="AC16" s="98">
        <v>4.01</v>
      </c>
      <c r="AD16" s="98">
        <v>4.1500000000000004</v>
      </c>
      <c r="AE16" s="98">
        <v>4.2699999999999996</v>
      </c>
      <c r="AF16" s="98">
        <v>4.25</v>
      </c>
      <c r="AG16" s="98">
        <v>4.1900000000000004</v>
      </c>
      <c r="AH16" s="99">
        <v>4.08</v>
      </c>
    </row>
    <row r="17" spans="1:34" ht="16.5" x14ac:dyDescent="0.35">
      <c r="A17" s="14"/>
      <c r="B17" s="98">
        <v>4.6399999999999997</v>
      </c>
      <c r="C17" s="98">
        <v>4.6100000000000003</v>
      </c>
      <c r="D17" s="98">
        <v>4.9800000000000004</v>
      </c>
      <c r="E17" s="98">
        <v>4.97</v>
      </c>
      <c r="F17" s="99">
        <v>5.0199999999999996</v>
      </c>
      <c r="G17" s="25"/>
      <c r="H17" s="98">
        <v>2.11</v>
      </c>
      <c r="I17" s="98">
        <v>2.0099999999999998</v>
      </c>
      <c r="J17" s="98">
        <v>2.08</v>
      </c>
      <c r="K17" s="98">
        <v>2.13</v>
      </c>
      <c r="L17" s="98">
        <v>2.14</v>
      </c>
      <c r="M17" s="98">
        <v>2.06</v>
      </c>
      <c r="N17" s="98">
        <v>2.12</v>
      </c>
      <c r="O17" s="98">
        <v>2.12</v>
      </c>
      <c r="P17" s="98">
        <v>2.09</v>
      </c>
      <c r="Q17" s="99">
        <v>2.0299999999999998</v>
      </c>
      <c r="R17" s="14"/>
      <c r="S17" s="98">
        <v>3.77</v>
      </c>
      <c r="T17" s="98">
        <v>3.68</v>
      </c>
      <c r="U17" s="98">
        <v>3.92</v>
      </c>
      <c r="V17" s="98">
        <v>3.96</v>
      </c>
      <c r="W17" s="99">
        <v>4.0199999999999996</v>
      </c>
      <c r="X17" s="25"/>
      <c r="Y17" s="98">
        <v>4.0999999999999996</v>
      </c>
      <c r="Z17" s="98">
        <v>4.01</v>
      </c>
      <c r="AA17" s="98">
        <v>4.0999999999999996</v>
      </c>
      <c r="AB17" s="98">
        <v>4.04</v>
      </c>
      <c r="AC17" s="98">
        <v>4.04</v>
      </c>
      <c r="AD17" s="98">
        <v>4.12</v>
      </c>
      <c r="AE17" s="98">
        <v>4.1399999999999997</v>
      </c>
      <c r="AF17" s="98">
        <v>4.22</v>
      </c>
      <c r="AG17" s="98">
        <v>4.1900000000000004</v>
      </c>
      <c r="AH17" s="99">
        <v>4.0999999999999996</v>
      </c>
    </row>
    <row r="18" spans="1:34" ht="16.5" x14ac:dyDescent="0.35">
      <c r="A18" s="14"/>
      <c r="B18" s="98">
        <v>4.5599999999999996</v>
      </c>
      <c r="C18" s="98">
        <v>4.5999999999999996</v>
      </c>
      <c r="D18" s="98">
        <v>4.75</v>
      </c>
      <c r="E18" s="98">
        <v>5</v>
      </c>
      <c r="F18" s="99">
        <v>4.83</v>
      </c>
      <c r="G18" s="25"/>
      <c r="H18" s="98">
        <v>2.04</v>
      </c>
      <c r="I18" s="98">
        <v>2</v>
      </c>
      <c r="J18" s="98">
        <v>2.06</v>
      </c>
      <c r="K18" s="98">
        <v>2.09</v>
      </c>
      <c r="L18" s="98">
        <v>2.11</v>
      </c>
      <c r="M18" s="98">
        <v>2.06</v>
      </c>
      <c r="N18" s="98">
        <v>2.1</v>
      </c>
      <c r="O18" s="98">
        <v>2.0699999999999998</v>
      </c>
      <c r="P18" s="98">
        <v>2.04</v>
      </c>
      <c r="Q18" s="99">
        <v>1.94</v>
      </c>
      <c r="R18" s="14"/>
      <c r="S18" s="98">
        <v>3.8</v>
      </c>
      <c r="T18" s="98">
        <v>3.69</v>
      </c>
      <c r="U18" s="98">
        <v>3.9</v>
      </c>
      <c r="V18" s="98">
        <v>4.1100000000000003</v>
      </c>
      <c r="W18" s="99">
        <v>4.04</v>
      </c>
      <c r="X18" s="25"/>
      <c r="Y18" s="98">
        <v>4.05</v>
      </c>
      <c r="Z18" s="98">
        <v>3.92</v>
      </c>
      <c r="AA18" s="98">
        <v>4.09</v>
      </c>
      <c r="AB18" s="98">
        <v>3.97</v>
      </c>
      <c r="AC18" s="98">
        <v>3.98</v>
      </c>
      <c r="AD18" s="98">
        <v>4.08</v>
      </c>
      <c r="AE18" s="98">
        <v>4.17</v>
      </c>
      <c r="AF18" s="98">
        <v>4.2300000000000004</v>
      </c>
      <c r="AG18" s="98">
        <v>4.17</v>
      </c>
      <c r="AH18" s="99">
        <v>4.09</v>
      </c>
    </row>
    <row r="19" spans="1:34" ht="16.5" x14ac:dyDescent="0.35">
      <c r="A19" s="14"/>
      <c r="B19" s="98">
        <v>4.4800000000000004</v>
      </c>
      <c r="C19" s="98">
        <v>4.55</v>
      </c>
      <c r="D19" s="98">
        <v>4.8099999999999996</v>
      </c>
      <c r="E19" s="98">
        <v>4.83</v>
      </c>
      <c r="F19" s="99">
        <v>4.83</v>
      </c>
      <c r="G19" s="25"/>
      <c r="H19" s="98">
        <v>1.95</v>
      </c>
      <c r="I19" s="98">
        <v>2.0099999999999998</v>
      </c>
      <c r="J19" s="98">
        <v>2.15</v>
      </c>
      <c r="K19" s="98">
        <v>2.14</v>
      </c>
      <c r="L19" s="98">
        <v>2.13</v>
      </c>
      <c r="M19" s="98">
        <v>2.0499999999999998</v>
      </c>
      <c r="N19" s="98">
        <v>2.0499999999999998</v>
      </c>
      <c r="O19" s="98">
        <v>2.04</v>
      </c>
      <c r="P19" s="98">
        <v>2.0299999999999998</v>
      </c>
      <c r="Q19" s="99">
        <v>1.95</v>
      </c>
      <c r="R19" s="14"/>
      <c r="S19" s="98">
        <v>3.96</v>
      </c>
      <c r="T19" s="98">
        <v>3.99</v>
      </c>
      <c r="U19" s="98">
        <v>4.18</v>
      </c>
      <c r="V19" s="98">
        <v>4.28</v>
      </c>
      <c r="W19" s="99">
        <v>4.21</v>
      </c>
      <c r="X19" s="25"/>
      <c r="Y19" s="98">
        <v>4.1500000000000004</v>
      </c>
      <c r="Z19" s="98">
        <v>4.13</v>
      </c>
      <c r="AA19" s="98">
        <v>4.13</v>
      </c>
      <c r="AB19" s="98">
        <v>4.17</v>
      </c>
      <c r="AC19" s="98">
        <v>4.4000000000000004</v>
      </c>
      <c r="AD19" s="98">
        <v>4.4400000000000004</v>
      </c>
      <c r="AE19" s="98">
        <v>4.5</v>
      </c>
      <c r="AF19" s="98">
        <v>4.54</v>
      </c>
      <c r="AG19" s="98">
        <v>4.3600000000000003</v>
      </c>
      <c r="AH19" s="99">
        <v>4.33</v>
      </c>
    </row>
    <row r="20" spans="1:34" ht="16.5" x14ac:dyDescent="0.35">
      <c r="A20" s="14"/>
      <c r="B20" s="98">
        <v>4.5999999999999996</v>
      </c>
      <c r="C20" s="98">
        <v>4.6900000000000004</v>
      </c>
      <c r="D20" s="98">
        <v>4.84</v>
      </c>
      <c r="E20" s="98">
        <v>4.9000000000000004</v>
      </c>
      <c r="F20" s="99">
        <v>4.78</v>
      </c>
      <c r="G20" s="25"/>
      <c r="H20" s="98">
        <v>2.0099999999999998</v>
      </c>
      <c r="I20" s="98">
        <v>1.99</v>
      </c>
      <c r="J20" s="98">
        <v>2.16</v>
      </c>
      <c r="K20" s="98">
        <v>2.14</v>
      </c>
      <c r="L20" s="98">
        <v>2.1800000000000002</v>
      </c>
      <c r="M20" s="98">
        <v>2.13</v>
      </c>
      <c r="N20" s="98">
        <v>2.1</v>
      </c>
      <c r="O20" s="98">
        <v>2.0699999999999998</v>
      </c>
      <c r="P20" s="98">
        <v>2.0699999999999998</v>
      </c>
      <c r="Q20" s="99">
        <v>1.99</v>
      </c>
      <c r="R20" s="14"/>
      <c r="S20" s="98">
        <v>3.92</v>
      </c>
      <c r="T20" s="98">
        <v>3.94</v>
      </c>
      <c r="U20" s="98">
        <v>4.22</v>
      </c>
      <c r="V20" s="98">
        <v>4.24</v>
      </c>
      <c r="W20" s="99">
        <v>4.2699999999999996</v>
      </c>
      <c r="X20" s="25"/>
      <c r="Y20" s="98">
        <v>4.1900000000000004</v>
      </c>
      <c r="Z20" s="98">
        <v>4.1100000000000003</v>
      </c>
      <c r="AA20" s="98">
        <v>4.09</v>
      </c>
      <c r="AB20" s="98">
        <v>4.21</v>
      </c>
      <c r="AC20" s="98">
        <v>4.3</v>
      </c>
      <c r="AD20" s="98">
        <v>4.46</v>
      </c>
      <c r="AE20" s="98">
        <v>4.47</v>
      </c>
      <c r="AF20" s="98">
        <v>4.49</v>
      </c>
      <c r="AG20" s="98">
        <v>4.4000000000000004</v>
      </c>
      <c r="AH20" s="99">
        <v>4.2</v>
      </c>
    </row>
    <row r="21" spans="1:34" ht="16.5" x14ac:dyDescent="0.35">
      <c r="A21" s="14"/>
      <c r="B21" s="98">
        <v>4.53</v>
      </c>
      <c r="C21" s="98">
        <v>4.68</v>
      </c>
      <c r="D21" s="98">
        <v>4.87</v>
      </c>
      <c r="E21" s="98">
        <v>4.97</v>
      </c>
      <c r="F21" s="99">
        <v>4.87</v>
      </c>
      <c r="G21" s="25"/>
      <c r="H21" s="98">
        <v>1.97</v>
      </c>
      <c r="I21" s="98">
        <v>1.91</v>
      </c>
      <c r="J21" s="98">
        <v>2.0299999999999998</v>
      </c>
      <c r="K21" s="98">
        <v>2.1</v>
      </c>
      <c r="L21" s="98">
        <v>2.1800000000000002</v>
      </c>
      <c r="M21" s="98">
        <v>2.06</v>
      </c>
      <c r="N21" s="98">
        <v>2.0499999999999998</v>
      </c>
      <c r="O21" s="98">
        <v>2.09</v>
      </c>
      <c r="P21" s="98">
        <v>2.0099999999999998</v>
      </c>
      <c r="Q21" s="99">
        <v>1.99</v>
      </c>
      <c r="R21" s="14"/>
      <c r="S21" s="98">
        <v>3.96</v>
      </c>
      <c r="T21" s="98">
        <v>4</v>
      </c>
      <c r="U21" s="98">
        <v>4.21</v>
      </c>
      <c r="V21" s="98">
        <v>4.21</v>
      </c>
      <c r="W21" s="99">
        <v>4.1900000000000004</v>
      </c>
      <c r="X21" s="25"/>
      <c r="Y21" s="98">
        <v>4.1500000000000004</v>
      </c>
      <c r="Z21" s="98">
        <v>4.1100000000000003</v>
      </c>
      <c r="AA21" s="98">
        <v>4.09</v>
      </c>
      <c r="AB21" s="98">
        <v>4.2</v>
      </c>
      <c r="AC21" s="98">
        <v>4.2699999999999996</v>
      </c>
      <c r="AD21" s="98">
        <v>4.46</v>
      </c>
      <c r="AE21" s="98">
        <v>4.5599999999999996</v>
      </c>
      <c r="AF21" s="98">
        <v>4.5</v>
      </c>
      <c r="AG21" s="98">
        <v>4.43</v>
      </c>
      <c r="AH21" s="99">
        <v>4.22</v>
      </c>
    </row>
    <row r="22" spans="1:34" ht="16.5" x14ac:dyDescent="0.35">
      <c r="A22" s="14"/>
      <c r="B22" s="98">
        <v>4.59</v>
      </c>
      <c r="C22" s="98">
        <v>4.72</v>
      </c>
      <c r="D22" s="98">
        <v>4.95</v>
      </c>
      <c r="E22" s="98">
        <v>4.9400000000000004</v>
      </c>
      <c r="F22" s="99">
        <v>4.92</v>
      </c>
      <c r="G22" s="25"/>
      <c r="H22" s="98">
        <v>1.95</v>
      </c>
      <c r="I22" s="98">
        <v>1.93</v>
      </c>
      <c r="J22" s="98">
        <v>2.09</v>
      </c>
      <c r="K22" s="98">
        <v>2.11</v>
      </c>
      <c r="L22" s="98">
        <v>2.16</v>
      </c>
      <c r="M22" s="98">
        <v>2.09</v>
      </c>
      <c r="N22" s="98">
        <v>2.08</v>
      </c>
      <c r="O22" s="98">
        <v>2.1</v>
      </c>
      <c r="P22" s="98">
        <v>2.08</v>
      </c>
      <c r="Q22" s="99">
        <v>1.97</v>
      </c>
      <c r="R22" s="14"/>
      <c r="S22" s="98">
        <v>3.95</v>
      </c>
      <c r="T22" s="98">
        <v>3.92</v>
      </c>
      <c r="U22" s="98">
        <v>4.17</v>
      </c>
      <c r="V22" s="98">
        <v>4.29</v>
      </c>
      <c r="W22" s="99">
        <v>4.1100000000000003</v>
      </c>
      <c r="X22" s="25"/>
      <c r="Y22" s="98">
        <v>4.07</v>
      </c>
      <c r="Z22" s="98">
        <v>4.07</v>
      </c>
      <c r="AA22" s="98">
        <v>4.12</v>
      </c>
      <c r="AB22" s="98">
        <v>4.22</v>
      </c>
      <c r="AC22" s="98">
        <v>4.3</v>
      </c>
      <c r="AD22" s="98">
        <v>4.45</v>
      </c>
      <c r="AE22" s="98">
        <v>4.47</v>
      </c>
      <c r="AF22" s="98">
        <v>4.51</v>
      </c>
      <c r="AG22" s="98">
        <v>4.4400000000000004</v>
      </c>
      <c r="AH22" s="99">
        <v>4.0599999999999996</v>
      </c>
    </row>
    <row r="23" spans="1:34" thickBot="1" x14ac:dyDescent="0.4">
      <c r="A23" s="107"/>
      <c r="B23" s="117">
        <v>4.63</v>
      </c>
      <c r="C23" s="117">
        <v>4.6500000000000004</v>
      </c>
      <c r="D23" s="117">
        <v>4.91</v>
      </c>
      <c r="E23" s="117">
        <v>4.9400000000000004</v>
      </c>
      <c r="F23" s="118">
        <v>4.8600000000000003</v>
      </c>
      <c r="G23" s="106"/>
      <c r="H23" s="117">
        <v>1.89</v>
      </c>
      <c r="I23" s="117">
        <v>1.94</v>
      </c>
      <c r="J23" s="117">
        <v>2.16</v>
      </c>
      <c r="K23" s="117">
        <v>2.1800000000000002</v>
      </c>
      <c r="L23" s="117">
        <v>2.16</v>
      </c>
      <c r="M23" s="117">
        <v>2.13</v>
      </c>
      <c r="N23" s="117">
        <v>2.14</v>
      </c>
      <c r="O23" s="117">
        <v>2.0499999999999998</v>
      </c>
      <c r="P23" s="117">
        <v>2.09</v>
      </c>
      <c r="Q23" s="118">
        <v>1.96</v>
      </c>
      <c r="R23" s="107"/>
      <c r="S23" s="117">
        <v>3.92</v>
      </c>
      <c r="T23" s="117">
        <v>3.97</v>
      </c>
      <c r="U23" s="117">
        <v>4.12</v>
      </c>
      <c r="V23" s="117">
        <v>4.1500000000000004</v>
      </c>
      <c r="W23" s="118">
        <v>4.17</v>
      </c>
      <c r="X23" s="106"/>
      <c r="Y23" s="117">
        <v>3.97</v>
      </c>
      <c r="Z23" s="117">
        <v>4.08</v>
      </c>
      <c r="AA23" s="117">
        <v>4.04</v>
      </c>
      <c r="AB23" s="117">
        <v>4.16</v>
      </c>
      <c r="AC23" s="117">
        <v>4.34</v>
      </c>
      <c r="AD23" s="117">
        <v>4.38</v>
      </c>
      <c r="AE23" s="117">
        <v>4.4800000000000004</v>
      </c>
      <c r="AF23" s="117">
        <v>4.47</v>
      </c>
      <c r="AG23" s="117">
        <v>4.34</v>
      </c>
      <c r="AH23" s="118">
        <v>4.0199999999999996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0.1828000000000003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0.24379999999999891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1.0304000000000006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1.399300000000002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0.31872820512820565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0.37507692307692136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0.74205761316872476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0.92546296296296438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1.0326793846153863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1.2152492307692251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0.8014222222222227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1.399300000000002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0.23999999999999932</v>
      </c>
      <c r="C33" s="67">
        <f t="shared" ref="C33:F33" si="0">C4-C14</f>
        <v>0.32000000000000028</v>
      </c>
      <c r="D33" s="67">
        <f t="shared" si="0"/>
        <v>0.21999999999999975</v>
      </c>
      <c r="E33" s="67">
        <f t="shared" si="0"/>
        <v>0.26999999999999957</v>
      </c>
      <c r="F33" s="68">
        <f t="shared" si="0"/>
        <v>0.23000000000000043</v>
      </c>
      <c r="G33" s="69" t="s">
        <v>56</v>
      </c>
      <c r="H33" s="22">
        <f>H4-H14</f>
        <v>8.0000000000000071E-2</v>
      </c>
      <c r="I33" s="22">
        <f t="shared" ref="I33:Q33" si="1">I4-I14</f>
        <v>0.21999999999999997</v>
      </c>
      <c r="J33" s="22">
        <f t="shared" si="1"/>
        <v>0.22999999999999998</v>
      </c>
      <c r="K33" s="22">
        <f t="shared" si="1"/>
        <v>0.2200000000000002</v>
      </c>
      <c r="L33" s="22">
        <f t="shared" si="1"/>
        <v>0.31000000000000005</v>
      </c>
      <c r="M33" s="22">
        <f t="shared" si="1"/>
        <v>0.22999999999999998</v>
      </c>
      <c r="N33" s="22">
        <f t="shared" si="1"/>
        <v>0.22999999999999998</v>
      </c>
      <c r="O33" s="22">
        <f t="shared" si="1"/>
        <v>0.20999999999999996</v>
      </c>
      <c r="P33" s="22">
        <f t="shared" si="1"/>
        <v>0.21000000000000041</v>
      </c>
      <c r="Q33" s="70">
        <f t="shared" si="1"/>
        <v>0.2200000000000002</v>
      </c>
      <c r="R33" s="66" t="s">
        <v>54</v>
      </c>
      <c r="S33" s="67">
        <f>S4-S14</f>
        <v>1.0200000000000005</v>
      </c>
      <c r="T33" s="67">
        <f t="shared" ref="T33:W33" si="2">T4-T14</f>
        <v>1.27</v>
      </c>
      <c r="U33" s="67">
        <f t="shared" si="2"/>
        <v>1.1599999999999997</v>
      </c>
      <c r="V33" s="67">
        <f t="shared" si="2"/>
        <v>1.2299999999999995</v>
      </c>
      <c r="W33" s="68">
        <f t="shared" si="2"/>
        <v>1.0499999999999998</v>
      </c>
      <c r="X33" s="69" t="s">
        <v>58</v>
      </c>
      <c r="Y33" s="22">
        <f>Y4-Y14</f>
        <v>1.25</v>
      </c>
      <c r="Z33" s="22">
        <f t="shared" ref="Z33:AH33" si="3">Z4-Z14</f>
        <v>1.54</v>
      </c>
      <c r="AA33" s="22">
        <f t="shared" si="3"/>
        <v>1.46</v>
      </c>
      <c r="AB33" s="22">
        <f t="shared" si="3"/>
        <v>1.3999999999999995</v>
      </c>
      <c r="AC33" s="22">
        <f t="shared" si="3"/>
        <v>1.5099999999999998</v>
      </c>
      <c r="AD33" s="22">
        <f t="shared" si="3"/>
        <v>1.5200000000000005</v>
      </c>
      <c r="AE33" s="22">
        <f t="shared" si="3"/>
        <v>1.4200000000000008</v>
      </c>
      <c r="AF33" s="22">
        <f t="shared" si="3"/>
        <v>1.62</v>
      </c>
      <c r="AG33" s="22">
        <f t="shared" si="3"/>
        <v>1.4700000000000006</v>
      </c>
      <c r="AH33" s="70">
        <f t="shared" si="3"/>
        <v>1.3199999999999994</v>
      </c>
    </row>
    <row r="34" spans="1:34" ht="16.5" x14ac:dyDescent="0.35">
      <c r="A34" s="55"/>
      <c r="B34" s="54">
        <f t="shared" ref="B34:F42" si="4">B5-B15</f>
        <v>0.29000000000000004</v>
      </c>
      <c r="C34" s="54">
        <f t="shared" si="4"/>
        <v>0.20000000000000018</v>
      </c>
      <c r="D34" s="54">
        <f t="shared" si="4"/>
        <v>0.3100000000000005</v>
      </c>
      <c r="E34" s="54">
        <f t="shared" si="4"/>
        <v>0.29000000000000004</v>
      </c>
      <c r="F34" s="56">
        <f t="shared" si="4"/>
        <v>9.9999999999999645E-2</v>
      </c>
      <c r="G34" s="71"/>
      <c r="H34" s="22">
        <f t="shared" ref="H34:Q42" si="5">H5-H15</f>
        <v>0.18999999999999995</v>
      </c>
      <c r="I34" s="22">
        <f t="shared" si="5"/>
        <v>0.22999999999999998</v>
      </c>
      <c r="J34" s="22">
        <f t="shared" si="5"/>
        <v>0.25</v>
      </c>
      <c r="K34" s="22">
        <f t="shared" si="5"/>
        <v>0.21999999999999975</v>
      </c>
      <c r="L34" s="22">
        <f t="shared" si="5"/>
        <v>0.20999999999999996</v>
      </c>
      <c r="M34" s="22">
        <f t="shared" si="5"/>
        <v>0.33999999999999986</v>
      </c>
      <c r="N34" s="22">
        <f t="shared" si="5"/>
        <v>0.22999999999999998</v>
      </c>
      <c r="O34" s="22">
        <f t="shared" si="5"/>
        <v>0.29000000000000004</v>
      </c>
      <c r="P34" s="22">
        <f t="shared" si="5"/>
        <v>0.25</v>
      </c>
      <c r="Q34" s="70">
        <f t="shared" si="5"/>
        <v>0.29999999999999982</v>
      </c>
      <c r="R34" s="55"/>
      <c r="S34" s="54">
        <f t="shared" ref="S34:W42" si="6">S5-S15</f>
        <v>1.06</v>
      </c>
      <c r="T34" s="54">
        <f t="shared" si="6"/>
        <v>1.2799999999999998</v>
      </c>
      <c r="U34" s="54">
        <f t="shared" si="6"/>
        <v>1.2500000000000004</v>
      </c>
      <c r="V34" s="54">
        <f t="shared" si="6"/>
        <v>1.1900000000000004</v>
      </c>
      <c r="W34" s="56">
        <f t="shared" si="6"/>
        <v>0.99000000000000021</v>
      </c>
      <c r="X34" s="71"/>
      <c r="Y34" s="22">
        <f t="shared" ref="Y34:AH42" si="7">Y5-Y15</f>
        <v>1.3500000000000005</v>
      </c>
      <c r="Z34" s="22">
        <f t="shared" si="7"/>
        <v>1.54</v>
      </c>
      <c r="AA34" s="22">
        <f t="shared" si="7"/>
        <v>1.54</v>
      </c>
      <c r="AB34" s="22">
        <f t="shared" si="7"/>
        <v>1.3999999999999995</v>
      </c>
      <c r="AC34" s="22">
        <f t="shared" si="7"/>
        <v>1.5099999999999998</v>
      </c>
      <c r="AD34" s="22">
        <f t="shared" si="7"/>
        <v>1.33</v>
      </c>
      <c r="AE34" s="22">
        <f t="shared" si="7"/>
        <v>1.3900000000000006</v>
      </c>
      <c r="AF34" s="22">
        <f t="shared" si="7"/>
        <v>1.5299999999999994</v>
      </c>
      <c r="AG34" s="22">
        <f t="shared" si="7"/>
        <v>1.46</v>
      </c>
      <c r="AH34" s="70">
        <f t="shared" si="7"/>
        <v>1.6000000000000005</v>
      </c>
    </row>
    <row r="35" spans="1:34" ht="16.5" x14ac:dyDescent="0.35">
      <c r="A35" s="55"/>
      <c r="B35" s="54">
        <f t="shared" si="4"/>
        <v>0.11000000000000032</v>
      </c>
      <c r="C35" s="54">
        <f t="shared" si="4"/>
        <v>0.1899999999999995</v>
      </c>
      <c r="D35" s="54">
        <f t="shared" si="4"/>
        <v>0.20000000000000018</v>
      </c>
      <c r="E35" s="54">
        <f t="shared" si="4"/>
        <v>0.26999999999999957</v>
      </c>
      <c r="F35" s="56">
        <f t="shared" si="4"/>
        <v>0.16000000000000014</v>
      </c>
      <c r="G35" s="71"/>
      <c r="H35" s="22">
        <f t="shared" si="5"/>
        <v>0.14000000000000012</v>
      </c>
      <c r="I35" s="22">
        <f t="shared" si="5"/>
        <v>0.25</v>
      </c>
      <c r="J35" s="22">
        <f t="shared" si="5"/>
        <v>0.24000000000000021</v>
      </c>
      <c r="K35" s="22">
        <f t="shared" si="5"/>
        <v>0.2799999999999998</v>
      </c>
      <c r="L35" s="22">
        <f t="shared" si="5"/>
        <v>0.16999999999999993</v>
      </c>
      <c r="M35" s="22">
        <f t="shared" si="5"/>
        <v>0.26000000000000023</v>
      </c>
      <c r="N35" s="22">
        <f t="shared" si="5"/>
        <v>0.27</v>
      </c>
      <c r="O35" s="22">
        <f t="shared" si="5"/>
        <v>0.24000000000000021</v>
      </c>
      <c r="P35" s="22">
        <f t="shared" si="5"/>
        <v>0.20999999999999996</v>
      </c>
      <c r="Q35" s="70">
        <f t="shared" si="5"/>
        <v>0.21000000000000041</v>
      </c>
      <c r="R35" s="55"/>
      <c r="S35" s="54">
        <f t="shared" si="6"/>
        <v>1.1300000000000003</v>
      </c>
      <c r="T35" s="54">
        <f t="shared" si="6"/>
        <v>1.1600000000000001</v>
      </c>
      <c r="U35" s="54">
        <f t="shared" si="6"/>
        <v>1.19</v>
      </c>
      <c r="V35" s="54">
        <f t="shared" si="6"/>
        <v>1.1600000000000001</v>
      </c>
      <c r="W35" s="56">
        <f t="shared" si="6"/>
        <v>1</v>
      </c>
      <c r="X35" s="71"/>
      <c r="Y35" s="22">
        <f t="shared" si="7"/>
        <v>1.3499999999999996</v>
      </c>
      <c r="Z35" s="22">
        <f t="shared" si="7"/>
        <v>1.5</v>
      </c>
      <c r="AA35" s="22">
        <f t="shared" si="7"/>
        <v>1.54</v>
      </c>
      <c r="AB35" s="22">
        <f t="shared" si="7"/>
        <v>1.5099999999999998</v>
      </c>
      <c r="AC35" s="22">
        <f t="shared" si="7"/>
        <v>1.5899999999999999</v>
      </c>
      <c r="AD35" s="22">
        <f t="shared" si="7"/>
        <v>1.5999999999999996</v>
      </c>
      <c r="AE35" s="22">
        <f t="shared" si="7"/>
        <v>1.5200000000000005</v>
      </c>
      <c r="AF35" s="22">
        <f t="shared" si="7"/>
        <v>1.6100000000000003</v>
      </c>
      <c r="AG35" s="22">
        <f t="shared" si="7"/>
        <v>1.5199999999999996</v>
      </c>
      <c r="AH35" s="70">
        <f t="shared" si="7"/>
        <v>1.6100000000000003</v>
      </c>
    </row>
    <row r="36" spans="1:34" ht="16.5" x14ac:dyDescent="0.35">
      <c r="A36" s="55"/>
      <c r="B36" s="54">
        <f t="shared" si="4"/>
        <v>0.20000000000000018</v>
      </c>
      <c r="C36" s="54">
        <f t="shared" si="4"/>
        <v>0.15999999999999925</v>
      </c>
      <c r="D36" s="54">
        <f t="shared" si="4"/>
        <v>0.13999999999999968</v>
      </c>
      <c r="E36" s="54">
        <f t="shared" si="4"/>
        <v>0.10000000000000053</v>
      </c>
      <c r="F36" s="56">
        <f t="shared" si="4"/>
        <v>0.14000000000000057</v>
      </c>
      <c r="G36" s="71"/>
      <c r="H36" s="22">
        <f t="shared" si="5"/>
        <v>0.11000000000000032</v>
      </c>
      <c r="I36" s="22">
        <f t="shared" si="5"/>
        <v>0.31000000000000005</v>
      </c>
      <c r="J36" s="22">
        <f t="shared" si="5"/>
        <v>0.29999999999999982</v>
      </c>
      <c r="K36" s="22">
        <f t="shared" si="5"/>
        <v>0.30000000000000027</v>
      </c>
      <c r="L36" s="22">
        <f t="shared" si="5"/>
        <v>0.21999999999999975</v>
      </c>
      <c r="M36" s="22">
        <f t="shared" si="5"/>
        <v>0.33999999999999986</v>
      </c>
      <c r="N36" s="22">
        <f t="shared" si="5"/>
        <v>0.29000000000000004</v>
      </c>
      <c r="O36" s="22">
        <f t="shared" si="5"/>
        <v>0.27</v>
      </c>
      <c r="P36" s="22">
        <f t="shared" si="5"/>
        <v>0.27</v>
      </c>
      <c r="Q36" s="70">
        <f t="shared" si="5"/>
        <v>0.26000000000000023</v>
      </c>
      <c r="R36" s="55"/>
      <c r="S36" s="54">
        <f t="shared" si="6"/>
        <v>1.0799999999999996</v>
      </c>
      <c r="T36" s="54">
        <f t="shared" si="6"/>
        <v>1.1400000000000001</v>
      </c>
      <c r="U36" s="54">
        <f t="shared" si="6"/>
        <v>1.3200000000000003</v>
      </c>
      <c r="V36" s="54">
        <f t="shared" si="6"/>
        <v>1.2000000000000002</v>
      </c>
      <c r="W36" s="56">
        <f t="shared" si="6"/>
        <v>1.08</v>
      </c>
      <c r="X36" s="71"/>
      <c r="Y36" s="22">
        <f t="shared" si="7"/>
        <v>1.5500000000000007</v>
      </c>
      <c r="Z36" s="22">
        <f t="shared" si="7"/>
        <v>1.5700000000000003</v>
      </c>
      <c r="AA36" s="22">
        <f t="shared" si="7"/>
        <v>1.5200000000000005</v>
      </c>
      <c r="AB36" s="22">
        <f t="shared" si="7"/>
        <v>1.4500000000000002</v>
      </c>
      <c r="AC36" s="22">
        <f t="shared" si="7"/>
        <v>1.5700000000000003</v>
      </c>
      <c r="AD36" s="22">
        <f t="shared" si="7"/>
        <v>1.6100000000000003</v>
      </c>
      <c r="AE36" s="22">
        <f t="shared" si="7"/>
        <v>1.54</v>
      </c>
      <c r="AF36" s="22">
        <f t="shared" si="7"/>
        <v>1.5100000000000007</v>
      </c>
      <c r="AG36" s="22">
        <f t="shared" si="7"/>
        <v>1.5899999999999999</v>
      </c>
      <c r="AH36" s="70">
        <f t="shared" si="7"/>
        <v>1.5200000000000005</v>
      </c>
    </row>
    <row r="37" spans="1:34" ht="16.5" x14ac:dyDescent="0.35">
      <c r="A37" s="55"/>
      <c r="B37" s="54">
        <f t="shared" si="4"/>
        <v>0.25</v>
      </c>
      <c r="C37" s="54">
        <f t="shared" si="4"/>
        <v>0.33000000000000007</v>
      </c>
      <c r="D37" s="54">
        <f t="shared" si="4"/>
        <v>0.24000000000000021</v>
      </c>
      <c r="E37" s="54">
        <f t="shared" si="4"/>
        <v>0.16999999999999993</v>
      </c>
      <c r="F37" s="56">
        <f t="shared" si="4"/>
        <v>0.16999999999999993</v>
      </c>
      <c r="G37" s="71"/>
      <c r="H37" s="22">
        <f t="shared" si="5"/>
        <v>0.12999999999999989</v>
      </c>
      <c r="I37" s="22">
        <f t="shared" si="5"/>
        <v>0.29000000000000004</v>
      </c>
      <c r="J37" s="22">
        <f t="shared" si="5"/>
        <v>0.2799999999999998</v>
      </c>
      <c r="K37" s="22">
        <f t="shared" si="5"/>
        <v>0.27</v>
      </c>
      <c r="L37" s="22">
        <f t="shared" si="5"/>
        <v>0.20000000000000018</v>
      </c>
      <c r="M37" s="22">
        <f t="shared" si="5"/>
        <v>0.25</v>
      </c>
      <c r="N37" s="22">
        <f t="shared" si="5"/>
        <v>0.22999999999999998</v>
      </c>
      <c r="O37" s="22">
        <f t="shared" si="5"/>
        <v>0.25</v>
      </c>
      <c r="P37" s="22">
        <f t="shared" si="5"/>
        <v>0.14999999999999991</v>
      </c>
      <c r="Q37" s="70">
        <f t="shared" si="5"/>
        <v>0.2200000000000002</v>
      </c>
      <c r="R37" s="55"/>
      <c r="S37" s="54">
        <f t="shared" si="6"/>
        <v>1.08</v>
      </c>
      <c r="T37" s="54">
        <f t="shared" si="6"/>
        <v>1.1999999999999997</v>
      </c>
      <c r="U37" s="54">
        <f t="shared" si="6"/>
        <v>1.1000000000000001</v>
      </c>
      <c r="V37" s="54">
        <f t="shared" si="6"/>
        <v>1.0999999999999996</v>
      </c>
      <c r="W37" s="56">
        <f t="shared" si="6"/>
        <v>1.1799999999999997</v>
      </c>
      <c r="X37" s="71"/>
      <c r="Y37" s="22">
        <f t="shared" si="7"/>
        <v>1.5300000000000002</v>
      </c>
      <c r="Z37" s="22">
        <f t="shared" si="7"/>
        <v>1.5899999999999999</v>
      </c>
      <c r="AA37" s="22">
        <f t="shared" si="7"/>
        <v>1.4500000000000002</v>
      </c>
      <c r="AB37" s="22">
        <f t="shared" si="7"/>
        <v>1.56</v>
      </c>
      <c r="AC37" s="22">
        <f t="shared" si="7"/>
        <v>1.6099999999999999</v>
      </c>
      <c r="AD37" s="22">
        <f t="shared" si="7"/>
        <v>1.5700000000000003</v>
      </c>
      <c r="AE37" s="22">
        <f t="shared" si="7"/>
        <v>1.3899999999999997</v>
      </c>
      <c r="AF37" s="22">
        <f t="shared" si="7"/>
        <v>1.63</v>
      </c>
      <c r="AG37" s="22">
        <f t="shared" si="7"/>
        <v>1.5099999999999998</v>
      </c>
      <c r="AH37" s="70">
        <f t="shared" si="7"/>
        <v>1.4900000000000002</v>
      </c>
    </row>
    <row r="38" spans="1:34" ht="16.5" x14ac:dyDescent="0.35">
      <c r="A38" s="55" t="s">
        <v>53</v>
      </c>
      <c r="B38" s="54">
        <f t="shared" si="4"/>
        <v>0.33999999999999986</v>
      </c>
      <c r="C38" s="54">
        <f t="shared" si="4"/>
        <v>0.15000000000000036</v>
      </c>
      <c r="D38" s="54">
        <f t="shared" si="4"/>
        <v>0.20000000000000018</v>
      </c>
      <c r="E38" s="54">
        <f t="shared" si="4"/>
        <v>0.22999999999999954</v>
      </c>
      <c r="F38" s="56">
        <f t="shared" si="4"/>
        <v>0.16999999999999993</v>
      </c>
      <c r="G38" s="71" t="s">
        <v>57</v>
      </c>
      <c r="H38" s="22">
        <f t="shared" si="5"/>
        <v>0.28000000000000003</v>
      </c>
      <c r="I38" s="22">
        <f t="shared" si="5"/>
        <v>0.24000000000000021</v>
      </c>
      <c r="J38" s="22">
        <f t="shared" si="5"/>
        <v>0.20999999999999996</v>
      </c>
      <c r="K38" s="22">
        <f t="shared" si="5"/>
        <v>0.22999999999999998</v>
      </c>
      <c r="L38" s="22">
        <f t="shared" si="5"/>
        <v>0.20999999999999996</v>
      </c>
      <c r="M38" s="22">
        <f t="shared" si="5"/>
        <v>0.29000000000000004</v>
      </c>
      <c r="N38" s="22">
        <f t="shared" si="5"/>
        <v>0.24000000000000021</v>
      </c>
      <c r="O38" s="22">
        <f t="shared" si="5"/>
        <v>0.27</v>
      </c>
      <c r="P38" s="22">
        <f t="shared" si="5"/>
        <v>0.22999999999999998</v>
      </c>
      <c r="Q38" s="70">
        <f t="shared" si="5"/>
        <v>0.19999999999999996</v>
      </c>
      <c r="R38" s="55" t="s">
        <v>55</v>
      </c>
      <c r="S38" s="54">
        <f t="shared" si="6"/>
        <v>0.91000000000000014</v>
      </c>
      <c r="T38" s="54">
        <f t="shared" si="6"/>
        <v>0.91000000000000014</v>
      </c>
      <c r="U38" s="54">
        <f t="shared" si="6"/>
        <v>0.76000000000000068</v>
      </c>
      <c r="V38" s="54">
        <f t="shared" si="6"/>
        <v>0.91999999999999993</v>
      </c>
      <c r="W38" s="56">
        <f t="shared" si="6"/>
        <v>0.96999999999999975</v>
      </c>
      <c r="X38" s="71" t="s">
        <v>59</v>
      </c>
      <c r="Y38" s="22">
        <f t="shared" si="7"/>
        <v>1.2299999999999995</v>
      </c>
      <c r="Z38" s="22">
        <f t="shared" si="7"/>
        <v>1.3500000000000005</v>
      </c>
      <c r="AA38" s="22">
        <f t="shared" si="7"/>
        <v>1.2599999999999998</v>
      </c>
      <c r="AB38" s="22">
        <f t="shared" si="7"/>
        <v>1.4000000000000004</v>
      </c>
      <c r="AC38" s="22">
        <f t="shared" si="7"/>
        <v>1.2699999999999996</v>
      </c>
      <c r="AD38" s="22">
        <f t="shared" si="7"/>
        <v>1.2399999999999993</v>
      </c>
      <c r="AE38" s="22">
        <f t="shared" si="7"/>
        <v>1.21</v>
      </c>
      <c r="AF38" s="22">
        <f t="shared" si="7"/>
        <v>1.0499999999999998</v>
      </c>
      <c r="AG38" s="22">
        <f t="shared" si="7"/>
        <v>1.3399999999999999</v>
      </c>
      <c r="AH38" s="70">
        <f t="shared" si="7"/>
        <v>0.91000000000000014</v>
      </c>
    </row>
    <row r="39" spans="1:34" ht="16.5" x14ac:dyDescent="0.35">
      <c r="A39" s="55"/>
      <c r="B39" s="54">
        <f t="shared" si="4"/>
        <v>0.1800000000000006</v>
      </c>
      <c r="C39" s="54">
        <f t="shared" si="4"/>
        <v>9.9999999999999645E-2</v>
      </c>
      <c r="D39" s="54">
        <f t="shared" si="4"/>
        <v>0.14000000000000057</v>
      </c>
      <c r="E39" s="54">
        <f t="shared" si="4"/>
        <v>0.12999999999999989</v>
      </c>
      <c r="F39" s="56">
        <f t="shared" si="4"/>
        <v>0.1899999999999995</v>
      </c>
      <c r="G39" s="71"/>
      <c r="H39" s="22">
        <f t="shared" si="5"/>
        <v>0.15000000000000036</v>
      </c>
      <c r="I39" s="22">
        <f t="shared" si="5"/>
        <v>0.32999999999999985</v>
      </c>
      <c r="J39" s="22">
        <f t="shared" si="5"/>
        <v>0.25999999999999979</v>
      </c>
      <c r="K39" s="22">
        <f t="shared" si="5"/>
        <v>0.36999999999999966</v>
      </c>
      <c r="L39" s="22">
        <f t="shared" si="5"/>
        <v>0.22999999999999998</v>
      </c>
      <c r="M39" s="22">
        <f t="shared" si="5"/>
        <v>0.26000000000000023</v>
      </c>
      <c r="N39" s="22">
        <f t="shared" si="5"/>
        <v>0.25999999999999979</v>
      </c>
      <c r="O39" s="22">
        <f t="shared" si="5"/>
        <v>0.32000000000000028</v>
      </c>
      <c r="P39" s="22">
        <f t="shared" si="5"/>
        <v>0.30000000000000027</v>
      </c>
      <c r="Q39" s="70">
        <f t="shared" si="5"/>
        <v>0.21999999999999997</v>
      </c>
      <c r="R39" s="55"/>
      <c r="S39" s="54">
        <f t="shared" si="6"/>
        <v>1.0200000000000005</v>
      </c>
      <c r="T39" s="54">
        <f t="shared" si="6"/>
        <v>1.0799999999999996</v>
      </c>
      <c r="U39" s="54">
        <f t="shared" si="6"/>
        <v>0.91000000000000014</v>
      </c>
      <c r="V39" s="54">
        <f t="shared" si="6"/>
        <v>0.91999999999999993</v>
      </c>
      <c r="W39" s="56">
        <f t="shared" si="6"/>
        <v>0.88000000000000078</v>
      </c>
      <c r="X39" s="71"/>
      <c r="Y39" s="22">
        <f t="shared" si="7"/>
        <v>1.2699999999999996</v>
      </c>
      <c r="Z39" s="22">
        <f t="shared" si="7"/>
        <v>1.2299999999999995</v>
      </c>
      <c r="AA39" s="22">
        <f t="shared" si="7"/>
        <v>1.3500000000000005</v>
      </c>
      <c r="AB39" s="22">
        <f t="shared" si="7"/>
        <v>1.1299999999999999</v>
      </c>
      <c r="AC39" s="22">
        <f t="shared" si="7"/>
        <v>1.33</v>
      </c>
      <c r="AD39" s="22">
        <f t="shared" si="7"/>
        <v>1.2999999999999998</v>
      </c>
      <c r="AE39" s="22">
        <f t="shared" si="7"/>
        <v>1.42</v>
      </c>
      <c r="AF39" s="22">
        <f t="shared" si="7"/>
        <v>1.3599999999999994</v>
      </c>
      <c r="AG39" s="22">
        <f t="shared" si="7"/>
        <v>1.29</v>
      </c>
      <c r="AH39" s="70">
        <f t="shared" si="7"/>
        <v>1.4299999999999997</v>
      </c>
    </row>
    <row r="40" spans="1:34" ht="16.5" x14ac:dyDescent="0.35">
      <c r="A40" s="55"/>
      <c r="B40" s="54">
        <f t="shared" si="4"/>
        <v>0.20000000000000018</v>
      </c>
      <c r="C40" s="54">
        <f t="shared" si="4"/>
        <v>0.15000000000000036</v>
      </c>
      <c r="D40" s="54">
        <f t="shared" si="4"/>
        <v>0.12000000000000011</v>
      </c>
      <c r="E40" s="54">
        <f t="shared" si="4"/>
        <v>4.9999999999999822E-2</v>
      </c>
      <c r="F40" s="56">
        <f t="shared" si="4"/>
        <v>0.25</v>
      </c>
      <c r="G40" s="71"/>
      <c r="H40" s="22">
        <f t="shared" si="5"/>
        <v>0.17999999999999994</v>
      </c>
      <c r="I40" s="22">
        <f t="shared" si="5"/>
        <v>0.17999999999999994</v>
      </c>
      <c r="J40" s="22">
        <f t="shared" si="5"/>
        <v>0.29000000000000004</v>
      </c>
      <c r="K40" s="22">
        <f t="shared" si="5"/>
        <v>0.25</v>
      </c>
      <c r="L40" s="22">
        <f t="shared" si="5"/>
        <v>0.22999999999999998</v>
      </c>
      <c r="M40" s="22">
        <f t="shared" si="5"/>
        <v>0.2799999999999998</v>
      </c>
      <c r="N40" s="22">
        <f t="shared" si="5"/>
        <v>0.24000000000000021</v>
      </c>
      <c r="O40" s="22">
        <f t="shared" si="5"/>
        <v>0.24000000000000021</v>
      </c>
      <c r="P40" s="22">
        <f t="shared" si="5"/>
        <v>0.23000000000000043</v>
      </c>
      <c r="Q40" s="70">
        <f t="shared" si="5"/>
        <v>0.24</v>
      </c>
      <c r="R40" s="55"/>
      <c r="S40" s="54">
        <f t="shared" si="6"/>
        <v>0.92999999999999972</v>
      </c>
      <c r="T40" s="54">
        <f t="shared" si="6"/>
        <v>0.91000000000000014</v>
      </c>
      <c r="U40" s="54">
        <f t="shared" si="6"/>
        <v>0.82000000000000028</v>
      </c>
      <c r="V40" s="54">
        <f t="shared" si="6"/>
        <v>0.84999999999999964</v>
      </c>
      <c r="W40" s="56">
        <f t="shared" si="6"/>
        <v>0.82999999999999918</v>
      </c>
      <c r="X40" s="71"/>
      <c r="Y40" s="22">
        <f t="shared" si="7"/>
        <v>1.29</v>
      </c>
      <c r="Z40" s="22">
        <f t="shared" si="7"/>
        <v>1.1399999999999997</v>
      </c>
      <c r="AA40" s="22">
        <f t="shared" si="7"/>
        <v>1.2999999999999998</v>
      </c>
      <c r="AB40" s="22">
        <f t="shared" si="7"/>
        <v>1.29</v>
      </c>
      <c r="AC40" s="22">
        <f t="shared" si="7"/>
        <v>1.3400000000000007</v>
      </c>
      <c r="AD40" s="22">
        <f t="shared" si="7"/>
        <v>1.2000000000000002</v>
      </c>
      <c r="AE40" s="22">
        <f t="shared" si="7"/>
        <v>1.2000000000000002</v>
      </c>
      <c r="AF40" s="22">
        <f t="shared" si="7"/>
        <v>1.2999999999999998</v>
      </c>
      <c r="AG40" s="22">
        <f t="shared" si="7"/>
        <v>1.4000000000000004</v>
      </c>
      <c r="AH40" s="70">
        <f t="shared" si="7"/>
        <v>1.3200000000000003</v>
      </c>
    </row>
    <row r="41" spans="1:34" ht="16.5" x14ac:dyDescent="0.35">
      <c r="A41" s="55"/>
      <c r="B41" s="54">
        <f t="shared" si="4"/>
        <v>0.15000000000000036</v>
      </c>
      <c r="C41" s="54">
        <f t="shared" si="4"/>
        <v>4.0000000000000036E-2</v>
      </c>
      <c r="D41" s="54">
        <f t="shared" si="4"/>
        <v>0.12999999999999989</v>
      </c>
      <c r="E41" s="54">
        <f t="shared" si="4"/>
        <v>0.12999999999999989</v>
      </c>
      <c r="F41" s="56">
        <f t="shared" si="4"/>
        <v>0.15000000000000036</v>
      </c>
      <c r="G41" s="71"/>
      <c r="H41" s="22">
        <f t="shared" si="5"/>
        <v>0.15999999999999992</v>
      </c>
      <c r="I41" s="22">
        <f t="shared" si="5"/>
        <v>0.30000000000000004</v>
      </c>
      <c r="J41" s="22">
        <f t="shared" si="5"/>
        <v>0.20999999999999996</v>
      </c>
      <c r="K41" s="22">
        <f t="shared" si="5"/>
        <v>0.30000000000000027</v>
      </c>
      <c r="L41" s="22">
        <f t="shared" si="5"/>
        <v>0.29000000000000004</v>
      </c>
      <c r="M41" s="22">
        <f t="shared" si="5"/>
        <v>0.24000000000000021</v>
      </c>
      <c r="N41" s="22">
        <f t="shared" si="5"/>
        <v>0.2799999999999998</v>
      </c>
      <c r="O41" s="22">
        <f t="shared" si="5"/>
        <v>0.25</v>
      </c>
      <c r="P41" s="22">
        <f t="shared" si="5"/>
        <v>0.22999999999999998</v>
      </c>
      <c r="Q41" s="70">
        <f t="shared" si="5"/>
        <v>0.21999999999999997</v>
      </c>
      <c r="R41" s="55"/>
      <c r="S41" s="54">
        <f t="shared" si="6"/>
        <v>0.87000000000000011</v>
      </c>
      <c r="T41" s="54">
        <f t="shared" si="6"/>
        <v>0.87999999999999989</v>
      </c>
      <c r="U41" s="54">
        <f t="shared" si="6"/>
        <v>0.98000000000000043</v>
      </c>
      <c r="V41" s="54">
        <f t="shared" si="6"/>
        <v>0.97999999999999954</v>
      </c>
      <c r="W41" s="56">
        <f t="shared" si="6"/>
        <v>0.98999999999999932</v>
      </c>
      <c r="X41" s="71"/>
      <c r="Y41" s="22">
        <f t="shared" si="7"/>
        <v>1.25</v>
      </c>
      <c r="Z41" s="22">
        <f t="shared" si="7"/>
        <v>1.29</v>
      </c>
      <c r="AA41" s="22">
        <f t="shared" si="7"/>
        <v>1.3099999999999996</v>
      </c>
      <c r="AB41" s="22">
        <f t="shared" si="7"/>
        <v>1.33</v>
      </c>
      <c r="AC41" s="22">
        <f t="shared" si="7"/>
        <v>1.42</v>
      </c>
      <c r="AD41" s="22">
        <f t="shared" si="7"/>
        <v>1.2699999999999996</v>
      </c>
      <c r="AE41" s="22">
        <f t="shared" si="7"/>
        <v>1.3500000000000005</v>
      </c>
      <c r="AF41" s="22">
        <f t="shared" si="7"/>
        <v>1.4100000000000001</v>
      </c>
      <c r="AG41" s="22">
        <f t="shared" si="7"/>
        <v>1.3899999999999997</v>
      </c>
      <c r="AH41" s="70">
        <f t="shared" si="7"/>
        <v>1.3600000000000003</v>
      </c>
    </row>
    <row r="42" spans="1:34" thickBot="1" x14ac:dyDescent="0.4">
      <c r="A42" s="57"/>
      <c r="B42" s="58">
        <f t="shared" si="4"/>
        <v>0.19000000000000039</v>
      </c>
      <c r="C42" s="58">
        <f t="shared" si="4"/>
        <v>0.12999999999999989</v>
      </c>
      <c r="D42" s="58">
        <f t="shared" si="4"/>
        <v>0.10999999999999943</v>
      </c>
      <c r="E42" s="58">
        <f t="shared" si="4"/>
        <v>7.9999999999999183E-2</v>
      </c>
      <c r="F42" s="59">
        <f t="shared" si="4"/>
        <v>0.12999999999999989</v>
      </c>
      <c r="G42" s="73"/>
      <c r="H42" s="36">
        <f t="shared" si="5"/>
        <v>0.28000000000000003</v>
      </c>
      <c r="I42" s="36">
        <f t="shared" si="5"/>
        <v>0.33000000000000007</v>
      </c>
      <c r="J42" s="36">
        <f t="shared" si="5"/>
        <v>0.18999999999999995</v>
      </c>
      <c r="K42" s="36">
        <f t="shared" si="5"/>
        <v>0.18999999999999995</v>
      </c>
      <c r="L42" s="36">
        <f t="shared" si="5"/>
        <v>0.31000000000000005</v>
      </c>
      <c r="M42" s="36">
        <f t="shared" si="5"/>
        <v>0.29000000000000004</v>
      </c>
      <c r="N42" s="36">
        <f t="shared" si="5"/>
        <v>0.17999999999999972</v>
      </c>
      <c r="O42" s="36">
        <f t="shared" si="5"/>
        <v>0.31000000000000005</v>
      </c>
      <c r="P42" s="36">
        <f t="shared" si="5"/>
        <v>0.22999999999999998</v>
      </c>
      <c r="Q42" s="74">
        <f t="shared" si="5"/>
        <v>0.25</v>
      </c>
      <c r="R42" s="57"/>
      <c r="S42" s="58">
        <f t="shared" si="6"/>
        <v>0.91999999999999993</v>
      </c>
      <c r="T42" s="58">
        <f t="shared" si="6"/>
        <v>0.89999999999999991</v>
      </c>
      <c r="U42" s="58">
        <f t="shared" si="6"/>
        <v>0.92999999999999972</v>
      </c>
      <c r="V42" s="58">
        <f t="shared" si="6"/>
        <v>0.88999999999999968</v>
      </c>
      <c r="W42" s="59">
        <f t="shared" si="6"/>
        <v>0.94000000000000039</v>
      </c>
      <c r="X42" s="73"/>
      <c r="Y42" s="36">
        <f t="shared" si="7"/>
        <v>1.2600000000000002</v>
      </c>
      <c r="Z42" s="36">
        <f t="shared" si="7"/>
        <v>1.21</v>
      </c>
      <c r="AA42" s="36">
        <f t="shared" si="7"/>
        <v>1.3399999999999999</v>
      </c>
      <c r="AB42" s="36">
        <f t="shared" si="7"/>
        <v>1.3499999999999996</v>
      </c>
      <c r="AC42" s="36">
        <f t="shared" si="7"/>
        <v>1.25</v>
      </c>
      <c r="AD42" s="36">
        <f t="shared" si="7"/>
        <v>1.29</v>
      </c>
      <c r="AE42" s="36">
        <f t="shared" si="7"/>
        <v>1.2599999999999998</v>
      </c>
      <c r="AF42" s="36">
        <f t="shared" si="7"/>
        <v>1.4400000000000004</v>
      </c>
      <c r="AG42" s="36">
        <f t="shared" si="7"/>
        <v>1.3900000000000006</v>
      </c>
      <c r="AH42" s="74">
        <f t="shared" si="7"/>
        <v>1.3400000000000007</v>
      </c>
    </row>
    <row r="43" spans="1:34" thickTop="1" x14ac:dyDescent="0.35">
      <c r="A43" s="82" t="s">
        <v>65</v>
      </c>
      <c r="B43" s="60">
        <f>AVERAGE(B33:F37)</f>
        <v>0.21199999999999999</v>
      </c>
      <c r="C43" s="64" t="s">
        <v>51</v>
      </c>
      <c r="D43" s="60">
        <f>MAX(B33:F37)-MIN(B33:F37)</f>
        <v>0.23000000000000043</v>
      </c>
      <c r="E43" s="64" t="s">
        <v>50</v>
      </c>
      <c r="F43" s="61">
        <f>B43/(0.975/E27)</f>
        <v>0.36964102564102563</v>
      </c>
      <c r="G43" s="82" t="s">
        <v>65</v>
      </c>
      <c r="H43" s="60">
        <f>AVERAGE(H33:Q37)</f>
        <v>0.23759999999999998</v>
      </c>
      <c r="I43" s="64" t="s">
        <v>51</v>
      </c>
      <c r="J43" s="60">
        <f>MAX(H33:Q37)-MIN(H33:Q37)</f>
        <v>0.25999999999999979</v>
      </c>
      <c r="K43" s="64" t="s">
        <v>50</v>
      </c>
      <c r="L43" s="78">
        <f>H43/(0.975/K27)</f>
        <v>0.36553846153846148</v>
      </c>
      <c r="M43" s="79" t="s">
        <v>60</v>
      </c>
      <c r="N43" s="80">
        <f>1-(J43/2*H43)</f>
        <v>0.96911199999999997</v>
      </c>
      <c r="O43" s="84" t="s">
        <v>62</v>
      </c>
      <c r="P43" s="86">
        <f>MAX(H33:Q42)-MIN(H33:Q42)</f>
        <v>0.28999999999999959</v>
      </c>
      <c r="Q43" s="152"/>
      <c r="R43" s="82" t="s">
        <v>65</v>
      </c>
      <c r="S43" s="60">
        <f>AVERAGE(S33:W37)</f>
        <v>1.1447999999999998</v>
      </c>
      <c r="T43" s="64" t="s">
        <v>51</v>
      </c>
      <c r="U43" s="60">
        <f>MAX(S33:W37)-MIN(S33:W37)</f>
        <v>0.33000000000000007</v>
      </c>
      <c r="V43" s="64" t="s">
        <v>50</v>
      </c>
      <c r="W43" s="61">
        <f>S43/(0.975/V27)</f>
        <v>1.6438153846153842</v>
      </c>
      <c r="X43" s="82" t="s">
        <v>65</v>
      </c>
      <c r="Y43" s="60">
        <f>AVERAGE(Y33:AH37)</f>
        <v>1.5053999999999998</v>
      </c>
      <c r="Z43" s="64" t="s">
        <v>51</v>
      </c>
      <c r="AA43" s="60">
        <f>MAX(Y33:AH37)-MIN(Y33:AH37)</f>
        <v>0.37999999999999989</v>
      </c>
      <c r="AB43" s="64" t="s">
        <v>50</v>
      </c>
      <c r="AC43" s="78">
        <f>Y43/(2.268/AB27)</f>
        <v>0.99563492063492065</v>
      </c>
      <c r="AD43" s="79" t="s">
        <v>60</v>
      </c>
      <c r="AE43" s="80">
        <f>1-(AA43/2*Y43)</f>
        <v>0.71397400000000011</v>
      </c>
      <c r="AF43" s="84" t="s">
        <v>62</v>
      </c>
      <c r="AG43" s="86">
        <f>MAX(Y33:AH42)-MIN(Y33:AH42)</f>
        <v>0.71999999999999975</v>
      </c>
      <c r="AH43" s="152"/>
    </row>
    <row r="44" spans="1:34" thickBot="1" x14ac:dyDescent="0.4">
      <c r="A44" s="83" t="s">
        <v>64</v>
      </c>
      <c r="B44" s="62">
        <f>AVERAGE(B39:F42)</f>
        <v>0.13750000000000001</v>
      </c>
      <c r="C44" s="65" t="s">
        <v>51</v>
      </c>
      <c r="D44" s="62">
        <f>MAX(B38:F42)-MIN(B38:F42)</f>
        <v>0.29999999999999982</v>
      </c>
      <c r="E44" s="65" t="s">
        <v>50</v>
      </c>
      <c r="F44" s="63">
        <f>B44/(0.975/E27)</f>
        <v>0.23974358974358978</v>
      </c>
      <c r="G44" s="83" t="s">
        <v>64</v>
      </c>
      <c r="H44" s="62">
        <f>AVERAGE(H39:Q42)</f>
        <v>0.25250000000000006</v>
      </c>
      <c r="I44" s="65" t="s">
        <v>51</v>
      </c>
      <c r="J44" s="62">
        <f>MAX(H38:Q42)-MIN(H38:Q42)</f>
        <v>0.21999999999999931</v>
      </c>
      <c r="K44" s="65" t="s">
        <v>50</v>
      </c>
      <c r="L44" s="75">
        <f>H44/(0.975/K27)</f>
        <v>0.38846153846153852</v>
      </c>
      <c r="M44" s="76" t="s">
        <v>60</v>
      </c>
      <c r="N44" s="81">
        <f>1-(J44/2*H44)</f>
        <v>0.97222500000000012</v>
      </c>
      <c r="O44" s="85" t="s">
        <v>63</v>
      </c>
      <c r="P44" s="87">
        <f>1-(P43/2*AVERAGE(H43:H44))</f>
        <v>0.96446775000000007</v>
      </c>
      <c r="Q44" s="153"/>
      <c r="R44" s="83" t="s">
        <v>64</v>
      </c>
      <c r="S44" s="62">
        <f>AVERAGE(S39:W42)</f>
        <v>0.92149999999999999</v>
      </c>
      <c r="T44" s="65" t="s">
        <v>51</v>
      </c>
      <c r="U44" s="62">
        <f>MAX(S38:W42)-MIN(S38:W42)</f>
        <v>0.31999999999999895</v>
      </c>
      <c r="V44" s="65" t="s">
        <v>50</v>
      </c>
      <c r="W44" s="63">
        <f>S44/(0.975/V27)</f>
        <v>1.3231794871794871</v>
      </c>
      <c r="X44" s="83" t="s">
        <v>64</v>
      </c>
      <c r="Y44" s="62">
        <f>AVERAGE(Y39:AH42)</f>
        <v>1.3100000000000003</v>
      </c>
      <c r="Z44" s="65" t="s">
        <v>51</v>
      </c>
      <c r="AA44" s="62">
        <f>MAX(Y38:AH42)-MIN(Y38:AH42)</f>
        <v>0.53000000000000025</v>
      </c>
      <c r="AB44" s="65" t="s">
        <v>50</v>
      </c>
      <c r="AC44" s="75">
        <f>Y44/(2.268/AB27)</f>
        <v>0.86640211640211673</v>
      </c>
      <c r="AD44" s="76" t="s">
        <v>60</v>
      </c>
      <c r="AE44" s="81">
        <f>1-(AA44/2*Y44)</f>
        <v>0.65284999999999971</v>
      </c>
      <c r="AF44" s="85" t="s">
        <v>63</v>
      </c>
      <c r="AG44" s="87">
        <f>1-(AG43/2*AVERAGE(Y43:Y44))</f>
        <v>0.49322800000000011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704" priority="5" operator="notBetween">
      <formula>0.2</formula>
      <formula>0.404</formula>
    </cfRule>
  </conditionalFormatting>
  <conditionalFormatting sqref="E28">
    <cfRule type="cellIs" dxfId="703" priority="6" operator="notBetween">
      <formula>0.38</formula>
      <formula>0.72</formula>
    </cfRule>
  </conditionalFormatting>
  <conditionalFormatting sqref="K26">
    <cfRule type="cellIs" dxfId="702" priority="4" operator="notBetween">
      <formula>0.77</formula>
      <formula>0.91</formula>
    </cfRule>
  </conditionalFormatting>
  <conditionalFormatting sqref="K28">
    <cfRule type="cellIs" dxfId="701" priority="3" operator="notBetween">
      <formula>0.38</formula>
      <formula>0.72</formula>
    </cfRule>
  </conditionalFormatting>
  <conditionalFormatting sqref="AB26">
    <cfRule type="cellIs" dxfId="700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9E01-AC4D-44ED-9AF2-0103F16758A8}">
  <sheetPr>
    <pageSetUpPr fitToPage="1"/>
  </sheetPr>
  <dimension ref="A1:AH46"/>
  <sheetViews>
    <sheetView topLeftCell="H1" zoomScaleNormal="100" workbookViewId="0">
      <selection activeCell="H22" sqref="H22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2.82</v>
      </c>
      <c r="C4" s="91">
        <v>2.82</v>
      </c>
      <c r="D4" s="91">
        <v>3.04</v>
      </c>
      <c r="E4" s="91">
        <v>3.17</v>
      </c>
      <c r="F4" s="95">
        <v>3.13</v>
      </c>
      <c r="G4" s="23" t="s">
        <v>74</v>
      </c>
      <c r="H4" s="91">
        <v>2.2000000000000002</v>
      </c>
      <c r="I4" s="91">
        <v>2.33</v>
      </c>
      <c r="J4" s="91">
        <v>2.36</v>
      </c>
      <c r="K4" s="91">
        <v>2.35</v>
      </c>
      <c r="L4" s="91">
        <v>2.29</v>
      </c>
      <c r="M4" s="91">
        <v>2.31</v>
      </c>
      <c r="N4" s="91">
        <v>2.27</v>
      </c>
      <c r="O4" s="91">
        <v>2.27</v>
      </c>
      <c r="P4" s="91">
        <v>2.23</v>
      </c>
      <c r="Q4" s="95">
        <v>2.15</v>
      </c>
      <c r="R4" s="108" t="s">
        <v>74</v>
      </c>
      <c r="S4" s="91">
        <v>3.16</v>
      </c>
      <c r="T4" s="91">
        <v>3.09</v>
      </c>
      <c r="U4" s="91">
        <v>3.19</v>
      </c>
      <c r="V4" s="91">
        <v>2.88</v>
      </c>
      <c r="W4" s="95">
        <v>2.81</v>
      </c>
      <c r="X4" s="23" t="s">
        <v>74</v>
      </c>
      <c r="Y4" s="91">
        <v>5.34</v>
      </c>
      <c r="Z4" s="91">
        <v>5.4</v>
      </c>
      <c r="AA4" s="91">
        <v>5.26</v>
      </c>
      <c r="AB4" s="91">
        <v>5.39</v>
      </c>
      <c r="AC4" s="91">
        <v>5.55</v>
      </c>
      <c r="AD4" s="91">
        <v>5.69</v>
      </c>
      <c r="AE4" s="91">
        <v>5.67</v>
      </c>
      <c r="AF4" s="91">
        <v>5.76</v>
      </c>
      <c r="AG4" s="91">
        <v>5.46</v>
      </c>
      <c r="AH4" s="95">
        <v>5.31</v>
      </c>
    </row>
    <row r="5" spans="1:34" ht="16.5" x14ac:dyDescent="0.35">
      <c r="A5" s="109"/>
      <c r="B5" s="91">
        <v>2.81</v>
      </c>
      <c r="C5" s="90">
        <v>2.91</v>
      </c>
      <c r="D5" s="90">
        <v>3.09</v>
      </c>
      <c r="E5" s="90">
        <v>3.27</v>
      </c>
      <c r="F5" s="94">
        <v>3.19</v>
      </c>
      <c r="G5" s="25"/>
      <c r="H5" s="91">
        <v>2.25</v>
      </c>
      <c r="I5" s="90">
        <v>2.42</v>
      </c>
      <c r="J5" s="90">
        <v>2.39</v>
      </c>
      <c r="K5" s="90">
        <v>2.35</v>
      </c>
      <c r="L5" s="90">
        <v>2.37</v>
      </c>
      <c r="M5" s="90">
        <v>2.33</v>
      </c>
      <c r="N5" s="90">
        <v>2.2999999999999998</v>
      </c>
      <c r="O5" s="90">
        <v>2.33</v>
      </c>
      <c r="P5" s="90">
        <v>2.2400000000000002</v>
      </c>
      <c r="Q5" s="94">
        <v>2.2200000000000002</v>
      </c>
      <c r="R5" s="109"/>
      <c r="S5" s="91">
        <v>3.19</v>
      </c>
      <c r="T5" s="90">
        <v>3.25</v>
      </c>
      <c r="U5" s="90">
        <v>3.11</v>
      </c>
      <c r="V5" s="90">
        <v>2.98</v>
      </c>
      <c r="W5" s="94">
        <v>2.87</v>
      </c>
      <c r="X5" s="25"/>
      <c r="Y5" s="91">
        <v>5.35</v>
      </c>
      <c r="Z5" s="90">
        <v>5.38</v>
      </c>
      <c r="AA5" s="90">
        <v>5.41</v>
      </c>
      <c r="AB5" s="90">
        <v>5.53</v>
      </c>
      <c r="AC5" s="90">
        <v>5.64</v>
      </c>
      <c r="AD5" s="90">
        <v>5.77</v>
      </c>
      <c r="AE5" s="90">
        <v>5.68</v>
      </c>
      <c r="AF5" s="90">
        <v>5.81</v>
      </c>
      <c r="AG5" s="90">
        <v>5.62</v>
      </c>
      <c r="AH5" s="94">
        <v>5.28</v>
      </c>
    </row>
    <row r="6" spans="1:34" ht="16.5" x14ac:dyDescent="0.35">
      <c r="A6" s="109"/>
      <c r="B6" s="91">
        <v>2.79</v>
      </c>
      <c r="C6" s="90">
        <v>2.83</v>
      </c>
      <c r="D6" s="90">
        <v>3.06</v>
      </c>
      <c r="E6" s="90">
        <v>3.17</v>
      </c>
      <c r="F6" s="94">
        <v>3.19</v>
      </c>
      <c r="G6" s="25"/>
      <c r="H6" s="91">
        <v>2.2599999999999998</v>
      </c>
      <c r="I6" s="90">
        <v>2.4300000000000002</v>
      </c>
      <c r="J6" s="90">
        <v>2.4</v>
      </c>
      <c r="K6" s="90">
        <v>2.4900000000000002</v>
      </c>
      <c r="L6" s="90">
        <v>2.42</v>
      </c>
      <c r="M6" s="90">
        <v>2.39</v>
      </c>
      <c r="N6" s="90">
        <v>2.34</v>
      </c>
      <c r="O6" s="90">
        <v>2.36</v>
      </c>
      <c r="P6" s="90">
        <v>2.2799999999999998</v>
      </c>
      <c r="Q6" s="94">
        <v>2.25</v>
      </c>
      <c r="R6" s="109"/>
      <c r="S6" s="91">
        <v>3.15</v>
      </c>
      <c r="T6" s="90">
        <v>3.3</v>
      </c>
      <c r="U6" s="90">
        <v>3.13</v>
      </c>
      <c r="V6" s="90">
        <v>2.87</v>
      </c>
      <c r="W6" s="94">
        <v>2.84</v>
      </c>
      <c r="X6" s="25"/>
      <c r="Y6" s="91">
        <v>5.31</v>
      </c>
      <c r="Z6" s="90">
        <v>5.29</v>
      </c>
      <c r="AA6" s="90">
        <v>5.4</v>
      </c>
      <c r="AB6" s="90">
        <v>5.43</v>
      </c>
      <c r="AC6" s="90">
        <v>5.59</v>
      </c>
      <c r="AD6" s="90">
        <v>5.7</v>
      </c>
      <c r="AE6" s="90">
        <v>5.75</v>
      </c>
      <c r="AF6" s="90">
        <v>5.73</v>
      </c>
      <c r="AG6" s="90">
        <v>5.59</v>
      </c>
      <c r="AH6" s="94">
        <v>5.4</v>
      </c>
    </row>
    <row r="7" spans="1:34" ht="16.5" x14ac:dyDescent="0.35">
      <c r="A7" s="109"/>
      <c r="B7" s="91">
        <v>2.84</v>
      </c>
      <c r="C7" s="90">
        <v>2.86</v>
      </c>
      <c r="D7" s="90">
        <v>3.08</v>
      </c>
      <c r="E7" s="90">
        <v>3.23</v>
      </c>
      <c r="F7" s="94">
        <v>3.25</v>
      </c>
      <c r="G7" s="25"/>
      <c r="H7" s="91">
        <v>2.2400000000000002</v>
      </c>
      <c r="I7" s="90">
        <v>2.44</v>
      </c>
      <c r="J7" s="90">
        <v>2.46</v>
      </c>
      <c r="K7" s="90">
        <v>2.4300000000000002</v>
      </c>
      <c r="L7" s="90">
        <v>2.38</v>
      </c>
      <c r="M7" s="90">
        <v>2.4</v>
      </c>
      <c r="N7" s="90">
        <v>2.42</v>
      </c>
      <c r="O7" s="90">
        <v>2.44</v>
      </c>
      <c r="P7" s="90">
        <v>2.23</v>
      </c>
      <c r="Q7" s="94">
        <v>2.19</v>
      </c>
      <c r="R7" s="109"/>
      <c r="S7" s="91">
        <v>3.15</v>
      </c>
      <c r="T7" s="90">
        <v>2.29</v>
      </c>
      <c r="U7" s="90">
        <v>3.22</v>
      </c>
      <c r="V7" s="90">
        <v>2.92</v>
      </c>
      <c r="W7" s="94">
        <v>2.81</v>
      </c>
      <c r="X7" s="25"/>
      <c r="Y7" s="91">
        <v>5.34</v>
      </c>
      <c r="Z7" s="90">
        <v>5.41</v>
      </c>
      <c r="AA7" s="90">
        <v>5.37</v>
      </c>
      <c r="AB7" s="90">
        <v>5.5</v>
      </c>
      <c r="AC7" s="90">
        <v>5.62</v>
      </c>
      <c r="AD7" s="90">
        <v>5.63</v>
      </c>
      <c r="AE7" s="90">
        <v>5.83</v>
      </c>
      <c r="AF7" s="90">
        <v>5.75</v>
      </c>
      <c r="AG7" s="90">
        <v>5.49</v>
      </c>
      <c r="AH7" s="94">
        <v>5.31</v>
      </c>
    </row>
    <row r="8" spans="1:34" ht="16.5" x14ac:dyDescent="0.35">
      <c r="A8" s="109"/>
      <c r="B8" s="91">
        <v>2.82</v>
      </c>
      <c r="C8" s="90">
        <v>2.87</v>
      </c>
      <c r="D8" s="90">
        <v>3.02</v>
      </c>
      <c r="E8" s="90">
        <v>3.13</v>
      </c>
      <c r="F8" s="94">
        <v>3.1</v>
      </c>
      <c r="G8" s="25"/>
      <c r="H8" s="91">
        <v>2.11</v>
      </c>
      <c r="I8" s="90">
        <v>2.2599999999999998</v>
      </c>
      <c r="J8" s="90">
        <v>2.4</v>
      </c>
      <c r="K8" s="90">
        <v>2.29</v>
      </c>
      <c r="L8" s="90">
        <v>2.23</v>
      </c>
      <c r="M8" s="90">
        <v>2.23</v>
      </c>
      <c r="N8" s="90">
        <v>2.27</v>
      </c>
      <c r="O8" s="90">
        <v>2.2799999999999998</v>
      </c>
      <c r="P8" s="90">
        <v>2.19</v>
      </c>
      <c r="Q8" s="94">
        <v>2.21</v>
      </c>
      <c r="R8" s="109"/>
      <c r="S8" s="91">
        <v>3.2</v>
      </c>
      <c r="T8" s="90">
        <v>3.26</v>
      </c>
      <c r="U8" s="90">
        <v>3.13</v>
      </c>
      <c r="V8" s="90">
        <v>2.94</v>
      </c>
      <c r="W8" s="94">
        <v>2.86</v>
      </c>
      <c r="X8" s="25"/>
      <c r="Y8" s="91">
        <v>5.29</v>
      </c>
      <c r="Z8" s="90">
        <v>5.25</v>
      </c>
      <c r="AA8" s="90">
        <v>5.29</v>
      </c>
      <c r="AB8" s="90">
        <v>5.39</v>
      </c>
      <c r="AC8" s="90">
        <v>5.62</v>
      </c>
      <c r="AD8" s="90">
        <v>5.68</v>
      </c>
      <c r="AE8" s="90">
        <v>5.82</v>
      </c>
      <c r="AF8" s="90">
        <v>5.65</v>
      </c>
      <c r="AG8" s="90">
        <v>5.51</v>
      </c>
      <c r="AH8" s="94">
        <v>5.09</v>
      </c>
    </row>
    <row r="9" spans="1:34" ht="16.5" x14ac:dyDescent="0.35">
      <c r="A9" s="110"/>
      <c r="B9" s="90">
        <v>2.69</v>
      </c>
      <c r="C9" s="90">
        <v>2.83</v>
      </c>
      <c r="D9" s="90">
        <v>3.11</v>
      </c>
      <c r="E9" s="90">
        <v>3.12</v>
      </c>
      <c r="F9" s="94">
        <v>3.05</v>
      </c>
      <c r="G9" s="25"/>
      <c r="H9" s="90">
        <v>2.23</v>
      </c>
      <c r="I9" s="90">
        <v>2.37</v>
      </c>
      <c r="J9" s="90">
        <v>2.35</v>
      </c>
      <c r="K9" s="90">
        <v>2.31</v>
      </c>
      <c r="L9" s="90">
        <v>2.35</v>
      </c>
      <c r="M9" s="90">
        <v>2.33</v>
      </c>
      <c r="N9" s="90">
        <v>2.35</v>
      </c>
      <c r="O9" s="90">
        <v>2.33</v>
      </c>
      <c r="P9" s="90">
        <v>2.3199999999999998</v>
      </c>
      <c r="Q9" s="94">
        <v>2.3199999999999998</v>
      </c>
      <c r="R9" s="110"/>
      <c r="S9" s="90">
        <v>3.12</v>
      </c>
      <c r="T9" s="90">
        <v>3.11</v>
      </c>
      <c r="U9" s="90">
        <v>3.09</v>
      </c>
      <c r="V9" s="90">
        <v>2.87</v>
      </c>
      <c r="W9" s="94">
        <v>2.78</v>
      </c>
      <c r="X9" s="25"/>
      <c r="Y9" s="90">
        <v>5.33</v>
      </c>
      <c r="Z9" s="90">
        <v>5.47</v>
      </c>
      <c r="AA9" s="90">
        <v>5.51</v>
      </c>
      <c r="AB9" s="90">
        <v>5.35</v>
      </c>
      <c r="AC9" s="90">
        <v>5.57</v>
      </c>
      <c r="AD9" s="90">
        <v>5.55</v>
      </c>
      <c r="AE9" s="90">
        <v>5.66</v>
      </c>
      <c r="AF9" s="90">
        <v>5.73</v>
      </c>
      <c r="AG9" s="90">
        <v>5.6</v>
      </c>
      <c r="AH9" s="94">
        <v>5.45</v>
      </c>
    </row>
    <row r="10" spans="1:34" ht="16.5" x14ac:dyDescent="0.35">
      <c r="A10" s="111"/>
      <c r="B10" s="90">
        <v>2.74</v>
      </c>
      <c r="C10" s="90">
        <v>2.9</v>
      </c>
      <c r="D10" s="90">
        <v>2.99</v>
      </c>
      <c r="E10" s="90">
        <v>3.08</v>
      </c>
      <c r="F10" s="94">
        <v>3.04</v>
      </c>
      <c r="G10" s="31"/>
      <c r="H10" s="90">
        <v>2.25</v>
      </c>
      <c r="I10" s="90">
        <v>2.2999999999999998</v>
      </c>
      <c r="J10" s="90">
        <v>2.31</v>
      </c>
      <c r="K10" s="90">
        <v>2.34</v>
      </c>
      <c r="L10" s="90">
        <v>2.31</v>
      </c>
      <c r="M10" s="90">
        <v>2.39</v>
      </c>
      <c r="N10" s="90">
        <v>2.3199999999999998</v>
      </c>
      <c r="O10" s="90">
        <v>2.31</v>
      </c>
      <c r="P10" s="90">
        <v>2.2799999999999998</v>
      </c>
      <c r="Q10" s="94">
        <v>2.3199999999999998</v>
      </c>
      <c r="R10" s="111"/>
      <c r="S10" s="90">
        <v>3.1</v>
      </c>
      <c r="T10" s="90">
        <v>3.1</v>
      </c>
      <c r="U10" s="90">
        <v>3.09</v>
      </c>
      <c r="V10" s="90">
        <v>2.86</v>
      </c>
      <c r="W10" s="94">
        <v>2.84</v>
      </c>
      <c r="X10" s="31"/>
      <c r="Y10" s="90">
        <v>5.37</v>
      </c>
      <c r="Z10" s="90">
        <v>5.44</v>
      </c>
      <c r="AA10" s="90">
        <v>5.46</v>
      </c>
      <c r="AB10" s="90">
        <v>5.48</v>
      </c>
      <c r="AC10" s="90">
        <v>5.62</v>
      </c>
      <c r="AD10" s="90">
        <v>5.62</v>
      </c>
      <c r="AE10" s="90">
        <v>5.61</v>
      </c>
      <c r="AF10" s="90">
        <v>5.67</v>
      </c>
      <c r="AG10" s="90">
        <v>5.7</v>
      </c>
      <c r="AH10" s="94">
        <v>5.58</v>
      </c>
    </row>
    <row r="11" spans="1:34" ht="16.5" x14ac:dyDescent="0.35">
      <c r="A11" s="109"/>
      <c r="B11" s="96">
        <v>2.78</v>
      </c>
      <c r="C11" s="96">
        <v>2.9</v>
      </c>
      <c r="D11" s="96">
        <v>3.04</v>
      </c>
      <c r="E11" s="96">
        <v>3.18</v>
      </c>
      <c r="F11" s="97">
        <v>3</v>
      </c>
      <c r="G11" s="23"/>
      <c r="H11" s="96">
        <v>2.23</v>
      </c>
      <c r="I11" s="96">
        <v>2.35</v>
      </c>
      <c r="J11" s="96">
        <v>2.2999999999999998</v>
      </c>
      <c r="K11" s="96">
        <v>2.33</v>
      </c>
      <c r="L11" s="96">
        <v>2.34</v>
      </c>
      <c r="M11" s="96">
        <v>2.35</v>
      </c>
      <c r="N11" s="96">
        <v>2.31</v>
      </c>
      <c r="O11" s="96">
        <v>2.29</v>
      </c>
      <c r="P11" s="96">
        <v>2.2799999999999998</v>
      </c>
      <c r="Q11" s="97">
        <v>2.42</v>
      </c>
      <c r="R11" s="109"/>
      <c r="S11" s="96">
        <v>3.13</v>
      </c>
      <c r="T11" s="96">
        <v>3.19</v>
      </c>
      <c r="U11" s="96">
        <v>3.17</v>
      </c>
      <c r="V11" s="96">
        <v>2.95</v>
      </c>
      <c r="W11" s="97">
        <v>2.85</v>
      </c>
      <c r="X11" s="23"/>
      <c r="Y11" s="96">
        <v>5.42</v>
      </c>
      <c r="Z11" s="96">
        <v>5.57</v>
      </c>
      <c r="AA11" s="96">
        <v>5.53</v>
      </c>
      <c r="AB11" s="96">
        <v>5.4</v>
      </c>
      <c r="AC11" s="96">
        <v>5.49</v>
      </c>
      <c r="AD11" s="96">
        <v>5.68</v>
      </c>
      <c r="AE11" s="96">
        <v>5.69</v>
      </c>
      <c r="AF11" s="96">
        <v>5.76</v>
      </c>
      <c r="AG11" s="96">
        <v>5.71</v>
      </c>
      <c r="AH11" s="97">
        <v>5.64</v>
      </c>
    </row>
    <row r="12" spans="1:34" ht="16.5" x14ac:dyDescent="0.35">
      <c r="A12" s="109"/>
      <c r="B12" s="90">
        <v>2.81</v>
      </c>
      <c r="C12" s="90">
        <v>2.9</v>
      </c>
      <c r="D12" s="90">
        <v>3.11</v>
      </c>
      <c r="E12" s="90">
        <v>3.08</v>
      </c>
      <c r="F12" s="94">
        <v>2.98</v>
      </c>
      <c r="G12" s="25"/>
      <c r="H12" s="90">
        <v>2.2200000000000002</v>
      </c>
      <c r="I12" s="90">
        <v>2.27</v>
      </c>
      <c r="J12" s="90">
        <v>2.4</v>
      </c>
      <c r="K12" s="90">
        <v>2.37</v>
      </c>
      <c r="L12" s="90">
        <v>2.31</v>
      </c>
      <c r="M12" s="90">
        <v>2.34</v>
      </c>
      <c r="N12" s="90">
        <v>2.34</v>
      </c>
      <c r="O12" s="90">
        <v>2.33</v>
      </c>
      <c r="P12" s="90">
        <v>2.2200000000000002</v>
      </c>
      <c r="Q12" s="94">
        <v>2.37</v>
      </c>
      <c r="R12" s="109"/>
      <c r="S12" s="90">
        <v>3.13</v>
      </c>
      <c r="T12" s="90">
        <v>3.2</v>
      </c>
      <c r="U12" s="90">
        <v>3.11</v>
      </c>
      <c r="V12" s="90">
        <v>2.93</v>
      </c>
      <c r="W12" s="94">
        <v>2.85</v>
      </c>
      <c r="X12" s="25"/>
      <c r="Y12" s="90">
        <v>5.46</v>
      </c>
      <c r="Z12" s="90">
        <v>5.54</v>
      </c>
      <c r="AA12" s="90">
        <v>5.48</v>
      </c>
      <c r="AB12" s="90">
        <v>5.51</v>
      </c>
      <c r="AC12" s="90">
        <v>5.49</v>
      </c>
      <c r="AD12" s="90">
        <v>5.51</v>
      </c>
      <c r="AE12" s="90">
        <v>5.62</v>
      </c>
      <c r="AF12" s="90">
        <v>5.62</v>
      </c>
      <c r="AG12" s="90">
        <v>5.74</v>
      </c>
      <c r="AH12" s="94">
        <v>5.61</v>
      </c>
    </row>
    <row r="13" spans="1:34" thickBot="1" x14ac:dyDescent="0.4">
      <c r="A13" s="112"/>
      <c r="B13" s="92">
        <v>2.82</v>
      </c>
      <c r="C13" s="92">
        <v>2.89</v>
      </c>
      <c r="D13" s="92">
        <v>3.09</v>
      </c>
      <c r="E13" s="92">
        <v>3.12</v>
      </c>
      <c r="F13" s="93">
        <v>3.02</v>
      </c>
      <c r="G13" s="33"/>
      <c r="H13" s="92">
        <v>2.21</v>
      </c>
      <c r="I13" s="92">
        <v>2.31</v>
      </c>
      <c r="J13" s="92">
        <v>2.3199999999999998</v>
      </c>
      <c r="K13" s="92">
        <v>2.31</v>
      </c>
      <c r="L13" s="92">
        <v>2.33</v>
      </c>
      <c r="M13" s="92">
        <v>2.36</v>
      </c>
      <c r="N13" s="92">
        <v>2.29</v>
      </c>
      <c r="O13" s="92">
        <v>2.31</v>
      </c>
      <c r="P13" s="92">
        <v>2.2599999999999998</v>
      </c>
      <c r="Q13" s="93">
        <v>2.33</v>
      </c>
      <c r="R13" s="112"/>
      <c r="S13" s="92">
        <v>3.2</v>
      </c>
      <c r="T13" s="92">
        <v>3.22</v>
      </c>
      <c r="U13" s="92">
        <v>3.17</v>
      </c>
      <c r="V13" s="92">
        <v>2.91</v>
      </c>
      <c r="W13" s="93">
        <v>2.85</v>
      </c>
      <c r="X13" s="33"/>
      <c r="Y13" s="92">
        <v>5.26</v>
      </c>
      <c r="Z13" s="92">
        <v>5.43</v>
      </c>
      <c r="AA13" s="92">
        <v>5.43</v>
      </c>
      <c r="AB13" s="92">
        <v>5.38</v>
      </c>
      <c r="AC13" s="92">
        <v>5.55</v>
      </c>
      <c r="AD13" s="92">
        <v>5.43</v>
      </c>
      <c r="AE13" s="92">
        <v>5.7</v>
      </c>
      <c r="AF13" s="92">
        <v>5.71</v>
      </c>
      <c r="AG13" s="92">
        <v>5.58</v>
      </c>
      <c r="AH13" s="93">
        <v>5.53</v>
      </c>
    </row>
    <row r="14" spans="1:34" ht="16.5" x14ac:dyDescent="0.35">
      <c r="A14" s="113" t="s">
        <v>75</v>
      </c>
      <c r="B14" s="114">
        <v>2.5299999999999998</v>
      </c>
      <c r="C14" s="115">
        <v>2.62</v>
      </c>
      <c r="D14" s="115">
        <v>2.77</v>
      </c>
      <c r="E14" s="115">
        <v>2.87</v>
      </c>
      <c r="F14" s="116">
        <v>2.88</v>
      </c>
      <c r="G14" s="113" t="s">
        <v>75</v>
      </c>
      <c r="H14" s="115">
        <v>1.9</v>
      </c>
      <c r="I14" s="115">
        <v>2.06</v>
      </c>
      <c r="J14" s="115">
        <v>2.09</v>
      </c>
      <c r="K14" s="115">
        <v>2.06</v>
      </c>
      <c r="L14" s="115">
        <v>2.0099999999999998</v>
      </c>
      <c r="M14" s="115">
        <v>2.0099999999999998</v>
      </c>
      <c r="N14" s="115">
        <v>1.98</v>
      </c>
      <c r="O14" s="115">
        <v>1.97</v>
      </c>
      <c r="P14" s="115">
        <v>1.97</v>
      </c>
      <c r="Q14" s="116">
        <v>1.91</v>
      </c>
      <c r="R14" s="113" t="s">
        <v>75</v>
      </c>
      <c r="S14" s="114">
        <v>1.99</v>
      </c>
      <c r="T14" s="115">
        <v>1.94</v>
      </c>
      <c r="U14" s="115">
        <v>1.92</v>
      </c>
      <c r="V14" s="115">
        <v>1.68</v>
      </c>
      <c r="W14" s="116">
        <v>1.61</v>
      </c>
      <c r="X14" s="113" t="s">
        <v>75</v>
      </c>
      <c r="Y14" s="115">
        <v>4.05</v>
      </c>
      <c r="Z14" s="115">
        <v>3.95</v>
      </c>
      <c r="AA14" s="115">
        <v>3.93</v>
      </c>
      <c r="AB14" s="115">
        <v>3.98</v>
      </c>
      <c r="AC14" s="115">
        <v>4.1399999999999997</v>
      </c>
      <c r="AD14" s="115">
        <v>4.2300000000000004</v>
      </c>
      <c r="AE14" s="115">
        <v>4.34</v>
      </c>
      <c r="AF14" s="115">
        <v>4.37</v>
      </c>
      <c r="AG14" s="115">
        <v>4.18</v>
      </c>
      <c r="AH14" s="116">
        <v>3.92</v>
      </c>
    </row>
    <row r="15" spans="1:34" ht="16.5" x14ac:dyDescent="0.35">
      <c r="A15" s="14"/>
      <c r="B15" s="98">
        <v>2.6</v>
      </c>
      <c r="C15" s="98">
        <v>2.61</v>
      </c>
      <c r="D15" s="98">
        <v>2.83</v>
      </c>
      <c r="E15" s="98">
        <v>2.94</v>
      </c>
      <c r="F15" s="99">
        <v>2.95</v>
      </c>
      <c r="G15" s="25"/>
      <c r="H15" s="98">
        <v>1.97</v>
      </c>
      <c r="I15" s="98">
        <v>2.09</v>
      </c>
      <c r="J15" s="98">
        <v>2.15</v>
      </c>
      <c r="K15" s="98">
        <v>2.15</v>
      </c>
      <c r="L15" s="98">
        <v>2.12</v>
      </c>
      <c r="M15" s="98">
        <v>2.06</v>
      </c>
      <c r="N15" s="98">
        <v>2.0699999999999998</v>
      </c>
      <c r="O15" s="98">
        <v>2.0299999999999998</v>
      </c>
      <c r="P15" s="98">
        <v>1.97</v>
      </c>
      <c r="Q15" s="99">
        <v>1.93</v>
      </c>
      <c r="R15" s="14"/>
      <c r="S15" s="98">
        <v>1.98</v>
      </c>
      <c r="T15" s="98">
        <v>1.98</v>
      </c>
      <c r="U15" s="98">
        <v>1.84</v>
      </c>
      <c r="V15" s="98">
        <v>1.67</v>
      </c>
      <c r="W15" s="99">
        <v>1.65</v>
      </c>
      <c r="X15" s="25"/>
      <c r="Y15" s="98">
        <v>3.94</v>
      </c>
      <c r="Z15" s="98">
        <v>3.98</v>
      </c>
      <c r="AA15" s="98">
        <v>3.98</v>
      </c>
      <c r="AB15" s="98">
        <v>4.0599999999999996</v>
      </c>
      <c r="AC15" s="98">
        <v>4.2300000000000004</v>
      </c>
      <c r="AD15" s="98">
        <v>4.33</v>
      </c>
      <c r="AE15" s="98">
        <v>4.4000000000000004</v>
      </c>
      <c r="AF15" s="98">
        <v>4.3899999999999997</v>
      </c>
      <c r="AG15" s="98">
        <v>4.24</v>
      </c>
      <c r="AH15" s="99">
        <v>3.93</v>
      </c>
    </row>
    <row r="16" spans="1:34" ht="16.5" x14ac:dyDescent="0.35">
      <c r="A16" s="14"/>
      <c r="B16" s="98">
        <v>2.57</v>
      </c>
      <c r="C16" s="98">
        <v>2.58</v>
      </c>
      <c r="D16" s="98">
        <v>2.87</v>
      </c>
      <c r="E16" s="98">
        <v>2.91</v>
      </c>
      <c r="F16" s="99">
        <v>2.91</v>
      </c>
      <c r="G16" s="25"/>
      <c r="H16" s="98">
        <v>1.99</v>
      </c>
      <c r="I16" s="98">
        <v>2.12</v>
      </c>
      <c r="J16" s="98">
        <v>2.16</v>
      </c>
      <c r="K16" s="98">
        <v>2.17</v>
      </c>
      <c r="L16" s="98">
        <v>2.11</v>
      </c>
      <c r="M16" s="98">
        <v>2.11</v>
      </c>
      <c r="N16" s="98">
        <v>2.1</v>
      </c>
      <c r="O16" s="98">
        <v>2.11</v>
      </c>
      <c r="P16" s="98">
        <v>1.98</v>
      </c>
      <c r="Q16" s="99">
        <v>1.96</v>
      </c>
      <c r="R16" s="14"/>
      <c r="S16" s="98">
        <v>1.95</v>
      </c>
      <c r="T16" s="98">
        <v>1.99</v>
      </c>
      <c r="U16" s="98">
        <v>1.84</v>
      </c>
      <c r="V16" s="98">
        <v>1.63</v>
      </c>
      <c r="W16" s="99">
        <v>1.61</v>
      </c>
      <c r="X16" s="25"/>
      <c r="Y16" s="98">
        <v>3.97</v>
      </c>
      <c r="Z16" s="98">
        <v>4.01</v>
      </c>
      <c r="AA16" s="98">
        <v>3.93</v>
      </c>
      <c r="AB16" s="98">
        <v>4.12</v>
      </c>
      <c r="AC16" s="98">
        <v>4.1900000000000004</v>
      </c>
      <c r="AD16" s="98">
        <v>4.25</v>
      </c>
      <c r="AE16" s="98">
        <v>4.34</v>
      </c>
      <c r="AF16" s="98">
        <v>4.3099999999999996</v>
      </c>
      <c r="AG16" s="98">
        <v>4.17</v>
      </c>
      <c r="AH16" s="99">
        <v>3.94</v>
      </c>
    </row>
    <row r="17" spans="1:34" ht="16.5" x14ac:dyDescent="0.35">
      <c r="A17" s="14"/>
      <c r="B17" s="98">
        <v>2.56</v>
      </c>
      <c r="C17" s="98">
        <v>2.58</v>
      </c>
      <c r="D17" s="98">
        <v>2.78</v>
      </c>
      <c r="E17" s="98">
        <v>2.93</v>
      </c>
      <c r="F17" s="99">
        <v>2.89</v>
      </c>
      <c r="G17" s="25"/>
      <c r="H17" s="98">
        <v>1.98</v>
      </c>
      <c r="I17" s="98">
        <v>2.1</v>
      </c>
      <c r="J17" s="98">
        <v>2.17</v>
      </c>
      <c r="K17" s="98">
        <v>2.16</v>
      </c>
      <c r="L17" s="98">
        <v>2.12</v>
      </c>
      <c r="M17" s="98">
        <v>2.09</v>
      </c>
      <c r="N17" s="98">
        <v>2.12</v>
      </c>
      <c r="O17" s="98">
        <v>2.15</v>
      </c>
      <c r="P17" s="98">
        <v>1.96</v>
      </c>
      <c r="Q17" s="99">
        <v>1.89</v>
      </c>
      <c r="R17" s="14"/>
      <c r="S17" s="98">
        <v>1.95</v>
      </c>
      <c r="T17" s="98">
        <v>1.99</v>
      </c>
      <c r="U17" s="98">
        <v>1.89</v>
      </c>
      <c r="V17" s="98">
        <v>1.65</v>
      </c>
      <c r="W17" s="99">
        <v>1.64</v>
      </c>
      <c r="X17" s="25"/>
      <c r="Y17" s="98">
        <v>3.95</v>
      </c>
      <c r="Z17" s="98">
        <v>4.0599999999999996</v>
      </c>
      <c r="AA17" s="98">
        <v>3.89</v>
      </c>
      <c r="AB17" s="98">
        <v>4.0999999999999996</v>
      </c>
      <c r="AC17" s="98">
        <v>4.25</v>
      </c>
      <c r="AD17" s="98">
        <v>4.37</v>
      </c>
      <c r="AE17" s="98">
        <v>4.4000000000000004</v>
      </c>
      <c r="AF17" s="98">
        <v>4.33</v>
      </c>
      <c r="AG17" s="98">
        <v>4.16</v>
      </c>
      <c r="AH17" s="99">
        <v>3.82</v>
      </c>
    </row>
    <row r="18" spans="1:34" ht="16.5" x14ac:dyDescent="0.35">
      <c r="A18" s="14"/>
      <c r="B18" s="98">
        <v>2.4900000000000002</v>
      </c>
      <c r="C18" s="98">
        <v>2.58</v>
      </c>
      <c r="D18" s="98">
        <v>2.79</v>
      </c>
      <c r="E18" s="98">
        <v>2.87</v>
      </c>
      <c r="F18" s="99">
        <v>2.9</v>
      </c>
      <c r="G18" s="25"/>
      <c r="H18" s="98">
        <v>1.81</v>
      </c>
      <c r="I18" s="98">
        <v>1.94</v>
      </c>
      <c r="J18" s="98">
        <v>2.02</v>
      </c>
      <c r="K18" s="98">
        <v>1.99</v>
      </c>
      <c r="L18" s="98">
        <v>1.96</v>
      </c>
      <c r="M18" s="98">
        <v>1.97</v>
      </c>
      <c r="N18" s="98">
        <v>1.98</v>
      </c>
      <c r="O18" s="98">
        <v>2.06</v>
      </c>
      <c r="P18" s="98">
        <v>1.92</v>
      </c>
      <c r="Q18" s="99">
        <v>1.87</v>
      </c>
      <c r="R18" s="14"/>
      <c r="S18" s="98">
        <v>1.91</v>
      </c>
      <c r="T18" s="98">
        <v>1.98</v>
      </c>
      <c r="U18" s="98">
        <v>1.89</v>
      </c>
      <c r="V18" s="98">
        <v>1.63</v>
      </c>
      <c r="W18" s="99">
        <v>1.6</v>
      </c>
      <c r="X18" s="25"/>
      <c r="Y18" s="98">
        <v>3.91</v>
      </c>
      <c r="Z18" s="98">
        <v>3.93</v>
      </c>
      <c r="AA18" s="98">
        <v>3.89</v>
      </c>
      <c r="AB18" s="98">
        <v>4.04</v>
      </c>
      <c r="AC18" s="98">
        <v>4.1500000000000004</v>
      </c>
      <c r="AD18" s="98">
        <v>4.26</v>
      </c>
      <c r="AE18" s="98">
        <v>4.3</v>
      </c>
      <c r="AF18" s="98">
        <v>4.2699999999999996</v>
      </c>
      <c r="AG18" s="98">
        <v>4.1100000000000003</v>
      </c>
      <c r="AH18" s="99">
        <v>3.87</v>
      </c>
    </row>
    <row r="19" spans="1:34" ht="16.5" x14ac:dyDescent="0.35">
      <c r="A19" s="14"/>
      <c r="B19" s="98">
        <v>2.5</v>
      </c>
      <c r="C19" s="98">
        <v>2.63</v>
      </c>
      <c r="D19" s="98">
        <v>2.84</v>
      </c>
      <c r="E19" s="98">
        <v>2.88</v>
      </c>
      <c r="F19" s="99">
        <v>2.79</v>
      </c>
      <c r="G19" s="25"/>
      <c r="H19" s="98">
        <v>1.88</v>
      </c>
      <c r="I19" s="98">
        <v>2.02</v>
      </c>
      <c r="J19" s="98">
        <v>2.0099999999999998</v>
      </c>
      <c r="K19" s="98">
        <v>2.0699999999999998</v>
      </c>
      <c r="L19" s="98">
        <v>2.04</v>
      </c>
      <c r="M19" s="98">
        <v>2.0699999999999998</v>
      </c>
      <c r="N19" s="98">
        <v>2.09</v>
      </c>
      <c r="O19" s="98">
        <v>2.0299999999999998</v>
      </c>
      <c r="P19" s="98">
        <v>1.96</v>
      </c>
      <c r="Q19" s="99">
        <v>2.02</v>
      </c>
      <c r="R19" s="14"/>
      <c r="S19" s="98">
        <v>2.16</v>
      </c>
      <c r="T19" s="98">
        <v>2.1800000000000002</v>
      </c>
      <c r="U19" s="98">
        <v>2.15</v>
      </c>
      <c r="V19" s="98">
        <v>1.92</v>
      </c>
      <c r="W19" s="99">
        <v>1.84</v>
      </c>
      <c r="X19" s="25"/>
      <c r="Y19" s="98">
        <v>4.26</v>
      </c>
      <c r="Z19" s="98">
        <v>4.34</v>
      </c>
      <c r="AA19" s="98">
        <v>4.37</v>
      </c>
      <c r="AB19" s="98">
        <v>4.32</v>
      </c>
      <c r="AC19" s="98">
        <v>4.5599999999999996</v>
      </c>
      <c r="AD19" s="98">
        <v>4.5</v>
      </c>
      <c r="AE19" s="98">
        <v>4.5999999999999996</v>
      </c>
      <c r="AF19" s="98">
        <v>4.58</v>
      </c>
      <c r="AG19" s="98">
        <v>4.57</v>
      </c>
      <c r="AH19" s="99">
        <v>4.41</v>
      </c>
    </row>
    <row r="20" spans="1:34" ht="16.5" x14ac:dyDescent="0.35">
      <c r="A20" s="14"/>
      <c r="B20" s="98">
        <v>2.5099999999999998</v>
      </c>
      <c r="C20" s="98">
        <v>2.64</v>
      </c>
      <c r="D20" s="98">
        <v>2.86</v>
      </c>
      <c r="E20" s="98">
        <v>2.85</v>
      </c>
      <c r="F20" s="99">
        <v>2.75</v>
      </c>
      <c r="G20" s="25"/>
      <c r="H20" s="98">
        <v>1.95</v>
      </c>
      <c r="I20" s="98">
        <v>2.04</v>
      </c>
      <c r="J20" s="98">
        <v>2.0699999999999998</v>
      </c>
      <c r="K20" s="98">
        <v>2.11</v>
      </c>
      <c r="L20" s="98">
        <v>2.1</v>
      </c>
      <c r="M20" s="98">
        <v>2.0699999999999998</v>
      </c>
      <c r="N20" s="98">
        <v>2.0499999999999998</v>
      </c>
      <c r="O20" s="98">
        <v>2.0499999999999998</v>
      </c>
      <c r="P20" s="98">
        <v>1.98</v>
      </c>
      <c r="Q20" s="99">
        <v>2.02</v>
      </c>
      <c r="R20" s="14"/>
      <c r="S20" s="98">
        <v>2.16</v>
      </c>
      <c r="T20" s="98">
        <v>2.2000000000000002</v>
      </c>
      <c r="U20" s="98">
        <v>2.17</v>
      </c>
      <c r="V20" s="98">
        <v>1.95</v>
      </c>
      <c r="W20" s="99">
        <v>1.82</v>
      </c>
      <c r="X20" s="25"/>
      <c r="Y20" s="98">
        <v>4.2300000000000004</v>
      </c>
      <c r="Z20" s="98">
        <v>4.32</v>
      </c>
      <c r="AA20" s="98">
        <v>4.34</v>
      </c>
      <c r="AB20" s="98">
        <v>4.28</v>
      </c>
      <c r="AC20" s="98">
        <v>4.46</v>
      </c>
      <c r="AD20" s="98">
        <v>4.3899999999999997</v>
      </c>
      <c r="AE20" s="98">
        <v>4.43</v>
      </c>
      <c r="AF20" s="98">
        <v>4.47</v>
      </c>
      <c r="AG20" s="98">
        <v>4.59</v>
      </c>
      <c r="AH20" s="99">
        <v>4.3499999999999996</v>
      </c>
    </row>
    <row r="21" spans="1:34" ht="16.5" x14ac:dyDescent="0.35">
      <c r="A21" s="14"/>
      <c r="B21" s="98">
        <v>2.5099999999999998</v>
      </c>
      <c r="C21" s="98">
        <v>2.6</v>
      </c>
      <c r="D21" s="98">
        <v>2.84</v>
      </c>
      <c r="E21" s="98">
        <v>2.86</v>
      </c>
      <c r="F21" s="99">
        <v>2.71</v>
      </c>
      <c r="G21" s="25"/>
      <c r="H21" s="98">
        <v>1.92</v>
      </c>
      <c r="I21" s="98">
        <v>2.04</v>
      </c>
      <c r="J21" s="98">
        <v>2.08</v>
      </c>
      <c r="K21" s="98">
        <v>2.1</v>
      </c>
      <c r="L21" s="98">
        <v>2.06</v>
      </c>
      <c r="M21" s="98">
        <v>2.09</v>
      </c>
      <c r="N21" s="98">
        <v>2.06</v>
      </c>
      <c r="O21" s="98">
        <v>2.0499999999999998</v>
      </c>
      <c r="P21" s="98">
        <v>1.98</v>
      </c>
      <c r="Q21" s="99">
        <v>2.02</v>
      </c>
      <c r="R21" s="14"/>
      <c r="S21" s="98">
        <v>2.16</v>
      </c>
      <c r="T21" s="98">
        <v>2.17</v>
      </c>
      <c r="U21" s="98">
        <v>2.19</v>
      </c>
      <c r="V21" s="98">
        <v>1.93</v>
      </c>
      <c r="W21" s="99">
        <v>1.84</v>
      </c>
      <c r="X21" s="25"/>
      <c r="Y21" s="98">
        <v>4.26</v>
      </c>
      <c r="Z21" s="98">
        <v>4.32</v>
      </c>
      <c r="AA21" s="98">
        <v>4.34</v>
      </c>
      <c r="AB21" s="98">
        <v>4.2699999999999996</v>
      </c>
      <c r="AC21" s="98">
        <v>4.45</v>
      </c>
      <c r="AD21" s="98">
        <v>4.46</v>
      </c>
      <c r="AE21" s="98">
        <v>4.4400000000000004</v>
      </c>
      <c r="AF21" s="98">
        <v>4.5199999999999996</v>
      </c>
      <c r="AG21" s="98">
        <v>4.53</v>
      </c>
      <c r="AH21" s="99">
        <v>4.43</v>
      </c>
    </row>
    <row r="22" spans="1:34" ht="16.5" x14ac:dyDescent="0.35">
      <c r="A22" s="14"/>
      <c r="B22" s="98">
        <v>2.4900000000000002</v>
      </c>
      <c r="C22" s="98">
        <v>2.65</v>
      </c>
      <c r="D22" s="98">
        <v>2.87</v>
      </c>
      <c r="E22" s="98">
        <v>2.83</v>
      </c>
      <c r="F22" s="99">
        <v>2.79</v>
      </c>
      <c r="G22" s="25"/>
      <c r="H22" s="98">
        <v>1.94</v>
      </c>
      <c r="I22" s="98">
        <v>2.0499999999999998</v>
      </c>
      <c r="J22" s="98">
        <v>2.09</v>
      </c>
      <c r="K22" s="98">
        <v>2.09</v>
      </c>
      <c r="L22" s="98">
        <v>2.04</v>
      </c>
      <c r="M22" s="98">
        <v>2.11</v>
      </c>
      <c r="N22" s="98">
        <v>2.04</v>
      </c>
      <c r="O22" s="98">
        <v>2.0499999999999998</v>
      </c>
      <c r="P22" s="98">
        <v>1.99</v>
      </c>
      <c r="Q22" s="99">
        <v>2.0499999999999998</v>
      </c>
      <c r="R22" s="14"/>
      <c r="S22" s="98">
        <v>2.2000000000000002</v>
      </c>
      <c r="T22" s="98">
        <v>2.2400000000000002</v>
      </c>
      <c r="U22" s="98">
        <v>2.2000000000000002</v>
      </c>
      <c r="V22" s="98">
        <v>1.98</v>
      </c>
      <c r="W22" s="99">
        <v>1.88</v>
      </c>
      <c r="X22" s="25"/>
      <c r="Y22" s="98">
        <v>4.2</v>
      </c>
      <c r="Z22" s="98">
        <v>4.33</v>
      </c>
      <c r="AA22" s="98">
        <v>4.3499999999999996</v>
      </c>
      <c r="AB22" s="98">
        <v>4.33</v>
      </c>
      <c r="AC22" s="98">
        <v>4.43</v>
      </c>
      <c r="AD22" s="98">
        <v>4.37</v>
      </c>
      <c r="AE22" s="98">
        <v>4.5199999999999996</v>
      </c>
      <c r="AF22" s="98">
        <v>4.47</v>
      </c>
      <c r="AG22" s="98">
        <v>4.57</v>
      </c>
      <c r="AH22" s="99">
        <v>4.3499999999999996</v>
      </c>
    </row>
    <row r="23" spans="1:34" thickBot="1" x14ac:dyDescent="0.4">
      <c r="A23" s="107"/>
      <c r="B23" s="117">
        <v>2.52</v>
      </c>
      <c r="C23" s="117">
        <v>2.68</v>
      </c>
      <c r="D23" s="117">
        <v>2.87</v>
      </c>
      <c r="E23" s="117">
        <v>2.86</v>
      </c>
      <c r="F23" s="118">
        <v>2.73</v>
      </c>
      <c r="G23" s="106"/>
      <c r="H23" s="117">
        <v>1.9</v>
      </c>
      <c r="I23" s="117">
        <v>2.0299999999999998</v>
      </c>
      <c r="J23" s="117">
        <v>2.09</v>
      </c>
      <c r="K23" s="117">
        <v>2.06</v>
      </c>
      <c r="L23" s="117">
        <v>2.0699999999999998</v>
      </c>
      <c r="M23" s="117">
        <v>2.09</v>
      </c>
      <c r="N23" s="117">
        <v>2.08</v>
      </c>
      <c r="O23" s="117">
        <v>2.04</v>
      </c>
      <c r="P23" s="117">
        <v>1.96</v>
      </c>
      <c r="Q23" s="118">
        <v>1.96</v>
      </c>
      <c r="R23" s="107"/>
      <c r="S23" s="117">
        <v>2.2400000000000002</v>
      </c>
      <c r="T23" s="117">
        <v>2.1800000000000002</v>
      </c>
      <c r="U23" s="117">
        <v>2.1800000000000002</v>
      </c>
      <c r="V23" s="117">
        <v>1.96</v>
      </c>
      <c r="W23" s="118">
        <v>1.87</v>
      </c>
      <c r="X23" s="106"/>
      <c r="Y23" s="117">
        <v>4.32</v>
      </c>
      <c r="Z23" s="117">
        <v>4.3600000000000003</v>
      </c>
      <c r="AA23" s="117">
        <v>4.3600000000000003</v>
      </c>
      <c r="AB23" s="117">
        <v>4.3099999999999996</v>
      </c>
      <c r="AC23" s="117">
        <v>4.4400000000000004</v>
      </c>
      <c r="AD23" s="117">
        <v>4.3899999999999997</v>
      </c>
      <c r="AE23" s="117">
        <v>4.4000000000000004</v>
      </c>
      <c r="AF23" s="117">
        <v>4.4400000000000004</v>
      </c>
      <c r="AG23" s="117">
        <v>4.58</v>
      </c>
      <c r="AH23" s="118">
        <v>4.4400000000000004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0.25780000000000047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0.28140000000000009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1.0847999999999989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1.2636000000000021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0.44949743589743674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0.43292307692307708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0.7812345679012338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0.83571428571428719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1.456371692307695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1.4026707692307698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0.84373333333333245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1.2636000000000021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0.29000000000000004</v>
      </c>
      <c r="C33" s="67">
        <f t="shared" ref="C33:F33" si="0">C4-C14</f>
        <v>0.19999999999999973</v>
      </c>
      <c r="D33" s="67">
        <f t="shared" si="0"/>
        <v>0.27</v>
      </c>
      <c r="E33" s="67">
        <f t="shared" si="0"/>
        <v>0.29999999999999982</v>
      </c>
      <c r="F33" s="68">
        <f t="shared" si="0"/>
        <v>0.25</v>
      </c>
      <c r="G33" s="69" t="s">
        <v>56</v>
      </c>
      <c r="H33" s="22">
        <f>H4-H14</f>
        <v>0.30000000000000027</v>
      </c>
      <c r="I33" s="22">
        <f t="shared" ref="I33:Q33" si="1">I4-I14</f>
        <v>0.27</v>
      </c>
      <c r="J33" s="22">
        <f t="shared" si="1"/>
        <v>0.27</v>
      </c>
      <c r="K33" s="22">
        <f t="shared" si="1"/>
        <v>0.29000000000000004</v>
      </c>
      <c r="L33" s="22">
        <f t="shared" si="1"/>
        <v>0.28000000000000025</v>
      </c>
      <c r="M33" s="22">
        <f t="shared" si="1"/>
        <v>0.30000000000000027</v>
      </c>
      <c r="N33" s="22">
        <f t="shared" si="1"/>
        <v>0.29000000000000004</v>
      </c>
      <c r="O33" s="22">
        <f t="shared" si="1"/>
        <v>0.30000000000000004</v>
      </c>
      <c r="P33" s="22">
        <f t="shared" si="1"/>
        <v>0.26</v>
      </c>
      <c r="Q33" s="70">
        <f t="shared" si="1"/>
        <v>0.24</v>
      </c>
      <c r="R33" s="66" t="s">
        <v>54</v>
      </c>
      <c r="S33" s="67">
        <f>S4-S14</f>
        <v>1.1700000000000002</v>
      </c>
      <c r="T33" s="67">
        <f t="shared" ref="T33:W33" si="2">T4-T14</f>
        <v>1.1499999999999999</v>
      </c>
      <c r="U33" s="67">
        <f t="shared" si="2"/>
        <v>1.27</v>
      </c>
      <c r="V33" s="67">
        <f t="shared" si="2"/>
        <v>1.2</v>
      </c>
      <c r="W33" s="68">
        <f t="shared" si="2"/>
        <v>1.2</v>
      </c>
      <c r="X33" s="69" t="s">
        <v>58</v>
      </c>
      <c r="Y33" s="22">
        <f>Y4-Y14</f>
        <v>1.29</v>
      </c>
      <c r="Z33" s="22">
        <f t="shared" ref="Z33:AH33" si="3">Z4-Z14</f>
        <v>1.4500000000000002</v>
      </c>
      <c r="AA33" s="22">
        <f t="shared" si="3"/>
        <v>1.3299999999999996</v>
      </c>
      <c r="AB33" s="22">
        <f t="shared" si="3"/>
        <v>1.4099999999999997</v>
      </c>
      <c r="AC33" s="22">
        <f t="shared" si="3"/>
        <v>1.4100000000000001</v>
      </c>
      <c r="AD33" s="22">
        <f t="shared" si="3"/>
        <v>1.46</v>
      </c>
      <c r="AE33" s="22">
        <f t="shared" si="3"/>
        <v>1.33</v>
      </c>
      <c r="AF33" s="22">
        <f t="shared" si="3"/>
        <v>1.3899999999999997</v>
      </c>
      <c r="AG33" s="22">
        <f t="shared" si="3"/>
        <v>1.2800000000000002</v>
      </c>
      <c r="AH33" s="70">
        <f t="shared" si="3"/>
        <v>1.3899999999999997</v>
      </c>
    </row>
    <row r="34" spans="1:34" ht="16.5" x14ac:dyDescent="0.35">
      <c r="A34" s="55"/>
      <c r="B34" s="54">
        <f t="shared" ref="B34:F42" si="4">B5-B15</f>
        <v>0.20999999999999996</v>
      </c>
      <c r="C34" s="54">
        <f t="shared" si="4"/>
        <v>0.30000000000000027</v>
      </c>
      <c r="D34" s="54">
        <f t="shared" si="4"/>
        <v>0.25999999999999979</v>
      </c>
      <c r="E34" s="54">
        <f t="shared" si="4"/>
        <v>0.33000000000000007</v>
      </c>
      <c r="F34" s="56">
        <f t="shared" si="4"/>
        <v>0.23999999999999977</v>
      </c>
      <c r="G34" s="71"/>
      <c r="H34" s="22">
        <f t="shared" ref="H34:Q42" si="5">H5-H15</f>
        <v>0.28000000000000003</v>
      </c>
      <c r="I34" s="22">
        <f t="shared" si="5"/>
        <v>0.33000000000000007</v>
      </c>
      <c r="J34" s="22">
        <f t="shared" si="5"/>
        <v>0.24000000000000021</v>
      </c>
      <c r="K34" s="22">
        <f t="shared" si="5"/>
        <v>0.20000000000000018</v>
      </c>
      <c r="L34" s="22">
        <f t="shared" si="5"/>
        <v>0.25</v>
      </c>
      <c r="M34" s="22">
        <f t="shared" si="5"/>
        <v>0.27</v>
      </c>
      <c r="N34" s="22">
        <f t="shared" si="5"/>
        <v>0.22999999999999998</v>
      </c>
      <c r="O34" s="22">
        <f t="shared" si="5"/>
        <v>0.30000000000000027</v>
      </c>
      <c r="P34" s="22">
        <f t="shared" si="5"/>
        <v>0.27000000000000024</v>
      </c>
      <c r="Q34" s="70">
        <f t="shared" si="5"/>
        <v>0.29000000000000026</v>
      </c>
      <c r="R34" s="55"/>
      <c r="S34" s="54">
        <f t="shared" ref="S34:W42" si="6">S5-S15</f>
        <v>1.21</v>
      </c>
      <c r="T34" s="54">
        <f t="shared" si="6"/>
        <v>1.27</v>
      </c>
      <c r="U34" s="54">
        <f t="shared" si="6"/>
        <v>1.2699999999999998</v>
      </c>
      <c r="V34" s="54">
        <f t="shared" si="6"/>
        <v>1.31</v>
      </c>
      <c r="W34" s="56">
        <f t="shared" si="6"/>
        <v>1.2200000000000002</v>
      </c>
      <c r="X34" s="71"/>
      <c r="Y34" s="22">
        <f t="shared" ref="Y34:AH42" si="7">Y5-Y15</f>
        <v>1.4099999999999997</v>
      </c>
      <c r="Z34" s="22">
        <f t="shared" si="7"/>
        <v>1.4</v>
      </c>
      <c r="AA34" s="22">
        <f t="shared" si="7"/>
        <v>1.4300000000000002</v>
      </c>
      <c r="AB34" s="22">
        <f t="shared" si="7"/>
        <v>1.4700000000000006</v>
      </c>
      <c r="AC34" s="22">
        <f t="shared" si="7"/>
        <v>1.4099999999999993</v>
      </c>
      <c r="AD34" s="22">
        <f t="shared" si="7"/>
        <v>1.4399999999999995</v>
      </c>
      <c r="AE34" s="22">
        <f t="shared" si="7"/>
        <v>1.2799999999999994</v>
      </c>
      <c r="AF34" s="22">
        <f t="shared" si="7"/>
        <v>1.42</v>
      </c>
      <c r="AG34" s="22">
        <f t="shared" si="7"/>
        <v>1.38</v>
      </c>
      <c r="AH34" s="70">
        <f t="shared" si="7"/>
        <v>1.35</v>
      </c>
    </row>
    <row r="35" spans="1:34" ht="16.5" x14ac:dyDescent="0.35">
      <c r="A35" s="55"/>
      <c r="B35" s="54">
        <f t="shared" si="4"/>
        <v>0.2200000000000002</v>
      </c>
      <c r="C35" s="54">
        <f t="shared" si="4"/>
        <v>0.25</v>
      </c>
      <c r="D35" s="54">
        <f t="shared" si="4"/>
        <v>0.18999999999999995</v>
      </c>
      <c r="E35" s="54">
        <f t="shared" si="4"/>
        <v>0.25999999999999979</v>
      </c>
      <c r="F35" s="56">
        <f t="shared" si="4"/>
        <v>0.2799999999999998</v>
      </c>
      <c r="G35" s="71"/>
      <c r="H35" s="22">
        <f t="shared" si="5"/>
        <v>0.2699999999999998</v>
      </c>
      <c r="I35" s="22">
        <f t="shared" si="5"/>
        <v>0.31000000000000005</v>
      </c>
      <c r="J35" s="22">
        <f t="shared" si="5"/>
        <v>0.23999999999999977</v>
      </c>
      <c r="K35" s="22">
        <f t="shared" si="5"/>
        <v>0.32000000000000028</v>
      </c>
      <c r="L35" s="22">
        <f t="shared" si="5"/>
        <v>0.31000000000000005</v>
      </c>
      <c r="M35" s="22">
        <f t="shared" si="5"/>
        <v>0.28000000000000025</v>
      </c>
      <c r="N35" s="22">
        <f t="shared" si="5"/>
        <v>0.23999999999999977</v>
      </c>
      <c r="O35" s="22">
        <f t="shared" si="5"/>
        <v>0.25</v>
      </c>
      <c r="P35" s="22">
        <f t="shared" si="5"/>
        <v>0.29999999999999982</v>
      </c>
      <c r="Q35" s="70">
        <f t="shared" si="5"/>
        <v>0.29000000000000004</v>
      </c>
      <c r="R35" s="55"/>
      <c r="S35" s="54">
        <f t="shared" si="6"/>
        <v>1.2</v>
      </c>
      <c r="T35" s="54">
        <f t="shared" si="6"/>
        <v>1.3099999999999998</v>
      </c>
      <c r="U35" s="54">
        <f t="shared" si="6"/>
        <v>1.2899999999999998</v>
      </c>
      <c r="V35" s="54">
        <f t="shared" si="6"/>
        <v>1.2400000000000002</v>
      </c>
      <c r="W35" s="56">
        <f t="shared" si="6"/>
        <v>1.2299999999999998</v>
      </c>
      <c r="X35" s="71"/>
      <c r="Y35" s="22">
        <f t="shared" si="7"/>
        <v>1.3399999999999994</v>
      </c>
      <c r="Z35" s="22">
        <f t="shared" si="7"/>
        <v>1.2800000000000002</v>
      </c>
      <c r="AA35" s="22">
        <f t="shared" si="7"/>
        <v>1.4700000000000002</v>
      </c>
      <c r="AB35" s="22">
        <f t="shared" si="7"/>
        <v>1.3099999999999996</v>
      </c>
      <c r="AC35" s="22">
        <f t="shared" si="7"/>
        <v>1.3999999999999995</v>
      </c>
      <c r="AD35" s="22">
        <f t="shared" si="7"/>
        <v>1.4500000000000002</v>
      </c>
      <c r="AE35" s="22">
        <f t="shared" si="7"/>
        <v>1.4100000000000001</v>
      </c>
      <c r="AF35" s="22">
        <f t="shared" si="7"/>
        <v>1.4200000000000008</v>
      </c>
      <c r="AG35" s="22">
        <f t="shared" si="7"/>
        <v>1.42</v>
      </c>
      <c r="AH35" s="70">
        <f t="shared" si="7"/>
        <v>1.4600000000000004</v>
      </c>
    </row>
    <row r="36" spans="1:34" ht="16.5" x14ac:dyDescent="0.35">
      <c r="A36" s="55"/>
      <c r="B36" s="54">
        <f t="shared" si="4"/>
        <v>0.2799999999999998</v>
      </c>
      <c r="C36" s="54">
        <f t="shared" si="4"/>
        <v>0.2799999999999998</v>
      </c>
      <c r="D36" s="54">
        <f t="shared" si="4"/>
        <v>0.30000000000000027</v>
      </c>
      <c r="E36" s="54">
        <f t="shared" si="4"/>
        <v>0.29999999999999982</v>
      </c>
      <c r="F36" s="56">
        <f t="shared" si="4"/>
        <v>0.35999999999999988</v>
      </c>
      <c r="G36" s="71"/>
      <c r="H36" s="22">
        <f t="shared" si="5"/>
        <v>0.26000000000000023</v>
      </c>
      <c r="I36" s="22">
        <f t="shared" si="5"/>
        <v>0.33999999999999986</v>
      </c>
      <c r="J36" s="22">
        <f t="shared" si="5"/>
        <v>0.29000000000000004</v>
      </c>
      <c r="K36" s="22">
        <f t="shared" si="5"/>
        <v>0.27</v>
      </c>
      <c r="L36" s="22">
        <f t="shared" si="5"/>
        <v>0.25999999999999979</v>
      </c>
      <c r="M36" s="22">
        <f t="shared" si="5"/>
        <v>0.31000000000000005</v>
      </c>
      <c r="N36" s="22">
        <f t="shared" si="5"/>
        <v>0.29999999999999982</v>
      </c>
      <c r="O36" s="22">
        <f t="shared" si="5"/>
        <v>0.29000000000000004</v>
      </c>
      <c r="P36" s="22">
        <f t="shared" si="5"/>
        <v>0.27</v>
      </c>
      <c r="Q36" s="70">
        <f t="shared" si="5"/>
        <v>0.30000000000000004</v>
      </c>
      <c r="R36" s="55"/>
      <c r="S36" s="54">
        <f t="shared" si="6"/>
        <v>1.2</v>
      </c>
      <c r="T36" s="54">
        <f t="shared" si="6"/>
        <v>0.30000000000000004</v>
      </c>
      <c r="U36" s="54">
        <f t="shared" si="6"/>
        <v>1.3300000000000003</v>
      </c>
      <c r="V36" s="54">
        <f t="shared" si="6"/>
        <v>1.27</v>
      </c>
      <c r="W36" s="56">
        <f t="shared" si="6"/>
        <v>1.1700000000000002</v>
      </c>
      <c r="X36" s="71"/>
      <c r="Y36" s="22">
        <f t="shared" si="7"/>
        <v>1.3899999999999997</v>
      </c>
      <c r="Z36" s="22">
        <f t="shared" si="7"/>
        <v>1.3500000000000005</v>
      </c>
      <c r="AA36" s="22">
        <f t="shared" si="7"/>
        <v>1.48</v>
      </c>
      <c r="AB36" s="22">
        <f t="shared" si="7"/>
        <v>1.4000000000000004</v>
      </c>
      <c r="AC36" s="22">
        <f t="shared" si="7"/>
        <v>1.37</v>
      </c>
      <c r="AD36" s="22">
        <f t="shared" si="7"/>
        <v>1.2599999999999998</v>
      </c>
      <c r="AE36" s="22">
        <f t="shared" si="7"/>
        <v>1.4299999999999997</v>
      </c>
      <c r="AF36" s="22">
        <f t="shared" si="7"/>
        <v>1.42</v>
      </c>
      <c r="AG36" s="22">
        <f t="shared" si="7"/>
        <v>1.33</v>
      </c>
      <c r="AH36" s="70">
        <f t="shared" si="7"/>
        <v>1.4899999999999998</v>
      </c>
    </row>
    <row r="37" spans="1:34" ht="16.5" x14ac:dyDescent="0.35">
      <c r="A37" s="55"/>
      <c r="B37" s="54">
        <f t="shared" si="4"/>
        <v>0.32999999999999963</v>
      </c>
      <c r="C37" s="54">
        <f t="shared" si="4"/>
        <v>0.29000000000000004</v>
      </c>
      <c r="D37" s="54">
        <f t="shared" si="4"/>
        <v>0.22999999999999998</v>
      </c>
      <c r="E37" s="54">
        <f t="shared" si="4"/>
        <v>0.25999999999999979</v>
      </c>
      <c r="F37" s="56">
        <f t="shared" si="4"/>
        <v>0.20000000000000018</v>
      </c>
      <c r="G37" s="71"/>
      <c r="H37" s="22">
        <f t="shared" si="5"/>
        <v>0.29999999999999982</v>
      </c>
      <c r="I37" s="22">
        <f t="shared" si="5"/>
        <v>0.31999999999999984</v>
      </c>
      <c r="J37" s="22">
        <f t="shared" si="5"/>
        <v>0.37999999999999989</v>
      </c>
      <c r="K37" s="22">
        <f t="shared" si="5"/>
        <v>0.30000000000000004</v>
      </c>
      <c r="L37" s="22">
        <f t="shared" si="5"/>
        <v>0.27</v>
      </c>
      <c r="M37" s="22">
        <f t="shared" si="5"/>
        <v>0.26</v>
      </c>
      <c r="N37" s="22">
        <f t="shared" si="5"/>
        <v>0.29000000000000004</v>
      </c>
      <c r="O37" s="22">
        <f t="shared" si="5"/>
        <v>0.21999999999999975</v>
      </c>
      <c r="P37" s="22">
        <f t="shared" si="5"/>
        <v>0.27</v>
      </c>
      <c r="Q37" s="70">
        <f t="shared" si="5"/>
        <v>0.33999999999999986</v>
      </c>
      <c r="R37" s="55"/>
      <c r="S37" s="54">
        <f t="shared" si="6"/>
        <v>1.2900000000000003</v>
      </c>
      <c r="T37" s="54">
        <f t="shared" si="6"/>
        <v>1.2799999999999998</v>
      </c>
      <c r="U37" s="54">
        <f t="shared" si="6"/>
        <v>1.24</v>
      </c>
      <c r="V37" s="54">
        <f t="shared" si="6"/>
        <v>1.31</v>
      </c>
      <c r="W37" s="56">
        <f t="shared" si="6"/>
        <v>1.2599999999999998</v>
      </c>
      <c r="X37" s="71"/>
      <c r="Y37" s="22">
        <f t="shared" si="7"/>
        <v>1.38</v>
      </c>
      <c r="Z37" s="22">
        <f t="shared" si="7"/>
        <v>1.3199999999999998</v>
      </c>
      <c r="AA37" s="22">
        <f t="shared" si="7"/>
        <v>1.4</v>
      </c>
      <c r="AB37" s="22">
        <f t="shared" si="7"/>
        <v>1.3499999999999996</v>
      </c>
      <c r="AC37" s="22">
        <f t="shared" si="7"/>
        <v>1.4699999999999998</v>
      </c>
      <c r="AD37" s="22">
        <f t="shared" si="7"/>
        <v>1.42</v>
      </c>
      <c r="AE37" s="22">
        <f t="shared" si="7"/>
        <v>1.5200000000000005</v>
      </c>
      <c r="AF37" s="22">
        <f t="shared" si="7"/>
        <v>1.3800000000000008</v>
      </c>
      <c r="AG37" s="22">
        <f t="shared" si="7"/>
        <v>1.3999999999999995</v>
      </c>
      <c r="AH37" s="70">
        <f t="shared" si="7"/>
        <v>1.2199999999999998</v>
      </c>
    </row>
    <row r="38" spans="1:34" ht="16.5" x14ac:dyDescent="0.35">
      <c r="A38" s="55" t="s">
        <v>53</v>
      </c>
      <c r="B38" s="54">
        <f t="shared" si="4"/>
        <v>0.18999999999999995</v>
      </c>
      <c r="C38" s="54">
        <f t="shared" si="4"/>
        <v>0.20000000000000018</v>
      </c>
      <c r="D38" s="54">
        <f t="shared" si="4"/>
        <v>0.27</v>
      </c>
      <c r="E38" s="54">
        <f t="shared" si="4"/>
        <v>0.24000000000000021</v>
      </c>
      <c r="F38" s="56">
        <f t="shared" si="4"/>
        <v>0.25999999999999979</v>
      </c>
      <c r="G38" s="71" t="s">
        <v>57</v>
      </c>
      <c r="H38" s="22">
        <f t="shared" si="5"/>
        <v>0.35000000000000009</v>
      </c>
      <c r="I38" s="22">
        <f t="shared" si="5"/>
        <v>0.35000000000000009</v>
      </c>
      <c r="J38" s="22">
        <f t="shared" si="5"/>
        <v>0.3400000000000003</v>
      </c>
      <c r="K38" s="22">
        <f t="shared" si="5"/>
        <v>0.24000000000000021</v>
      </c>
      <c r="L38" s="22">
        <f t="shared" si="5"/>
        <v>0.31000000000000005</v>
      </c>
      <c r="M38" s="22">
        <f t="shared" si="5"/>
        <v>0.26000000000000023</v>
      </c>
      <c r="N38" s="22">
        <f t="shared" si="5"/>
        <v>0.26000000000000023</v>
      </c>
      <c r="O38" s="22">
        <f t="shared" si="5"/>
        <v>0.30000000000000027</v>
      </c>
      <c r="P38" s="22">
        <f t="shared" si="5"/>
        <v>0.35999999999999988</v>
      </c>
      <c r="Q38" s="70">
        <f t="shared" si="5"/>
        <v>0.29999999999999982</v>
      </c>
      <c r="R38" s="55" t="s">
        <v>55</v>
      </c>
      <c r="S38" s="54">
        <f t="shared" si="6"/>
        <v>0.96</v>
      </c>
      <c r="T38" s="54">
        <f t="shared" si="6"/>
        <v>0.92999999999999972</v>
      </c>
      <c r="U38" s="54">
        <f t="shared" si="6"/>
        <v>0.94</v>
      </c>
      <c r="V38" s="54">
        <f t="shared" si="6"/>
        <v>0.95000000000000018</v>
      </c>
      <c r="W38" s="56">
        <f t="shared" si="6"/>
        <v>0.93999999999999972</v>
      </c>
      <c r="X38" s="71" t="s">
        <v>59</v>
      </c>
      <c r="Y38" s="22">
        <f t="shared" si="7"/>
        <v>1.0700000000000003</v>
      </c>
      <c r="Z38" s="22">
        <f t="shared" si="7"/>
        <v>1.1299999999999999</v>
      </c>
      <c r="AA38" s="22">
        <f t="shared" si="7"/>
        <v>1.1399999999999997</v>
      </c>
      <c r="AB38" s="22">
        <f t="shared" si="7"/>
        <v>1.0299999999999994</v>
      </c>
      <c r="AC38" s="22">
        <f t="shared" si="7"/>
        <v>1.0100000000000007</v>
      </c>
      <c r="AD38" s="22">
        <f t="shared" si="7"/>
        <v>1.0499999999999998</v>
      </c>
      <c r="AE38" s="22">
        <f t="shared" si="7"/>
        <v>1.0600000000000005</v>
      </c>
      <c r="AF38" s="22">
        <f t="shared" si="7"/>
        <v>1.1500000000000004</v>
      </c>
      <c r="AG38" s="22">
        <f t="shared" si="7"/>
        <v>1.0299999999999994</v>
      </c>
      <c r="AH38" s="70">
        <f t="shared" si="7"/>
        <v>1.04</v>
      </c>
    </row>
    <row r="39" spans="1:34" ht="16.5" x14ac:dyDescent="0.35">
      <c r="A39" s="55"/>
      <c r="B39" s="54">
        <f t="shared" si="4"/>
        <v>0.23000000000000043</v>
      </c>
      <c r="C39" s="54">
        <f t="shared" si="4"/>
        <v>0.25999999999999979</v>
      </c>
      <c r="D39" s="54">
        <f t="shared" si="4"/>
        <v>0.13000000000000034</v>
      </c>
      <c r="E39" s="54">
        <f t="shared" si="4"/>
        <v>0.22999999999999998</v>
      </c>
      <c r="F39" s="56">
        <f t="shared" si="4"/>
        <v>0.29000000000000004</v>
      </c>
      <c r="G39" s="71"/>
      <c r="H39" s="22">
        <f t="shared" si="5"/>
        <v>0.30000000000000004</v>
      </c>
      <c r="I39" s="22">
        <f t="shared" si="5"/>
        <v>0.25999999999999979</v>
      </c>
      <c r="J39" s="22">
        <f t="shared" si="5"/>
        <v>0.24000000000000021</v>
      </c>
      <c r="K39" s="22">
        <f t="shared" si="5"/>
        <v>0.22999999999999998</v>
      </c>
      <c r="L39" s="22">
        <f t="shared" si="5"/>
        <v>0.20999999999999996</v>
      </c>
      <c r="M39" s="22">
        <f t="shared" si="5"/>
        <v>0.32000000000000028</v>
      </c>
      <c r="N39" s="22">
        <f t="shared" si="5"/>
        <v>0.27</v>
      </c>
      <c r="O39" s="22">
        <f t="shared" si="5"/>
        <v>0.26000000000000023</v>
      </c>
      <c r="P39" s="22">
        <f t="shared" si="5"/>
        <v>0.29999999999999982</v>
      </c>
      <c r="Q39" s="70">
        <f t="shared" si="5"/>
        <v>0.29999999999999982</v>
      </c>
      <c r="R39" s="55"/>
      <c r="S39" s="54">
        <f t="shared" si="6"/>
        <v>0.94</v>
      </c>
      <c r="T39" s="54">
        <f t="shared" si="6"/>
        <v>0.89999999999999991</v>
      </c>
      <c r="U39" s="54">
        <f t="shared" si="6"/>
        <v>0.91999999999999993</v>
      </c>
      <c r="V39" s="54">
        <f t="shared" si="6"/>
        <v>0.90999999999999992</v>
      </c>
      <c r="W39" s="56">
        <f t="shared" si="6"/>
        <v>1.0199999999999998</v>
      </c>
      <c r="X39" s="71"/>
      <c r="Y39" s="22">
        <f t="shared" si="7"/>
        <v>1.1399999999999997</v>
      </c>
      <c r="Z39" s="22">
        <f t="shared" si="7"/>
        <v>1.1200000000000001</v>
      </c>
      <c r="AA39" s="22">
        <f t="shared" si="7"/>
        <v>1.1200000000000001</v>
      </c>
      <c r="AB39" s="22">
        <f t="shared" si="7"/>
        <v>1.2000000000000002</v>
      </c>
      <c r="AC39" s="22">
        <f t="shared" si="7"/>
        <v>1.1600000000000001</v>
      </c>
      <c r="AD39" s="22">
        <f t="shared" si="7"/>
        <v>1.2300000000000004</v>
      </c>
      <c r="AE39" s="22">
        <f t="shared" si="7"/>
        <v>1.1800000000000006</v>
      </c>
      <c r="AF39" s="22">
        <f t="shared" si="7"/>
        <v>1.2000000000000002</v>
      </c>
      <c r="AG39" s="22">
        <f t="shared" si="7"/>
        <v>1.1100000000000003</v>
      </c>
      <c r="AH39" s="70">
        <f t="shared" si="7"/>
        <v>1.2300000000000004</v>
      </c>
    </row>
    <row r="40" spans="1:34" ht="16.5" x14ac:dyDescent="0.35">
      <c r="A40" s="55"/>
      <c r="B40" s="54">
        <f t="shared" si="4"/>
        <v>0.27</v>
      </c>
      <c r="C40" s="54">
        <f t="shared" si="4"/>
        <v>0.29999999999999982</v>
      </c>
      <c r="D40" s="54">
        <f t="shared" si="4"/>
        <v>0.20000000000000018</v>
      </c>
      <c r="E40" s="54">
        <f t="shared" si="4"/>
        <v>0.32000000000000028</v>
      </c>
      <c r="F40" s="56">
        <f t="shared" si="4"/>
        <v>0.29000000000000004</v>
      </c>
      <c r="G40" s="71"/>
      <c r="H40" s="22">
        <f t="shared" si="5"/>
        <v>0.31000000000000005</v>
      </c>
      <c r="I40" s="22">
        <f t="shared" si="5"/>
        <v>0.31000000000000005</v>
      </c>
      <c r="J40" s="22">
        <f t="shared" si="5"/>
        <v>0.21999999999999975</v>
      </c>
      <c r="K40" s="22">
        <f t="shared" si="5"/>
        <v>0.22999999999999998</v>
      </c>
      <c r="L40" s="22">
        <f t="shared" si="5"/>
        <v>0.2799999999999998</v>
      </c>
      <c r="M40" s="22">
        <f t="shared" si="5"/>
        <v>0.26000000000000023</v>
      </c>
      <c r="N40" s="22">
        <f t="shared" si="5"/>
        <v>0.25</v>
      </c>
      <c r="O40" s="22">
        <f t="shared" si="5"/>
        <v>0.24000000000000021</v>
      </c>
      <c r="P40" s="22">
        <f t="shared" si="5"/>
        <v>0.29999999999999982</v>
      </c>
      <c r="Q40" s="70">
        <f t="shared" si="5"/>
        <v>0.39999999999999991</v>
      </c>
      <c r="R40" s="55"/>
      <c r="S40" s="54">
        <f t="shared" si="6"/>
        <v>0.96999999999999975</v>
      </c>
      <c r="T40" s="54">
        <f t="shared" si="6"/>
        <v>1.02</v>
      </c>
      <c r="U40" s="54">
        <f t="shared" si="6"/>
        <v>0.98</v>
      </c>
      <c r="V40" s="54">
        <f t="shared" si="6"/>
        <v>1.0200000000000002</v>
      </c>
      <c r="W40" s="56">
        <f t="shared" si="6"/>
        <v>1.01</v>
      </c>
      <c r="X40" s="71"/>
      <c r="Y40" s="22">
        <f t="shared" si="7"/>
        <v>1.1600000000000001</v>
      </c>
      <c r="Z40" s="22">
        <f t="shared" si="7"/>
        <v>1.25</v>
      </c>
      <c r="AA40" s="22">
        <f t="shared" si="7"/>
        <v>1.1900000000000004</v>
      </c>
      <c r="AB40" s="22">
        <f t="shared" si="7"/>
        <v>1.1300000000000008</v>
      </c>
      <c r="AC40" s="22">
        <f t="shared" si="7"/>
        <v>1.04</v>
      </c>
      <c r="AD40" s="22">
        <f t="shared" si="7"/>
        <v>1.2199999999999998</v>
      </c>
      <c r="AE40" s="22">
        <f t="shared" si="7"/>
        <v>1.25</v>
      </c>
      <c r="AF40" s="22">
        <f t="shared" si="7"/>
        <v>1.2400000000000002</v>
      </c>
      <c r="AG40" s="22">
        <f t="shared" si="7"/>
        <v>1.1799999999999997</v>
      </c>
      <c r="AH40" s="70">
        <f t="shared" si="7"/>
        <v>1.21</v>
      </c>
    </row>
    <row r="41" spans="1:34" ht="16.5" x14ac:dyDescent="0.35">
      <c r="A41" s="55"/>
      <c r="B41" s="54">
        <f t="shared" si="4"/>
        <v>0.31999999999999984</v>
      </c>
      <c r="C41" s="54">
        <f t="shared" si="4"/>
        <v>0.25</v>
      </c>
      <c r="D41" s="54">
        <f t="shared" si="4"/>
        <v>0.23999999999999977</v>
      </c>
      <c r="E41" s="54">
        <f t="shared" si="4"/>
        <v>0.25</v>
      </c>
      <c r="F41" s="56">
        <f t="shared" si="4"/>
        <v>0.18999999999999995</v>
      </c>
      <c r="G41" s="71"/>
      <c r="H41" s="22">
        <f t="shared" si="5"/>
        <v>0.28000000000000025</v>
      </c>
      <c r="I41" s="22">
        <f t="shared" si="5"/>
        <v>0.2200000000000002</v>
      </c>
      <c r="J41" s="22">
        <f t="shared" si="5"/>
        <v>0.31000000000000005</v>
      </c>
      <c r="K41" s="22">
        <f t="shared" si="5"/>
        <v>0.28000000000000025</v>
      </c>
      <c r="L41" s="22">
        <f t="shared" si="5"/>
        <v>0.27</v>
      </c>
      <c r="M41" s="22">
        <f t="shared" si="5"/>
        <v>0.22999999999999998</v>
      </c>
      <c r="N41" s="22">
        <f t="shared" si="5"/>
        <v>0.29999999999999982</v>
      </c>
      <c r="O41" s="22">
        <f t="shared" si="5"/>
        <v>0.28000000000000025</v>
      </c>
      <c r="P41" s="22">
        <f t="shared" si="5"/>
        <v>0.2300000000000002</v>
      </c>
      <c r="Q41" s="70">
        <f t="shared" si="5"/>
        <v>0.32000000000000028</v>
      </c>
      <c r="R41" s="55"/>
      <c r="S41" s="54">
        <f t="shared" si="6"/>
        <v>0.92999999999999972</v>
      </c>
      <c r="T41" s="54">
        <f t="shared" si="6"/>
        <v>0.96</v>
      </c>
      <c r="U41" s="54">
        <f t="shared" si="6"/>
        <v>0.9099999999999997</v>
      </c>
      <c r="V41" s="54">
        <f t="shared" si="6"/>
        <v>0.95000000000000018</v>
      </c>
      <c r="W41" s="56">
        <f t="shared" si="6"/>
        <v>0.9700000000000002</v>
      </c>
      <c r="X41" s="71"/>
      <c r="Y41" s="22">
        <f t="shared" si="7"/>
        <v>1.2599999999999998</v>
      </c>
      <c r="Z41" s="22">
        <f t="shared" si="7"/>
        <v>1.21</v>
      </c>
      <c r="AA41" s="22">
        <f t="shared" si="7"/>
        <v>1.1300000000000008</v>
      </c>
      <c r="AB41" s="22">
        <f t="shared" si="7"/>
        <v>1.1799999999999997</v>
      </c>
      <c r="AC41" s="22">
        <f t="shared" si="7"/>
        <v>1.0600000000000005</v>
      </c>
      <c r="AD41" s="22">
        <f t="shared" si="7"/>
        <v>1.1399999999999997</v>
      </c>
      <c r="AE41" s="22">
        <f t="shared" si="7"/>
        <v>1.1000000000000005</v>
      </c>
      <c r="AF41" s="22">
        <f t="shared" si="7"/>
        <v>1.1500000000000004</v>
      </c>
      <c r="AG41" s="22">
        <f t="shared" si="7"/>
        <v>1.17</v>
      </c>
      <c r="AH41" s="70">
        <f t="shared" si="7"/>
        <v>1.2600000000000007</v>
      </c>
    </row>
    <row r="42" spans="1:34" thickBot="1" x14ac:dyDescent="0.4">
      <c r="A42" s="57"/>
      <c r="B42" s="58">
        <f t="shared" si="4"/>
        <v>0.29999999999999982</v>
      </c>
      <c r="C42" s="58">
        <f t="shared" si="4"/>
        <v>0.20999999999999996</v>
      </c>
      <c r="D42" s="58">
        <f t="shared" si="4"/>
        <v>0.21999999999999975</v>
      </c>
      <c r="E42" s="58">
        <f t="shared" si="4"/>
        <v>0.26000000000000023</v>
      </c>
      <c r="F42" s="59">
        <f t="shared" si="4"/>
        <v>0.29000000000000004</v>
      </c>
      <c r="G42" s="73"/>
      <c r="H42" s="36">
        <f t="shared" si="5"/>
        <v>0.31000000000000005</v>
      </c>
      <c r="I42" s="36">
        <f t="shared" si="5"/>
        <v>0.28000000000000025</v>
      </c>
      <c r="J42" s="36">
        <f t="shared" si="5"/>
        <v>0.22999999999999998</v>
      </c>
      <c r="K42" s="36">
        <f t="shared" si="5"/>
        <v>0.25</v>
      </c>
      <c r="L42" s="36">
        <f t="shared" si="5"/>
        <v>0.26000000000000023</v>
      </c>
      <c r="M42" s="36">
        <f t="shared" si="5"/>
        <v>0.27</v>
      </c>
      <c r="N42" s="36">
        <f t="shared" si="5"/>
        <v>0.20999999999999996</v>
      </c>
      <c r="O42" s="36">
        <f t="shared" si="5"/>
        <v>0.27</v>
      </c>
      <c r="P42" s="36">
        <f t="shared" si="5"/>
        <v>0.29999999999999982</v>
      </c>
      <c r="Q42" s="74">
        <f t="shared" si="5"/>
        <v>0.37000000000000011</v>
      </c>
      <c r="R42" s="57"/>
      <c r="S42" s="58">
        <f t="shared" si="6"/>
        <v>0.96</v>
      </c>
      <c r="T42" s="58">
        <f t="shared" si="6"/>
        <v>1.04</v>
      </c>
      <c r="U42" s="58">
        <f t="shared" si="6"/>
        <v>0.98999999999999977</v>
      </c>
      <c r="V42" s="58">
        <f t="shared" si="6"/>
        <v>0.95000000000000018</v>
      </c>
      <c r="W42" s="59">
        <f t="shared" si="6"/>
        <v>0.98</v>
      </c>
      <c r="X42" s="73"/>
      <c r="Y42" s="36">
        <f t="shared" si="7"/>
        <v>0.9399999999999995</v>
      </c>
      <c r="Z42" s="36">
        <f t="shared" si="7"/>
        <v>1.0699999999999994</v>
      </c>
      <c r="AA42" s="36">
        <f t="shared" si="7"/>
        <v>1.0699999999999994</v>
      </c>
      <c r="AB42" s="36">
        <f t="shared" si="7"/>
        <v>1.0700000000000003</v>
      </c>
      <c r="AC42" s="36">
        <f t="shared" si="7"/>
        <v>1.1099999999999994</v>
      </c>
      <c r="AD42" s="36">
        <f t="shared" si="7"/>
        <v>1.04</v>
      </c>
      <c r="AE42" s="36">
        <f t="shared" si="7"/>
        <v>1.2999999999999998</v>
      </c>
      <c r="AF42" s="36">
        <f t="shared" si="7"/>
        <v>1.2699999999999996</v>
      </c>
      <c r="AG42" s="36">
        <f t="shared" si="7"/>
        <v>1</v>
      </c>
      <c r="AH42" s="74">
        <f t="shared" si="7"/>
        <v>1.0899999999999999</v>
      </c>
    </row>
    <row r="43" spans="1:34" thickTop="1" x14ac:dyDescent="0.35">
      <c r="A43" s="82" t="s">
        <v>65</v>
      </c>
      <c r="B43" s="60">
        <f>AVERAGE(B33:F37)</f>
        <v>0.26719999999999994</v>
      </c>
      <c r="C43" s="64" t="s">
        <v>51</v>
      </c>
      <c r="D43" s="60">
        <f>MAX(B33:F37)-MIN(B33:F37)</f>
        <v>0.16999999999999993</v>
      </c>
      <c r="E43" s="64" t="s">
        <v>50</v>
      </c>
      <c r="F43" s="61">
        <f>B43/(0.975/E27)</f>
        <v>0.46588717948717939</v>
      </c>
      <c r="G43" s="82" t="s">
        <v>65</v>
      </c>
      <c r="H43" s="60">
        <f>AVERAGE(H33:Q37)</f>
        <v>0.28220000000000006</v>
      </c>
      <c r="I43" s="64" t="s">
        <v>51</v>
      </c>
      <c r="J43" s="60">
        <f>MAX(H33:Q37)-MIN(H33:Q37)</f>
        <v>0.17999999999999972</v>
      </c>
      <c r="K43" s="64" t="s">
        <v>50</v>
      </c>
      <c r="L43" s="78">
        <f>H43/(0.975/K27)</f>
        <v>0.43415384615384622</v>
      </c>
      <c r="M43" s="79" t="s">
        <v>60</v>
      </c>
      <c r="N43" s="80">
        <f>1-(J43/2*H43)</f>
        <v>0.97460200000000008</v>
      </c>
      <c r="O43" s="84" t="s">
        <v>62</v>
      </c>
      <c r="P43" s="86">
        <f>MAX(H33:Q42)-MIN(H33:Q42)</f>
        <v>0.19999999999999973</v>
      </c>
      <c r="Q43" s="152"/>
      <c r="R43" s="82" t="s">
        <v>65</v>
      </c>
      <c r="S43" s="60">
        <f>AVERAGE(S33:W37)</f>
        <v>1.2076000000000002</v>
      </c>
      <c r="T43" s="64" t="s">
        <v>51</v>
      </c>
      <c r="U43" s="60">
        <f>MAX(S33:W37)-MIN(S33:W37)</f>
        <v>1.0300000000000002</v>
      </c>
      <c r="V43" s="64" t="s">
        <v>50</v>
      </c>
      <c r="W43" s="61">
        <f>S43/(0.975/V27)</f>
        <v>1.7339897435897438</v>
      </c>
      <c r="X43" s="82" t="s">
        <v>65</v>
      </c>
      <c r="Y43" s="60">
        <f>AVERAGE(Y33:AH37)</f>
        <v>1.3894000000000002</v>
      </c>
      <c r="Z43" s="64" t="s">
        <v>51</v>
      </c>
      <c r="AA43" s="60">
        <f>MAX(Y33:AH37)-MIN(Y33:AH37)</f>
        <v>0.30000000000000071</v>
      </c>
      <c r="AB43" s="64" t="s">
        <v>50</v>
      </c>
      <c r="AC43" s="78">
        <f>Y43/(2.268/AB27)</f>
        <v>0.91891534391534413</v>
      </c>
      <c r="AD43" s="79" t="s">
        <v>60</v>
      </c>
      <c r="AE43" s="80">
        <f>1-(AA43/2*Y43)</f>
        <v>0.79158999999999946</v>
      </c>
      <c r="AF43" s="84" t="s">
        <v>62</v>
      </c>
      <c r="AG43" s="86">
        <f>MAX(Y33:AH42)-MIN(Y33:AH42)</f>
        <v>0.58000000000000096</v>
      </c>
      <c r="AH43" s="152"/>
    </row>
    <row r="44" spans="1:34" thickBot="1" x14ac:dyDescent="0.4">
      <c r="A44" s="83" t="s">
        <v>64</v>
      </c>
      <c r="B44" s="62">
        <f>AVERAGE(B39:F42)</f>
        <v>0.2525</v>
      </c>
      <c r="C44" s="65" t="s">
        <v>51</v>
      </c>
      <c r="D44" s="62">
        <f>MAX(B38:F42)-MIN(B38:F42)</f>
        <v>0.18999999999999995</v>
      </c>
      <c r="E44" s="65" t="s">
        <v>50</v>
      </c>
      <c r="F44" s="63">
        <f>B44/(0.975/E27)</f>
        <v>0.44025641025641027</v>
      </c>
      <c r="G44" s="83" t="s">
        <v>64</v>
      </c>
      <c r="H44" s="62">
        <f>AVERAGE(H39:Q42)</f>
        <v>0.27400000000000013</v>
      </c>
      <c r="I44" s="65" t="s">
        <v>51</v>
      </c>
      <c r="J44" s="62">
        <f>MAX(H38:Q42)-MIN(H38:Q42)</f>
        <v>0.18999999999999995</v>
      </c>
      <c r="K44" s="65" t="s">
        <v>50</v>
      </c>
      <c r="L44" s="75">
        <f>H44/(0.975/K27)</f>
        <v>0.42153846153846175</v>
      </c>
      <c r="M44" s="76" t="s">
        <v>60</v>
      </c>
      <c r="N44" s="81">
        <f>1-(J44/2*H44)</f>
        <v>0.97397</v>
      </c>
      <c r="O44" s="85" t="s">
        <v>63</v>
      </c>
      <c r="P44" s="87">
        <f>1-(P43/2*AVERAGE(H43:H44))</f>
        <v>0.97219</v>
      </c>
      <c r="Q44" s="153"/>
      <c r="R44" s="83" t="s">
        <v>64</v>
      </c>
      <c r="S44" s="62">
        <f>AVERAGE(S39:W42)</f>
        <v>0.96649999999999969</v>
      </c>
      <c r="T44" s="65" t="s">
        <v>51</v>
      </c>
      <c r="U44" s="62">
        <f>MAX(S38:W42)-MIN(S38:W42)</f>
        <v>0.14000000000000012</v>
      </c>
      <c r="V44" s="65" t="s">
        <v>50</v>
      </c>
      <c r="W44" s="63">
        <f>S44/(0.975/V27)</f>
        <v>1.3877948717948712</v>
      </c>
      <c r="X44" s="83" t="s">
        <v>64</v>
      </c>
      <c r="Y44" s="62">
        <f>AVERAGE(Y39:AH42)</f>
        <v>1.1545000000000001</v>
      </c>
      <c r="Z44" s="65" t="s">
        <v>51</v>
      </c>
      <c r="AA44" s="62">
        <f>MAX(Y38:AH42)-MIN(Y38:AH42)</f>
        <v>0.36000000000000032</v>
      </c>
      <c r="AB44" s="65" t="s">
        <v>50</v>
      </c>
      <c r="AC44" s="75">
        <f>Y44/(2.268/AB27)</f>
        <v>0.76355820105820127</v>
      </c>
      <c r="AD44" s="76" t="s">
        <v>60</v>
      </c>
      <c r="AE44" s="81">
        <f>1-(AA44/2*Y44)</f>
        <v>0.79218999999999984</v>
      </c>
      <c r="AF44" s="85" t="s">
        <v>63</v>
      </c>
      <c r="AG44" s="87">
        <f>1-(AG43/2*AVERAGE(Y43:Y44))</f>
        <v>0.63113449999999938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699" priority="5" operator="notBetween">
      <formula>0.2</formula>
      <formula>0.404</formula>
    </cfRule>
  </conditionalFormatting>
  <conditionalFormatting sqref="E28">
    <cfRule type="cellIs" dxfId="698" priority="6" operator="notBetween">
      <formula>0.38</formula>
      <formula>0.72</formula>
    </cfRule>
  </conditionalFormatting>
  <conditionalFormatting sqref="K26">
    <cfRule type="cellIs" dxfId="697" priority="4" operator="notBetween">
      <formula>0.77</formula>
      <formula>0.91</formula>
    </cfRule>
  </conditionalFormatting>
  <conditionalFormatting sqref="K28">
    <cfRule type="cellIs" dxfId="696" priority="3" operator="notBetween">
      <formula>0.38</formula>
      <formula>0.72</formula>
    </cfRule>
  </conditionalFormatting>
  <conditionalFormatting sqref="AB26">
    <cfRule type="cellIs" dxfId="695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F00EC-7882-4150-8F2C-CF1B88524BF2}">
  <sheetPr>
    <pageSetUpPr fitToPage="1"/>
  </sheetPr>
  <dimension ref="A1:AH46"/>
  <sheetViews>
    <sheetView topLeftCell="E21" zoomScaleNormal="100" workbookViewId="0">
      <selection activeCell="H22" sqref="H22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2.82</v>
      </c>
      <c r="C4" s="91">
        <v>2.82</v>
      </c>
      <c r="D4" s="91">
        <v>3.04</v>
      </c>
      <c r="E4" s="91">
        <v>3.17</v>
      </c>
      <c r="F4" s="95">
        <v>3.13</v>
      </c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>
        <v>3.23</v>
      </c>
      <c r="T4" s="91">
        <v>3.22</v>
      </c>
      <c r="U4" s="91">
        <v>3.06</v>
      </c>
      <c r="V4" s="91">
        <v>0.83</v>
      </c>
      <c r="W4" s="95">
        <v>2.84</v>
      </c>
      <c r="X4" s="23" t="s">
        <v>74</v>
      </c>
      <c r="Y4" s="91">
        <v>5.39</v>
      </c>
      <c r="Z4" s="91">
        <v>5.48</v>
      </c>
      <c r="AA4" s="91">
        <v>5.54</v>
      </c>
      <c r="AB4" s="91">
        <v>5.51</v>
      </c>
      <c r="AC4" s="91">
        <v>5.57</v>
      </c>
      <c r="AD4" s="91">
        <v>5.64</v>
      </c>
      <c r="AE4" s="91">
        <v>5.62</v>
      </c>
      <c r="AF4" s="91">
        <v>5.69</v>
      </c>
      <c r="AG4" s="91">
        <v>5.66</v>
      </c>
      <c r="AH4" s="95">
        <v>5.55</v>
      </c>
    </row>
    <row r="5" spans="1:34" ht="16.5" x14ac:dyDescent="0.35">
      <c r="A5" s="109"/>
      <c r="B5" s="91">
        <v>2.81</v>
      </c>
      <c r="C5" s="90">
        <v>2.91</v>
      </c>
      <c r="D5" s="90">
        <v>3.09</v>
      </c>
      <c r="E5" s="90">
        <v>3.27</v>
      </c>
      <c r="F5" s="94">
        <v>3.19</v>
      </c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>
        <v>3.17</v>
      </c>
      <c r="T5" s="90">
        <v>3.18</v>
      </c>
      <c r="U5" s="90">
        <v>3.05</v>
      </c>
      <c r="V5" s="90">
        <v>2.81</v>
      </c>
      <c r="W5" s="94">
        <v>2.83</v>
      </c>
      <c r="X5" s="25"/>
      <c r="Y5" s="91">
        <v>5.63</v>
      </c>
      <c r="Z5" s="90">
        <v>5.51</v>
      </c>
      <c r="AA5" s="90">
        <v>5.64</v>
      </c>
      <c r="AB5" s="90">
        <v>5.6</v>
      </c>
      <c r="AC5" s="90">
        <v>5.68</v>
      </c>
      <c r="AD5" s="90">
        <v>5.68</v>
      </c>
      <c r="AE5" s="90">
        <v>5.62</v>
      </c>
      <c r="AF5" s="90">
        <v>5.74</v>
      </c>
      <c r="AG5" s="90">
        <v>5.61</v>
      </c>
      <c r="AH5" s="94">
        <v>5.55</v>
      </c>
    </row>
    <row r="6" spans="1:34" ht="16.5" x14ac:dyDescent="0.35">
      <c r="A6" s="109"/>
      <c r="B6" s="91">
        <v>2.79</v>
      </c>
      <c r="C6" s="90">
        <v>2.83</v>
      </c>
      <c r="D6" s="90">
        <v>3.06</v>
      </c>
      <c r="E6" s="90">
        <v>3.17</v>
      </c>
      <c r="F6" s="94">
        <v>3.19</v>
      </c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>
        <v>3.13</v>
      </c>
      <c r="T6" s="90">
        <v>3.14</v>
      </c>
      <c r="U6" s="90">
        <v>3.07</v>
      </c>
      <c r="V6" s="90">
        <v>2.86</v>
      </c>
      <c r="W6" s="94">
        <v>2.86</v>
      </c>
      <c r="X6" s="25"/>
      <c r="Y6" s="91">
        <v>5.51</v>
      </c>
      <c r="Z6" s="90">
        <v>5.55</v>
      </c>
      <c r="AA6" s="90">
        <v>5.55</v>
      </c>
      <c r="AB6" s="90">
        <v>5.48</v>
      </c>
      <c r="AC6" s="90">
        <v>5.51</v>
      </c>
      <c r="AD6" s="90">
        <v>5.58</v>
      </c>
      <c r="AE6" s="90">
        <v>5.61</v>
      </c>
      <c r="AF6" s="90">
        <v>5.69</v>
      </c>
      <c r="AG6" s="90">
        <v>5.69</v>
      </c>
      <c r="AH6" s="94">
        <v>5.51</v>
      </c>
    </row>
    <row r="7" spans="1:34" ht="16.5" x14ac:dyDescent="0.35">
      <c r="A7" s="109"/>
      <c r="B7" s="91">
        <v>2.84</v>
      </c>
      <c r="C7" s="90">
        <v>2.86</v>
      </c>
      <c r="D7" s="90">
        <v>3.08</v>
      </c>
      <c r="E7" s="90">
        <v>3.23</v>
      </c>
      <c r="F7" s="94">
        <v>3.25</v>
      </c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>
        <v>3.13</v>
      </c>
      <c r="T7" s="90">
        <v>3.21</v>
      </c>
      <c r="U7" s="90">
        <v>3.08</v>
      </c>
      <c r="V7" s="90">
        <v>2.88</v>
      </c>
      <c r="W7" s="94">
        <v>2.76</v>
      </c>
      <c r="X7" s="25"/>
      <c r="Y7" s="91">
        <v>5.45</v>
      </c>
      <c r="Z7" s="90">
        <v>5.53</v>
      </c>
      <c r="AA7" s="90">
        <v>5.6</v>
      </c>
      <c r="AB7" s="90">
        <v>5.52</v>
      </c>
      <c r="AC7" s="90">
        <v>5.6</v>
      </c>
      <c r="AD7" s="90">
        <v>5.63</v>
      </c>
      <c r="AE7" s="90">
        <v>5.63</v>
      </c>
      <c r="AF7" s="90">
        <v>5.71</v>
      </c>
      <c r="AG7" s="90">
        <v>5.69</v>
      </c>
      <c r="AH7" s="94">
        <v>5.51</v>
      </c>
    </row>
    <row r="8" spans="1:34" ht="16.5" x14ac:dyDescent="0.35">
      <c r="A8" s="109"/>
      <c r="B8" s="91">
        <v>2.82</v>
      </c>
      <c r="C8" s="90">
        <v>2.87</v>
      </c>
      <c r="D8" s="90">
        <v>3.02</v>
      </c>
      <c r="E8" s="90">
        <v>3.13</v>
      </c>
      <c r="F8" s="94">
        <v>3.1</v>
      </c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>
        <v>3.16</v>
      </c>
      <c r="T8" s="90">
        <v>3.12</v>
      </c>
      <c r="U8" s="90">
        <v>3.08</v>
      </c>
      <c r="V8" s="90">
        <v>2.87</v>
      </c>
      <c r="W8" s="94">
        <v>2.84</v>
      </c>
      <c r="X8" s="25"/>
      <c r="Y8" s="91">
        <v>5.42</v>
      </c>
      <c r="Z8" s="90">
        <v>5.4</v>
      </c>
      <c r="AA8" s="90">
        <v>5.41</v>
      </c>
      <c r="AB8" s="90">
        <v>5.44</v>
      </c>
      <c r="AC8" s="90">
        <v>5.59</v>
      </c>
      <c r="AD8" s="90">
        <v>5.55</v>
      </c>
      <c r="AE8" s="90">
        <v>5.6</v>
      </c>
      <c r="AF8" s="90">
        <v>5.58</v>
      </c>
      <c r="AG8" s="90">
        <v>5.66</v>
      </c>
      <c r="AH8" s="94">
        <v>5.55</v>
      </c>
    </row>
    <row r="9" spans="1:34" ht="16.5" x14ac:dyDescent="0.35">
      <c r="A9" s="110"/>
      <c r="B9" s="90">
        <v>2.69</v>
      </c>
      <c r="C9" s="90">
        <v>2.83</v>
      </c>
      <c r="D9" s="90">
        <v>3.11</v>
      </c>
      <c r="E9" s="90">
        <v>3.12</v>
      </c>
      <c r="F9" s="94">
        <v>3.05</v>
      </c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>
        <v>3.02</v>
      </c>
      <c r="T9" s="90">
        <v>3.17</v>
      </c>
      <c r="U9" s="90">
        <v>3.05</v>
      </c>
      <c r="V9" s="90">
        <v>2.96</v>
      </c>
      <c r="W9" s="94">
        <v>2.83</v>
      </c>
      <c r="X9" s="25"/>
      <c r="Y9" s="90">
        <v>5.22</v>
      </c>
      <c r="Z9" s="90">
        <v>5.27</v>
      </c>
      <c r="AA9" s="90">
        <v>5.34</v>
      </c>
      <c r="AB9" s="90">
        <v>5.39</v>
      </c>
      <c r="AC9" s="90">
        <v>5.53</v>
      </c>
      <c r="AD9" s="90">
        <v>5.64</v>
      </c>
      <c r="AE9" s="90">
        <v>5.82</v>
      </c>
      <c r="AF9" s="90">
        <v>5.76</v>
      </c>
      <c r="AG9" s="90">
        <v>5.65</v>
      </c>
      <c r="AH9" s="94">
        <v>5.5</v>
      </c>
    </row>
    <row r="10" spans="1:34" ht="16.5" x14ac:dyDescent="0.35">
      <c r="A10" s="111"/>
      <c r="B10" s="90">
        <v>2.74</v>
      </c>
      <c r="C10" s="90">
        <v>2.9</v>
      </c>
      <c r="D10" s="90">
        <v>2.99</v>
      </c>
      <c r="E10" s="90">
        <v>3.08</v>
      </c>
      <c r="F10" s="94">
        <v>3.04</v>
      </c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>
        <v>3.06</v>
      </c>
      <c r="T10" s="90">
        <v>3.2</v>
      </c>
      <c r="U10" s="90">
        <v>3.12</v>
      </c>
      <c r="V10" s="90">
        <v>2.89</v>
      </c>
      <c r="W10" s="94">
        <v>2.84</v>
      </c>
      <c r="X10" s="31"/>
      <c r="Y10" s="90">
        <v>5.3</v>
      </c>
      <c r="Z10" s="90">
        <v>5.36</v>
      </c>
      <c r="AA10" s="90">
        <v>5.45</v>
      </c>
      <c r="AB10" s="90">
        <v>5.47</v>
      </c>
      <c r="AC10" s="90">
        <v>5.67</v>
      </c>
      <c r="AD10" s="90">
        <v>5.74</v>
      </c>
      <c r="AE10" s="90">
        <v>5.75</v>
      </c>
      <c r="AF10" s="90">
        <v>5.7</v>
      </c>
      <c r="AG10" s="90">
        <v>5.73</v>
      </c>
      <c r="AH10" s="94">
        <v>5.62</v>
      </c>
    </row>
    <row r="11" spans="1:34" ht="16.5" x14ac:dyDescent="0.35">
      <c r="A11" s="109"/>
      <c r="B11" s="96">
        <v>2.78</v>
      </c>
      <c r="C11" s="96">
        <v>2.9</v>
      </c>
      <c r="D11" s="96">
        <v>3.04</v>
      </c>
      <c r="E11" s="96">
        <v>3.18</v>
      </c>
      <c r="F11" s="97">
        <v>3</v>
      </c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>
        <v>3.13</v>
      </c>
      <c r="T11" s="96">
        <v>3.13</v>
      </c>
      <c r="U11" s="96">
        <v>3.12</v>
      </c>
      <c r="V11" s="96">
        <v>2.85</v>
      </c>
      <c r="W11" s="97">
        <v>2.76</v>
      </c>
      <c r="X11" s="23"/>
      <c r="Y11" s="96">
        <v>5.34</v>
      </c>
      <c r="Z11" s="96">
        <v>5.4</v>
      </c>
      <c r="AA11" s="96">
        <v>5.39</v>
      </c>
      <c r="AB11" s="96">
        <v>5.49</v>
      </c>
      <c r="AC11" s="96">
        <v>5.53</v>
      </c>
      <c r="AD11" s="96">
        <v>5.79</v>
      </c>
      <c r="AE11" s="96">
        <v>5.75</v>
      </c>
      <c r="AF11" s="96">
        <v>5.7</v>
      </c>
      <c r="AG11" s="96">
        <v>5.73</v>
      </c>
      <c r="AH11" s="97">
        <v>5.54</v>
      </c>
    </row>
    <row r="12" spans="1:34" ht="16.5" x14ac:dyDescent="0.35">
      <c r="A12" s="109"/>
      <c r="B12" s="90">
        <v>2.81</v>
      </c>
      <c r="C12" s="90">
        <v>2.9</v>
      </c>
      <c r="D12" s="90">
        <v>3.11</v>
      </c>
      <c r="E12" s="90">
        <v>3.08</v>
      </c>
      <c r="F12" s="94">
        <v>2.98</v>
      </c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>
        <v>3.06</v>
      </c>
      <c r="T12" s="90">
        <v>3.15</v>
      </c>
      <c r="U12" s="90">
        <v>3.11</v>
      </c>
      <c r="V12" s="90">
        <v>2.98</v>
      </c>
      <c r="W12" s="94">
        <v>2.87</v>
      </c>
      <c r="X12" s="25"/>
      <c r="Y12" s="90">
        <v>5.25</v>
      </c>
      <c r="Z12" s="90">
        <v>5.2</v>
      </c>
      <c r="AA12" s="90">
        <v>5.33</v>
      </c>
      <c r="AB12" s="90">
        <v>5.39</v>
      </c>
      <c r="AC12" s="90">
        <v>5.61</v>
      </c>
      <c r="AD12" s="90">
        <v>5.72</v>
      </c>
      <c r="AE12" s="90">
        <v>5.81</v>
      </c>
      <c r="AF12" s="90">
        <v>5.73</v>
      </c>
      <c r="AG12" s="90">
        <v>5.64</v>
      </c>
      <c r="AH12" s="94">
        <v>5.46</v>
      </c>
    </row>
    <row r="13" spans="1:34" thickBot="1" x14ac:dyDescent="0.4">
      <c r="A13" s="112"/>
      <c r="B13" s="92">
        <v>2.82</v>
      </c>
      <c r="C13" s="92">
        <v>2.89</v>
      </c>
      <c r="D13" s="92">
        <v>3.09</v>
      </c>
      <c r="E13" s="92">
        <v>3.12</v>
      </c>
      <c r="F13" s="93">
        <v>3.02</v>
      </c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>
        <v>3.09</v>
      </c>
      <c r="T13" s="92">
        <v>3.2</v>
      </c>
      <c r="U13" s="92">
        <v>3.15</v>
      </c>
      <c r="V13" s="92">
        <v>2.9</v>
      </c>
      <c r="W13" s="93">
        <v>2.76</v>
      </c>
      <c r="X13" s="33"/>
      <c r="Y13" s="92">
        <v>5.35</v>
      </c>
      <c r="Z13" s="92">
        <v>5.36</v>
      </c>
      <c r="AA13" s="92">
        <v>5.33</v>
      </c>
      <c r="AB13" s="92">
        <v>5.41</v>
      </c>
      <c r="AC13" s="92">
        <v>5.57</v>
      </c>
      <c r="AD13" s="92">
        <v>5.71</v>
      </c>
      <c r="AE13" s="92">
        <v>5.6</v>
      </c>
      <c r="AF13" s="92">
        <v>5.7</v>
      </c>
      <c r="AG13" s="92">
        <v>5.74</v>
      </c>
      <c r="AH13" s="93">
        <v>5.49</v>
      </c>
    </row>
    <row r="14" spans="1:34" ht="16.5" x14ac:dyDescent="0.35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>
        <v>2.11</v>
      </c>
      <c r="T14" s="115">
        <v>2</v>
      </c>
      <c r="U14" s="115">
        <v>1.96</v>
      </c>
      <c r="V14" s="115">
        <v>1.7</v>
      </c>
      <c r="W14" s="116">
        <v>1.67</v>
      </c>
      <c r="X14" s="113" t="s">
        <v>75</v>
      </c>
      <c r="Y14" s="115">
        <v>4.08</v>
      </c>
      <c r="Z14" s="115">
        <v>4.07</v>
      </c>
      <c r="AA14" s="115">
        <v>3.98</v>
      </c>
      <c r="AB14" s="115">
        <v>4.01</v>
      </c>
      <c r="AC14" s="115">
        <v>4.07</v>
      </c>
      <c r="AD14" s="115">
        <v>4.1100000000000003</v>
      </c>
      <c r="AE14" s="115">
        <v>4.2</v>
      </c>
      <c r="AF14" s="115">
        <v>4.2</v>
      </c>
      <c r="AG14" s="115">
        <v>4.12</v>
      </c>
      <c r="AH14" s="116">
        <v>3.96</v>
      </c>
    </row>
    <row r="15" spans="1:34" ht="16.5" x14ac:dyDescent="0.35">
      <c r="A15" s="14"/>
      <c r="B15" s="98"/>
      <c r="C15" s="98"/>
      <c r="D15" s="98"/>
      <c r="E15" s="98"/>
      <c r="F15" s="99"/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>
        <v>2.09</v>
      </c>
      <c r="T15" s="98">
        <v>2.04</v>
      </c>
      <c r="U15" s="98">
        <v>1.94</v>
      </c>
      <c r="V15" s="98">
        <v>1.67</v>
      </c>
      <c r="W15" s="99">
        <v>1.69</v>
      </c>
      <c r="X15" s="25"/>
      <c r="Y15" s="98">
        <v>4.08</v>
      </c>
      <c r="Z15" s="98">
        <v>4.04</v>
      </c>
      <c r="AA15" s="98">
        <v>4.03</v>
      </c>
      <c r="AB15" s="98">
        <v>4.01</v>
      </c>
      <c r="AC15" s="98">
        <v>4.2</v>
      </c>
      <c r="AD15" s="98">
        <v>4.17</v>
      </c>
      <c r="AE15" s="98">
        <v>4.21</v>
      </c>
      <c r="AF15" s="98">
        <v>4.2</v>
      </c>
      <c r="AG15" s="98">
        <v>4.2300000000000004</v>
      </c>
      <c r="AH15" s="99">
        <v>4.05</v>
      </c>
    </row>
    <row r="16" spans="1:34" ht="16.5" x14ac:dyDescent="0.35">
      <c r="A16" s="14"/>
      <c r="B16" s="98"/>
      <c r="C16" s="98"/>
      <c r="D16" s="98"/>
      <c r="E16" s="98"/>
      <c r="F16" s="99"/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>
        <v>2.0499999999999998</v>
      </c>
      <c r="T16" s="98">
        <v>2.0299999999999998</v>
      </c>
      <c r="U16" s="98">
        <v>1.94</v>
      </c>
      <c r="V16" s="98">
        <v>1.72</v>
      </c>
      <c r="W16" s="99">
        <v>1.74</v>
      </c>
      <c r="X16" s="25"/>
      <c r="Y16" s="98">
        <v>4.0599999999999996</v>
      </c>
      <c r="Z16" s="98">
        <v>4.04</v>
      </c>
      <c r="AA16" s="98">
        <v>4.05</v>
      </c>
      <c r="AB16" s="98">
        <v>4.05</v>
      </c>
      <c r="AC16" s="98">
        <v>4.07</v>
      </c>
      <c r="AD16" s="98">
        <v>4.1100000000000003</v>
      </c>
      <c r="AE16" s="98">
        <v>4.1399999999999997</v>
      </c>
      <c r="AF16" s="98">
        <v>4.21</v>
      </c>
      <c r="AG16" s="98">
        <v>4.1399999999999997</v>
      </c>
      <c r="AH16" s="99">
        <v>3.97</v>
      </c>
    </row>
    <row r="17" spans="1:34" ht="16.5" x14ac:dyDescent="0.35">
      <c r="A17" s="14"/>
      <c r="B17" s="98"/>
      <c r="C17" s="98"/>
      <c r="D17" s="98"/>
      <c r="E17" s="98"/>
      <c r="F17" s="99"/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>
        <v>2.0499999999999998</v>
      </c>
      <c r="T17" s="98">
        <v>2.0499999999999998</v>
      </c>
      <c r="U17" s="98">
        <v>1.98</v>
      </c>
      <c r="V17" s="98">
        <v>1.73</v>
      </c>
      <c r="W17" s="99">
        <v>1.67</v>
      </c>
      <c r="X17" s="25"/>
      <c r="Y17" s="98">
        <v>4.16</v>
      </c>
      <c r="Z17" s="98">
        <v>4.0599999999999996</v>
      </c>
      <c r="AA17" s="98">
        <v>4.0199999999999996</v>
      </c>
      <c r="AB17" s="98">
        <v>3.97</v>
      </c>
      <c r="AC17" s="98">
        <v>4.12</v>
      </c>
      <c r="AD17" s="98">
        <v>4.1100000000000003</v>
      </c>
      <c r="AE17" s="98">
        <v>4.16</v>
      </c>
      <c r="AF17" s="98">
        <v>4.16</v>
      </c>
      <c r="AG17" s="98">
        <v>4.1399999999999997</v>
      </c>
      <c r="AH17" s="99">
        <v>4</v>
      </c>
    </row>
    <row r="18" spans="1:34" ht="16.5" x14ac:dyDescent="0.35">
      <c r="A18" s="14"/>
      <c r="B18" s="98"/>
      <c r="C18" s="98"/>
      <c r="D18" s="98"/>
      <c r="E18" s="98"/>
      <c r="F18" s="99"/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>
        <v>2.0499999999999998</v>
      </c>
      <c r="T18" s="98">
        <v>2.04</v>
      </c>
      <c r="U18" s="98">
        <v>1.95</v>
      </c>
      <c r="V18" s="98">
        <v>1.74</v>
      </c>
      <c r="W18" s="99">
        <v>1.7</v>
      </c>
      <c r="X18" s="25"/>
      <c r="Y18" s="98">
        <v>4.03</v>
      </c>
      <c r="Z18" s="98">
        <v>3.91</v>
      </c>
      <c r="AA18" s="98">
        <v>3.95</v>
      </c>
      <c r="AB18" s="98">
        <v>3.9</v>
      </c>
      <c r="AC18" s="98">
        <v>4.0199999999999996</v>
      </c>
      <c r="AD18" s="98">
        <v>4.07</v>
      </c>
      <c r="AE18" s="98">
        <v>4.09</v>
      </c>
      <c r="AF18" s="98">
        <v>4.12</v>
      </c>
      <c r="AG18" s="98">
        <v>4.0999999999999996</v>
      </c>
      <c r="AH18" s="99">
        <v>3.96</v>
      </c>
    </row>
    <row r="19" spans="1:34" ht="16.5" x14ac:dyDescent="0.35">
      <c r="A19" s="14"/>
      <c r="B19" s="98"/>
      <c r="C19" s="98"/>
      <c r="D19" s="98"/>
      <c r="E19" s="98"/>
      <c r="F19" s="99"/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>
        <v>2.17</v>
      </c>
      <c r="T19" s="98">
        <v>2.2799999999999998</v>
      </c>
      <c r="U19" s="98">
        <v>2.23</v>
      </c>
      <c r="V19" s="98">
        <v>2</v>
      </c>
      <c r="W19" s="99">
        <v>1.91</v>
      </c>
      <c r="X19" s="25"/>
      <c r="Y19" s="98">
        <v>4.04</v>
      </c>
      <c r="Z19" s="98">
        <v>3.95</v>
      </c>
      <c r="AA19" s="98">
        <v>3.97</v>
      </c>
      <c r="AB19" s="98">
        <v>4.04</v>
      </c>
      <c r="AC19" s="98">
        <v>4.24</v>
      </c>
      <c r="AD19" s="98">
        <v>4.38</v>
      </c>
      <c r="AE19" s="98">
        <v>4.4000000000000004</v>
      </c>
      <c r="AF19" s="98">
        <v>4.34</v>
      </c>
      <c r="AG19" s="98">
        <v>4.29</v>
      </c>
      <c r="AH19" s="99">
        <v>4.03</v>
      </c>
    </row>
    <row r="20" spans="1:34" ht="16.5" x14ac:dyDescent="0.35">
      <c r="A20" s="14"/>
      <c r="B20" s="98"/>
      <c r="C20" s="98"/>
      <c r="D20" s="98"/>
      <c r="E20" s="98"/>
      <c r="F20" s="99"/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>
        <v>2.14</v>
      </c>
      <c r="T20" s="98">
        <v>2.2999999999999998</v>
      </c>
      <c r="U20" s="98">
        <v>2.27</v>
      </c>
      <c r="V20" s="98">
        <v>2</v>
      </c>
      <c r="W20" s="99">
        <v>1.88</v>
      </c>
      <c r="X20" s="25"/>
      <c r="Y20" s="98">
        <v>3.94</v>
      </c>
      <c r="Z20" s="98">
        <v>4.01</v>
      </c>
      <c r="AA20" s="98">
        <v>3.99</v>
      </c>
      <c r="AB20" s="98">
        <v>4.1500000000000004</v>
      </c>
      <c r="AC20" s="98">
        <v>4.3099999999999996</v>
      </c>
      <c r="AD20" s="98">
        <v>4.4000000000000004</v>
      </c>
      <c r="AE20" s="98">
        <v>4.45</v>
      </c>
      <c r="AF20" s="98">
        <v>4.4400000000000004</v>
      </c>
      <c r="AG20" s="98">
        <v>4.3499999999999996</v>
      </c>
      <c r="AH20" s="99">
        <v>4.07</v>
      </c>
    </row>
    <row r="21" spans="1:34" ht="16.5" x14ac:dyDescent="0.35">
      <c r="A21" s="14"/>
      <c r="B21" s="98"/>
      <c r="C21" s="98"/>
      <c r="D21" s="98"/>
      <c r="E21" s="98"/>
      <c r="F21" s="99"/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>
        <v>2.23</v>
      </c>
      <c r="T21" s="98">
        <v>2.25</v>
      </c>
      <c r="U21" s="98">
        <v>2.2200000000000002</v>
      </c>
      <c r="V21" s="98">
        <v>2</v>
      </c>
      <c r="W21" s="99">
        <v>1.86</v>
      </c>
      <c r="X21" s="25"/>
      <c r="Y21" s="98">
        <v>3.98</v>
      </c>
      <c r="Z21" s="98">
        <v>3.99</v>
      </c>
      <c r="AA21" s="98">
        <v>3.98</v>
      </c>
      <c r="AB21" s="98">
        <v>4.1500000000000004</v>
      </c>
      <c r="AC21" s="98">
        <v>4.32</v>
      </c>
      <c r="AD21" s="98">
        <v>4.3499999999999996</v>
      </c>
      <c r="AE21" s="98">
        <v>4.41</v>
      </c>
      <c r="AF21" s="98">
        <v>4.3899999999999997</v>
      </c>
      <c r="AG21" s="98">
        <v>4.37</v>
      </c>
      <c r="AH21" s="99">
        <v>4.12</v>
      </c>
    </row>
    <row r="22" spans="1:34" ht="16.5" x14ac:dyDescent="0.35">
      <c r="A22" s="14"/>
      <c r="B22" s="98"/>
      <c r="C22" s="98"/>
      <c r="D22" s="98"/>
      <c r="E22" s="98"/>
      <c r="F22" s="99"/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>
        <v>2.2599999999999998</v>
      </c>
      <c r="T22" s="98">
        <v>2.25</v>
      </c>
      <c r="U22" s="98">
        <v>2.25</v>
      </c>
      <c r="V22" s="98">
        <v>2.0299999999999998</v>
      </c>
      <c r="W22" s="99">
        <v>1.89</v>
      </c>
      <c r="X22" s="25"/>
      <c r="Y22" s="98">
        <v>3.91</v>
      </c>
      <c r="Z22" s="98">
        <v>3.98</v>
      </c>
      <c r="AA22" s="98">
        <v>3.98</v>
      </c>
      <c r="AB22" s="98">
        <v>4.09</v>
      </c>
      <c r="AC22" s="98">
        <v>4.25</v>
      </c>
      <c r="AD22" s="98">
        <v>4.3</v>
      </c>
      <c r="AE22" s="98">
        <v>4.42</v>
      </c>
      <c r="AF22" s="98">
        <v>4.4800000000000004</v>
      </c>
      <c r="AG22" s="98">
        <v>4.33</v>
      </c>
      <c r="AH22" s="99">
        <v>3.98</v>
      </c>
    </row>
    <row r="23" spans="1:34" thickBot="1" x14ac:dyDescent="0.4">
      <c r="A23" s="107"/>
      <c r="B23" s="117"/>
      <c r="C23" s="117"/>
      <c r="D23" s="117"/>
      <c r="E23" s="117"/>
      <c r="F23" s="118"/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>
        <v>2.2000000000000002</v>
      </c>
      <c r="T23" s="117">
        <v>2.2599999999999998</v>
      </c>
      <c r="U23" s="117">
        <v>2.21</v>
      </c>
      <c r="V23" s="117">
        <v>2</v>
      </c>
      <c r="W23" s="118">
        <v>1.88</v>
      </c>
      <c r="X23" s="106"/>
      <c r="Y23" s="117">
        <v>3.89</v>
      </c>
      <c r="Z23" s="117">
        <v>3.93</v>
      </c>
      <c r="AA23" s="117">
        <v>3.93</v>
      </c>
      <c r="AB23" s="117">
        <v>4.0999999999999996</v>
      </c>
      <c r="AC23" s="117">
        <v>4.25</v>
      </c>
      <c r="AD23" s="117">
        <v>4.3499999999999996</v>
      </c>
      <c r="AE23" s="117">
        <v>4.34</v>
      </c>
      <c r="AF23" s="117">
        <v>4.38</v>
      </c>
      <c r="AG23" s="117">
        <v>4.33</v>
      </c>
      <c r="AH23" s="118">
        <v>3.97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0.97060000000000013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1.4268000000000001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0.69899176954732523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0.94365079365079385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0.7549111111111112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1.4268000000000001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2.82</v>
      </c>
      <c r="C33" s="67">
        <f t="shared" ref="C33:F33" si="0">C4-C14</f>
        <v>2.82</v>
      </c>
      <c r="D33" s="67">
        <f t="shared" si="0"/>
        <v>3.04</v>
      </c>
      <c r="E33" s="67">
        <f t="shared" si="0"/>
        <v>3.17</v>
      </c>
      <c r="F33" s="68">
        <f t="shared" si="0"/>
        <v>3.13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1.1200000000000001</v>
      </c>
      <c r="T33" s="67">
        <f t="shared" ref="T33:W33" si="2">T4-T14</f>
        <v>1.2200000000000002</v>
      </c>
      <c r="U33" s="67">
        <f t="shared" si="2"/>
        <v>1.1000000000000001</v>
      </c>
      <c r="V33" s="67">
        <f t="shared" si="2"/>
        <v>-0.87</v>
      </c>
      <c r="W33" s="68">
        <f t="shared" si="2"/>
        <v>1.17</v>
      </c>
      <c r="X33" s="69" t="s">
        <v>56</v>
      </c>
      <c r="Y33" s="22">
        <f>Y4-Y14</f>
        <v>1.3099999999999996</v>
      </c>
      <c r="Z33" s="22">
        <f t="shared" ref="Z33:AH33" si="3">Z4-Z14</f>
        <v>1.4100000000000001</v>
      </c>
      <c r="AA33" s="22">
        <f t="shared" si="3"/>
        <v>1.56</v>
      </c>
      <c r="AB33" s="22">
        <f t="shared" si="3"/>
        <v>1.5</v>
      </c>
      <c r="AC33" s="22">
        <f t="shared" si="3"/>
        <v>1.5</v>
      </c>
      <c r="AD33" s="22">
        <f t="shared" si="3"/>
        <v>1.5299999999999994</v>
      </c>
      <c r="AE33" s="22">
        <f t="shared" si="3"/>
        <v>1.42</v>
      </c>
      <c r="AF33" s="22">
        <f t="shared" si="3"/>
        <v>1.4900000000000002</v>
      </c>
      <c r="AG33" s="22">
        <f t="shared" si="3"/>
        <v>1.54</v>
      </c>
      <c r="AH33" s="70">
        <f t="shared" si="3"/>
        <v>1.5899999999999999</v>
      </c>
    </row>
    <row r="34" spans="1:34" ht="16.5" x14ac:dyDescent="0.35">
      <c r="A34" s="55"/>
      <c r="B34" s="54">
        <f t="shared" ref="B34:F42" si="4">B5-B15</f>
        <v>2.81</v>
      </c>
      <c r="C34" s="54">
        <f t="shared" si="4"/>
        <v>2.91</v>
      </c>
      <c r="D34" s="54">
        <f t="shared" si="4"/>
        <v>3.09</v>
      </c>
      <c r="E34" s="54">
        <f t="shared" si="4"/>
        <v>3.27</v>
      </c>
      <c r="F34" s="56">
        <f t="shared" si="4"/>
        <v>3.19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1.08</v>
      </c>
      <c r="T34" s="54">
        <f t="shared" si="6"/>
        <v>1.1400000000000001</v>
      </c>
      <c r="U34" s="54">
        <f t="shared" si="6"/>
        <v>1.1099999999999999</v>
      </c>
      <c r="V34" s="54">
        <f t="shared" si="6"/>
        <v>1.1400000000000001</v>
      </c>
      <c r="W34" s="56">
        <f t="shared" si="6"/>
        <v>1.1400000000000001</v>
      </c>
      <c r="X34" s="71"/>
      <c r="Y34" s="22">
        <f t="shared" ref="Y34:AH42" si="7">Y5-Y15</f>
        <v>1.5499999999999998</v>
      </c>
      <c r="Z34" s="22">
        <f t="shared" si="7"/>
        <v>1.4699999999999998</v>
      </c>
      <c r="AA34" s="22">
        <f t="shared" si="7"/>
        <v>1.6099999999999994</v>
      </c>
      <c r="AB34" s="22">
        <f t="shared" si="7"/>
        <v>1.5899999999999999</v>
      </c>
      <c r="AC34" s="22">
        <f t="shared" si="7"/>
        <v>1.4799999999999995</v>
      </c>
      <c r="AD34" s="22">
        <f t="shared" si="7"/>
        <v>1.5099999999999998</v>
      </c>
      <c r="AE34" s="22">
        <f t="shared" si="7"/>
        <v>1.4100000000000001</v>
      </c>
      <c r="AF34" s="22">
        <f t="shared" si="7"/>
        <v>1.54</v>
      </c>
      <c r="AG34" s="22">
        <f t="shared" si="7"/>
        <v>1.38</v>
      </c>
      <c r="AH34" s="70">
        <f t="shared" si="7"/>
        <v>1.5</v>
      </c>
    </row>
    <row r="35" spans="1:34" ht="16.5" x14ac:dyDescent="0.35">
      <c r="A35" s="55"/>
      <c r="B35" s="54">
        <f t="shared" si="4"/>
        <v>2.79</v>
      </c>
      <c r="C35" s="54">
        <f t="shared" si="4"/>
        <v>2.83</v>
      </c>
      <c r="D35" s="54">
        <f t="shared" si="4"/>
        <v>3.06</v>
      </c>
      <c r="E35" s="54">
        <f t="shared" si="4"/>
        <v>3.17</v>
      </c>
      <c r="F35" s="56">
        <f t="shared" si="4"/>
        <v>3.19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1.08</v>
      </c>
      <c r="T35" s="54">
        <f t="shared" si="6"/>
        <v>1.1100000000000003</v>
      </c>
      <c r="U35" s="54">
        <f t="shared" si="6"/>
        <v>1.1299999999999999</v>
      </c>
      <c r="V35" s="54">
        <f t="shared" si="6"/>
        <v>1.1399999999999999</v>
      </c>
      <c r="W35" s="56">
        <f t="shared" si="6"/>
        <v>1.1199999999999999</v>
      </c>
      <c r="X35" s="71"/>
      <c r="Y35" s="22">
        <f t="shared" si="7"/>
        <v>1.4500000000000002</v>
      </c>
      <c r="Z35" s="22">
        <f t="shared" si="7"/>
        <v>1.5099999999999998</v>
      </c>
      <c r="AA35" s="22">
        <f t="shared" si="7"/>
        <v>1.5</v>
      </c>
      <c r="AB35" s="22">
        <f t="shared" si="7"/>
        <v>1.4300000000000006</v>
      </c>
      <c r="AC35" s="22">
        <f t="shared" si="7"/>
        <v>1.4399999999999995</v>
      </c>
      <c r="AD35" s="22">
        <f t="shared" si="7"/>
        <v>1.4699999999999998</v>
      </c>
      <c r="AE35" s="22">
        <f t="shared" si="7"/>
        <v>1.4700000000000006</v>
      </c>
      <c r="AF35" s="22">
        <f t="shared" si="7"/>
        <v>1.4800000000000004</v>
      </c>
      <c r="AG35" s="22">
        <f t="shared" si="7"/>
        <v>1.5500000000000007</v>
      </c>
      <c r="AH35" s="70">
        <f t="shared" si="7"/>
        <v>1.5399999999999996</v>
      </c>
    </row>
    <row r="36" spans="1:34" ht="16.5" x14ac:dyDescent="0.35">
      <c r="A36" s="55"/>
      <c r="B36" s="54">
        <f t="shared" si="4"/>
        <v>2.84</v>
      </c>
      <c r="C36" s="54">
        <f t="shared" si="4"/>
        <v>2.86</v>
      </c>
      <c r="D36" s="54">
        <f t="shared" si="4"/>
        <v>3.08</v>
      </c>
      <c r="E36" s="54">
        <f t="shared" si="4"/>
        <v>3.23</v>
      </c>
      <c r="F36" s="56">
        <f t="shared" si="4"/>
        <v>3.25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1.08</v>
      </c>
      <c r="T36" s="54">
        <f t="shared" si="6"/>
        <v>1.1600000000000001</v>
      </c>
      <c r="U36" s="54">
        <f t="shared" si="6"/>
        <v>1.1000000000000001</v>
      </c>
      <c r="V36" s="54">
        <f t="shared" si="6"/>
        <v>1.1499999999999999</v>
      </c>
      <c r="W36" s="56">
        <f t="shared" si="6"/>
        <v>1.0899999999999999</v>
      </c>
      <c r="X36" s="71"/>
      <c r="Y36" s="22">
        <f t="shared" si="7"/>
        <v>1.29</v>
      </c>
      <c r="Z36" s="22">
        <f t="shared" si="7"/>
        <v>1.4700000000000006</v>
      </c>
      <c r="AA36" s="22">
        <f t="shared" si="7"/>
        <v>1.58</v>
      </c>
      <c r="AB36" s="22">
        <f t="shared" si="7"/>
        <v>1.5499999999999994</v>
      </c>
      <c r="AC36" s="22">
        <f t="shared" si="7"/>
        <v>1.4799999999999995</v>
      </c>
      <c r="AD36" s="22">
        <f t="shared" si="7"/>
        <v>1.5199999999999996</v>
      </c>
      <c r="AE36" s="22">
        <f t="shared" si="7"/>
        <v>1.4699999999999998</v>
      </c>
      <c r="AF36" s="22">
        <f t="shared" si="7"/>
        <v>1.5499999999999998</v>
      </c>
      <c r="AG36" s="22">
        <f t="shared" si="7"/>
        <v>1.5500000000000007</v>
      </c>
      <c r="AH36" s="70">
        <f t="shared" si="7"/>
        <v>1.5099999999999998</v>
      </c>
    </row>
    <row r="37" spans="1:34" ht="16.5" x14ac:dyDescent="0.35">
      <c r="A37" s="55"/>
      <c r="B37" s="54">
        <f t="shared" si="4"/>
        <v>2.82</v>
      </c>
      <c r="C37" s="54">
        <f t="shared" si="4"/>
        <v>2.87</v>
      </c>
      <c r="D37" s="54">
        <f t="shared" si="4"/>
        <v>3.02</v>
      </c>
      <c r="E37" s="54">
        <f t="shared" si="4"/>
        <v>3.13</v>
      </c>
      <c r="F37" s="56">
        <f t="shared" si="4"/>
        <v>3.1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1.1100000000000003</v>
      </c>
      <c r="T37" s="54">
        <f t="shared" si="6"/>
        <v>1.08</v>
      </c>
      <c r="U37" s="54">
        <f t="shared" si="6"/>
        <v>1.1300000000000001</v>
      </c>
      <c r="V37" s="54">
        <f t="shared" si="6"/>
        <v>1.1300000000000001</v>
      </c>
      <c r="W37" s="56">
        <f t="shared" si="6"/>
        <v>1.1399999999999999</v>
      </c>
      <c r="X37" s="71"/>
      <c r="Y37" s="22">
        <f t="shared" si="7"/>
        <v>1.3899999999999997</v>
      </c>
      <c r="Z37" s="22">
        <f t="shared" si="7"/>
        <v>1.4900000000000002</v>
      </c>
      <c r="AA37" s="22">
        <f t="shared" si="7"/>
        <v>1.46</v>
      </c>
      <c r="AB37" s="22">
        <f t="shared" si="7"/>
        <v>1.5400000000000005</v>
      </c>
      <c r="AC37" s="22">
        <f t="shared" si="7"/>
        <v>1.5700000000000003</v>
      </c>
      <c r="AD37" s="22">
        <f t="shared" si="7"/>
        <v>1.4799999999999995</v>
      </c>
      <c r="AE37" s="22">
        <f t="shared" si="7"/>
        <v>1.5099999999999998</v>
      </c>
      <c r="AF37" s="22">
        <f t="shared" si="7"/>
        <v>1.46</v>
      </c>
      <c r="AG37" s="22">
        <f t="shared" si="7"/>
        <v>1.5600000000000005</v>
      </c>
      <c r="AH37" s="70">
        <f t="shared" si="7"/>
        <v>1.5899999999999999</v>
      </c>
    </row>
    <row r="38" spans="1:34" ht="16.5" x14ac:dyDescent="0.35">
      <c r="A38" s="55" t="s">
        <v>53</v>
      </c>
      <c r="B38" s="54">
        <f t="shared" si="4"/>
        <v>2.69</v>
      </c>
      <c r="C38" s="54">
        <f t="shared" si="4"/>
        <v>2.83</v>
      </c>
      <c r="D38" s="54">
        <f t="shared" si="4"/>
        <v>3.11</v>
      </c>
      <c r="E38" s="54">
        <f t="shared" si="4"/>
        <v>3.12</v>
      </c>
      <c r="F38" s="56">
        <f t="shared" si="4"/>
        <v>3.05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0.85000000000000009</v>
      </c>
      <c r="T38" s="54">
        <f t="shared" si="6"/>
        <v>0.89000000000000012</v>
      </c>
      <c r="U38" s="54">
        <f t="shared" si="6"/>
        <v>0.81999999999999984</v>
      </c>
      <c r="V38" s="54">
        <f t="shared" si="6"/>
        <v>0.96</v>
      </c>
      <c r="W38" s="56">
        <f t="shared" si="6"/>
        <v>0.92000000000000015</v>
      </c>
      <c r="X38" s="71" t="s">
        <v>57</v>
      </c>
      <c r="Y38" s="22">
        <f t="shared" si="7"/>
        <v>1.1799999999999997</v>
      </c>
      <c r="Z38" s="22">
        <f t="shared" si="7"/>
        <v>1.3199999999999994</v>
      </c>
      <c r="AA38" s="22">
        <f t="shared" si="7"/>
        <v>1.3699999999999997</v>
      </c>
      <c r="AB38" s="22">
        <f t="shared" si="7"/>
        <v>1.3499999999999996</v>
      </c>
      <c r="AC38" s="22">
        <f t="shared" si="7"/>
        <v>1.29</v>
      </c>
      <c r="AD38" s="22">
        <f t="shared" si="7"/>
        <v>1.2599999999999998</v>
      </c>
      <c r="AE38" s="22">
        <f t="shared" si="7"/>
        <v>1.42</v>
      </c>
      <c r="AF38" s="22">
        <f t="shared" si="7"/>
        <v>1.42</v>
      </c>
      <c r="AG38" s="22">
        <f t="shared" si="7"/>
        <v>1.3600000000000003</v>
      </c>
      <c r="AH38" s="70">
        <f t="shared" si="7"/>
        <v>1.4699999999999998</v>
      </c>
    </row>
    <row r="39" spans="1:34" ht="16.5" x14ac:dyDescent="0.35">
      <c r="A39" s="55"/>
      <c r="B39" s="54">
        <f t="shared" si="4"/>
        <v>2.74</v>
      </c>
      <c r="C39" s="54">
        <f t="shared" si="4"/>
        <v>2.9</v>
      </c>
      <c r="D39" s="54">
        <f t="shared" si="4"/>
        <v>2.99</v>
      </c>
      <c r="E39" s="54">
        <f t="shared" si="4"/>
        <v>3.08</v>
      </c>
      <c r="F39" s="56">
        <f t="shared" si="4"/>
        <v>3.04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0.91999999999999993</v>
      </c>
      <c r="T39" s="54">
        <f t="shared" si="6"/>
        <v>0.90000000000000036</v>
      </c>
      <c r="U39" s="54">
        <f t="shared" si="6"/>
        <v>0.85000000000000009</v>
      </c>
      <c r="V39" s="54">
        <f t="shared" si="6"/>
        <v>0.89000000000000012</v>
      </c>
      <c r="W39" s="56">
        <f t="shared" si="6"/>
        <v>0.96</v>
      </c>
      <c r="X39" s="71"/>
      <c r="Y39" s="22">
        <f t="shared" si="7"/>
        <v>1.3599999999999999</v>
      </c>
      <c r="Z39" s="22">
        <f t="shared" si="7"/>
        <v>1.3500000000000005</v>
      </c>
      <c r="AA39" s="22">
        <f t="shared" si="7"/>
        <v>1.46</v>
      </c>
      <c r="AB39" s="22">
        <f t="shared" si="7"/>
        <v>1.3199999999999994</v>
      </c>
      <c r="AC39" s="22">
        <f t="shared" si="7"/>
        <v>1.3600000000000003</v>
      </c>
      <c r="AD39" s="22">
        <f t="shared" si="7"/>
        <v>1.3399999999999999</v>
      </c>
      <c r="AE39" s="22">
        <f t="shared" si="7"/>
        <v>1.2999999999999998</v>
      </c>
      <c r="AF39" s="22">
        <f t="shared" si="7"/>
        <v>1.2599999999999998</v>
      </c>
      <c r="AG39" s="22">
        <f t="shared" si="7"/>
        <v>1.3800000000000008</v>
      </c>
      <c r="AH39" s="70">
        <f t="shared" si="7"/>
        <v>1.5499999999999998</v>
      </c>
    </row>
    <row r="40" spans="1:34" ht="16.5" x14ac:dyDescent="0.35">
      <c r="A40" s="55"/>
      <c r="B40" s="54">
        <f t="shared" si="4"/>
        <v>2.78</v>
      </c>
      <c r="C40" s="54">
        <f t="shared" si="4"/>
        <v>2.9</v>
      </c>
      <c r="D40" s="54">
        <f t="shared" si="4"/>
        <v>3.04</v>
      </c>
      <c r="E40" s="54">
        <f t="shared" si="4"/>
        <v>3.18</v>
      </c>
      <c r="F40" s="56">
        <f t="shared" si="4"/>
        <v>3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0.89999999999999991</v>
      </c>
      <c r="T40" s="54">
        <f t="shared" si="6"/>
        <v>0.87999999999999989</v>
      </c>
      <c r="U40" s="54">
        <f t="shared" si="6"/>
        <v>0.89999999999999991</v>
      </c>
      <c r="V40" s="54">
        <f t="shared" si="6"/>
        <v>0.85000000000000009</v>
      </c>
      <c r="W40" s="56">
        <f t="shared" si="6"/>
        <v>0.89999999999999969</v>
      </c>
      <c r="X40" s="71"/>
      <c r="Y40" s="22">
        <f t="shared" si="7"/>
        <v>1.3599999999999999</v>
      </c>
      <c r="Z40" s="22">
        <f t="shared" si="7"/>
        <v>1.4100000000000001</v>
      </c>
      <c r="AA40" s="22">
        <f t="shared" si="7"/>
        <v>1.4099999999999997</v>
      </c>
      <c r="AB40" s="22">
        <f t="shared" si="7"/>
        <v>1.3399999999999999</v>
      </c>
      <c r="AC40" s="22">
        <f t="shared" si="7"/>
        <v>1.21</v>
      </c>
      <c r="AD40" s="22">
        <f t="shared" si="7"/>
        <v>1.4400000000000004</v>
      </c>
      <c r="AE40" s="22">
        <f t="shared" si="7"/>
        <v>1.3399999999999999</v>
      </c>
      <c r="AF40" s="22">
        <f t="shared" si="7"/>
        <v>1.3100000000000005</v>
      </c>
      <c r="AG40" s="22">
        <f t="shared" si="7"/>
        <v>1.3600000000000003</v>
      </c>
      <c r="AH40" s="70">
        <f t="shared" si="7"/>
        <v>1.42</v>
      </c>
    </row>
    <row r="41" spans="1:34" ht="16.5" x14ac:dyDescent="0.35">
      <c r="A41" s="55"/>
      <c r="B41" s="54">
        <f t="shared" si="4"/>
        <v>2.81</v>
      </c>
      <c r="C41" s="54">
        <f t="shared" si="4"/>
        <v>2.9</v>
      </c>
      <c r="D41" s="54">
        <f t="shared" si="4"/>
        <v>3.11</v>
      </c>
      <c r="E41" s="54">
        <f t="shared" si="4"/>
        <v>3.08</v>
      </c>
      <c r="F41" s="56">
        <f t="shared" si="4"/>
        <v>2.98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0.80000000000000027</v>
      </c>
      <c r="T41" s="54">
        <f t="shared" si="6"/>
        <v>0.89999999999999991</v>
      </c>
      <c r="U41" s="54">
        <f t="shared" si="6"/>
        <v>0.85999999999999988</v>
      </c>
      <c r="V41" s="54">
        <f t="shared" si="6"/>
        <v>0.95000000000000018</v>
      </c>
      <c r="W41" s="56">
        <f t="shared" si="6"/>
        <v>0.9800000000000002</v>
      </c>
      <c r="X41" s="71"/>
      <c r="Y41" s="22">
        <f t="shared" si="7"/>
        <v>1.3399999999999999</v>
      </c>
      <c r="Z41" s="22">
        <f t="shared" si="7"/>
        <v>1.2200000000000002</v>
      </c>
      <c r="AA41" s="22">
        <f t="shared" si="7"/>
        <v>1.35</v>
      </c>
      <c r="AB41" s="22">
        <f t="shared" si="7"/>
        <v>1.2999999999999998</v>
      </c>
      <c r="AC41" s="22">
        <f t="shared" si="7"/>
        <v>1.3600000000000003</v>
      </c>
      <c r="AD41" s="22">
        <f t="shared" si="7"/>
        <v>1.42</v>
      </c>
      <c r="AE41" s="22">
        <f t="shared" si="7"/>
        <v>1.3899999999999997</v>
      </c>
      <c r="AF41" s="22">
        <f t="shared" si="7"/>
        <v>1.25</v>
      </c>
      <c r="AG41" s="22">
        <f t="shared" si="7"/>
        <v>1.3099999999999996</v>
      </c>
      <c r="AH41" s="70">
        <f t="shared" si="7"/>
        <v>1.48</v>
      </c>
    </row>
    <row r="42" spans="1:34" thickBot="1" x14ac:dyDescent="0.4">
      <c r="A42" s="57"/>
      <c r="B42" s="58">
        <f t="shared" si="4"/>
        <v>2.82</v>
      </c>
      <c r="C42" s="58">
        <f t="shared" si="4"/>
        <v>2.89</v>
      </c>
      <c r="D42" s="58">
        <f t="shared" si="4"/>
        <v>3.09</v>
      </c>
      <c r="E42" s="58">
        <f t="shared" si="4"/>
        <v>3.12</v>
      </c>
      <c r="F42" s="59">
        <f t="shared" si="4"/>
        <v>3.02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0.88999999999999968</v>
      </c>
      <c r="T42" s="58">
        <f t="shared" si="6"/>
        <v>0.94000000000000039</v>
      </c>
      <c r="U42" s="58">
        <f t="shared" si="6"/>
        <v>0.94</v>
      </c>
      <c r="V42" s="58">
        <f t="shared" si="6"/>
        <v>0.89999999999999991</v>
      </c>
      <c r="W42" s="59">
        <f t="shared" si="6"/>
        <v>0.87999999999999989</v>
      </c>
      <c r="X42" s="73"/>
      <c r="Y42" s="36">
        <f t="shared" si="7"/>
        <v>1.4599999999999995</v>
      </c>
      <c r="Z42" s="36">
        <f t="shared" si="7"/>
        <v>1.4300000000000002</v>
      </c>
      <c r="AA42" s="36">
        <f t="shared" si="7"/>
        <v>1.4</v>
      </c>
      <c r="AB42" s="36">
        <f t="shared" si="7"/>
        <v>1.3100000000000005</v>
      </c>
      <c r="AC42" s="36">
        <f t="shared" si="7"/>
        <v>1.3200000000000003</v>
      </c>
      <c r="AD42" s="36">
        <f t="shared" si="7"/>
        <v>1.3600000000000003</v>
      </c>
      <c r="AE42" s="36">
        <f t="shared" si="7"/>
        <v>1.2599999999999998</v>
      </c>
      <c r="AF42" s="36">
        <f t="shared" si="7"/>
        <v>1.3200000000000003</v>
      </c>
      <c r="AG42" s="36">
        <f t="shared" si="7"/>
        <v>1.4100000000000001</v>
      </c>
      <c r="AH42" s="74">
        <f t="shared" si="7"/>
        <v>1.52</v>
      </c>
    </row>
    <row r="43" spans="1:34" thickTop="1" x14ac:dyDescent="0.35">
      <c r="A43" s="82" t="s">
        <v>65</v>
      </c>
      <c r="B43" s="60">
        <f>AVERAGE(B33:F37)</f>
        <v>3.0195999999999992</v>
      </c>
      <c r="C43" s="64" t="s">
        <v>51</v>
      </c>
      <c r="D43" s="60">
        <f>MAX(B33:F37)-MIN(B33:F37)</f>
        <v>0.48</v>
      </c>
      <c r="E43" s="64" t="s">
        <v>50</v>
      </c>
      <c r="F43" s="61">
        <f>B43/(0.975/E27)</f>
        <v>5.2649435897435888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1.044</v>
      </c>
      <c r="T43" s="64" t="s">
        <v>51</v>
      </c>
      <c r="U43" s="60">
        <f>MAX(S33:W37)-MIN(S33:W37)</f>
        <v>2.0900000000000003</v>
      </c>
      <c r="V43" s="64" t="s">
        <v>50</v>
      </c>
      <c r="W43" s="61">
        <f>S43/(0.975/V27)</f>
        <v>1.499076923076923</v>
      </c>
      <c r="X43" s="82" t="s">
        <v>65</v>
      </c>
      <c r="Y43" s="60">
        <f>AVERAGE(Y33:AH37)</f>
        <v>1.4949999999999997</v>
      </c>
      <c r="Z43" s="64" t="s">
        <v>51</v>
      </c>
      <c r="AA43" s="60">
        <f>MAX(Y33:AH37)-MIN(Y33:AH37)</f>
        <v>0.3199999999999994</v>
      </c>
      <c r="AB43" s="64" t="s">
        <v>50</v>
      </c>
      <c r="AC43" s="78">
        <f>Y43/(2.268/AB27)</f>
        <v>0.98875661375661372</v>
      </c>
      <c r="AD43" s="79" t="s">
        <v>60</v>
      </c>
      <c r="AE43" s="80">
        <f>1-(AA43/2*Y43)</f>
        <v>0.76080000000000048</v>
      </c>
      <c r="AF43" s="84" t="s">
        <v>62</v>
      </c>
      <c r="AG43" s="86">
        <f>MAX(Y33:AH42)-MIN(Y33:AH42)</f>
        <v>0.42999999999999972</v>
      </c>
      <c r="AH43" s="152"/>
    </row>
    <row r="44" spans="1:34" thickBot="1" x14ac:dyDescent="0.4">
      <c r="A44" s="83" t="s">
        <v>64</v>
      </c>
      <c r="B44" s="62">
        <f>AVERAGE(B39:F42)</f>
        <v>2.9735</v>
      </c>
      <c r="C44" s="65" t="s">
        <v>51</v>
      </c>
      <c r="D44" s="62">
        <f>MAX(B38:F42)-MIN(B38:F42)</f>
        <v>0.49000000000000021</v>
      </c>
      <c r="E44" s="65" t="s">
        <v>50</v>
      </c>
      <c r="F44" s="63">
        <f>B44/(0.975/E27)</f>
        <v>5.1845641025641029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0.89950000000000008</v>
      </c>
      <c r="T44" s="65" t="s">
        <v>51</v>
      </c>
      <c r="U44" s="62">
        <f>MAX(S38:W42)-MIN(S38:W42)</f>
        <v>0.17999999999999994</v>
      </c>
      <c r="V44" s="65" t="s">
        <v>50</v>
      </c>
      <c r="W44" s="63">
        <f>S44/(0.975/V27)</f>
        <v>1.2915897435897437</v>
      </c>
      <c r="X44" s="83" t="s">
        <v>64</v>
      </c>
      <c r="Y44" s="62">
        <f>AVERAGE(Y39:AH42)</f>
        <v>1.36225</v>
      </c>
      <c r="Z44" s="65" t="s">
        <v>51</v>
      </c>
      <c r="AA44" s="62">
        <f>MAX(Y38:AH42)-MIN(Y38:AH42)</f>
        <v>0.37000000000000011</v>
      </c>
      <c r="AB44" s="65" t="s">
        <v>50</v>
      </c>
      <c r="AC44" s="75">
        <f>Y44/(2.268/AB27)</f>
        <v>0.90095899470899476</v>
      </c>
      <c r="AD44" s="76" t="s">
        <v>60</v>
      </c>
      <c r="AE44" s="81">
        <f>1-(AA44/2*Y44)</f>
        <v>0.74798374999999995</v>
      </c>
      <c r="AF44" s="85" t="s">
        <v>63</v>
      </c>
      <c r="AG44" s="87">
        <f>1-(AG43/2*AVERAGE(Y43:Y44))</f>
        <v>0.69284562500000024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694" priority="4" operator="notBetween">
      <formula>0.2</formula>
      <formula>0.404</formula>
    </cfRule>
  </conditionalFormatting>
  <conditionalFormatting sqref="E28">
    <cfRule type="cellIs" dxfId="693" priority="5" operator="notBetween">
      <formula>0.38</formula>
      <formula>0.72</formula>
    </cfRule>
  </conditionalFormatting>
  <conditionalFormatting sqref="K26">
    <cfRule type="cellIs" dxfId="692" priority="3" operator="notBetween">
      <formula>0.77</formula>
      <formula>0.91</formula>
    </cfRule>
  </conditionalFormatting>
  <conditionalFormatting sqref="K28">
    <cfRule type="cellIs" dxfId="691" priority="2" operator="notBetween">
      <formula>0.38</formula>
      <formula>0.72</formula>
    </cfRule>
  </conditionalFormatting>
  <conditionalFormatting sqref="AB26">
    <cfRule type="cellIs" dxfId="690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437F-864A-4406-83FE-16D6B6BA050D}">
  <sheetPr>
    <pageSetUpPr fitToPage="1"/>
  </sheetPr>
  <dimension ref="A1:AH46"/>
  <sheetViews>
    <sheetView topLeftCell="F18" zoomScaleNormal="100" workbookViewId="0">
      <selection activeCell="H22" sqref="H22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/>
      <c r="C4" s="91"/>
      <c r="D4" s="91"/>
      <c r="E4" s="91"/>
      <c r="F4" s="95"/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>
        <v>2.84</v>
      </c>
      <c r="T4" s="91">
        <v>2.88</v>
      </c>
      <c r="U4" s="91">
        <v>3.14</v>
      </c>
      <c r="V4" s="91">
        <v>3.17</v>
      </c>
      <c r="W4" s="95">
        <v>3.21</v>
      </c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/>
      <c r="C5" s="90"/>
      <c r="D5" s="90"/>
      <c r="E5" s="90"/>
      <c r="F5" s="94"/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>
        <v>2.85</v>
      </c>
      <c r="T5" s="90">
        <v>2.93</v>
      </c>
      <c r="U5" s="90">
        <v>3.13</v>
      </c>
      <c r="V5" s="90">
        <v>3.21</v>
      </c>
      <c r="W5" s="94">
        <v>3.19</v>
      </c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/>
      <c r="C6" s="90"/>
      <c r="D6" s="90"/>
      <c r="E6" s="90"/>
      <c r="F6" s="94"/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>
        <v>2.82</v>
      </c>
      <c r="T6" s="90">
        <v>2.88</v>
      </c>
      <c r="U6" s="90">
        <v>3.1</v>
      </c>
      <c r="V6" s="90">
        <v>3.09</v>
      </c>
      <c r="W6" s="94">
        <v>3.09</v>
      </c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/>
      <c r="C7" s="90"/>
      <c r="D7" s="90"/>
      <c r="E7" s="90"/>
      <c r="F7" s="94"/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>
        <v>2.83</v>
      </c>
      <c r="T7" s="90">
        <v>2.91</v>
      </c>
      <c r="U7" s="90">
        <v>3.13</v>
      </c>
      <c r="V7" s="90">
        <v>3.26</v>
      </c>
      <c r="W7" s="94">
        <v>3.24</v>
      </c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/>
      <c r="C8" s="90"/>
      <c r="D8" s="90"/>
      <c r="E8" s="90"/>
      <c r="F8" s="94"/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>
        <v>2.9</v>
      </c>
      <c r="T8" s="90">
        <v>2.88</v>
      </c>
      <c r="U8" s="90">
        <v>3.07</v>
      </c>
      <c r="V8" s="90">
        <v>3.12</v>
      </c>
      <c r="W8" s="94">
        <v>3.14</v>
      </c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/>
      <c r="C9" s="90"/>
      <c r="D9" s="90"/>
      <c r="E9" s="90"/>
      <c r="F9" s="94"/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>
        <v>2.79</v>
      </c>
      <c r="T9" s="90">
        <v>2.93</v>
      </c>
      <c r="U9" s="90">
        <v>3.08</v>
      </c>
      <c r="V9" s="90">
        <v>3.17</v>
      </c>
      <c r="W9" s="94">
        <v>3.03</v>
      </c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/>
      <c r="C10" s="90"/>
      <c r="D10" s="90"/>
      <c r="E10" s="90"/>
      <c r="F10" s="94"/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>
        <v>2.86</v>
      </c>
      <c r="T10" s="90">
        <v>2.86</v>
      </c>
      <c r="U10" s="90">
        <v>3.07</v>
      </c>
      <c r="V10" s="90">
        <v>3.08</v>
      </c>
      <c r="W10" s="94">
        <v>3.02</v>
      </c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/>
      <c r="C11" s="96"/>
      <c r="D11" s="96"/>
      <c r="E11" s="96"/>
      <c r="F11" s="97"/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>
        <v>2.82</v>
      </c>
      <c r="T11" s="96">
        <v>2.91</v>
      </c>
      <c r="U11" s="96">
        <v>3.15</v>
      </c>
      <c r="V11" s="96">
        <v>3.12</v>
      </c>
      <c r="W11" s="97">
        <v>3.04</v>
      </c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/>
      <c r="C12" s="90"/>
      <c r="D12" s="90"/>
      <c r="E12" s="90"/>
      <c r="F12" s="94"/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>
        <v>2.8</v>
      </c>
      <c r="T12" s="90">
        <v>2.93</v>
      </c>
      <c r="U12" s="90">
        <v>3.1</v>
      </c>
      <c r="V12" s="90">
        <v>3.09</v>
      </c>
      <c r="W12" s="94">
        <v>3.07</v>
      </c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/>
      <c r="C13" s="92"/>
      <c r="D13" s="92"/>
      <c r="E13" s="92"/>
      <c r="F13" s="93"/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>
        <v>2.85</v>
      </c>
      <c r="T13" s="92">
        <v>2.85</v>
      </c>
      <c r="U13" s="92">
        <v>3.06</v>
      </c>
      <c r="V13" s="92">
        <v>3.12</v>
      </c>
      <c r="W13" s="93">
        <v>3.1</v>
      </c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>
        <v>1.61</v>
      </c>
      <c r="T14" s="115">
        <v>1.63</v>
      </c>
      <c r="U14" s="115">
        <v>1.87</v>
      </c>
      <c r="V14" s="115">
        <v>1.97</v>
      </c>
      <c r="W14" s="116">
        <v>2</v>
      </c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/>
      <c r="C15" s="98"/>
      <c r="D15" s="98"/>
      <c r="E15" s="98"/>
      <c r="F15" s="99"/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>
        <v>1.62</v>
      </c>
      <c r="T15" s="98">
        <v>1.64</v>
      </c>
      <c r="U15" s="98">
        <v>1.82</v>
      </c>
      <c r="V15" s="98">
        <v>1.91</v>
      </c>
      <c r="W15" s="99">
        <v>1.98</v>
      </c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/>
      <c r="C16" s="98"/>
      <c r="D16" s="98"/>
      <c r="E16" s="98"/>
      <c r="F16" s="99"/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>
        <v>1.63</v>
      </c>
      <c r="T16" s="98">
        <v>1.66</v>
      </c>
      <c r="U16" s="98">
        <v>1.8</v>
      </c>
      <c r="V16" s="98">
        <v>1.9</v>
      </c>
      <c r="W16" s="99">
        <v>1.98</v>
      </c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/>
      <c r="C17" s="98"/>
      <c r="D17" s="98"/>
      <c r="E17" s="98"/>
      <c r="F17" s="99"/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>
        <v>1.61</v>
      </c>
      <c r="T17" s="98">
        <v>1.64</v>
      </c>
      <c r="U17" s="98">
        <v>1.83</v>
      </c>
      <c r="V17" s="98">
        <v>1.98</v>
      </c>
      <c r="W17" s="99">
        <v>2.0099999999999998</v>
      </c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/>
      <c r="C18" s="98"/>
      <c r="D18" s="98"/>
      <c r="E18" s="98"/>
      <c r="F18" s="99"/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>
        <v>1.6</v>
      </c>
      <c r="T18" s="98">
        <v>1.64</v>
      </c>
      <c r="U18" s="98">
        <v>1.82</v>
      </c>
      <c r="V18" s="98">
        <v>1.96</v>
      </c>
      <c r="W18" s="99">
        <v>1.96</v>
      </c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/>
      <c r="C19" s="98"/>
      <c r="D19" s="98"/>
      <c r="E19" s="98"/>
      <c r="F19" s="99"/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>
        <v>1.86</v>
      </c>
      <c r="T19" s="98">
        <v>1.98</v>
      </c>
      <c r="U19" s="98">
        <v>2.16</v>
      </c>
      <c r="V19" s="98">
        <v>2.2000000000000002</v>
      </c>
      <c r="W19" s="99">
        <v>2.09</v>
      </c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/>
      <c r="C20" s="98"/>
      <c r="D20" s="98"/>
      <c r="E20" s="98"/>
      <c r="F20" s="99"/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>
        <v>1.81</v>
      </c>
      <c r="T20" s="98">
        <v>1.96</v>
      </c>
      <c r="U20" s="98">
        <v>2.17</v>
      </c>
      <c r="V20" s="98">
        <v>2.15</v>
      </c>
      <c r="W20" s="99">
        <v>2.06</v>
      </c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/>
      <c r="C21" s="98"/>
      <c r="D21" s="98"/>
      <c r="E21" s="98"/>
      <c r="F21" s="99"/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>
        <v>1.83</v>
      </c>
      <c r="T21" s="98">
        <v>1.97</v>
      </c>
      <c r="U21" s="98">
        <v>2.17</v>
      </c>
      <c r="V21" s="98">
        <v>2.17</v>
      </c>
      <c r="W21" s="99">
        <v>2.12</v>
      </c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/>
      <c r="C22" s="98"/>
      <c r="D22" s="98"/>
      <c r="E22" s="98"/>
      <c r="F22" s="99"/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>
        <v>1.85</v>
      </c>
      <c r="T22" s="98">
        <v>1.97</v>
      </c>
      <c r="U22" s="98">
        <v>2.16</v>
      </c>
      <c r="V22" s="98">
        <v>2.2000000000000002</v>
      </c>
      <c r="W22" s="99">
        <v>2.1</v>
      </c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/>
      <c r="C23" s="117"/>
      <c r="D23" s="117"/>
      <c r="E23" s="117"/>
      <c r="F23" s="118"/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>
        <v>1.87</v>
      </c>
      <c r="T23" s="117">
        <v>1.94</v>
      </c>
      <c r="U23" s="117">
        <v>2.15</v>
      </c>
      <c r="V23" s="117">
        <v>2.13</v>
      </c>
      <c r="W23" s="118">
        <v>2.09</v>
      </c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1.0935999999999997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0.78757201646090513</v>
      </c>
      <c r="W28" s="177"/>
      <c r="X28" s="123" t="s">
        <v>19</v>
      </c>
      <c r="Y28" s="104" t="s">
        <v>20</v>
      </c>
      <c r="Z28" s="175" t="s">
        <v>98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0.85057777777777743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2.268*AB28/1.5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</v>
      </c>
      <c r="C33" s="67">
        <f t="shared" ref="C33:F33" si="0">C4-C14</f>
        <v>0</v>
      </c>
      <c r="D33" s="67">
        <f t="shared" si="0"/>
        <v>0</v>
      </c>
      <c r="E33" s="67">
        <f t="shared" si="0"/>
        <v>0</v>
      </c>
      <c r="F33" s="68">
        <f t="shared" si="0"/>
        <v>0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1.2299999999999998</v>
      </c>
      <c r="T33" s="67">
        <f t="shared" ref="T33:W33" si="2">T4-T14</f>
        <v>1.25</v>
      </c>
      <c r="U33" s="67">
        <f t="shared" si="2"/>
        <v>1.27</v>
      </c>
      <c r="V33" s="67">
        <f t="shared" si="2"/>
        <v>1.2</v>
      </c>
      <c r="W33" s="68">
        <f t="shared" si="2"/>
        <v>1.21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</v>
      </c>
      <c r="C34" s="54">
        <f t="shared" si="4"/>
        <v>0</v>
      </c>
      <c r="D34" s="54">
        <f t="shared" si="4"/>
        <v>0</v>
      </c>
      <c r="E34" s="54">
        <f t="shared" si="4"/>
        <v>0</v>
      </c>
      <c r="F34" s="56">
        <f t="shared" si="4"/>
        <v>0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1.23</v>
      </c>
      <c r="T34" s="54">
        <f t="shared" si="6"/>
        <v>1.2900000000000003</v>
      </c>
      <c r="U34" s="54">
        <f t="shared" si="6"/>
        <v>1.3099999999999998</v>
      </c>
      <c r="V34" s="54">
        <f t="shared" si="6"/>
        <v>1.3</v>
      </c>
      <c r="W34" s="56">
        <f t="shared" si="6"/>
        <v>1.21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</v>
      </c>
      <c r="C35" s="54">
        <f t="shared" si="4"/>
        <v>0</v>
      </c>
      <c r="D35" s="54">
        <f t="shared" si="4"/>
        <v>0</v>
      </c>
      <c r="E35" s="54">
        <f t="shared" si="4"/>
        <v>0</v>
      </c>
      <c r="F35" s="56">
        <f t="shared" si="4"/>
        <v>0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1.19</v>
      </c>
      <c r="T35" s="54">
        <f t="shared" si="6"/>
        <v>1.22</v>
      </c>
      <c r="U35" s="54">
        <f t="shared" si="6"/>
        <v>1.3</v>
      </c>
      <c r="V35" s="54">
        <f t="shared" si="6"/>
        <v>1.19</v>
      </c>
      <c r="W35" s="56">
        <f t="shared" si="6"/>
        <v>1.1099999999999999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</v>
      </c>
      <c r="C36" s="54">
        <f t="shared" si="4"/>
        <v>0</v>
      </c>
      <c r="D36" s="54">
        <f t="shared" si="4"/>
        <v>0</v>
      </c>
      <c r="E36" s="54">
        <f t="shared" si="4"/>
        <v>0</v>
      </c>
      <c r="F36" s="56">
        <f t="shared" si="4"/>
        <v>0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1.22</v>
      </c>
      <c r="T36" s="54">
        <f t="shared" si="6"/>
        <v>1.2700000000000002</v>
      </c>
      <c r="U36" s="54">
        <f t="shared" si="6"/>
        <v>1.2999999999999998</v>
      </c>
      <c r="V36" s="54">
        <f t="shared" si="6"/>
        <v>1.2799999999999998</v>
      </c>
      <c r="W36" s="56">
        <f t="shared" si="6"/>
        <v>1.2300000000000004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</v>
      </c>
      <c r="C37" s="54">
        <f t="shared" si="4"/>
        <v>0</v>
      </c>
      <c r="D37" s="54">
        <f t="shared" si="4"/>
        <v>0</v>
      </c>
      <c r="E37" s="54">
        <f t="shared" si="4"/>
        <v>0</v>
      </c>
      <c r="F37" s="56">
        <f t="shared" si="4"/>
        <v>0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1.2999999999999998</v>
      </c>
      <c r="T37" s="54">
        <f t="shared" si="6"/>
        <v>1.24</v>
      </c>
      <c r="U37" s="54">
        <f t="shared" si="6"/>
        <v>1.2499999999999998</v>
      </c>
      <c r="V37" s="54">
        <f t="shared" si="6"/>
        <v>1.1600000000000001</v>
      </c>
      <c r="W37" s="56">
        <f t="shared" si="6"/>
        <v>1.1800000000000002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</v>
      </c>
      <c r="C38" s="54">
        <f t="shared" si="4"/>
        <v>0</v>
      </c>
      <c r="D38" s="54">
        <f t="shared" si="4"/>
        <v>0</v>
      </c>
      <c r="E38" s="54">
        <f t="shared" si="4"/>
        <v>0</v>
      </c>
      <c r="F38" s="56">
        <f t="shared" si="4"/>
        <v>0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0.92999999999999994</v>
      </c>
      <c r="T38" s="54">
        <f t="shared" si="6"/>
        <v>0.95000000000000018</v>
      </c>
      <c r="U38" s="54">
        <f t="shared" si="6"/>
        <v>0.91999999999999993</v>
      </c>
      <c r="V38" s="54">
        <f t="shared" si="6"/>
        <v>0.96999999999999975</v>
      </c>
      <c r="W38" s="56">
        <f t="shared" si="6"/>
        <v>0.94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</v>
      </c>
      <c r="C39" s="54">
        <f t="shared" si="4"/>
        <v>0</v>
      </c>
      <c r="D39" s="54">
        <f t="shared" si="4"/>
        <v>0</v>
      </c>
      <c r="E39" s="54">
        <f t="shared" si="4"/>
        <v>0</v>
      </c>
      <c r="F39" s="56">
        <f t="shared" si="4"/>
        <v>0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1.0499999999999998</v>
      </c>
      <c r="T39" s="54">
        <f t="shared" si="6"/>
        <v>0.89999999999999991</v>
      </c>
      <c r="U39" s="54">
        <f t="shared" si="6"/>
        <v>0.89999999999999991</v>
      </c>
      <c r="V39" s="54">
        <f t="shared" si="6"/>
        <v>0.93000000000000016</v>
      </c>
      <c r="W39" s="56">
        <f t="shared" si="6"/>
        <v>0.96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</v>
      </c>
      <c r="C40" s="54">
        <f t="shared" si="4"/>
        <v>0</v>
      </c>
      <c r="D40" s="54">
        <f t="shared" si="4"/>
        <v>0</v>
      </c>
      <c r="E40" s="54">
        <f t="shared" si="4"/>
        <v>0</v>
      </c>
      <c r="F40" s="56">
        <f t="shared" si="4"/>
        <v>0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0.98999999999999977</v>
      </c>
      <c r="T40" s="54">
        <f t="shared" si="6"/>
        <v>0.94000000000000017</v>
      </c>
      <c r="U40" s="54">
        <f t="shared" si="6"/>
        <v>0.98</v>
      </c>
      <c r="V40" s="54">
        <f t="shared" si="6"/>
        <v>0.95000000000000018</v>
      </c>
      <c r="W40" s="56">
        <f t="shared" si="6"/>
        <v>0.91999999999999993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</v>
      </c>
      <c r="C41" s="54">
        <f t="shared" si="4"/>
        <v>0</v>
      </c>
      <c r="D41" s="54">
        <f t="shared" si="4"/>
        <v>0</v>
      </c>
      <c r="E41" s="54">
        <f t="shared" si="4"/>
        <v>0</v>
      </c>
      <c r="F41" s="56">
        <f t="shared" si="4"/>
        <v>0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0.94999999999999973</v>
      </c>
      <c r="T41" s="54">
        <f t="shared" si="6"/>
        <v>0.96000000000000019</v>
      </c>
      <c r="U41" s="54">
        <f t="shared" si="6"/>
        <v>0.94</v>
      </c>
      <c r="V41" s="54">
        <f t="shared" si="6"/>
        <v>0.88999999999999968</v>
      </c>
      <c r="W41" s="56">
        <f t="shared" si="6"/>
        <v>0.96999999999999975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</v>
      </c>
      <c r="C42" s="58">
        <f t="shared" si="4"/>
        <v>0</v>
      </c>
      <c r="D42" s="58">
        <f t="shared" si="4"/>
        <v>0</v>
      </c>
      <c r="E42" s="58">
        <f t="shared" si="4"/>
        <v>0</v>
      </c>
      <c r="F42" s="59">
        <f t="shared" si="4"/>
        <v>0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0.98</v>
      </c>
      <c r="T42" s="58">
        <f t="shared" si="6"/>
        <v>0.91000000000000014</v>
      </c>
      <c r="U42" s="58">
        <f t="shared" si="6"/>
        <v>0.91000000000000014</v>
      </c>
      <c r="V42" s="58">
        <f t="shared" si="6"/>
        <v>0.99000000000000021</v>
      </c>
      <c r="W42" s="59">
        <f t="shared" si="6"/>
        <v>1.0100000000000002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</v>
      </c>
      <c r="C43" s="64" t="s">
        <v>51</v>
      </c>
      <c r="D43" s="60">
        <f>MAX(B33:F37)-MIN(B33:F37)</f>
        <v>0</v>
      </c>
      <c r="E43" s="64" t="s">
        <v>50</v>
      </c>
      <c r="F43" s="61">
        <f>B43/(0.975/E27)</f>
        <v>0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1.2376</v>
      </c>
      <c r="T43" s="64" t="s">
        <v>51</v>
      </c>
      <c r="U43" s="60">
        <f>MAX(S33:W37)-MIN(S33:W37)</f>
        <v>0.19999999999999996</v>
      </c>
      <c r="V43" s="64" t="s">
        <v>50</v>
      </c>
      <c r="W43" s="61">
        <f>S43/(0.975/V27)</f>
        <v>1.7770666666666666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Y43/(2.268/AB27)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</v>
      </c>
      <c r="C44" s="65" t="s">
        <v>51</v>
      </c>
      <c r="D44" s="62">
        <f>MAX(B38:F42)-MIN(B38:F42)</f>
        <v>0</v>
      </c>
      <c r="E44" s="65" t="s">
        <v>50</v>
      </c>
      <c r="F44" s="63">
        <f>B44/(0.975/E27)</f>
        <v>0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0.95150000000000023</v>
      </c>
      <c r="T44" s="65" t="s">
        <v>51</v>
      </c>
      <c r="U44" s="62">
        <f>MAX(S38:W42)-MIN(S38:W42)</f>
        <v>0.16000000000000014</v>
      </c>
      <c r="V44" s="65" t="s">
        <v>50</v>
      </c>
      <c r="W44" s="63">
        <f>S44/(0.975/V27)</f>
        <v>1.3662564102564105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Y44/(2.268/AB27)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689" priority="4" operator="notBetween">
      <formula>0.2</formula>
      <formula>0.404</formula>
    </cfRule>
  </conditionalFormatting>
  <conditionalFormatting sqref="E28">
    <cfRule type="cellIs" dxfId="688" priority="5" operator="notBetween">
      <formula>0.38</formula>
      <formula>0.72</formula>
    </cfRule>
  </conditionalFormatting>
  <conditionalFormatting sqref="K26">
    <cfRule type="cellIs" dxfId="687" priority="3" operator="notBetween">
      <formula>0.77</formula>
      <formula>0.91</formula>
    </cfRule>
  </conditionalFormatting>
  <conditionalFormatting sqref="K28">
    <cfRule type="cellIs" dxfId="686" priority="2" operator="notBetween">
      <formula>0.38</formula>
      <formula>0.72</formula>
    </cfRule>
  </conditionalFormatting>
  <conditionalFormatting sqref="AB26">
    <cfRule type="cellIs" dxfId="685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1B2A9-2AEE-41E3-A4D9-C9EBC37AEB18}">
  <sheetPr>
    <pageSetUpPr fitToPage="1"/>
  </sheetPr>
  <dimension ref="A1:AH46"/>
  <sheetViews>
    <sheetView topLeftCell="G26" zoomScaleNormal="100" workbookViewId="0">
      <selection activeCell="H22" sqref="H22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2.82</v>
      </c>
      <c r="C4" s="91">
        <v>2.91</v>
      </c>
      <c r="D4" s="91">
        <v>3.11</v>
      </c>
      <c r="E4" s="91">
        <v>3.08</v>
      </c>
      <c r="F4" s="95">
        <v>3.05</v>
      </c>
      <c r="G4" s="23" t="s">
        <v>74</v>
      </c>
      <c r="H4" s="91">
        <v>2.17</v>
      </c>
      <c r="I4" s="91">
        <v>2.25</v>
      </c>
      <c r="J4" s="91">
        <v>2.37</v>
      </c>
      <c r="K4" s="91">
        <v>2.3199999999999998</v>
      </c>
      <c r="L4" s="91">
        <v>2.34</v>
      </c>
      <c r="M4" s="91">
        <v>2.31</v>
      </c>
      <c r="N4" s="91">
        <v>2.31</v>
      </c>
      <c r="O4" s="91">
        <v>2.31</v>
      </c>
      <c r="P4" s="91">
        <v>2.2999999999999998</v>
      </c>
      <c r="Q4" s="95">
        <v>2.2599999999999998</v>
      </c>
      <c r="R4" s="108" t="s">
        <v>74</v>
      </c>
      <c r="S4" s="91">
        <v>2.8</v>
      </c>
      <c r="T4" s="91">
        <v>2.86</v>
      </c>
      <c r="U4" s="91">
        <v>3.09</v>
      </c>
      <c r="V4" s="91">
        <v>3.11</v>
      </c>
      <c r="W4" s="95">
        <v>3.06</v>
      </c>
      <c r="X4" s="23" t="s">
        <v>74</v>
      </c>
      <c r="Y4" s="91">
        <v>2.2799999999999998</v>
      </c>
      <c r="Z4" s="91">
        <v>2.29</v>
      </c>
      <c r="AA4" s="91">
        <v>2.2999999999999998</v>
      </c>
      <c r="AB4" s="91">
        <v>2.35</v>
      </c>
      <c r="AC4" s="91">
        <v>2.3199999999999998</v>
      </c>
      <c r="AD4" s="91">
        <v>2.35</v>
      </c>
      <c r="AE4" s="91">
        <v>2.3199999999999998</v>
      </c>
      <c r="AF4" s="91">
        <v>2.2799999999999998</v>
      </c>
      <c r="AG4" s="91">
        <v>2.23</v>
      </c>
      <c r="AH4" s="95">
        <v>2.2400000000000002</v>
      </c>
    </row>
    <row r="5" spans="1:34" ht="16.5" x14ac:dyDescent="0.35">
      <c r="A5" s="109"/>
      <c r="B5" s="91">
        <v>2.84</v>
      </c>
      <c r="C5" s="90">
        <v>2.93</v>
      </c>
      <c r="D5" s="90">
        <v>3.11</v>
      </c>
      <c r="E5" s="90">
        <v>3.14</v>
      </c>
      <c r="F5" s="94">
        <v>3.05</v>
      </c>
      <c r="G5" s="25"/>
      <c r="H5" s="91">
        <v>2.19</v>
      </c>
      <c r="I5" s="90">
        <v>2.25</v>
      </c>
      <c r="J5" s="90">
        <v>2.31</v>
      </c>
      <c r="K5" s="90">
        <v>2.36</v>
      </c>
      <c r="L5" s="90">
        <v>2.33</v>
      </c>
      <c r="M5" s="90">
        <v>2.34</v>
      </c>
      <c r="N5" s="90">
        <v>2.39</v>
      </c>
      <c r="O5" s="90">
        <v>2.33</v>
      </c>
      <c r="P5" s="90">
        <v>2.2799999999999998</v>
      </c>
      <c r="Q5" s="94">
        <v>2.21</v>
      </c>
      <c r="R5" s="109"/>
      <c r="S5" s="91">
        <v>2.79</v>
      </c>
      <c r="T5" s="90">
        <v>2.96</v>
      </c>
      <c r="U5" s="90">
        <v>3.17</v>
      </c>
      <c r="V5" s="90">
        <v>3.15</v>
      </c>
      <c r="W5" s="94">
        <v>3.06</v>
      </c>
      <c r="X5" s="25"/>
      <c r="Y5" s="91">
        <v>2.2799999999999998</v>
      </c>
      <c r="Z5" s="90">
        <v>2.2999999999999998</v>
      </c>
      <c r="AA5" s="90">
        <v>2.35</v>
      </c>
      <c r="AB5" s="90">
        <v>2.31</v>
      </c>
      <c r="AC5" s="90">
        <v>2.29</v>
      </c>
      <c r="AD5" s="90">
        <v>2.34</v>
      </c>
      <c r="AE5" s="90">
        <v>2.36</v>
      </c>
      <c r="AF5" s="90">
        <v>2.34</v>
      </c>
      <c r="AG5" s="90">
        <v>2.2400000000000002</v>
      </c>
      <c r="AH5" s="94">
        <v>2.31</v>
      </c>
    </row>
    <row r="6" spans="1:34" ht="16.5" x14ac:dyDescent="0.35">
      <c r="A6" s="109"/>
      <c r="B6" s="91">
        <v>2.75</v>
      </c>
      <c r="C6" s="90">
        <v>2.85</v>
      </c>
      <c r="D6" s="90">
        <v>3.11</v>
      </c>
      <c r="E6" s="90">
        <v>3.11</v>
      </c>
      <c r="F6" s="94">
        <v>3.06</v>
      </c>
      <c r="G6" s="25"/>
      <c r="H6" s="91">
        <v>2.39</v>
      </c>
      <c r="I6" s="90">
        <v>2.2999999999999998</v>
      </c>
      <c r="J6" s="90">
        <v>2.29</v>
      </c>
      <c r="K6" s="90">
        <v>2.37</v>
      </c>
      <c r="L6" s="90">
        <v>2.2999999999999998</v>
      </c>
      <c r="M6" s="90">
        <v>2.37</v>
      </c>
      <c r="N6" s="90">
        <v>2.33</v>
      </c>
      <c r="O6" s="90">
        <v>2.29</v>
      </c>
      <c r="P6" s="90">
        <v>2.2799999999999998</v>
      </c>
      <c r="Q6" s="94">
        <v>2.2400000000000002</v>
      </c>
      <c r="R6" s="109"/>
      <c r="S6" s="91">
        <v>2.81</v>
      </c>
      <c r="T6" s="90">
        <v>2.92</v>
      </c>
      <c r="U6" s="90">
        <v>3.13</v>
      </c>
      <c r="V6" s="90">
        <v>3.16</v>
      </c>
      <c r="W6" s="94">
        <v>3.14</v>
      </c>
      <c r="X6" s="25"/>
      <c r="Y6" s="91">
        <v>2.2400000000000002</v>
      </c>
      <c r="Z6" s="90">
        <v>2.2799999999999998</v>
      </c>
      <c r="AA6" s="90">
        <v>2.3199999999999998</v>
      </c>
      <c r="AB6" s="90">
        <v>2.34</v>
      </c>
      <c r="AC6" s="90">
        <v>2.33</v>
      </c>
      <c r="AD6" s="90">
        <v>2.36</v>
      </c>
      <c r="AE6" s="90">
        <v>2.36</v>
      </c>
      <c r="AF6" s="90">
        <v>2.33</v>
      </c>
      <c r="AG6" s="90">
        <v>2.27</v>
      </c>
      <c r="AH6" s="94">
        <v>2.2000000000000002</v>
      </c>
    </row>
    <row r="7" spans="1:34" ht="16.5" x14ac:dyDescent="0.35">
      <c r="A7" s="109"/>
      <c r="B7" s="91">
        <v>2.78</v>
      </c>
      <c r="C7" s="90">
        <v>2.91</v>
      </c>
      <c r="D7" s="90">
        <v>3.1</v>
      </c>
      <c r="E7" s="90">
        <v>3.17</v>
      </c>
      <c r="F7" s="94">
        <v>3.12</v>
      </c>
      <c r="G7" s="25"/>
      <c r="H7" s="91">
        <v>2.2999999999999998</v>
      </c>
      <c r="I7" s="90">
        <v>2.2999999999999998</v>
      </c>
      <c r="J7" s="90">
        <v>2.36</v>
      </c>
      <c r="K7" s="90">
        <v>2.36</v>
      </c>
      <c r="L7" s="90">
        <v>2.38</v>
      </c>
      <c r="M7" s="90">
        <v>2.36</v>
      </c>
      <c r="N7" s="90">
        <v>2.34</v>
      </c>
      <c r="O7" s="90">
        <v>2.36</v>
      </c>
      <c r="P7" s="90">
        <v>2.31</v>
      </c>
      <c r="Q7" s="94">
        <v>2.2999999999999998</v>
      </c>
      <c r="R7" s="109"/>
      <c r="S7" s="91">
        <v>2.78</v>
      </c>
      <c r="T7" s="90">
        <v>2.93</v>
      </c>
      <c r="U7" s="90">
        <v>3.21</v>
      </c>
      <c r="V7" s="90">
        <v>3.22</v>
      </c>
      <c r="W7" s="94">
        <v>3.05</v>
      </c>
      <c r="X7" s="25"/>
      <c r="Y7" s="91">
        <v>2.25</v>
      </c>
      <c r="Z7" s="90">
        <v>2.3199999999999998</v>
      </c>
      <c r="AA7" s="90">
        <v>2.35</v>
      </c>
      <c r="AB7" s="90">
        <v>2.39</v>
      </c>
      <c r="AC7" s="90">
        <v>2.37</v>
      </c>
      <c r="AD7" s="90">
        <v>2.2999999999999998</v>
      </c>
      <c r="AE7" s="90">
        <v>2.38</v>
      </c>
      <c r="AF7" s="90">
        <v>2.35</v>
      </c>
      <c r="AG7" s="90">
        <v>2.2999999999999998</v>
      </c>
      <c r="AH7" s="94">
        <v>2.34</v>
      </c>
    </row>
    <row r="8" spans="1:34" ht="16.5" x14ac:dyDescent="0.35">
      <c r="A8" s="109"/>
      <c r="B8" s="91">
        <v>2.83</v>
      </c>
      <c r="C8" s="90">
        <v>2.9</v>
      </c>
      <c r="D8" s="90">
        <v>3.16</v>
      </c>
      <c r="E8" s="90">
        <v>3.18</v>
      </c>
      <c r="F8" s="94">
        <v>3.09</v>
      </c>
      <c r="G8" s="25"/>
      <c r="H8" s="91">
        <v>2.25</v>
      </c>
      <c r="I8" s="90">
        <v>2.2599999999999998</v>
      </c>
      <c r="J8" s="90">
        <v>2.36</v>
      </c>
      <c r="K8" s="90">
        <v>2.41</v>
      </c>
      <c r="L8" s="90">
        <v>2.36</v>
      </c>
      <c r="M8" s="90">
        <v>2.31</v>
      </c>
      <c r="N8" s="90">
        <v>2.37</v>
      </c>
      <c r="O8" s="90">
        <v>2.39</v>
      </c>
      <c r="P8" s="90">
        <v>2.34</v>
      </c>
      <c r="Q8" s="94">
        <v>2.2799999999999998</v>
      </c>
      <c r="R8" s="109"/>
      <c r="S8" s="91">
        <v>2.82</v>
      </c>
      <c r="T8" s="90">
        <v>2.93</v>
      </c>
      <c r="U8" s="90">
        <v>3.09</v>
      </c>
      <c r="V8" s="90">
        <v>3.2</v>
      </c>
      <c r="W8" s="94">
        <v>3.18</v>
      </c>
      <c r="X8" s="25"/>
      <c r="Y8" s="91">
        <v>2.2999999999999998</v>
      </c>
      <c r="Z8" s="90">
        <v>2.33</v>
      </c>
      <c r="AA8" s="90">
        <v>2.34</v>
      </c>
      <c r="AB8" s="90">
        <v>2.37</v>
      </c>
      <c r="AC8" s="90">
        <v>2.35</v>
      </c>
      <c r="AD8" s="90">
        <v>2.33</v>
      </c>
      <c r="AE8" s="90">
        <v>2.4</v>
      </c>
      <c r="AF8" s="90">
        <v>2.33</v>
      </c>
      <c r="AG8" s="90">
        <v>2.19</v>
      </c>
      <c r="AH8" s="94">
        <v>2.2799999999999998</v>
      </c>
    </row>
    <row r="9" spans="1:34" ht="16.5" x14ac:dyDescent="0.35">
      <c r="A9" s="110"/>
      <c r="B9" s="90">
        <v>2.9</v>
      </c>
      <c r="C9" s="90">
        <v>2.87</v>
      </c>
      <c r="D9" s="90">
        <v>3.11</v>
      </c>
      <c r="E9" s="90">
        <v>3.17</v>
      </c>
      <c r="F9" s="94">
        <v>3.19</v>
      </c>
      <c r="G9" s="25"/>
      <c r="H9" s="90">
        <v>2.16</v>
      </c>
      <c r="I9" s="90">
        <v>2.2200000000000002</v>
      </c>
      <c r="J9" s="90">
        <v>2.34</v>
      </c>
      <c r="K9" s="90">
        <v>2.37</v>
      </c>
      <c r="L9" s="90">
        <v>2.37</v>
      </c>
      <c r="M9" s="90">
        <v>2.2599999999999998</v>
      </c>
      <c r="N9" s="90">
        <v>2.2599999999999998</v>
      </c>
      <c r="O9" s="90">
        <v>2.34</v>
      </c>
      <c r="P9" s="90">
        <v>2.35</v>
      </c>
      <c r="Q9" s="94">
        <v>2.2400000000000002</v>
      </c>
      <c r="R9" s="110"/>
      <c r="S9" s="90">
        <v>2.82</v>
      </c>
      <c r="T9" s="90">
        <v>2.9</v>
      </c>
      <c r="U9" s="90">
        <v>3.05</v>
      </c>
      <c r="V9" s="90">
        <v>3.21</v>
      </c>
      <c r="W9" s="94">
        <v>3.2</v>
      </c>
      <c r="X9" s="25"/>
      <c r="Y9" s="90">
        <v>2.11</v>
      </c>
      <c r="Z9" s="90">
        <v>2.2400000000000002</v>
      </c>
      <c r="AA9" s="90">
        <v>2.29</v>
      </c>
      <c r="AB9" s="90">
        <v>2.34</v>
      </c>
      <c r="AC9" s="90">
        <v>2.37</v>
      </c>
      <c r="AD9" s="90">
        <v>2.31</v>
      </c>
      <c r="AE9" s="90">
        <v>2.29</v>
      </c>
      <c r="AF9" s="90">
        <v>2.23</v>
      </c>
      <c r="AG9" s="90">
        <v>2.27</v>
      </c>
      <c r="AH9" s="94">
        <v>2.14</v>
      </c>
    </row>
    <row r="10" spans="1:34" ht="16.5" x14ac:dyDescent="0.35">
      <c r="A10" s="111"/>
      <c r="B10" s="90">
        <v>2.87</v>
      </c>
      <c r="C10" s="90">
        <v>2.84</v>
      </c>
      <c r="D10" s="90">
        <v>3.04</v>
      </c>
      <c r="E10" s="90">
        <v>3.17</v>
      </c>
      <c r="F10" s="94">
        <v>3.17</v>
      </c>
      <c r="G10" s="31"/>
      <c r="H10" s="90">
        <v>2.2000000000000002</v>
      </c>
      <c r="I10" s="90">
        <v>2.2799999999999998</v>
      </c>
      <c r="J10" s="90">
        <v>2.38</v>
      </c>
      <c r="K10" s="90">
        <v>2.48</v>
      </c>
      <c r="L10" s="90">
        <v>2.4500000000000002</v>
      </c>
      <c r="M10" s="90">
        <v>2.44</v>
      </c>
      <c r="N10" s="90">
        <v>2.4</v>
      </c>
      <c r="O10" s="90">
        <v>2.38</v>
      </c>
      <c r="P10" s="90">
        <v>2.34</v>
      </c>
      <c r="Q10" s="94">
        <v>2.2400000000000002</v>
      </c>
      <c r="R10" s="111"/>
      <c r="S10" s="90">
        <v>2.9</v>
      </c>
      <c r="T10" s="90">
        <v>2.91</v>
      </c>
      <c r="U10" s="90">
        <v>3.18</v>
      </c>
      <c r="V10" s="90">
        <v>3.22</v>
      </c>
      <c r="W10" s="94">
        <v>3.18</v>
      </c>
      <c r="X10" s="31"/>
      <c r="Y10" s="90">
        <v>2.2000000000000002</v>
      </c>
      <c r="Z10" s="90">
        <v>2.2999999999999998</v>
      </c>
      <c r="AA10" s="90">
        <v>2.4900000000000002</v>
      </c>
      <c r="AB10" s="90">
        <v>2.4900000000000002</v>
      </c>
      <c r="AC10" s="90">
        <v>2.41</v>
      </c>
      <c r="AD10" s="90">
        <v>2.4300000000000002</v>
      </c>
      <c r="AE10" s="90">
        <v>2.35</v>
      </c>
      <c r="AF10" s="90">
        <v>2.44</v>
      </c>
      <c r="AG10" s="90">
        <v>2.34</v>
      </c>
      <c r="AH10" s="94">
        <v>2.2400000000000002</v>
      </c>
    </row>
    <row r="11" spans="1:34" ht="16.5" x14ac:dyDescent="0.35">
      <c r="A11" s="109"/>
      <c r="B11" s="96">
        <v>2.88</v>
      </c>
      <c r="C11" s="96">
        <v>2.84</v>
      </c>
      <c r="D11" s="96">
        <v>3.03</v>
      </c>
      <c r="E11" s="96">
        <v>3.08</v>
      </c>
      <c r="F11" s="97">
        <v>3.2</v>
      </c>
      <c r="G11" s="23"/>
      <c r="H11" s="96">
        <v>2.2000000000000002</v>
      </c>
      <c r="I11" s="96">
        <v>2.27</v>
      </c>
      <c r="J11" s="96">
        <v>2.36</v>
      </c>
      <c r="K11" s="96">
        <v>2.44</v>
      </c>
      <c r="L11" s="96">
        <v>2.4700000000000002</v>
      </c>
      <c r="M11" s="96">
        <v>2.44</v>
      </c>
      <c r="N11" s="96">
        <v>2.38</v>
      </c>
      <c r="O11" s="96">
        <v>2.4300000000000002</v>
      </c>
      <c r="P11" s="96">
        <v>2.42</v>
      </c>
      <c r="Q11" s="97">
        <v>2.2200000000000002</v>
      </c>
      <c r="R11" s="109"/>
      <c r="S11" s="96">
        <v>2.75</v>
      </c>
      <c r="T11" s="96">
        <v>2.81</v>
      </c>
      <c r="U11" s="96">
        <v>3.1</v>
      </c>
      <c r="V11" s="96">
        <v>3.16</v>
      </c>
      <c r="W11" s="97">
        <v>3.15</v>
      </c>
      <c r="X11" s="23"/>
      <c r="Y11" s="96">
        <v>2.2599999999999998</v>
      </c>
      <c r="Z11" s="96">
        <v>2.35</v>
      </c>
      <c r="AA11" s="96">
        <v>2.46</v>
      </c>
      <c r="AB11" s="96">
        <v>2.5</v>
      </c>
      <c r="AC11" s="96">
        <v>2.4900000000000002</v>
      </c>
      <c r="AD11" s="96">
        <v>2.4300000000000002</v>
      </c>
      <c r="AE11" s="96">
        <v>2.41</v>
      </c>
      <c r="AF11" s="96">
        <v>2.38</v>
      </c>
      <c r="AG11" s="96">
        <v>2.2599999999999998</v>
      </c>
      <c r="AH11" s="97">
        <v>2.23</v>
      </c>
    </row>
    <row r="12" spans="1:34" ht="16.5" x14ac:dyDescent="0.35">
      <c r="A12" s="109"/>
      <c r="B12" s="90">
        <v>2.9</v>
      </c>
      <c r="C12" s="90">
        <v>2.97</v>
      </c>
      <c r="D12" s="90">
        <v>3.14</v>
      </c>
      <c r="E12" s="90">
        <v>3.16</v>
      </c>
      <c r="F12" s="94">
        <v>3.17</v>
      </c>
      <c r="G12" s="25"/>
      <c r="H12" s="90">
        <v>2.12</v>
      </c>
      <c r="I12" s="90">
        <v>2.21</v>
      </c>
      <c r="J12" s="90">
        <v>2.31</v>
      </c>
      <c r="K12" s="90">
        <v>2.4</v>
      </c>
      <c r="L12" s="90">
        <v>2.37</v>
      </c>
      <c r="M12" s="90">
        <v>2.31</v>
      </c>
      <c r="N12" s="90">
        <v>2.3199999999999998</v>
      </c>
      <c r="O12" s="90">
        <v>2.2599999999999998</v>
      </c>
      <c r="P12" s="90">
        <v>2.2999999999999998</v>
      </c>
      <c r="Q12" s="94">
        <v>2.21</v>
      </c>
      <c r="R12" s="109"/>
      <c r="S12" s="90">
        <v>2.84</v>
      </c>
      <c r="T12" s="90">
        <v>2.85</v>
      </c>
      <c r="U12" s="90">
        <v>2.99</v>
      </c>
      <c r="V12" s="90">
        <v>3.2</v>
      </c>
      <c r="W12" s="94">
        <v>3.17</v>
      </c>
      <c r="X12" s="25"/>
      <c r="Y12" s="90">
        <v>2.2400000000000002</v>
      </c>
      <c r="Z12" s="90">
        <v>2.41</v>
      </c>
      <c r="AA12" s="90">
        <v>2.4700000000000002</v>
      </c>
      <c r="AB12" s="90">
        <v>2.42</v>
      </c>
      <c r="AC12" s="90">
        <v>2.4700000000000002</v>
      </c>
      <c r="AD12" s="90">
        <v>2.44</v>
      </c>
      <c r="AE12" s="90">
        <v>2.41</v>
      </c>
      <c r="AF12" s="90">
        <v>2.33</v>
      </c>
      <c r="AG12" s="90">
        <v>2.27</v>
      </c>
      <c r="AH12" s="94">
        <v>2.27</v>
      </c>
    </row>
    <row r="13" spans="1:34" thickBot="1" x14ac:dyDescent="0.4">
      <c r="A13" s="112"/>
      <c r="B13" s="92">
        <v>2.85</v>
      </c>
      <c r="C13" s="92">
        <v>2.99</v>
      </c>
      <c r="D13" s="92">
        <v>3.11</v>
      </c>
      <c r="E13" s="92">
        <v>3.24</v>
      </c>
      <c r="F13" s="93">
        <v>3.2</v>
      </c>
      <c r="G13" s="33"/>
      <c r="H13" s="92">
        <v>2.1</v>
      </c>
      <c r="I13" s="92">
        <v>2.1800000000000002</v>
      </c>
      <c r="J13" s="92">
        <v>2.33</v>
      </c>
      <c r="K13" s="92">
        <v>2.37</v>
      </c>
      <c r="L13" s="92">
        <v>2.3199999999999998</v>
      </c>
      <c r="M13" s="92">
        <v>2.29</v>
      </c>
      <c r="N13" s="92">
        <v>2.29</v>
      </c>
      <c r="O13" s="92">
        <v>2.34</v>
      </c>
      <c r="P13" s="92">
        <v>2.2999999999999998</v>
      </c>
      <c r="Q13" s="93">
        <v>2.15</v>
      </c>
      <c r="R13" s="112"/>
      <c r="S13" s="92">
        <v>2.8</v>
      </c>
      <c r="T13" s="92">
        <v>2.82</v>
      </c>
      <c r="U13" s="92">
        <v>3.02</v>
      </c>
      <c r="V13" s="92">
        <v>3.27</v>
      </c>
      <c r="W13" s="93">
        <v>3.19</v>
      </c>
      <c r="X13" s="33"/>
      <c r="Y13" s="92">
        <v>2.16</v>
      </c>
      <c r="Z13" s="92">
        <v>2.2999999999999998</v>
      </c>
      <c r="AA13" s="92">
        <v>2.36</v>
      </c>
      <c r="AB13" s="92">
        <v>2.36</v>
      </c>
      <c r="AC13" s="92">
        <v>2.36</v>
      </c>
      <c r="AD13" s="92">
        <v>2.2999999999999998</v>
      </c>
      <c r="AE13" s="92">
        <v>2.29</v>
      </c>
      <c r="AF13" s="92">
        <v>2.23</v>
      </c>
      <c r="AG13" s="92">
        <v>2.2599999999999998</v>
      </c>
      <c r="AH13" s="93">
        <v>2.15</v>
      </c>
    </row>
    <row r="14" spans="1:34" ht="16.5" x14ac:dyDescent="0.35">
      <c r="A14" s="113" t="s">
        <v>75</v>
      </c>
      <c r="B14" s="114">
        <v>2.52</v>
      </c>
      <c r="C14" s="115">
        <v>2.64</v>
      </c>
      <c r="D14" s="115">
        <v>2.86</v>
      </c>
      <c r="E14" s="115">
        <v>2.84</v>
      </c>
      <c r="F14" s="116">
        <v>2.79</v>
      </c>
      <c r="G14" s="113" t="s">
        <v>75</v>
      </c>
      <c r="H14" s="115">
        <v>1.93</v>
      </c>
      <c r="I14" s="115">
        <v>1.88</v>
      </c>
      <c r="J14" s="115">
        <v>1.95</v>
      </c>
      <c r="K14" s="115">
        <v>2.0099999999999998</v>
      </c>
      <c r="L14" s="115">
        <v>1.99</v>
      </c>
      <c r="M14" s="115">
        <v>1.96</v>
      </c>
      <c r="N14" s="115">
        <v>1.96</v>
      </c>
      <c r="O14" s="115">
        <v>1.92</v>
      </c>
      <c r="P14" s="115">
        <v>1.94</v>
      </c>
      <c r="Q14" s="116">
        <v>1.87</v>
      </c>
      <c r="R14" s="113" t="s">
        <v>75</v>
      </c>
      <c r="S14" s="114">
        <v>1.42</v>
      </c>
      <c r="T14" s="115">
        <v>1.45</v>
      </c>
      <c r="U14" s="115">
        <v>1.71</v>
      </c>
      <c r="V14" s="115">
        <v>1.74</v>
      </c>
      <c r="W14" s="116">
        <v>1.67</v>
      </c>
      <c r="X14" s="113" t="s">
        <v>75</v>
      </c>
      <c r="Y14" s="115">
        <v>0.77</v>
      </c>
      <c r="Z14" s="115">
        <v>0.68</v>
      </c>
      <c r="AA14" s="115">
        <v>0.76</v>
      </c>
      <c r="AB14" s="115">
        <v>0.76</v>
      </c>
      <c r="AC14" s="115">
        <v>0.76</v>
      </c>
      <c r="AD14" s="115">
        <v>0.74</v>
      </c>
      <c r="AE14" s="115">
        <v>0.78</v>
      </c>
      <c r="AF14" s="115">
        <v>0.74</v>
      </c>
      <c r="AG14" s="115">
        <v>0.73</v>
      </c>
      <c r="AH14" s="116">
        <v>0.77</v>
      </c>
    </row>
    <row r="15" spans="1:34" ht="16.5" x14ac:dyDescent="0.35">
      <c r="A15" s="14"/>
      <c r="B15" s="98">
        <v>2.56</v>
      </c>
      <c r="C15" s="98">
        <v>2.69</v>
      </c>
      <c r="D15" s="98">
        <v>2.86</v>
      </c>
      <c r="E15" s="98">
        <v>2.88</v>
      </c>
      <c r="F15" s="99">
        <v>2.78</v>
      </c>
      <c r="G15" s="25"/>
      <c r="H15" s="98">
        <v>1.97</v>
      </c>
      <c r="I15" s="98">
        <v>1.91</v>
      </c>
      <c r="J15" s="98">
        <v>2.0299999999999998</v>
      </c>
      <c r="K15" s="98">
        <v>2.02</v>
      </c>
      <c r="L15" s="98">
        <v>2.04</v>
      </c>
      <c r="M15" s="98">
        <v>2.02</v>
      </c>
      <c r="N15" s="98">
        <v>1.98</v>
      </c>
      <c r="O15" s="98">
        <v>1.97</v>
      </c>
      <c r="P15" s="98">
        <v>1.94</v>
      </c>
      <c r="Q15" s="99">
        <v>1.91</v>
      </c>
      <c r="R15" s="14"/>
      <c r="S15" s="98">
        <v>1.4</v>
      </c>
      <c r="T15" s="98">
        <v>1.48</v>
      </c>
      <c r="U15" s="98">
        <v>1.7</v>
      </c>
      <c r="V15" s="98">
        <v>1.7</v>
      </c>
      <c r="W15" s="99">
        <v>1.65</v>
      </c>
      <c r="X15" s="25"/>
      <c r="Y15" s="98">
        <v>0.69</v>
      </c>
      <c r="Z15" s="98">
        <v>0.71</v>
      </c>
      <c r="AA15" s="98">
        <v>0.75</v>
      </c>
      <c r="AB15" s="98">
        <v>0.82</v>
      </c>
      <c r="AC15" s="98">
        <v>0.83</v>
      </c>
      <c r="AD15" s="98">
        <v>0.83</v>
      </c>
      <c r="AE15" s="98">
        <v>0.82</v>
      </c>
      <c r="AF15" s="98">
        <v>0.82</v>
      </c>
      <c r="AG15" s="98">
        <v>0.8</v>
      </c>
      <c r="AH15" s="99">
        <v>0.8</v>
      </c>
    </row>
    <row r="16" spans="1:34" ht="16.5" x14ac:dyDescent="0.35">
      <c r="A16" s="14"/>
      <c r="B16" s="98">
        <v>2.52</v>
      </c>
      <c r="C16" s="98">
        <v>2.65</v>
      </c>
      <c r="D16" s="98">
        <v>2.85</v>
      </c>
      <c r="E16" s="98">
        <v>2.86</v>
      </c>
      <c r="F16" s="99">
        <v>2.79</v>
      </c>
      <c r="G16" s="25"/>
      <c r="H16" s="98">
        <v>1.85</v>
      </c>
      <c r="I16" s="98">
        <v>1.88</v>
      </c>
      <c r="J16" s="98">
        <v>1.98</v>
      </c>
      <c r="K16" s="98">
        <v>2.0099999999999998</v>
      </c>
      <c r="L16" s="98">
        <v>2.02</v>
      </c>
      <c r="M16" s="98">
        <v>2</v>
      </c>
      <c r="N16" s="98">
        <v>1.98</v>
      </c>
      <c r="O16" s="98">
        <v>1.96</v>
      </c>
      <c r="P16" s="98">
        <v>1.96</v>
      </c>
      <c r="Q16" s="99">
        <v>1.88</v>
      </c>
      <c r="R16" s="14"/>
      <c r="S16" s="98">
        <v>1.39</v>
      </c>
      <c r="T16" s="98">
        <v>1.48</v>
      </c>
      <c r="U16" s="98">
        <v>1.67</v>
      </c>
      <c r="V16" s="98">
        <v>1.73</v>
      </c>
      <c r="W16" s="99">
        <v>1.67</v>
      </c>
      <c r="X16" s="25"/>
      <c r="Y16" s="98">
        <v>0.67</v>
      </c>
      <c r="Z16" s="98">
        <v>0.68</v>
      </c>
      <c r="AA16" s="98">
        <v>0.77</v>
      </c>
      <c r="AB16" s="98">
        <v>0.75</v>
      </c>
      <c r="AC16" s="98">
        <v>0.76</v>
      </c>
      <c r="AD16" s="98">
        <v>0.75</v>
      </c>
      <c r="AE16" s="98">
        <v>0.76</v>
      </c>
      <c r="AF16" s="98">
        <v>0.72</v>
      </c>
      <c r="AG16" s="98">
        <v>0.73</v>
      </c>
      <c r="AH16" s="99">
        <v>0.73</v>
      </c>
    </row>
    <row r="17" spans="1:34" ht="16.5" x14ac:dyDescent="0.35">
      <c r="A17" s="14"/>
      <c r="B17" s="98">
        <v>2.56</v>
      </c>
      <c r="C17" s="98">
        <v>2.64</v>
      </c>
      <c r="D17" s="98">
        <v>2.87</v>
      </c>
      <c r="E17" s="98">
        <v>2.89</v>
      </c>
      <c r="F17" s="99">
        <v>2.81</v>
      </c>
      <c r="G17" s="25"/>
      <c r="H17" s="98">
        <v>1.94</v>
      </c>
      <c r="I17" s="98">
        <v>1.9</v>
      </c>
      <c r="J17" s="98">
        <v>2.0099999999999998</v>
      </c>
      <c r="K17" s="98">
        <v>2.02</v>
      </c>
      <c r="L17" s="98">
        <v>2</v>
      </c>
      <c r="M17" s="98">
        <v>2.0099999999999998</v>
      </c>
      <c r="N17" s="98">
        <v>1.98</v>
      </c>
      <c r="O17" s="98">
        <v>2</v>
      </c>
      <c r="P17" s="98">
        <v>1.97</v>
      </c>
      <c r="Q17" s="99">
        <v>1.9</v>
      </c>
      <c r="R17" s="14"/>
      <c r="S17" s="98">
        <v>1.37</v>
      </c>
      <c r="T17" s="98">
        <v>1.47</v>
      </c>
      <c r="U17" s="98">
        <v>1.69</v>
      </c>
      <c r="V17" s="98">
        <v>1.69</v>
      </c>
      <c r="W17" s="99">
        <v>1.64</v>
      </c>
      <c r="X17" s="25"/>
      <c r="Y17" s="98">
        <v>0.65</v>
      </c>
      <c r="Z17" s="98">
        <v>0.71</v>
      </c>
      <c r="AA17" s="98">
        <v>0.76</v>
      </c>
      <c r="AB17" s="98">
        <v>0.74</v>
      </c>
      <c r="AC17" s="98">
        <v>0.76</v>
      </c>
      <c r="AD17" s="98">
        <v>0.76</v>
      </c>
      <c r="AE17" s="98">
        <v>0.76</v>
      </c>
      <c r="AF17" s="98">
        <v>0.77</v>
      </c>
      <c r="AG17" s="98">
        <v>0.77</v>
      </c>
      <c r="AH17" s="99">
        <v>0.72</v>
      </c>
    </row>
    <row r="18" spans="1:34" ht="16.5" x14ac:dyDescent="0.35">
      <c r="A18" s="14"/>
      <c r="B18" s="98">
        <v>2.52</v>
      </c>
      <c r="C18" s="98">
        <v>2.63</v>
      </c>
      <c r="D18" s="98">
        <v>2.79</v>
      </c>
      <c r="E18" s="98">
        <v>2.82</v>
      </c>
      <c r="F18" s="99">
        <v>2.79</v>
      </c>
      <c r="G18" s="25"/>
      <c r="H18" s="98">
        <v>1.79</v>
      </c>
      <c r="I18" s="98">
        <v>1.84</v>
      </c>
      <c r="J18" s="98">
        <v>1.94</v>
      </c>
      <c r="K18" s="98">
        <v>1.97</v>
      </c>
      <c r="L18" s="98">
        <v>1.97</v>
      </c>
      <c r="M18" s="98">
        <v>1.91</v>
      </c>
      <c r="N18" s="98">
        <v>1.98</v>
      </c>
      <c r="O18" s="98">
        <v>1.97</v>
      </c>
      <c r="P18" s="98">
        <v>1.94</v>
      </c>
      <c r="Q18" s="99">
        <v>1.89</v>
      </c>
      <c r="R18" s="14"/>
      <c r="S18" s="98">
        <v>1.36</v>
      </c>
      <c r="T18" s="98">
        <v>1.48</v>
      </c>
      <c r="U18" s="98">
        <v>1.67</v>
      </c>
      <c r="V18" s="98">
        <v>1.69</v>
      </c>
      <c r="W18" s="99">
        <v>1.68</v>
      </c>
      <c r="X18" s="25"/>
      <c r="Y18" s="98">
        <v>0.56999999999999995</v>
      </c>
      <c r="Z18" s="98">
        <v>0.66</v>
      </c>
      <c r="AA18" s="98">
        <v>0.68</v>
      </c>
      <c r="AB18" s="98">
        <v>0.7</v>
      </c>
      <c r="AC18" s="98">
        <v>0.72</v>
      </c>
      <c r="AD18" s="98">
        <v>0.74</v>
      </c>
      <c r="AE18" s="98">
        <v>0.71</v>
      </c>
      <c r="AF18" s="98">
        <v>0.7</v>
      </c>
      <c r="AG18" s="98">
        <v>0.72</v>
      </c>
      <c r="AH18" s="99">
        <v>0.7</v>
      </c>
    </row>
    <row r="19" spans="1:34" ht="16.5" x14ac:dyDescent="0.35">
      <c r="A19" s="14"/>
      <c r="B19" s="98">
        <v>2.57</v>
      </c>
      <c r="C19" s="98">
        <v>2.52</v>
      </c>
      <c r="D19" s="98">
        <v>2.84</v>
      </c>
      <c r="E19" s="98">
        <v>2.93</v>
      </c>
      <c r="F19" s="99">
        <v>2.84</v>
      </c>
      <c r="G19" s="25"/>
      <c r="H19" s="98">
        <v>1.69</v>
      </c>
      <c r="I19" s="98">
        <v>1.87</v>
      </c>
      <c r="J19" s="98">
        <v>1.99</v>
      </c>
      <c r="K19" s="98">
        <v>1.97</v>
      </c>
      <c r="L19" s="98">
        <v>1.95</v>
      </c>
      <c r="M19" s="98">
        <v>1.91</v>
      </c>
      <c r="N19" s="98">
        <v>1.91</v>
      </c>
      <c r="O19" s="98">
        <v>1.94</v>
      </c>
      <c r="P19" s="98">
        <v>1.9</v>
      </c>
      <c r="Q19" s="99">
        <v>1.83</v>
      </c>
      <c r="R19" s="14"/>
      <c r="S19" s="98">
        <v>1.75</v>
      </c>
      <c r="T19" s="98">
        <v>1.8</v>
      </c>
      <c r="U19" s="98">
        <v>2.06</v>
      </c>
      <c r="V19" s="98">
        <v>2.09</v>
      </c>
      <c r="W19" s="99">
        <v>2.15</v>
      </c>
      <c r="X19" s="25"/>
      <c r="Y19" s="98">
        <v>0.91</v>
      </c>
      <c r="Z19" s="98">
        <v>0.96</v>
      </c>
      <c r="AA19" s="98">
        <v>1.02</v>
      </c>
      <c r="AB19" s="98">
        <v>1.04</v>
      </c>
      <c r="AC19" s="98">
        <v>1.05</v>
      </c>
      <c r="AD19" s="98">
        <v>0.96</v>
      </c>
      <c r="AE19" s="98">
        <v>0.98</v>
      </c>
      <c r="AF19" s="98">
        <v>0.95</v>
      </c>
      <c r="AG19" s="98">
        <v>1.01</v>
      </c>
      <c r="AH19" s="99">
        <v>0.98</v>
      </c>
    </row>
    <row r="20" spans="1:34" ht="16.5" x14ac:dyDescent="0.35">
      <c r="A20" s="14"/>
      <c r="B20" s="98">
        <v>2.57</v>
      </c>
      <c r="C20" s="98">
        <v>2.61</v>
      </c>
      <c r="D20" s="98">
        <v>2.85</v>
      </c>
      <c r="E20" s="98">
        <v>2.94</v>
      </c>
      <c r="F20" s="99">
        <v>2.94</v>
      </c>
      <c r="G20" s="25"/>
      <c r="H20" s="98">
        <v>1.85</v>
      </c>
      <c r="I20" s="98">
        <v>1.95</v>
      </c>
      <c r="J20" s="98">
        <v>2.0699999999999998</v>
      </c>
      <c r="K20" s="98">
        <v>2.0499999999999998</v>
      </c>
      <c r="L20" s="98">
        <v>2.06</v>
      </c>
      <c r="M20" s="98">
        <v>2.06</v>
      </c>
      <c r="N20" s="98">
        <v>2.06</v>
      </c>
      <c r="O20" s="98">
        <v>2</v>
      </c>
      <c r="P20" s="98">
        <v>1.92</v>
      </c>
      <c r="Q20" s="99">
        <v>1.85</v>
      </c>
      <c r="R20" s="14"/>
      <c r="S20" s="98">
        <v>1.74</v>
      </c>
      <c r="T20" s="98">
        <v>1.78</v>
      </c>
      <c r="U20" s="98">
        <v>2.0299999999999998</v>
      </c>
      <c r="V20" s="98">
        <v>2.0699999999999998</v>
      </c>
      <c r="W20" s="99">
        <v>2.13</v>
      </c>
      <c r="X20" s="25"/>
      <c r="Y20" s="98">
        <v>0.93</v>
      </c>
      <c r="Z20" s="98">
        <v>1</v>
      </c>
      <c r="AA20" s="98">
        <v>1.1599999999999999</v>
      </c>
      <c r="AB20" s="98">
        <v>1.1399999999999999</v>
      </c>
      <c r="AC20" s="98">
        <v>1.1100000000000001</v>
      </c>
      <c r="AD20" s="98">
        <v>1.01</v>
      </c>
      <c r="AE20" s="98">
        <v>1.02</v>
      </c>
      <c r="AF20" s="98">
        <v>1.01</v>
      </c>
      <c r="AG20" s="98">
        <v>0.99</v>
      </c>
      <c r="AH20" s="99">
        <v>0.93</v>
      </c>
    </row>
    <row r="21" spans="1:34" ht="16.5" x14ac:dyDescent="0.35">
      <c r="A21" s="14"/>
      <c r="B21" s="98">
        <v>2.56</v>
      </c>
      <c r="C21" s="98">
        <v>2.5499999999999998</v>
      </c>
      <c r="D21" s="98">
        <v>2.77</v>
      </c>
      <c r="E21" s="98">
        <v>2.94</v>
      </c>
      <c r="F21" s="99">
        <v>2.96</v>
      </c>
      <c r="G21" s="25"/>
      <c r="H21" s="98">
        <v>1.84</v>
      </c>
      <c r="I21" s="98">
        <v>1.97</v>
      </c>
      <c r="J21" s="98">
        <v>2.08</v>
      </c>
      <c r="K21" s="98">
        <v>2.1</v>
      </c>
      <c r="L21" s="98">
        <v>2.08</v>
      </c>
      <c r="M21" s="98">
        <v>2.0499999999999998</v>
      </c>
      <c r="N21" s="98">
        <v>2.04</v>
      </c>
      <c r="O21" s="98">
        <v>2.0299999999999998</v>
      </c>
      <c r="P21" s="98">
        <v>1.92</v>
      </c>
      <c r="Q21" s="99">
        <v>1.86</v>
      </c>
      <c r="R21" s="14"/>
      <c r="S21" s="98">
        <v>1.76</v>
      </c>
      <c r="T21" s="98">
        <v>1.77</v>
      </c>
      <c r="U21" s="98">
        <v>2.02</v>
      </c>
      <c r="V21" s="98">
        <v>2.08</v>
      </c>
      <c r="W21" s="99">
        <v>2.1</v>
      </c>
      <c r="X21" s="25"/>
      <c r="Y21" s="98">
        <v>0.98</v>
      </c>
      <c r="Z21" s="98">
        <v>1.02</v>
      </c>
      <c r="AA21" s="98">
        <v>1.1100000000000001</v>
      </c>
      <c r="AB21" s="98">
        <v>1.07</v>
      </c>
      <c r="AC21" s="98">
        <v>1.06</v>
      </c>
      <c r="AD21" s="98">
        <v>1.02</v>
      </c>
      <c r="AE21" s="98">
        <v>1.01</v>
      </c>
      <c r="AF21" s="98">
        <v>0.97</v>
      </c>
      <c r="AG21" s="98">
        <v>0.89</v>
      </c>
      <c r="AH21" s="99">
        <v>0.92</v>
      </c>
    </row>
    <row r="22" spans="1:34" ht="16.5" x14ac:dyDescent="0.35">
      <c r="A22" s="14"/>
      <c r="B22" s="98">
        <v>2.6</v>
      </c>
      <c r="C22" s="98">
        <v>2.59</v>
      </c>
      <c r="D22" s="98">
        <v>2.79</v>
      </c>
      <c r="E22" s="98">
        <v>2.85</v>
      </c>
      <c r="F22" s="99">
        <v>2.89</v>
      </c>
      <c r="G22" s="25"/>
      <c r="H22" s="98">
        <v>1.79</v>
      </c>
      <c r="I22" s="98">
        <v>1.91</v>
      </c>
      <c r="J22" s="98">
        <v>2.04</v>
      </c>
      <c r="K22" s="98">
        <v>2</v>
      </c>
      <c r="L22" s="98">
        <v>1.99</v>
      </c>
      <c r="M22" s="98">
        <v>2.0299999999999998</v>
      </c>
      <c r="N22" s="98">
        <v>1.97</v>
      </c>
      <c r="O22" s="98">
        <v>1.95</v>
      </c>
      <c r="P22" s="98">
        <v>1.93</v>
      </c>
      <c r="Q22" s="99">
        <v>1.84</v>
      </c>
      <c r="R22" s="14"/>
      <c r="S22" s="98">
        <v>1.76</v>
      </c>
      <c r="T22" s="98">
        <v>1.79</v>
      </c>
      <c r="U22" s="98">
        <v>2.02</v>
      </c>
      <c r="V22" s="98">
        <v>2.11</v>
      </c>
      <c r="W22" s="99">
        <v>2.13</v>
      </c>
      <c r="X22" s="25"/>
      <c r="Y22" s="98">
        <v>0.9</v>
      </c>
      <c r="Z22" s="98">
        <v>0.99</v>
      </c>
      <c r="AA22" s="98">
        <v>1.08</v>
      </c>
      <c r="AB22" s="98">
        <v>1.1100000000000001</v>
      </c>
      <c r="AC22" s="98">
        <v>1.1100000000000001</v>
      </c>
      <c r="AD22" s="98">
        <v>1.02</v>
      </c>
      <c r="AE22" s="98">
        <v>0.96</v>
      </c>
      <c r="AF22" s="98">
        <v>0.95</v>
      </c>
      <c r="AG22" s="98">
        <v>0.93</v>
      </c>
      <c r="AH22" s="99">
        <v>0.79</v>
      </c>
    </row>
    <row r="23" spans="1:34" thickBot="1" x14ac:dyDescent="0.4">
      <c r="A23" s="107"/>
      <c r="B23" s="117">
        <v>2.5299999999999998</v>
      </c>
      <c r="C23" s="117">
        <v>2.65</v>
      </c>
      <c r="D23" s="117">
        <v>2.8</v>
      </c>
      <c r="E23" s="117">
        <v>2.86</v>
      </c>
      <c r="F23" s="118">
        <v>2.91</v>
      </c>
      <c r="G23" s="106"/>
      <c r="H23" s="117">
        <v>1.78</v>
      </c>
      <c r="I23" s="117">
        <v>1.89</v>
      </c>
      <c r="J23" s="117">
        <v>1.98</v>
      </c>
      <c r="K23" s="117">
        <v>2.04</v>
      </c>
      <c r="L23" s="117">
        <v>1.99</v>
      </c>
      <c r="M23" s="117">
        <v>2.0099999999999998</v>
      </c>
      <c r="N23" s="117">
        <v>2.0099999999999998</v>
      </c>
      <c r="O23" s="117">
        <v>1.96</v>
      </c>
      <c r="P23" s="117">
        <v>1.84</v>
      </c>
      <c r="Q23" s="118">
        <v>1.86</v>
      </c>
      <c r="R23" s="107"/>
      <c r="S23" s="117">
        <v>1.76</v>
      </c>
      <c r="T23" s="117">
        <v>1.78</v>
      </c>
      <c r="U23" s="117">
        <v>1.99</v>
      </c>
      <c r="V23" s="117">
        <v>2.12</v>
      </c>
      <c r="W23" s="118">
        <v>2.13</v>
      </c>
      <c r="X23" s="106"/>
      <c r="Y23" s="117">
        <v>0.84</v>
      </c>
      <c r="Z23" s="117">
        <v>0.97</v>
      </c>
      <c r="AA23" s="117">
        <v>0.99</v>
      </c>
      <c r="AB23" s="117">
        <v>1.01</v>
      </c>
      <c r="AC23" s="117">
        <v>0.97</v>
      </c>
      <c r="AD23" s="117">
        <v>0.92</v>
      </c>
      <c r="AE23" s="117">
        <v>0.9</v>
      </c>
      <c r="AF23" s="117">
        <v>0.9</v>
      </c>
      <c r="AG23" s="117">
        <v>0.87</v>
      </c>
      <c r="AH23" s="118">
        <v>0.78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0.27960000000000029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0.36140000000000039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1.2558000000000007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1.4604999999999999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0.48750769230769286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0.5560000000000006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0.90438271604938325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0.96593915343915349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1.5795249230769248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1.8014400000000019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0.9767333333333339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1.4604999999999999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0.29999999999999982</v>
      </c>
      <c r="C33" s="67">
        <f t="shared" ref="C33:F33" si="0">C4-C14</f>
        <v>0.27</v>
      </c>
      <c r="D33" s="67">
        <f t="shared" si="0"/>
        <v>0.25</v>
      </c>
      <c r="E33" s="67">
        <f t="shared" si="0"/>
        <v>0.24000000000000021</v>
      </c>
      <c r="F33" s="68">
        <f t="shared" si="0"/>
        <v>0.25999999999999979</v>
      </c>
      <c r="G33" s="69" t="s">
        <v>56</v>
      </c>
      <c r="H33" s="22">
        <f>H4-H14</f>
        <v>0.24</v>
      </c>
      <c r="I33" s="22">
        <f t="shared" ref="I33:Q33" si="1">I4-I14</f>
        <v>0.37000000000000011</v>
      </c>
      <c r="J33" s="22">
        <f t="shared" si="1"/>
        <v>0.42000000000000015</v>
      </c>
      <c r="K33" s="22">
        <f t="shared" si="1"/>
        <v>0.31000000000000005</v>
      </c>
      <c r="L33" s="22">
        <f t="shared" si="1"/>
        <v>0.34999999999999987</v>
      </c>
      <c r="M33" s="22">
        <f t="shared" si="1"/>
        <v>0.35000000000000009</v>
      </c>
      <c r="N33" s="22">
        <f t="shared" si="1"/>
        <v>0.35000000000000009</v>
      </c>
      <c r="O33" s="22">
        <f t="shared" si="1"/>
        <v>0.39000000000000012</v>
      </c>
      <c r="P33" s="22">
        <f t="shared" si="1"/>
        <v>0.35999999999999988</v>
      </c>
      <c r="Q33" s="70">
        <f t="shared" si="1"/>
        <v>0.38999999999999968</v>
      </c>
      <c r="R33" s="66" t="s">
        <v>54</v>
      </c>
      <c r="S33" s="67">
        <f>S4-S14</f>
        <v>1.38</v>
      </c>
      <c r="T33" s="67">
        <f t="shared" ref="T33:W33" si="2">T4-T14</f>
        <v>1.41</v>
      </c>
      <c r="U33" s="67">
        <f t="shared" si="2"/>
        <v>1.38</v>
      </c>
      <c r="V33" s="67">
        <f t="shared" si="2"/>
        <v>1.3699999999999999</v>
      </c>
      <c r="W33" s="68">
        <f t="shared" si="2"/>
        <v>1.3900000000000001</v>
      </c>
      <c r="X33" s="69" t="s">
        <v>58</v>
      </c>
      <c r="Y33" s="22">
        <f>Y4-Y14</f>
        <v>1.5099999999999998</v>
      </c>
      <c r="Z33" s="22">
        <f t="shared" ref="Z33:AH33" si="3">Z4-Z14</f>
        <v>1.6099999999999999</v>
      </c>
      <c r="AA33" s="22">
        <f t="shared" si="3"/>
        <v>1.5399999999999998</v>
      </c>
      <c r="AB33" s="22">
        <f t="shared" si="3"/>
        <v>1.59</v>
      </c>
      <c r="AC33" s="22">
        <f t="shared" si="3"/>
        <v>1.5599999999999998</v>
      </c>
      <c r="AD33" s="22">
        <f t="shared" si="3"/>
        <v>1.61</v>
      </c>
      <c r="AE33" s="22">
        <f t="shared" si="3"/>
        <v>1.5399999999999998</v>
      </c>
      <c r="AF33" s="22">
        <f t="shared" si="3"/>
        <v>1.5399999999999998</v>
      </c>
      <c r="AG33" s="22">
        <f t="shared" si="3"/>
        <v>1.5</v>
      </c>
      <c r="AH33" s="70">
        <f t="shared" si="3"/>
        <v>1.4700000000000002</v>
      </c>
    </row>
    <row r="34" spans="1:34" ht="16.5" x14ac:dyDescent="0.35">
      <c r="A34" s="55"/>
      <c r="B34" s="54">
        <f t="shared" ref="B34:F42" si="4">B5-B15</f>
        <v>0.2799999999999998</v>
      </c>
      <c r="C34" s="54">
        <f t="shared" si="4"/>
        <v>0.24000000000000021</v>
      </c>
      <c r="D34" s="54">
        <f t="shared" si="4"/>
        <v>0.25</v>
      </c>
      <c r="E34" s="54">
        <f t="shared" si="4"/>
        <v>0.26000000000000023</v>
      </c>
      <c r="F34" s="56">
        <f t="shared" si="4"/>
        <v>0.27</v>
      </c>
      <c r="G34" s="71"/>
      <c r="H34" s="22">
        <f t="shared" ref="H34:Q42" si="5">H5-H15</f>
        <v>0.21999999999999997</v>
      </c>
      <c r="I34" s="22">
        <f t="shared" si="5"/>
        <v>0.34000000000000008</v>
      </c>
      <c r="J34" s="22">
        <f t="shared" si="5"/>
        <v>0.28000000000000025</v>
      </c>
      <c r="K34" s="22">
        <f t="shared" si="5"/>
        <v>0.33999999999999986</v>
      </c>
      <c r="L34" s="22">
        <f t="shared" si="5"/>
        <v>0.29000000000000004</v>
      </c>
      <c r="M34" s="22">
        <f t="shared" si="5"/>
        <v>0.31999999999999984</v>
      </c>
      <c r="N34" s="22">
        <f t="shared" si="5"/>
        <v>0.41000000000000014</v>
      </c>
      <c r="O34" s="22">
        <f t="shared" si="5"/>
        <v>0.3600000000000001</v>
      </c>
      <c r="P34" s="22">
        <f t="shared" si="5"/>
        <v>0.33999999999999986</v>
      </c>
      <c r="Q34" s="70">
        <f t="shared" si="5"/>
        <v>0.30000000000000004</v>
      </c>
      <c r="R34" s="55"/>
      <c r="S34" s="54">
        <f t="shared" ref="S34:W42" si="6">S5-S15</f>
        <v>1.3900000000000001</v>
      </c>
      <c r="T34" s="54">
        <f t="shared" si="6"/>
        <v>1.48</v>
      </c>
      <c r="U34" s="54">
        <f t="shared" si="6"/>
        <v>1.47</v>
      </c>
      <c r="V34" s="54">
        <f t="shared" si="6"/>
        <v>1.45</v>
      </c>
      <c r="W34" s="56">
        <f t="shared" si="6"/>
        <v>1.4100000000000001</v>
      </c>
      <c r="X34" s="71"/>
      <c r="Y34" s="22">
        <f t="shared" ref="Y34:AH42" si="7">Y5-Y15</f>
        <v>1.5899999999999999</v>
      </c>
      <c r="Z34" s="22">
        <f t="shared" si="7"/>
        <v>1.5899999999999999</v>
      </c>
      <c r="AA34" s="22">
        <f t="shared" si="7"/>
        <v>1.6</v>
      </c>
      <c r="AB34" s="22">
        <f t="shared" si="7"/>
        <v>1.4900000000000002</v>
      </c>
      <c r="AC34" s="22">
        <f t="shared" si="7"/>
        <v>1.46</v>
      </c>
      <c r="AD34" s="22">
        <f t="shared" si="7"/>
        <v>1.5099999999999998</v>
      </c>
      <c r="AE34" s="22">
        <f t="shared" si="7"/>
        <v>1.54</v>
      </c>
      <c r="AF34" s="22">
        <f t="shared" si="7"/>
        <v>1.52</v>
      </c>
      <c r="AG34" s="22">
        <f t="shared" si="7"/>
        <v>1.4400000000000002</v>
      </c>
      <c r="AH34" s="70">
        <f t="shared" si="7"/>
        <v>1.51</v>
      </c>
    </row>
    <row r="35" spans="1:34" ht="16.5" x14ac:dyDescent="0.35">
      <c r="A35" s="55"/>
      <c r="B35" s="54">
        <f t="shared" si="4"/>
        <v>0.22999999999999998</v>
      </c>
      <c r="C35" s="54">
        <f t="shared" si="4"/>
        <v>0.20000000000000018</v>
      </c>
      <c r="D35" s="54">
        <f t="shared" si="4"/>
        <v>0.25999999999999979</v>
      </c>
      <c r="E35" s="54">
        <f t="shared" si="4"/>
        <v>0.25</v>
      </c>
      <c r="F35" s="56">
        <f t="shared" si="4"/>
        <v>0.27</v>
      </c>
      <c r="G35" s="71"/>
      <c r="H35" s="22">
        <f t="shared" si="5"/>
        <v>0.54</v>
      </c>
      <c r="I35" s="22">
        <f t="shared" si="5"/>
        <v>0.41999999999999993</v>
      </c>
      <c r="J35" s="22">
        <f t="shared" si="5"/>
        <v>0.31000000000000005</v>
      </c>
      <c r="K35" s="22">
        <f t="shared" si="5"/>
        <v>0.36000000000000032</v>
      </c>
      <c r="L35" s="22">
        <f t="shared" si="5"/>
        <v>0.2799999999999998</v>
      </c>
      <c r="M35" s="22">
        <f t="shared" si="5"/>
        <v>0.37000000000000011</v>
      </c>
      <c r="N35" s="22">
        <f t="shared" si="5"/>
        <v>0.35000000000000009</v>
      </c>
      <c r="O35" s="22">
        <f t="shared" si="5"/>
        <v>0.33000000000000007</v>
      </c>
      <c r="P35" s="22">
        <f t="shared" si="5"/>
        <v>0.31999999999999984</v>
      </c>
      <c r="Q35" s="70">
        <f t="shared" si="5"/>
        <v>0.36000000000000032</v>
      </c>
      <c r="R35" s="55"/>
      <c r="S35" s="54">
        <f t="shared" si="6"/>
        <v>1.4200000000000002</v>
      </c>
      <c r="T35" s="54">
        <f t="shared" si="6"/>
        <v>1.44</v>
      </c>
      <c r="U35" s="54">
        <f t="shared" si="6"/>
        <v>1.46</v>
      </c>
      <c r="V35" s="54">
        <f t="shared" si="6"/>
        <v>1.4300000000000002</v>
      </c>
      <c r="W35" s="56">
        <f t="shared" si="6"/>
        <v>1.4700000000000002</v>
      </c>
      <c r="X35" s="71"/>
      <c r="Y35" s="22">
        <f t="shared" si="7"/>
        <v>1.5700000000000003</v>
      </c>
      <c r="Z35" s="22">
        <f t="shared" si="7"/>
        <v>1.5999999999999996</v>
      </c>
      <c r="AA35" s="22">
        <f t="shared" si="7"/>
        <v>1.5499999999999998</v>
      </c>
      <c r="AB35" s="22">
        <f t="shared" si="7"/>
        <v>1.5899999999999999</v>
      </c>
      <c r="AC35" s="22">
        <f t="shared" si="7"/>
        <v>1.57</v>
      </c>
      <c r="AD35" s="22">
        <f t="shared" si="7"/>
        <v>1.6099999999999999</v>
      </c>
      <c r="AE35" s="22">
        <f t="shared" si="7"/>
        <v>1.5999999999999999</v>
      </c>
      <c r="AF35" s="22">
        <f t="shared" si="7"/>
        <v>1.61</v>
      </c>
      <c r="AG35" s="22">
        <f t="shared" si="7"/>
        <v>1.54</v>
      </c>
      <c r="AH35" s="70">
        <f t="shared" si="7"/>
        <v>1.4700000000000002</v>
      </c>
    </row>
    <row r="36" spans="1:34" ht="16.5" x14ac:dyDescent="0.35">
      <c r="A36" s="55"/>
      <c r="B36" s="54">
        <f t="shared" si="4"/>
        <v>0.21999999999999975</v>
      </c>
      <c r="C36" s="54">
        <f t="shared" si="4"/>
        <v>0.27</v>
      </c>
      <c r="D36" s="54">
        <f t="shared" si="4"/>
        <v>0.22999999999999998</v>
      </c>
      <c r="E36" s="54">
        <f t="shared" si="4"/>
        <v>0.2799999999999998</v>
      </c>
      <c r="F36" s="56">
        <f t="shared" si="4"/>
        <v>0.31000000000000005</v>
      </c>
      <c r="G36" s="71"/>
      <c r="H36" s="22">
        <f t="shared" si="5"/>
        <v>0.35999999999999988</v>
      </c>
      <c r="I36" s="22">
        <f t="shared" si="5"/>
        <v>0.39999999999999991</v>
      </c>
      <c r="J36" s="22">
        <f t="shared" si="5"/>
        <v>0.35000000000000009</v>
      </c>
      <c r="K36" s="22">
        <f t="shared" si="5"/>
        <v>0.33999999999999986</v>
      </c>
      <c r="L36" s="22">
        <f t="shared" si="5"/>
        <v>0.37999999999999989</v>
      </c>
      <c r="M36" s="22">
        <f t="shared" si="5"/>
        <v>0.35000000000000009</v>
      </c>
      <c r="N36" s="22">
        <f t="shared" si="5"/>
        <v>0.35999999999999988</v>
      </c>
      <c r="O36" s="22">
        <f t="shared" si="5"/>
        <v>0.35999999999999988</v>
      </c>
      <c r="P36" s="22">
        <f t="shared" si="5"/>
        <v>0.34000000000000008</v>
      </c>
      <c r="Q36" s="70">
        <f t="shared" si="5"/>
        <v>0.39999999999999991</v>
      </c>
      <c r="R36" s="55"/>
      <c r="S36" s="54">
        <f t="shared" si="6"/>
        <v>1.4099999999999997</v>
      </c>
      <c r="T36" s="54">
        <f t="shared" si="6"/>
        <v>1.4600000000000002</v>
      </c>
      <c r="U36" s="54">
        <f t="shared" si="6"/>
        <v>1.52</v>
      </c>
      <c r="V36" s="54">
        <f t="shared" si="6"/>
        <v>1.5300000000000002</v>
      </c>
      <c r="W36" s="56">
        <f t="shared" si="6"/>
        <v>1.41</v>
      </c>
      <c r="X36" s="71"/>
      <c r="Y36" s="22">
        <f t="shared" si="7"/>
        <v>1.6</v>
      </c>
      <c r="Z36" s="22">
        <f t="shared" si="7"/>
        <v>1.6099999999999999</v>
      </c>
      <c r="AA36" s="22">
        <f t="shared" si="7"/>
        <v>1.59</v>
      </c>
      <c r="AB36" s="22">
        <f t="shared" si="7"/>
        <v>1.6500000000000001</v>
      </c>
      <c r="AC36" s="22">
        <f t="shared" si="7"/>
        <v>1.61</v>
      </c>
      <c r="AD36" s="22">
        <f t="shared" si="7"/>
        <v>1.5399999999999998</v>
      </c>
      <c r="AE36" s="22">
        <f t="shared" si="7"/>
        <v>1.6199999999999999</v>
      </c>
      <c r="AF36" s="22">
        <f t="shared" si="7"/>
        <v>1.58</v>
      </c>
      <c r="AG36" s="22">
        <f t="shared" si="7"/>
        <v>1.5299999999999998</v>
      </c>
      <c r="AH36" s="70">
        <f t="shared" si="7"/>
        <v>1.6199999999999999</v>
      </c>
    </row>
    <row r="37" spans="1:34" ht="16.5" x14ac:dyDescent="0.35">
      <c r="A37" s="55"/>
      <c r="B37" s="54">
        <f t="shared" si="4"/>
        <v>0.31000000000000005</v>
      </c>
      <c r="C37" s="54">
        <f t="shared" si="4"/>
        <v>0.27</v>
      </c>
      <c r="D37" s="54">
        <f t="shared" si="4"/>
        <v>0.37000000000000011</v>
      </c>
      <c r="E37" s="54">
        <f t="shared" si="4"/>
        <v>0.36000000000000032</v>
      </c>
      <c r="F37" s="56">
        <f t="shared" si="4"/>
        <v>0.29999999999999982</v>
      </c>
      <c r="G37" s="71"/>
      <c r="H37" s="22">
        <f t="shared" si="5"/>
        <v>0.45999999999999996</v>
      </c>
      <c r="I37" s="22">
        <f t="shared" si="5"/>
        <v>0.41999999999999971</v>
      </c>
      <c r="J37" s="22">
        <f t="shared" si="5"/>
        <v>0.41999999999999993</v>
      </c>
      <c r="K37" s="22">
        <f t="shared" si="5"/>
        <v>0.44000000000000017</v>
      </c>
      <c r="L37" s="22">
        <f t="shared" si="5"/>
        <v>0.3899999999999999</v>
      </c>
      <c r="M37" s="22">
        <f t="shared" si="5"/>
        <v>0.40000000000000013</v>
      </c>
      <c r="N37" s="22">
        <f t="shared" si="5"/>
        <v>0.39000000000000012</v>
      </c>
      <c r="O37" s="22">
        <f t="shared" si="5"/>
        <v>0.42000000000000015</v>
      </c>
      <c r="P37" s="22">
        <f t="shared" si="5"/>
        <v>0.39999999999999991</v>
      </c>
      <c r="Q37" s="70">
        <f t="shared" si="5"/>
        <v>0.3899999999999999</v>
      </c>
      <c r="R37" s="55"/>
      <c r="S37" s="54">
        <f t="shared" si="6"/>
        <v>1.4599999999999997</v>
      </c>
      <c r="T37" s="54">
        <f t="shared" si="6"/>
        <v>1.4500000000000002</v>
      </c>
      <c r="U37" s="54">
        <f t="shared" si="6"/>
        <v>1.42</v>
      </c>
      <c r="V37" s="54">
        <f t="shared" si="6"/>
        <v>1.5100000000000002</v>
      </c>
      <c r="W37" s="56">
        <f t="shared" si="6"/>
        <v>1.5000000000000002</v>
      </c>
      <c r="X37" s="71"/>
      <c r="Y37" s="22">
        <f t="shared" si="7"/>
        <v>1.73</v>
      </c>
      <c r="Z37" s="22">
        <f t="shared" si="7"/>
        <v>1.67</v>
      </c>
      <c r="AA37" s="22">
        <f t="shared" si="7"/>
        <v>1.6599999999999997</v>
      </c>
      <c r="AB37" s="22">
        <f t="shared" si="7"/>
        <v>1.6700000000000002</v>
      </c>
      <c r="AC37" s="22">
        <f t="shared" si="7"/>
        <v>1.6300000000000001</v>
      </c>
      <c r="AD37" s="22">
        <f t="shared" si="7"/>
        <v>1.59</v>
      </c>
      <c r="AE37" s="22">
        <f t="shared" si="7"/>
        <v>1.69</v>
      </c>
      <c r="AF37" s="22">
        <f t="shared" si="7"/>
        <v>1.6300000000000001</v>
      </c>
      <c r="AG37" s="22">
        <f t="shared" si="7"/>
        <v>1.47</v>
      </c>
      <c r="AH37" s="70">
        <f t="shared" si="7"/>
        <v>1.5799999999999998</v>
      </c>
    </row>
    <row r="38" spans="1:34" ht="16.5" x14ac:dyDescent="0.35">
      <c r="A38" s="55" t="s">
        <v>53</v>
      </c>
      <c r="B38" s="54">
        <f t="shared" si="4"/>
        <v>0.33000000000000007</v>
      </c>
      <c r="C38" s="54">
        <f t="shared" si="4"/>
        <v>0.35000000000000009</v>
      </c>
      <c r="D38" s="54">
        <f t="shared" si="4"/>
        <v>0.27</v>
      </c>
      <c r="E38" s="54">
        <f t="shared" si="4"/>
        <v>0.23999999999999977</v>
      </c>
      <c r="F38" s="56">
        <f t="shared" si="4"/>
        <v>0.35000000000000009</v>
      </c>
      <c r="G38" s="71" t="s">
        <v>57</v>
      </c>
      <c r="H38" s="22">
        <f t="shared" si="5"/>
        <v>0.4700000000000002</v>
      </c>
      <c r="I38" s="22">
        <f t="shared" si="5"/>
        <v>0.35000000000000009</v>
      </c>
      <c r="J38" s="22">
        <f t="shared" si="5"/>
        <v>0.34999999999999987</v>
      </c>
      <c r="K38" s="22">
        <f t="shared" si="5"/>
        <v>0.40000000000000013</v>
      </c>
      <c r="L38" s="22">
        <f t="shared" si="5"/>
        <v>0.42000000000000015</v>
      </c>
      <c r="M38" s="22">
        <f t="shared" si="5"/>
        <v>0.34999999999999987</v>
      </c>
      <c r="N38" s="22">
        <f t="shared" si="5"/>
        <v>0.34999999999999987</v>
      </c>
      <c r="O38" s="22">
        <f t="shared" si="5"/>
        <v>0.39999999999999991</v>
      </c>
      <c r="P38" s="22">
        <f t="shared" si="5"/>
        <v>0.45000000000000018</v>
      </c>
      <c r="Q38" s="70">
        <f t="shared" si="5"/>
        <v>0.41000000000000014</v>
      </c>
      <c r="R38" s="55" t="s">
        <v>55</v>
      </c>
      <c r="S38" s="54">
        <f t="shared" si="6"/>
        <v>1.0699999999999998</v>
      </c>
      <c r="T38" s="54">
        <f t="shared" si="6"/>
        <v>1.0999999999999999</v>
      </c>
      <c r="U38" s="54">
        <f t="shared" si="6"/>
        <v>0.98999999999999977</v>
      </c>
      <c r="V38" s="54">
        <f t="shared" si="6"/>
        <v>1.1200000000000001</v>
      </c>
      <c r="W38" s="56">
        <f t="shared" si="6"/>
        <v>1.0500000000000003</v>
      </c>
      <c r="X38" s="71" t="s">
        <v>59</v>
      </c>
      <c r="Y38" s="22">
        <f t="shared" si="7"/>
        <v>1.1999999999999997</v>
      </c>
      <c r="Z38" s="22">
        <f t="shared" si="7"/>
        <v>1.2800000000000002</v>
      </c>
      <c r="AA38" s="22">
        <f t="shared" si="7"/>
        <v>1.27</v>
      </c>
      <c r="AB38" s="22">
        <f t="shared" si="7"/>
        <v>1.2999999999999998</v>
      </c>
      <c r="AC38" s="22">
        <f t="shared" si="7"/>
        <v>1.32</v>
      </c>
      <c r="AD38" s="22">
        <f t="shared" si="7"/>
        <v>1.35</v>
      </c>
      <c r="AE38" s="22">
        <f t="shared" si="7"/>
        <v>1.31</v>
      </c>
      <c r="AF38" s="22">
        <f t="shared" si="7"/>
        <v>1.28</v>
      </c>
      <c r="AG38" s="22">
        <f t="shared" si="7"/>
        <v>1.26</v>
      </c>
      <c r="AH38" s="70">
        <f t="shared" si="7"/>
        <v>1.1600000000000001</v>
      </c>
    </row>
    <row r="39" spans="1:34" ht="16.5" x14ac:dyDescent="0.35">
      <c r="A39" s="55"/>
      <c r="B39" s="54">
        <f t="shared" si="4"/>
        <v>0.30000000000000027</v>
      </c>
      <c r="C39" s="54">
        <f t="shared" si="4"/>
        <v>0.22999999999999998</v>
      </c>
      <c r="D39" s="54">
        <f t="shared" si="4"/>
        <v>0.18999999999999995</v>
      </c>
      <c r="E39" s="54">
        <f t="shared" si="4"/>
        <v>0.22999999999999998</v>
      </c>
      <c r="F39" s="56">
        <f t="shared" si="4"/>
        <v>0.22999999999999998</v>
      </c>
      <c r="G39" s="71"/>
      <c r="H39" s="22">
        <f t="shared" si="5"/>
        <v>0.35000000000000009</v>
      </c>
      <c r="I39" s="22">
        <f t="shared" si="5"/>
        <v>0.32999999999999985</v>
      </c>
      <c r="J39" s="22">
        <f t="shared" si="5"/>
        <v>0.31000000000000005</v>
      </c>
      <c r="K39" s="22">
        <f t="shared" si="5"/>
        <v>0.43000000000000016</v>
      </c>
      <c r="L39" s="22">
        <f t="shared" si="5"/>
        <v>0.39000000000000012</v>
      </c>
      <c r="M39" s="22">
        <f t="shared" si="5"/>
        <v>0.37999999999999989</v>
      </c>
      <c r="N39" s="22">
        <f t="shared" si="5"/>
        <v>0.33999999999999986</v>
      </c>
      <c r="O39" s="22">
        <f t="shared" si="5"/>
        <v>0.37999999999999989</v>
      </c>
      <c r="P39" s="22">
        <f t="shared" si="5"/>
        <v>0.41999999999999993</v>
      </c>
      <c r="Q39" s="70">
        <f t="shared" si="5"/>
        <v>0.39000000000000012</v>
      </c>
      <c r="R39" s="55"/>
      <c r="S39" s="54">
        <f t="shared" si="6"/>
        <v>1.1599999999999999</v>
      </c>
      <c r="T39" s="54">
        <f t="shared" si="6"/>
        <v>1.1300000000000001</v>
      </c>
      <c r="U39" s="54">
        <f t="shared" si="6"/>
        <v>1.1500000000000004</v>
      </c>
      <c r="V39" s="54">
        <f t="shared" si="6"/>
        <v>1.1500000000000004</v>
      </c>
      <c r="W39" s="56">
        <f t="shared" si="6"/>
        <v>1.0500000000000003</v>
      </c>
      <c r="X39" s="71"/>
      <c r="Y39" s="22">
        <f t="shared" si="7"/>
        <v>1.27</v>
      </c>
      <c r="Z39" s="22">
        <f t="shared" si="7"/>
        <v>1.2999999999999998</v>
      </c>
      <c r="AA39" s="22">
        <f t="shared" si="7"/>
        <v>1.3300000000000003</v>
      </c>
      <c r="AB39" s="22">
        <f t="shared" si="7"/>
        <v>1.3500000000000003</v>
      </c>
      <c r="AC39" s="22">
        <f t="shared" si="7"/>
        <v>1.3</v>
      </c>
      <c r="AD39" s="22">
        <f t="shared" si="7"/>
        <v>1.4200000000000002</v>
      </c>
      <c r="AE39" s="22">
        <f t="shared" si="7"/>
        <v>1.33</v>
      </c>
      <c r="AF39" s="22">
        <f t="shared" si="7"/>
        <v>1.43</v>
      </c>
      <c r="AG39" s="22">
        <f t="shared" si="7"/>
        <v>1.3499999999999999</v>
      </c>
      <c r="AH39" s="70">
        <f t="shared" si="7"/>
        <v>1.31</v>
      </c>
    </row>
    <row r="40" spans="1:34" ht="16.5" x14ac:dyDescent="0.35">
      <c r="A40" s="55"/>
      <c r="B40" s="54">
        <f t="shared" si="4"/>
        <v>0.31999999999999984</v>
      </c>
      <c r="C40" s="54">
        <f t="shared" si="4"/>
        <v>0.29000000000000004</v>
      </c>
      <c r="D40" s="54">
        <f t="shared" si="4"/>
        <v>0.25999999999999979</v>
      </c>
      <c r="E40" s="54">
        <f t="shared" si="4"/>
        <v>0.14000000000000012</v>
      </c>
      <c r="F40" s="56">
        <f t="shared" si="4"/>
        <v>0.24000000000000021</v>
      </c>
      <c r="G40" s="71"/>
      <c r="H40" s="22">
        <f t="shared" si="5"/>
        <v>0.3600000000000001</v>
      </c>
      <c r="I40" s="22">
        <f t="shared" si="5"/>
        <v>0.30000000000000004</v>
      </c>
      <c r="J40" s="22">
        <f t="shared" si="5"/>
        <v>0.2799999999999998</v>
      </c>
      <c r="K40" s="22">
        <f t="shared" si="5"/>
        <v>0.33999999999999986</v>
      </c>
      <c r="L40" s="22">
        <f t="shared" si="5"/>
        <v>0.39000000000000012</v>
      </c>
      <c r="M40" s="22">
        <f t="shared" si="5"/>
        <v>0.39000000000000012</v>
      </c>
      <c r="N40" s="22">
        <f t="shared" si="5"/>
        <v>0.33999999999999986</v>
      </c>
      <c r="O40" s="22">
        <f t="shared" si="5"/>
        <v>0.40000000000000036</v>
      </c>
      <c r="P40" s="22">
        <f t="shared" si="5"/>
        <v>0.5</v>
      </c>
      <c r="Q40" s="70">
        <f t="shared" si="5"/>
        <v>0.3600000000000001</v>
      </c>
      <c r="R40" s="55"/>
      <c r="S40" s="54">
        <f t="shared" si="6"/>
        <v>0.99</v>
      </c>
      <c r="T40" s="54">
        <f t="shared" si="6"/>
        <v>1.04</v>
      </c>
      <c r="U40" s="54">
        <f t="shared" si="6"/>
        <v>1.08</v>
      </c>
      <c r="V40" s="54">
        <f t="shared" si="6"/>
        <v>1.08</v>
      </c>
      <c r="W40" s="56">
        <f t="shared" si="6"/>
        <v>1.0499999999999998</v>
      </c>
      <c r="X40" s="71"/>
      <c r="Y40" s="22">
        <f t="shared" si="7"/>
        <v>1.2799999999999998</v>
      </c>
      <c r="Z40" s="22">
        <f t="shared" si="7"/>
        <v>1.33</v>
      </c>
      <c r="AA40" s="22">
        <f t="shared" si="7"/>
        <v>1.3499999999999999</v>
      </c>
      <c r="AB40" s="22">
        <f t="shared" si="7"/>
        <v>1.43</v>
      </c>
      <c r="AC40" s="22">
        <f t="shared" si="7"/>
        <v>1.4300000000000002</v>
      </c>
      <c r="AD40" s="22">
        <f t="shared" si="7"/>
        <v>1.4100000000000001</v>
      </c>
      <c r="AE40" s="22">
        <f t="shared" si="7"/>
        <v>1.4000000000000001</v>
      </c>
      <c r="AF40" s="22">
        <f t="shared" si="7"/>
        <v>1.41</v>
      </c>
      <c r="AG40" s="22">
        <f t="shared" si="7"/>
        <v>1.3699999999999997</v>
      </c>
      <c r="AH40" s="70">
        <f t="shared" si="7"/>
        <v>1.31</v>
      </c>
    </row>
    <row r="41" spans="1:34" ht="16.5" x14ac:dyDescent="0.35">
      <c r="A41" s="55"/>
      <c r="B41" s="54">
        <f t="shared" si="4"/>
        <v>0.29999999999999982</v>
      </c>
      <c r="C41" s="54">
        <f t="shared" si="4"/>
        <v>0.38000000000000034</v>
      </c>
      <c r="D41" s="54">
        <f t="shared" si="4"/>
        <v>0.35000000000000009</v>
      </c>
      <c r="E41" s="54">
        <f t="shared" si="4"/>
        <v>0.31000000000000005</v>
      </c>
      <c r="F41" s="56">
        <f t="shared" si="4"/>
        <v>0.2799999999999998</v>
      </c>
      <c r="G41" s="71"/>
      <c r="H41" s="22">
        <f t="shared" si="5"/>
        <v>0.33000000000000007</v>
      </c>
      <c r="I41" s="22">
        <f t="shared" si="5"/>
        <v>0.30000000000000004</v>
      </c>
      <c r="J41" s="22">
        <f t="shared" si="5"/>
        <v>0.27</v>
      </c>
      <c r="K41" s="22">
        <f t="shared" si="5"/>
        <v>0.39999999999999991</v>
      </c>
      <c r="L41" s="22">
        <f t="shared" si="5"/>
        <v>0.38000000000000012</v>
      </c>
      <c r="M41" s="22">
        <f t="shared" si="5"/>
        <v>0.28000000000000025</v>
      </c>
      <c r="N41" s="22">
        <f t="shared" si="5"/>
        <v>0.34999999999999987</v>
      </c>
      <c r="O41" s="22">
        <f t="shared" si="5"/>
        <v>0.30999999999999983</v>
      </c>
      <c r="P41" s="22">
        <f t="shared" si="5"/>
        <v>0.36999999999999988</v>
      </c>
      <c r="Q41" s="70">
        <f t="shared" si="5"/>
        <v>0.36999999999999988</v>
      </c>
      <c r="R41" s="55"/>
      <c r="S41" s="54">
        <f t="shared" si="6"/>
        <v>1.0799999999999998</v>
      </c>
      <c r="T41" s="54">
        <f t="shared" si="6"/>
        <v>1.06</v>
      </c>
      <c r="U41" s="54">
        <f t="shared" si="6"/>
        <v>0.9700000000000002</v>
      </c>
      <c r="V41" s="54">
        <f t="shared" si="6"/>
        <v>1.0900000000000003</v>
      </c>
      <c r="W41" s="56">
        <f t="shared" si="6"/>
        <v>1.04</v>
      </c>
      <c r="X41" s="71"/>
      <c r="Y41" s="22">
        <f t="shared" si="7"/>
        <v>1.3400000000000003</v>
      </c>
      <c r="Z41" s="22">
        <f t="shared" si="7"/>
        <v>1.4200000000000002</v>
      </c>
      <c r="AA41" s="22">
        <f t="shared" si="7"/>
        <v>1.3900000000000001</v>
      </c>
      <c r="AB41" s="22">
        <f t="shared" si="7"/>
        <v>1.3099999999999998</v>
      </c>
      <c r="AC41" s="22">
        <f t="shared" si="7"/>
        <v>1.36</v>
      </c>
      <c r="AD41" s="22">
        <f t="shared" si="7"/>
        <v>1.42</v>
      </c>
      <c r="AE41" s="22">
        <f t="shared" si="7"/>
        <v>1.4500000000000002</v>
      </c>
      <c r="AF41" s="22">
        <f t="shared" si="7"/>
        <v>1.3800000000000001</v>
      </c>
      <c r="AG41" s="22">
        <f t="shared" si="7"/>
        <v>1.3399999999999999</v>
      </c>
      <c r="AH41" s="70">
        <f t="shared" si="7"/>
        <v>1.48</v>
      </c>
    </row>
    <row r="42" spans="1:34" thickBot="1" x14ac:dyDescent="0.4">
      <c r="A42" s="57"/>
      <c r="B42" s="58">
        <f t="shared" si="4"/>
        <v>0.32000000000000028</v>
      </c>
      <c r="C42" s="58">
        <f t="shared" si="4"/>
        <v>0.3400000000000003</v>
      </c>
      <c r="D42" s="58">
        <f t="shared" si="4"/>
        <v>0.31000000000000005</v>
      </c>
      <c r="E42" s="58">
        <f t="shared" si="4"/>
        <v>0.38000000000000034</v>
      </c>
      <c r="F42" s="59">
        <f t="shared" si="4"/>
        <v>0.29000000000000004</v>
      </c>
      <c r="G42" s="73"/>
      <c r="H42" s="36">
        <f t="shared" si="5"/>
        <v>0.32000000000000006</v>
      </c>
      <c r="I42" s="36">
        <f t="shared" si="5"/>
        <v>0.29000000000000026</v>
      </c>
      <c r="J42" s="36">
        <f t="shared" si="5"/>
        <v>0.35000000000000009</v>
      </c>
      <c r="K42" s="36">
        <f t="shared" si="5"/>
        <v>0.33000000000000007</v>
      </c>
      <c r="L42" s="36">
        <f t="shared" si="5"/>
        <v>0.32999999999999985</v>
      </c>
      <c r="M42" s="36">
        <f t="shared" si="5"/>
        <v>0.28000000000000025</v>
      </c>
      <c r="N42" s="36">
        <f t="shared" si="5"/>
        <v>0.28000000000000025</v>
      </c>
      <c r="O42" s="36">
        <f t="shared" si="5"/>
        <v>0.37999999999999989</v>
      </c>
      <c r="P42" s="36">
        <f t="shared" si="5"/>
        <v>0.45999999999999974</v>
      </c>
      <c r="Q42" s="74">
        <f t="shared" si="5"/>
        <v>0.28999999999999981</v>
      </c>
      <c r="R42" s="57"/>
      <c r="S42" s="58">
        <f t="shared" si="6"/>
        <v>1.0399999999999998</v>
      </c>
      <c r="T42" s="58">
        <f t="shared" si="6"/>
        <v>1.0399999999999998</v>
      </c>
      <c r="U42" s="58">
        <f t="shared" si="6"/>
        <v>1.03</v>
      </c>
      <c r="V42" s="58">
        <f t="shared" si="6"/>
        <v>1.1499999999999999</v>
      </c>
      <c r="W42" s="59">
        <f t="shared" si="6"/>
        <v>1.06</v>
      </c>
      <c r="X42" s="73"/>
      <c r="Y42" s="36">
        <f t="shared" si="7"/>
        <v>1.3200000000000003</v>
      </c>
      <c r="Z42" s="36">
        <f t="shared" si="7"/>
        <v>1.3299999999999998</v>
      </c>
      <c r="AA42" s="36">
        <f t="shared" si="7"/>
        <v>1.3699999999999999</v>
      </c>
      <c r="AB42" s="36">
        <f t="shared" si="7"/>
        <v>1.3499999999999999</v>
      </c>
      <c r="AC42" s="36">
        <f t="shared" si="7"/>
        <v>1.39</v>
      </c>
      <c r="AD42" s="36">
        <f t="shared" si="7"/>
        <v>1.38</v>
      </c>
      <c r="AE42" s="36">
        <f t="shared" si="7"/>
        <v>1.3900000000000001</v>
      </c>
      <c r="AF42" s="36">
        <f t="shared" si="7"/>
        <v>1.33</v>
      </c>
      <c r="AG42" s="36">
        <f t="shared" si="7"/>
        <v>1.3899999999999997</v>
      </c>
      <c r="AH42" s="74">
        <f t="shared" si="7"/>
        <v>1.3699999999999999</v>
      </c>
    </row>
    <row r="43" spans="1:34" thickTop="1" x14ac:dyDescent="0.35">
      <c r="A43" s="82" t="s">
        <v>65</v>
      </c>
      <c r="B43" s="60">
        <f>AVERAGE(B33:F37)</f>
        <v>0.27</v>
      </c>
      <c r="C43" s="64" t="s">
        <v>51</v>
      </c>
      <c r="D43" s="60">
        <f>MAX(B33:F37)-MIN(B33:F37)</f>
        <v>0.16999999999999993</v>
      </c>
      <c r="E43" s="64" t="s">
        <v>50</v>
      </c>
      <c r="F43" s="61">
        <f>B43/(0.975/E27)</f>
        <v>0.47076923076923083</v>
      </c>
      <c r="G43" s="82" t="s">
        <v>65</v>
      </c>
      <c r="H43" s="60">
        <f>AVERAGE(H33:Q37)</f>
        <v>0.36279999999999984</v>
      </c>
      <c r="I43" s="64" t="s">
        <v>51</v>
      </c>
      <c r="J43" s="60">
        <f>MAX(H33:Q37)-MIN(H33:Q37)</f>
        <v>0.32000000000000006</v>
      </c>
      <c r="K43" s="64" t="s">
        <v>50</v>
      </c>
      <c r="L43" s="78">
        <f>H43/(0.975/K27)</f>
        <v>0.55815384615384589</v>
      </c>
      <c r="M43" s="79" t="s">
        <v>60</v>
      </c>
      <c r="N43" s="80">
        <f>1-(J43/2*H43)</f>
        <v>0.94195200000000001</v>
      </c>
      <c r="O43" s="84" t="s">
        <v>62</v>
      </c>
      <c r="P43" s="86">
        <f>MAX(H33:Q42)-MIN(H33:Q42)</f>
        <v>0.32000000000000006</v>
      </c>
      <c r="Q43" s="152"/>
      <c r="R43" s="82" t="s">
        <v>65</v>
      </c>
      <c r="S43" s="60">
        <f>AVERAGE(S33:W37)</f>
        <v>1.4408000000000001</v>
      </c>
      <c r="T43" s="64" t="s">
        <v>51</v>
      </c>
      <c r="U43" s="60">
        <f>MAX(S33:W37)-MIN(S33:W37)</f>
        <v>0.16000000000000036</v>
      </c>
      <c r="V43" s="64" t="s">
        <v>50</v>
      </c>
      <c r="W43" s="61">
        <f>S43/(0.975/V27)</f>
        <v>2.0688410256410257</v>
      </c>
      <c r="X43" s="82" t="s">
        <v>65</v>
      </c>
      <c r="Y43" s="60">
        <f>AVERAGE(Y33:AH37)</f>
        <v>1.5739999999999994</v>
      </c>
      <c r="Z43" s="64" t="s">
        <v>51</v>
      </c>
      <c r="AA43" s="60">
        <f>MAX(Y33:AH37)-MIN(Y33:AH37)</f>
        <v>0.28999999999999981</v>
      </c>
      <c r="AB43" s="64" t="s">
        <v>50</v>
      </c>
      <c r="AC43" s="78">
        <f>Y43/(2.268/AB27)</f>
        <v>1.0410052910052907</v>
      </c>
      <c r="AD43" s="79" t="s">
        <v>60</v>
      </c>
      <c r="AE43" s="80">
        <f>1-(AA43/2*Y43)</f>
        <v>0.77177000000000029</v>
      </c>
      <c r="AF43" s="84" t="s">
        <v>62</v>
      </c>
      <c r="AG43" s="86">
        <f>MAX(Y33:AH42)-MIN(Y33:AH42)</f>
        <v>0.56999999999999984</v>
      </c>
      <c r="AH43" s="152"/>
    </row>
    <row r="44" spans="1:34" thickBot="1" x14ac:dyDescent="0.4">
      <c r="A44" s="83" t="s">
        <v>64</v>
      </c>
      <c r="B44" s="62">
        <f>AVERAGE(B39:F42)</f>
        <v>0.28450000000000009</v>
      </c>
      <c r="C44" s="65" t="s">
        <v>51</v>
      </c>
      <c r="D44" s="62">
        <f>MAX(B38:F42)-MIN(B38:F42)</f>
        <v>0.24000000000000021</v>
      </c>
      <c r="E44" s="65" t="s">
        <v>50</v>
      </c>
      <c r="F44" s="63">
        <f>B44/(0.975/E27)</f>
        <v>0.49605128205128224</v>
      </c>
      <c r="G44" s="83" t="s">
        <v>64</v>
      </c>
      <c r="H44" s="62">
        <f>AVERAGE(H39:Q42)</f>
        <v>0.35125000000000006</v>
      </c>
      <c r="I44" s="65" t="s">
        <v>51</v>
      </c>
      <c r="J44" s="62">
        <f>MAX(H38:Q42)-MIN(H38:Q42)</f>
        <v>0.22999999999999998</v>
      </c>
      <c r="K44" s="65" t="s">
        <v>50</v>
      </c>
      <c r="L44" s="75">
        <f>H44/(0.975/K27)</f>
        <v>0.54038461538461546</v>
      </c>
      <c r="M44" s="76" t="s">
        <v>60</v>
      </c>
      <c r="N44" s="81">
        <f>1-(J44/2*H44)</f>
        <v>0.95960624999999999</v>
      </c>
      <c r="O44" s="85" t="s">
        <v>63</v>
      </c>
      <c r="P44" s="87">
        <f>1-(P43/2*AVERAGE(H43:H44))</f>
        <v>0.94287600000000005</v>
      </c>
      <c r="Q44" s="153"/>
      <c r="R44" s="83" t="s">
        <v>64</v>
      </c>
      <c r="S44" s="62">
        <f>AVERAGE(S39:W42)</f>
        <v>1.0719999999999998</v>
      </c>
      <c r="T44" s="65" t="s">
        <v>51</v>
      </c>
      <c r="U44" s="62">
        <f>MAX(S38:W42)-MIN(S38:W42)</f>
        <v>0.18999999999999972</v>
      </c>
      <c r="V44" s="65" t="s">
        <v>50</v>
      </c>
      <c r="W44" s="63">
        <f>S44/(0.975/V27)</f>
        <v>1.5392820512820509</v>
      </c>
      <c r="X44" s="83" t="s">
        <v>64</v>
      </c>
      <c r="Y44" s="62">
        <f>AVERAGE(Y39:AH42)</f>
        <v>1.3655000000000002</v>
      </c>
      <c r="Z44" s="65" t="s">
        <v>51</v>
      </c>
      <c r="AA44" s="62">
        <f>MAX(Y38:AH42)-MIN(Y38:AH42)</f>
        <v>0.31999999999999984</v>
      </c>
      <c r="AB44" s="65" t="s">
        <v>50</v>
      </c>
      <c r="AC44" s="75">
        <f>Y44/(2.268/AB27)</f>
        <v>0.9031084656084658</v>
      </c>
      <c r="AD44" s="76" t="s">
        <v>60</v>
      </c>
      <c r="AE44" s="81">
        <f>1-(AA44/2*Y44)</f>
        <v>0.7815200000000001</v>
      </c>
      <c r="AF44" s="85" t="s">
        <v>63</v>
      </c>
      <c r="AG44" s="87">
        <f>1-(AG43/2*AVERAGE(Y43:Y44))</f>
        <v>0.58112125000000014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684" priority="5" operator="notBetween">
      <formula>0.2</formula>
      <formula>0.404</formula>
    </cfRule>
  </conditionalFormatting>
  <conditionalFormatting sqref="E28">
    <cfRule type="cellIs" dxfId="683" priority="6" operator="notBetween">
      <formula>0.38</formula>
      <formula>0.72</formula>
    </cfRule>
  </conditionalFormatting>
  <conditionalFormatting sqref="K26">
    <cfRule type="cellIs" dxfId="682" priority="4" operator="notBetween">
      <formula>0.77</formula>
      <formula>0.91</formula>
    </cfRule>
  </conditionalFormatting>
  <conditionalFormatting sqref="K28">
    <cfRule type="cellIs" dxfId="681" priority="3" operator="notBetween">
      <formula>0.38</formula>
      <formula>0.72</formula>
    </cfRule>
  </conditionalFormatting>
  <conditionalFormatting sqref="AB26">
    <cfRule type="cellIs" dxfId="680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22EF-4715-4BCD-B9F3-E42B79D30B90}">
  <sheetPr>
    <pageSetUpPr fitToPage="1"/>
  </sheetPr>
  <dimension ref="A1:AH46"/>
  <sheetViews>
    <sheetView zoomScaleNormal="100" workbookViewId="0">
      <selection activeCell="H22" sqref="H22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/>
      <c r="C4" s="91"/>
      <c r="D4" s="91"/>
      <c r="E4" s="91"/>
      <c r="F4" s="95"/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/>
      <c r="T4" s="91"/>
      <c r="U4" s="91"/>
      <c r="V4" s="91"/>
      <c r="W4" s="95"/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/>
      <c r="C5" s="90"/>
      <c r="D5" s="90"/>
      <c r="E5" s="90"/>
      <c r="F5" s="94"/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/>
      <c r="T5" s="90"/>
      <c r="U5" s="90"/>
      <c r="V5" s="90"/>
      <c r="W5" s="94"/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/>
      <c r="C6" s="90"/>
      <c r="D6" s="90"/>
      <c r="E6" s="90"/>
      <c r="F6" s="94"/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/>
      <c r="T6" s="90"/>
      <c r="U6" s="90"/>
      <c r="V6" s="90"/>
      <c r="W6" s="94"/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/>
      <c r="C7" s="90"/>
      <c r="D7" s="90"/>
      <c r="E7" s="90"/>
      <c r="F7" s="94"/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/>
      <c r="T7" s="90"/>
      <c r="U7" s="90"/>
      <c r="V7" s="90"/>
      <c r="W7" s="94"/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/>
      <c r="C8" s="90"/>
      <c r="D8" s="90"/>
      <c r="E8" s="90"/>
      <c r="F8" s="94"/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/>
      <c r="T8" s="90"/>
      <c r="U8" s="90"/>
      <c r="V8" s="90"/>
      <c r="W8" s="94"/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/>
      <c r="C9" s="90"/>
      <c r="D9" s="90"/>
      <c r="E9" s="90"/>
      <c r="F9" s="94"/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/>
      <c r="T9" s="90"/>
      <c r="U9" s="90"/>
      <c r="V9" s="90"/>
      <c r="W9" s="94"/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/>
      <c r="C10" s="90"/>
      <c r="D10" s="90"/>
      <c r="E10" s="90"/>
      <c r="F10" s="94"/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/>
      <c r="T10" s="90"/>
      <c r="U10" s="90"/>
      <c r="V10" s="90"/>
      <c r="W10" s="94"/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/>
      <c r="C11" s="96"/>
      <c r="D11" s="96"/>
      <c r="E11" s="96"/>
      <c r="F11" s="97"/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/>
      <c r="T11" s="96"/>
      <c r="U11" s="96"/>
      <c r="V11" s="96"/>
      <c r="W11" s="97"/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/>
      <c r="C12" s="90"/>
      <c r="D12" s="90"/>
      <c r="E12" s="90"/>
      <c r="F12" s="94"/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/>
      <c r="T12" s="90"/>
      <c r="U12" s="90"/>
      <c r="V12" s="90"/>
      <c r="W12" s="94"/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/>
      <c r="C13" s="92"/>
      <c r="D13" s="92"/>
      <c r="E13" s="92"/>
      <c r="F13" s="93"/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/>
      <c r="T13" s="92"/>
      <c r="U13" s="92"/>
      <c r="V13" s="92"/>
      <c r="W13" s="93"/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/>
      <c r="T14" s="115"/>
      <c r="U14" s="115"/>
      <c r="V14" s="115"/>
      <c r="W14" s="116"/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/>
      <c r="C15" s="98"/>
      <c r="D15" s="98"/>
      <c r="E15" s="98"/>
      <c r="F15" s="99"/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/>
      <c r="T15" s="98"/>
      <c r="U15" s="98"/>
      <c r="V15" s="98"/>
      <c r="W15" s="99"/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/>
      <c r="C16" s="98"/>
      <c r="D16" s="98"/>
      <c r="E16" s="98"/>
      <c r="F16" s="99"/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/>
      <c r="T16" s="98"/>
      <c r="U16" s="98"/>
      <c r="V16" s="98"/>
      <c r="W16" s="99"/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/>
      <c r="C17" s="98"/>
      <c r="D17" s="98"/>
      <c r="E17" s="98"/>
      <c r="F17" s="99"/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/>
      <c r="T17" s="98"/>
      <c r="U17" s="98"/>
      <c r="V17" s="98"/>
      <c r="W17" s="99"/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/>
      <c r="C18" s="98"/>
      <c r="D18" s="98"/>
      <c r="E18" s="98"/>
      <c r="F18" s="99"/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/>
      <c r="T18" s="98"/>
      <c r="U18" s="98"/>
      <c r="V18" s="98"/>
      <c r="W18" s="99"/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/>
      <c r="C19" s="98"/>
      <c r="D19" s="98"/>
      <c r="E19" s="98"/>
      <c r="F19" s="99"/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/>
      <c r="T19" s="98"/>
      <c r="U19" s="98"/>
      <c r="V19" s="98"/>
      <c r="W19" s="99"/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/>
      <c r="C20" s="98"/>
      <c r="D20" s="98"/>
      <c r="E20" s="98"/>
      <c r="F20" s="99"/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/>
      <c r="T20" s="98"/>
      <c r="U20" s="98"/>
      <c r="V20" s="98"/>
      <c r="W20" s="99"/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/>
      <c r="C21" s="98"/>
      <c r="D21" s="98"/>
      <c r="E21" s="98"/>
      <c r="F21" s="99"/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/>
      <c r="T21" s="98"/>
      <c r="U21" s="98"/>
      <c r="V21" s="98"/>
      <c r="W21" s="99"/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/>
      <c r="C22" s="98"/>
      <c r="D22" s="98"/>
      <c r="E22" s="98"/>
      <c r="F22" s="99"/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/>
      <c r="T22" s="98"/>
      <c r="U22" s="98"/>
      <c r="V22" s="98"/>
      <c r="W22" s="99"/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/>
      <c r="C23" s="117"/>
      <c r="D23" s="117"/>
      <c r="E23" s="117"/>
      <c r="F23" s="118"/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/>
      <c r="T23" s="117"/>
      <c r="U23" s="117"/>
      <c r="V23" s="117"/>
      <c r="W23" s="118"/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 t="e">
        <f>AVERAGE(S4:W13)-AVERAGE(S14:W23)</f>
        <v>#DIV/0!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95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 t="e">
        <f>(V26/(1.944/V27))</f>
        <v>#DIV/0!</v>
      </c>
      <c r="W28" s="177"/>
      <c r="X28" s="123" t="s">
        <v>19</v>
      </c>
      <c r="Y28" s="104" t="s">
        <v>20</v>
      </c>
      <c r="Z28" s="175" t="s">
        <v>98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 t="e">
        <f>1.944*V28/1.8</f>
        <v>#DIV/0!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2.268*AB28/1.5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</v>
      </c>
      <c r="C33" s="67">
        <f t="shared" ref="C33:F33" si="0">C4-C14</f>
        <v>0</v>
      </c>
      <c r="D33" s="67">
        <f t="shared" si="0"/>
        <v>0</v>
      </c>
      <c r="E33" s="67">
        <f t="shared" si="0"/>
        <v>0</v>
      </c>
      <c r="F33" s="68">
        <f t="shared" si="0"/>
        <v>0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0</v>
      </c>
      <c r="T33" s="67">
        <f t="shared" ref="T33:W33" si="2">T4-T14</f>
        <v>0</v>
      </c>
      <c r="U33" s="67">
        <f t="shared" si="2"/>
        <v>0</v>
      </c>
      <c r="V33" s="67">
        <f t="shared" si="2"/>
        <v>0</v>
      </c>
      <c r="W33" s="68">
        <f t="shared" si="2"/>
        <v>0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</v>
      </c>
      <c r="C34" s="54">
        <f t="shared" si="4"/>
        <v>0</v>
      </c>
      <c r="D34" s="54">
        <f t="shared" si="4"/>
        <v>0</v>
      </c>
      <c r="E34" s="54">
        <f t="shared" si="4"/>
        <v>0</v>
      </c>
      <c r="F34" s="56">
        <f t="shared" si="4"/>
        <v>0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0</v>
      </c>
      <c r="T34" s="54">
        <f t="shared" si="6"/>
        <v>0</v>
      </c>
      <c r="U34" s="54">
        <f t="shared" si="6"/>
        <v>0</v>
      </c>
      <c r="V34" s="54">
        <f t="shared" si="6"/>
        <v>0</v>
      </c>
      <c r="W34" s="56">
        <f t="shared" si="6"/>
        <v>0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</v>
      </c>
      <c r="C35" s="54">
        <f t="shared" si="4"/>
        <v>0</v>
      </c>
      <c r="D35" s="54">
        <f t="shared" si="4"/>
        <v>0</v>
      </c>
      <c r="E35" s="54">
        <f t="shared" si="4"/>
        <v>0</v>
      </c>
      <c r="F35" s="56">
        <f t="shared" si="4"/>
        <v>0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0</v>
      </c>
      <c r="T35" s="54">
        <f t="shared" si="6"/>
        <v>0</v>
      </c>
      <c r="U35" s="54">
        <f t="shared" si="6"/>
        <v>0</v>
      </c>
      <c r="V35" s="54">
        <f t="shared" si="6"/>
        <v>0</v>
      </c>
      <c r="W35" s="56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</v>
      </c>
      <c r="C36" s="54">
        <f t="shared" si="4"/>
        <v>0</v>
      </c>
      <c r="D36" s="54">
        <f t="shared" si="4"/>
        <v>0</v>
      </c>
      <c r="E36" s="54">
        <f t="shared" si="4"/>
        <v>0</v>
      </c>
      <c r="F36" s="56">
        <f t="shared" si="4"/>
        <v>0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0</v>
      </c>
      <c r="T36" s="54">
        <f t="shared" si="6"/>
        <v>0</v>
      </c>
      <c r="U36" s="54">
        <f t="shared" si="6"/>
        <v>0</v>
      </c>
      <c r="V36" s="54">
        <f t="shared" si="6"/>
        <v>0</v>
      </c>
      <c r="W36" s="56">
        <f t="shared" si="6"/>
        <v>0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</v>
      </c>
      <c r="C37" s="54">
        <f t="shared" si="4"/>
        <v>0</v>
      </c>
      <c r="D37" s="54">
        <f t="shared" si="4"/>
        <v>0</v>
      </c>
      <c r="E37" s="54">
        <f t="shared" si="4"/>
        <v>0</v>
      </c>
      <c r="F37" s="56">
        <f t="shared" si="4"/>
        <v>0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0</v>
      </c>
      <c r="T37" s="54">
        <f t="shared" si="6"/>
        <v>0</v>
      </c>
      <c r="U37" s="54">
        <f t="shared" si="6"/>
        <v>0</v>
      </c>
      <c r="V37" s="54">
        <f t="shared" si="6"/>
        <v>0</v>
      </c>
      <c r="W37" s="56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</v>
      </c>
      <c r="C38" s="54">
        <f t="shared" si="4"/>
        <v>0</v>
      </c>
      <c r="D38" s="54">
        <f t="shared" si="4"/>
        <v>0</v>
      </c>
      <c r="E38" s="54">
        <f t="shared" si="4"/>
        <v>0</v>
      </c>
      <c r="F38" s="56">
        <f t="shared" si="4"/>
        <v>0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0</v>
      </c>
      <c r="T38" s="54">
        <f t="shared" si="6"/>
        <v>0</v>
      </c>
      <c r="U38" s="54">
        <f t="shared" si="6"/>
        <v>0</v>
      </c>
      <c r="V38" s="54">
        <f t="shared" si="6"/>
        <v>0</v>
      </c>
      <c r="W38" s="56">
        <f t="shared" si="6"/>
        <v>0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</v>
      </c>
      <c r="C39" s="54">
        <f t="shared" si="4"/>
        <v>0</v>
      </c>
      <c r="D39" s="54">
        <f t="shared" si="4"/>
        <v>0</v>
      </c>
      <c r="E39" s="54">
        <f t="shared" si="4"/>
        <v>0</v>
      </c>
      <c r="F39" s="56">
        <f t="shared" si="4"/>
        <v>0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0</v>
      </c>
      <c r="T39" s="54">
        <f t="shared" si="6"/>
        <v>0</v>
      </c>
      <c r="U39" s="54">
        <f t="shared" si="6"/>
        <v>0</v>
      </c>
      <c r="V39" s="54">
        <f t="shared" si="6"/>
        <v>0</v>
      </c>
      <c r="W39" s="56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</v>
      </c>
      <c r="C40" s="54">
        <f t="shared" si="4"/>
        <v>0</v>
      </c>
      <c r="D40" s="54">
        <f t="shared" si="4"/>
        <v>0</v>
      </c>
      <c r="E40" s="54">
        <f t="shared" si="4"/>
        <v>0</v>
      </c>
      <c r="F40" s="56">
        <f t="shared" si="4"/>
        <v>0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0</v>
      </c>
      <c r="T40" s="54">
        <f t="shared" si="6"/>
        <v>0</v>
      </c>
      <c r="U40" s="54">
        <f t="shared" si="6"/>
        <v>0</v>
      </c>
      <c r="V40" s="54">
        <f t="shared" si="6"/>
        <v>0</v>
      </c>
      <c r="W40" s="56">
        <f t="shared" si="6"/>
        <v>0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</v>
      </c>
      <c r="C41" s="54">
        <f t="shared" si="4"/>
        <v>0</v>
      </c>
      <c r="D41" s="54">
        <f t="shared" si="4"/>
        <v>0</v>
      </c>
      <c r="E41" s="54">
        <f t="shared" si="4"/>
        <v>0</v>
      </c>
      <c r="F41" s="56">
        <f t="shared" si="4"/>
        <v>0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</v>
      </c>
      <c r="T41" s="54">
        <f t="shared" si="6"/>
        <v>0</v>
      </c>
      <c r="U41" s="54">
        <f t="shared" si="6"/>
        <v>0</v>
      </c>
      <c r="V41" s="54">
        <f t="shared" si="6"/>
        <v>0</v>
      </c>
      <c r="W41" s="56">
        <f t="shared" si="6"/>
        <v>0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</v>
      </c>
      <c r="C42" s="58">
        <f t="shared" si="4"/>
        <v>0</v>
      </c>
      <c r="D42" s="58">
        <f t="shared" si="4"/>
        <v>0</v>
      </c>
      <c r="E42" s="58">
        <f t="shared" si="4"/>
        <v>0</v>
      </c>
      <c r="F42" s="59">
        <f t="shared" si="4"/>
        <v>0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</v>
      </c>
      <c r="T42" s="58">
        <f t="shared" si="6"/>
        <v>0</v>
      </c>
      <c r="U42" s="58">
        <f t="shared" si="6"/>
        <v>0</v>
      </c>
      <c r="V42" s="58">
        <f t="shared" si="6"/>
        <v>0</v>
      </c>
      <c r="W42" s="59">
        <f t="shared" si="6"/>
        <v>0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</v>
      </c>
      <c r="C43" s="64" t="s">
        <v>51</v>
      </c>
      <c r="D43" s="60">
        <f>MAX(B33:F37)-MIN(B33:F37)</f>
        <v>0</v>
      </c>
      <c r="E43" s="64" t="s">
        <v>50</v>
      </c>
      <c r="F43" s="61">
        <f>B43/(0.975/E27)</f>
        <v>0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0</v>
      </c>
      <c r="T43" s="64" t="s">
        <v>51</v>
      </c>
      <c r="U43" s="60">
        <f>MAX(S33:W37)-MIN(S33:W37)</f>
        <v>0</v>
      </c>
      <c r="V43" s="64" t="s">
        <v>50</v>
      </c>
      <c r="W43" s="61">
        <f>S43/(0.975/V27)</f>
        <v>0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Y43/(0.975/AB27)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</v>
      </c>
      <c r="C44" s="65" t="s">
        <v>51</v>
      </c>
      <c r="D44" s="62">
        <f>MAX(B38:F42)-MIN(B38:F42)</f>
        <v>0</v>
      </c>
      <c r="E44" s="65" t="s">
        <v>50</v>
      </c>
      <c r="F44" s="63">
        <f>B44/(0.975/E27)</f>
        <v>0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</v>
      </c>
      <c r="T44" s="65" t="s">
        <v>51</v>
      </c>
      <c r="U44" s="62">
        <f>MAX(S38:W42)-MIN(S38:W42)</f>
        <v>0</v>
      </c>
      <c r="V44" s="65" t="s">
        <v>50</v>
      </c>
      <c r="W44" s="63">
        <f>S44/(0.975/V27)</f>
        <v>0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Y44/(0.975/AB27)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679" priority="4" operator="notBetween">
      <formula>0.2</formula>
      <formula>0.404</formula>
    </cfRule>
  </conditionalFormatting>
  <conditionalFormatting sqref="E28">
    <cfRule type="cellIs" dxfId="678" priority="5" operator="notBetween">
      <formula>0.38</formula>
      <formula>0.72</formula>
    </cfRule>
  </conditionalFormatting>
  <conditionalFormatting sqref="K26">
    <cfRule type="cellIs" dxfId="677" priority="3" operator="notBetween">
      <formula>0.77</formula>
      <formula>0.91</formula>
    </cfRule>
  </conditionalFormatting>
  <conditionalFormatting sqref="K28">
    <cfRule type="cellIs" dxfId="676" priority="2" operator="notBetween">
      <formula>0.38</formula>
      <formula>0.72</formula>
    </cfRule>
  </conditionalFormatting>
  <conditionalFormatting sqref="AB26">
    <cfRule type="cellIs" dxfId="675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4441-2AAD-4706-854E-463D5E5B9679}">
  <sheetPr>
    <pageSetUpPr fitToPage="1"/>
  </sheetPr>
  <dimension ref="A1:AH46"/>
  <sheetViews>
    <sheetView topLeftCell="F1" zoomScaleNormal="100" workbookViewId="0">
      <selection activeCell="X22" sqref="X22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3.1</v>
      </c>
      <c r="C4" s="91">
        <v>3.15</v>
      </c>
      <c r="D4" s="91">
        <v>3.09</v>
      </c>
      <c r="E4" s="91">
        <v>2.87</v>
      </c>
      <c r="F4" s="95">
        <v>2.81</v>
      </c>
      <c r="G4" s="23" t="s">
        <v>74</v>
      </c>
      <c r="H4" s="91">
        <v>2.19</v>
      </c>
      <c r="I4" s="91">
        <v>2.27</v>
      </c>
      <c r="J4" s="91">
        <v>2.35</v>
      </c>
      <c r="K4" s="91">
        <v>2.2799999999999998</v>
      </c>
      <c r="L4" s="91">
        <v>2.4</v>
      </c>
      <c r="M4" s="91">
        <v>2.35</v>
      </c>
      <c r="N4" s="91">
        <v>2.27</v>
      </c>
      <c r="O4" s="91">
        <v>2.34</v>
      </c>
      <c r="P4" s="91">
        <v>2.33</v>
      </c>
      <c r="Q4" s="95">
        <v>2.1800000000000002</v>
      </c>
      <c r="R4" s="108" t="s">
        <v>74</v>
      </c>
      <c r="S4" s="91">
        <v>3.05</v>
      </c>
      <c r="T4" s="91">
        <v>3.08</v>
      </c>
      <c r="U4" s="91">
        <v>3.07</v>
      </c>
      <c r="V4" s="91">
        <v>2.9</v>
      </c>
      <c r="W4" s="95">
        <v>2.8</v>
      </c>
      <c r="X4" s="23" t="s">
        <v>74</v>
      </c>
      <c r="Y4" s="91">
        <v>2.2599999999999998</v>
      </c>
      <c r="Z4" s="91">
        <v>2.29</v>
      </c>
      <c r="AA4" s="91">
        <v>2.27</v>
      </c>
      <c r="AB4" s="91">
        <v>2.38</v>
      </c>
      <c r="AC4" s="91">
        <v>2.2999999999999998</v>
      </c>
      <c r="AD4" s="91">
        <v>2.38</v>
      </c>
      <c r="AE4" s="91">
        <v>2.3199999999999998</v>
      </c>
      <c r="AF4" s="91">
        <v>2.27</v>
      </c>
      <c r="AG4" s="91">
        <v>2.2999999999999998</v>
      </c>
      <c r="AH4" s="95">
        <v>2.11</v>
      </c>
    </row>
    <row r="5" spans="1:34" ht="16.5" x14ac:dyDescent="0.35">
      <c r="A5" s="109"/>
      <c r="B5" s="91">
        <v>3.05</v>
      </c>
      <c r="C5" s="90">
        <v>3.2</v>
      </c>
      <c r="D5" s="90">
        <v>3.14</v>
      </c>
      <c r="E5" s="90">
        <v>2.93</v>
      </c>
      <c r="F5" s="94">
        <v>2.88</v>
      </c>
      <c r="G5" s="25"/>
      <c r="H5" s="91">
        <v>2.25</v>
      </c>
      <c r="I5" s="90">
        <v>2.2200000000000002</v>
      </c>
      <c r="J5" s="90">
        <v>2.2999999999999998</v>
      </c>
      <c r="K5" s="90">
        <v>2.4</v>
      </c>
      <c r="L5" s="90">
        <v>2.42</v>
      </c>
      <c r="M5" s="90">
        <v>2.38</v>
      </c>
      <c r="N5" s="90">
        <v>2.44</v>
      </c>
      <c r="O5" s="90">
        <v>2.48</v>
      </c>
      <c r="P5" s="90">
        <v>2.48</v>
      </c>
      <c r="Q5" s="94">
        <v>2.3199999999999998</v>
      </c>
      <c r="R5" s="109"/>
      <c r="S5" s="91">
        <v>3.13</v>
      </c>
      <c r="T5" s="90">
        <v>3.19</v>
      </c>
      <c r="U5" s="90">
        <v>3.18</v>
      </c>
      <c r="V5" s="90">
        <v>2.95</v>
      </c>
      <c r="W5" s="94">
        <v>2.82</v>
      </c>
      <c r="X5" s="25"/>
      <c r="Y5" s="91">
        <v>2.27</v>
      </c>
      <c r="Z5" s="90">
        <v>2.2999999999999998</v>
      </c>
      <c r="AA5" s="90">
        <v>2.2999999999999998</v>
      </c>
      <c r="AB5" s="90">
        <v>2.37</v>
      </c>
      <c r="AC5" s="90">
        <v>2.33</v>
      </c>
      <c r="AD5" s="90">
        <v>2.35</v>
      </c>
      <c r="AE5" s="90">
        <v>2.34</v>
      </c>
      <c r="AF5" s="90">
        <v>2.4</v>
      </c>
      <c r="AG5" s="90">
        <v>2.2799999999999998</v>
      </c>
      <c r="AH5" s="94">
        <v>2.19</v>
      </c>
    </row>
    <row r="6" spans="1:34" ht="16.5" x14ac:dyDescent="0.35">
      <c r="A6" s="109"/>
      <c r="B6" s="91">
        <v>3.17</v>
      </c>
      <c r="C6" s="90">
        <v>3.13</v>
      </c>
      <c r="D6" s="90">
        <v>3.14</v>
      </c>
      <c r="E6" s="90">
        <v>2.95</v>
      </c>
      <c r="F6" s="94">
        <v>2.78</v>
      </c>
      <c r="G6" s="25"/>
      <c r="H6" s="91">
        <v>2.29</v>
      </c>
      <c r="I6" s="90">
        <v>2.2000000000000002</v>
      </c>
      <c r="J6" s="90">
        <v>2.31</v>
      </c>
      <c r="K6" s="90">
        <v>2.25</v>
      </c>
      <c r="L6" s="90">
        <v>2.36</v>
      </c>
      <c r="M6" s="90">
        <v>2.36</v>
      </c>
      <c r="N6" s="90">
        <v>2.27</v>
      </c>
      <c r="O6" s="90">
        <v>2.34</v>
      </c>
      <c r="P6" s="90">
        <v>2.34</v>
      </c>
      <c r="Q6" s="94">
        <v>2.2599999999999998</v>
      </c>
      <c r="R6" s="109"/>
      <c r="S6" s="91">
        <v>3.15</v>
      </c>
      <c r="T6" s="90">
        <v>3.15</v>
      </c>
      <c r="U6" s="90">
        <v>3.19</v>
      </c>
      <c r="V6" s="90">
        <v>2.97</v>
      </c>
      <c r="W6" s="94">
        <v>2.79</v>
      </c>
      <c r="X6" s="25"/>
      <c r="Y6" s="91">
        <v>2.31</v>
      </c>
      <c r="Z6" s="90">
        <v>2.3199999999999998</v>
      </c>
      <c r="AA6" s="90">
        <v>2.31</v>
      </c>
      <c r="AB6" s="90">
        <v>2.39</v>
      </c>
      <c r="AC6" s="90">
        <v>2.35</v>
      </c>
      <c r="AD6" s="90">
        <v>2.33</v>
      </c>
      <c r="AE6" s="90">
        <v>2.36</v>
      </c>
      <c r="AF6" s="90">
        <v>2.41</v>
      </c>
      <c r="AG6" s="90">
        <v>2.38</v>
      </c>
      <c r="AH6" s="94">
        <v>2.2200000000000002</v>
      </c>
    </row>
    <row r="7" spans="1:34" ht="16.5" x14ac:dyDescent="0.35">
      <c r="A7" s="109"/>
      <c r="B7" s="91">
        <v>3.17</v>
      </c>
      <c r="C7" s="90">
        <v>3.13</v>
      </c>
      <c r="D7" s="90">
        <v>3.14</v>
      </c>
      <c r="E7" s="90">
        <v>2.97</v>
      </c>
      <c r="F7" s="94">
        <v>2.82</v>
      </c>
      <c r="G7" s="25"/>
      <c r="H7" s="91">
        <v>2.25</v>
      </c>
      <c r="I7" s="90">
        <v>2.1800000000000002</v>
      </c>
      <c r="J7" s="90">
        <v>2.38</v>
      </c>
      <c r="K7" s="90">
        <v>2.38</v>
      </c>
      <c r="L7" s="90">
        <v>2.37</v>
      </c>
      <c r="M7" s="90">
        <v>2.3199999999999998</v>
      </c>
      <c r="N7" s="90">
        <v>2.33</v>
      </c>
      <c r="O7" s="90">
        <v>2.4</v>
      </c>
      <c r="P7" s="90">
        <v>2.31</v>
      </c>
      <c r="Q7" s="94">
        <v>2.2000000000000002</v>
      </c>
      <c r="R7" s="109"/>
      <c r="S7" s="91">
        <v>3.1</v>
      </c>
      <c r="T7" s="90">
        <v>3.16</v>
      </c>
      <c r="U7" s="90">
        <v>3.15</v>
      </c>
      <c r="V7" s="90">
        <v>2.93</v>
      </c>
      <c r="W7" s="94">
        <v>2.82</v>
      </c>
      <c r="X7" s="25"/>
      <c r="Y7" s="91">
        <v>2.29</v>
      </c>
      <c r="Z7" s="90">
        <v>2.36</v>
      </c>
      <c r="AA7" s="90">
        <v>2.34</v>
      </c>
      <c r="AB7" s="90">
        <v>2.27</v>
      </c>
      <c r="AC7" s="90">
        <v>2.33</v>
      </c>
      <c r="AD7" s="90">
        <v>2.34</v>
      </c>
      <c r="AE7" s="90">
        <v>2.3199999999999998</v>
      </c>
      <c r="AF7" s="90">
        <v>2.37</v>
      </c>
      <c r="AG7" s="90">
        <v>2.2799999999999998</v>
      </c>
      <c r="AH7" s="94">
        <v>2.2000000000000002</v>
      </c>
    </row>
    <row r="8" spans="1:34" ht="16.5" x14ac:dyDescent="0.35">
      <c r="A8" s="109"/>
      <c r="B8" s="91">
        <v>3.1</v>
      </c>
      <c r="C8" s="90">
        <v>3.16</v>
      </c>
      <c r="D8" s="90">
        <v>3.1</v>
      </c>
      <c r="E8" s="90">
        <v>2.92</v>
      </c>
      <c r="F8" s="94">
        <v>2.83</v>
      </c>
      <c r="G8" s="25"/>
      <c r="H8" s="91">
        <v>2.13</v>
      </c>
      <c r="I8" s="90">
        <v>2.21</v>
      </c>
      <c r="J8" s="90">
        <v>2.38</v>
      </c>
      <c r="K8" s="90">
        <v>2.34</v>
      </c>
      <c r="L8" s="90">
        <v>2.36</v>
      </c>
      <c r="M8" s="90">
        <v>2.31</v>
      </c>
      <c r="N8" s="90">
        <v>2.31</v>
      </c>
      <c r="O8" s="90">
        <v>2.2799999999999998</v>
      </c>
      <c r="P8" s="90">
        <v>2.25</v>
      </c>
      <c r="Q8" s="94">
        <v>2.13</v>
      </c>
      <c r="R8" s="109"/>
      <c r="S8" s="91">
        <v>3.06</v>
      </c>
      <c r="T8" s="90">
        <v>3.16</v>
      </c>
      <c r="U8" s="90">
        <v>3.12</v>
      </c>
      <c r="V8" s="90">
        <v>2.96</v>
      </c>
      <c r="W8" s="94">
        <v>2.81</v>
      </c>
      <c r="X8" s="25"/>
      <c r="Y8" s="91">
        <v>2.2400000000000002</v>
      </c>
      <c r="Z8" s="90">
        <v>2.2599999999999998</v>
      </c>
      <c r="AA8" s="90">
        <v>2.2799999999999998</v>
      </c>
      <c r="AB8" s="90">
        <v>2.3199999999999998</v>
      </c>
      <c r="AC8" s="90">
        <v>2.3199999999999998</v>
      </c>
      <c r="AD8" s="90">
        <v>2.29</v>
      </c>
      <c r="AE8" s="90">
        <v>2.3199999999999998</v>
      </c>
      <c r="AF8" s="90">
        <v>2.2799999999999998</v>
      </c>
      <c r="AG8" s="90">
        <v>2.34</v>
      </c>
      <c r="AH8" s="94">
        <v>2.19</v>
      </c>
    </row>
    <row r="9" spans="1:34" ht="16.5" x14ac:dyDescent="0.35">
      <c r="A9" s="110"/>
      <c r="B9" s="90">
        <v>3.17</v>
      </c>
      <c r="C9" s="90">
        <v>3.13</v>
      </c>
      <c r="D9" s="90">
        <v>3.12</v>
      </c>
      <c r="E9" s="90">
        <v>2.87</v>
      </c>
      <c r="F9" s="94">
        <v>2.78</v>
      </c>
      <c r="G9" s="25"/>
      <c r="H9" s="90">
        <v>2.2999999999999998</v>
      </c>
      <c r="I9" s="90">
        <v>2.2999999999999998</v>
      </c>
      <c r="J9" s="90">
        <v>2.33</v>
      </c>
      <c r="K9" s="90">
        <v>2.33</v>
      </c>
      <c r="L9" s="90">
        <v>2.3199999999999998</v>
      </c>
      <c r="M9" s="90">
        <v>2.35</v>
      </c>
      <c r="N9" s="90">
        <v>2.3199999999999998</v>
      </c>
      <c r="O9" s="90">
        <v>2.39</v>
      </c>
      <c r="P9" s="90">
        <v>2.2999999999999998</v>
      </c>
      <c r="Q9" s="94">
        <v>2.2000000000000002</v>
      </c>
      <c r="R9" s="110"/>
      <c r="S9" s="90">
        <v>3.17</v>
      </c>
      <c r="T9" s="90">
        <v>3.17</v>
      </c>
      <c r="U9" s="90">
        <v>3.19</v>
      </c>
      <c r="V9" s="90">
        <v>2.92</v>
      </c>
      <c r="W9" s="94">
        <v>2.85</v>
      </c>
      <c r="X9" s="25"/>
      <c r="Y9" s="90">
        <v>2.15</v>
      </c>
      <c r="Z9" s="90">
        <v>2.2599999999999998</v>
      </c>
      <c r="AA9" s="90">
        <v>2.27</v>
      </c>
      <c r="AB9" s="90">
        <v>2.2599999999999998</v>
      </c>
      <c r="AC9" s="90">
        <v>2.34</v>
      </c>
      <c r="AD9" s="90">
        <v>2.2599999999999998</v>
      </c>
      <c r="AE9" s="90">
        <v>2.33</v>
      </c>
      <c r="AF9" s="90">
        <v>2.2999999999999998</v>
      </c>
      <c r="AG9" s="90">
        <v>2.3199999999999998</v>
      </c>
      <c r="AH9" s="94">
        <v>2.19</v>
      </c>
    </row>
    <row r="10" spans="1:34" ht="16.5" x14ac:dyDescent="0.35">
      <c r="A10" s="111"/>
      <c r="B10" s="90">
        <v>3.15</v>
      </c>
      <c r="C10" s="90">
        <v>3.22</v>
      </c>
      <c r="D10" s="90">
        <v>3.17</v>
      </c>
      <c r="E10" s="90">
        <v>2.84</v>
      </c>
      <c r="F10" s="94">
        <v>2.86</v>
      </c>
      <c r="G10" s="31"/>
      <c r="H10" s="90">
        <v>2.29</v>
      </c>
      <c r="I10" s="90">
        <v>2.2999999999999998</v>
      </c>
      <c r="J10" s="90">
        <v>2.4</v>
      </c>
      <c r="K10" s="90">
        <v>2.4300000000000002</v>
      </c>
      <c r="L10" s="90">
        <v>2.41</v>
      </c>
      <c r="M10" s="90">
        <v>2.34</v>
      </c>
      <c r="N10" s="90">
        <v>2.35</v>
      </c>
      <c r="O10" s="90">
        <v>2.36</v>
      </c>
      <c r="P10" s="90">
        <v>2.33</v>
      </c>
      <c r="Q10" s="94">
        <v>2.25</v>
      </c>
      <c r="R10" s="111"/>
      <c r="S10" s="90">
        <v>3.26</v>
      </c>
      <c r="T10" s="90">
        <v>3.17</v>
      </c>
      <c r="U10" s="90">
        <v>3.07</v>
      </c>
      <c r="V10" s="90">
        <v>2.91</v>
      </c>
      <c r="W10" s="94">
        <v>2.84</v>
      </c>
      <c r="X10" s="31"/>
      <c r="Y10" s="90">
        <v>2.21</v>
      </c>
      <c r="Z10" s="90">
        <v>2.2000000000000002</v>
      </c>
      <c r="AA10" s="90">
        <v>2.33</v>
      </c>
      <c r="AB10" s="90">
        <v>2.31</v>
      </c>
      <c r="AC10" s="90">
        <v>2.35</v>
      </c>
      <c r="AD10" s="90">
        <v>2.3199999999999998</v>
      </c>
      <c r="AE10" s="90">
        <v>2.41</v>
      </c>
      <c r="AF10" s="90">
        <v>2.4500000000000002</v>
      </c>
      <c r="AG10" s="90">
        <v>2.3199999999999998</v>
      </c>
      <c r="AH10" s="94">
        <v>2.1800000000000002</v>
      </c>
    </row>
    <row r="11" spans="1:34" ht="16.5" x14ac:dyDescent="0.35">
      <c r="A11" s="109"/>
      <c r="B11" s="96">
        <v>3.21</v>
      </c>
      <c r="C11" s="96">
        <v>3.06</v>
      </c>
      <c r="D11" s="96">
        <v>3.14</v>
      </c>
      <c r="E11" s="96">
        <v>2.87</v>
      </c>
      <c r="F11" s="97">
        <v>2.81</v>
      </c>
      <c r="G11" s="23"/>
      <c r="H11" s="96">
        <v>2.2599999999999998</v>
      </c>
      <c r="I11" s="96">
        <v>2.31</v>
      </c>
      <c r="J11" s="96">
        <v>2.2999999999999998</v>
      </c>
      <c r="K11" s="96">
        <v>2.36</v>
      </c>
      <c r="L11" s="96">
        <v>2.38</v>
      </c>
      <c r="M11" s="96">
        <v>2.35</v>
      </c>
      <c r="N11" s="96">
        <v>2.34</v>
      </c>
      <c r="O11" s="96">
        <v>2.36</v>
      </c>
      <c r="P11" s="96">
        <v>2.2799999999999998</v>
      </c>
      <c r="Q11" s="97">
        <v>2.2000000000000002</v>
      </c>
      <c r="R11" s="109"/>
      <c r="S11" s="96">
        <v>3.16</v>
      </c>
      <c r="T11" s="96">
        <v>3.16</v>
      </c>
      <c r="U11" s="96">
        <v>3.14</v>
      </c>
      <c r="V11" s="96">
        <v>2.91</v>
      </c>
      <c r="W11" s="97">
        <v>2.84</v>
      </c>
      <c r="X11" s="23"/>
      <c r="Y11" s="96">
        <v>2.17</v>
      </c>
      <c r="Z11" s="96">
        <v>2.2999999999999998</v>
      </c>
      <c r="AA11" s="96">
        <v>2.37</v>
      </c>
      <c r="AB11" s="96">
        <v>2.33</v>
      </c>
      <c r="AC11" s="96">
        <v>2.37</v>
      </c>
      <c r="AD11" s="96">
        <v>2.4300000000000002</v>
      </c>
      <c r="AE11" s="96">
        <v>2.4</v>
      </c>
      <c r="AF11" s="96">
        <v>2.44</v>
      </c>
      <c r="AG11" s="96">
        <v>2.41</v>
      </c>
      <c r="AH11" s="97">
        <v>2.1800000000000002</v>
      </c>
    </row>
    <row r="12" spans="1:34" ht="16.5" x14ac:dyDescent="0.35">
      <c r="A12" s="109"/>
      <c r="B12" s="90">
        <v>3.12</v>
      </c>
      <c r="C12" s="90">
        <v>3.11</v>
      </c>
      <c r="D12" s="90">
        <v>3.13</v>
      </c>
      <c r="E12" s="90">
        <v>2.85</v>
      </c>
      <c r="F12" s="94">
        <v>2.84</v>
      </c>
      <c r="G12" s="25"/>
      <c r="H12" s="90">
        <v>2.27</v>
      </c>
      <c r="I12" s="90">
        <v>2.29</v>
      </c>
      <c r="J12" s="90">
        <v>2.4</v>
      </c>
      <c r="K12" s="90">
        <v>2.41</v>
      </c>
      <c r="L12" s="90">
        <v>2.34</v>
      </c>
      <c r="M12" s="90">
        <v>2.33</v>
      </c>
      <c r="N12" s="90">
        <v>2.37</v>
      </c>
      <c r="O12" s="90">
        <v>2.33</v>
      </c>
      <c r="P12" s="90">
        <v>2.27</v>
      </c>
      <c r="Q12" s="94">
        <v>2.2200000000000002</v>
      </c>
      <c r="R12" s="109"/>
      <c r="S12" s="90">
        <v>3.17</v>
      </c>
      <c r="T12" s="90">
        <v>3.19</v>
      </c>
      <c r="U12" s="90">
        <v>3.07</v>
      </c>
      <c r="V12" s="90">
        <v>2.93</v>
      </c>
      <c r="W12" s="94">
        <v>2.81</v>
      </c>
      <c r="X12" s="25"/>
      <c r="Y12" s="90">
        <v>2.19</v>
      </c>
      <c r="Z12" s="90">
        <v>2.23</v>
      </c>
      <c r="AA12" s="90">
        <v>2.4</v>
      </c>
      <c r="AB12" s="90">
        <v>2.35</v>
      </c>
      <c r="AC12" s="90">
        <v>2.37</v>
      </c>
      <c r="AD12" s="90">
        <v>2.37</v>
      </c>
      <c r="AE12" s="90">
        <v>2.4500000000000002</v>
      </c>
      <c r="AF12" s="90">
        <v>2.41</v>
      </c>
      <c r="AG12" s="90">
        <v>2.42</v>
      </c>
      <c r="AH12" s="94">
        <v>2.1800000000000002</v>
      </c>
    </row>
    <row r="13" spans="1:34" thickBot="1" x14ac:dyDescent="0.4">
      <c r="A13" s="112"/>
      <c r="B13" s="92">
        <v>3.18</v>
      </c>
      <c r="C13" s="92">
        <v>3.14</v>
      </c>
      <c r="D13" s="92">
        <v>3.15</v>
      </c>
      <c r="E13" s="92">
        <v>2.96</v>
      </c>
      <c r="F13" s="93">
        <v>2.85</v>
      </c>
      <c r="G13" s="33"/>
      <c r="H13" s="92">
        <v>2.2200000000000002</v>
      </c>
      <c r="I13" s="92">
        <v>2.2999999999999998</v>
      </c>
      <c r="J13" s="92">
        <v>2.31</v>
      </c>
      <c r="K13" s="92">
        <v>2.31</v>
      </c>
      <c r="L13" s="92">
        <v>2.23</v>
      </c>
      <c r="M13" s="92">
        <v>2.31</v>
      </c>
      <c r="N13" s="92">
        <v>2.31</v>
      </c>
      <c r="O13" s="92">
        <v>2.33</v>
      </c>
      <c r="P13" s="92">
        <v>2.25</v>
      </c>
      <c r="Q13" s="93">
        <v>2.2000000000000002</v>
      </c>
      <c r="R13" s="112"/>
      <c r="S13" s="92">
        <v>3.1</v>
      </c>
      <c r="T13" s="92">
        <v>3.14</v>
      </c>
      <c r="U13" s="92">
        <v>3.17</v>
      </c>
      <c r="V13" s="92">
        <v>2.86</v>
      </c>
      <c r="W13" s="93">
        <v>2.83</v>
      </c>
      <c r="X13" s="33"/>
      <c r="Y13" s="92">
        <v>2.21</v>
      </c>
      <c r="Z13" s="92">
        <v>2.2599999999999998</v>
      </c>
      <c r="AA13" s="92">
        <v>2.34</v>
      </c>
      <c r="AB13" s="92">
        <v>2.27</v>
      </c>
      <c r="AC13" s="92">
        <v>2.34</v>
      </c>
      <c r="AD13" s="92">
        <v>2.3199999999999998</v>
      </c>
      <c r="AE13" s="92">
        <v>2.34</v>
      </c>
      <c r="AF13" s="92">
        <v>2.37</v>
      </c>
      <c r="AG13" s="92">
        <v>2.27</v>
      </c>
      <c r="AH13" s="93">
        <v>2.14</v>
      </c>
    </row>
    <row r="14" spans="1:34" ht="16.5" x14ac:dyDescent="0.35">
      <c r="A14" s="113" t="s">
        <v>75</v>
      </c>
      <c r="B14" s="114">
        <v>2.86</v>
      </c>
      <c r="C14" s="115">
        <v>2.88</v>
      </c>
      <c r="D14" s="115">
        <v>2.83</v>
      </c>
      <c r="E14" s="115">
        <v>2.63</v>
      </c>
      <c r="F14" s="116">
        <v>2.54</v>
      </c>
      <c r="G14" s="113" t="s">
        <v>75</v>
      </c>
      <c r="H14" s="115">
        <v>1.95</v>
      </c>
      <c r="I14" s="115">
        <v>1.98</v>
      </c>
      <c r="J14" s="115">
        <v>2.13</v>
      </c>
      <c r="K14" s="115">
        <v>2.08</v>
      </c>
      <c r="L14" s="115">
        <v>2.1</v>
      </c>
      <c r="M14" s="115">
        <v>2.08</v>
      </c>
      <c r="N14" s="115">
        <v>2.14</v>
      </c>
      <c r="O14" s="115">
        <v>2.12</v>
      </c>
      <c r="P14" s="115">
        <v>2.09</v>
      </c>
      <c r="Q14" s="116">
        <v>1.93</v>
      </c>
      <c r="R14" s="113" t="s">
        <v>75</v>
      </c>
      <c r="S14" s="114">
        <v>1.6</v>
      </c>
      <c r="T14" s="115">
        <v>1.56</v>
      </c>
      <c r="U14" s="115">
        <v>1.51</v>
      </c>
      <c r="V14" s="115">
        <v>1.33</v>
      </c>
      <c r="W14" s="116">
        <v>1.27</v>
      </c>
      <c r="X14" s="113" t="s">
        <v>75</v>
      </c>
      <c r="Y14" s="115">
        <v>0.84</v>
      </c>
      <c r="Z14" s="115">
        <v>0.75</v>
      </c>
      <c r="AA14" s="115">
        <v>0.83</v>
      </c>
      <c r="AB14" s="115">
        <v>0.84</v>
      </c>
      <c r="AC14" s="115">
        <v>0.86</v>
      </c>
      <c r="AD14" s="115">
        <v>0.8</v>
      </c>
      <c r="AE14" s="115">
        <v>0.88</v>
      </c>
      <c r="AF14" s="115">
        <v>0.71</v>
      </c>
      <c r="AG14" s="115">
        <v>0.8</v>
      </c>
      <c r="AH14" s="116">
        <v>0.67</v>
      </c>
    </row>
    <row r="15" spans="1:34" ht="16.5" x14ac:dyDescent="0.35">
      <c r="A15" s="14"/>
      <c r="B15" s="98">
        <v>2.85</v>
      </c>
      <c r="C15" s="98">
        <v>2.87</v>
      </c>
      <c r="D15" s="98">
        <v>2.91</v>
      </c>
      <c r="E15" s="98">
        <v>2.67</v>
      </c>
      <c r="F15" s="99">
        <v>2.57</v>
      </c>
      <c r="G15" s="25"/>
      <c r="H15" s="98">
        <v>1.96</v>
      </c>
      <c r="I15" s="98">
        <v>2.0099999999999998</v>
      </c>
      <c r="J15" s="98">
        <v>2.11</v>
      </c>
      <c r="K15" s="98">
        <v>2.15</v>
      </c>
      <c r="L15" s="98">
        <v>2.14</v>
      </c>
      <c r="M15" s="98">
        <v>2.15</v>
      </c>
      <c r="N15" s="98">
        <v>2.21</v>
      </c>
      <c r="O15" s="98">
        <v>2.17</v>
      </c>
      <c r="P15" s="98">
        <v>2.13</v>
      </c>
      <c r="Q15" s="99">
        <v>2.0499999999999998</v>
      </c>
      <c r="R15" s="14"/>
      <c r="S15" s="98">
        <v>1.61</v>
      </c>
      <c r="T15" s="98">
        <v>1.56</v>
      </c>
      <c r="U15" s="98">
        <v>1.55</v>
      </c>
      <c r="V15" s="98">
        <v>1.34</v>
      </c>
      <c r="W15" s="99">
        <v>1.27</v>
      </c>
      <c r="X15" s="25"/>
      <c r="Y15" s="98">
        <v>0.85</v>
      </c>
      <c r="Z15" s="98">
        <v>0.88</v>
      </c>
      <c r="AA15" s="98">
        <v>0.83</v>
      </c>
      <c r="AB15" s="98">
        <v>0.88</v>
      </c>
      <c r="AC15" s="98">
        <v>0.93</v>
      </c>
      <c r="AD15" s="98">
        <v>0.9</v>
      </c>
      <c r="AE15" s="98">
        <v>0.87</v>
      </c>
      <c r="AF15" s="98">
        <v>0.88</v>
      </c>
      <c r="AG15" s="98">
        <v>0.84</v>
      </c>
      <c r="AH15" s="99">
        <v>0.73</v>
      </c>
    </row>
    <row r="16" spans="1:34" ht="16.5" x14ac:dyDescent="0.35">
      <c r="A16" s="14"/>
      <c r="B16" s="98">
        <v>2.88</v>
      </c>
      <c r="C16" s="98">
        <v>2.9</v>
      </c>
      <c r="D16" s="98">
        <v>2.88</v>
      </c>
      <c r="E16" s="98">
        <v>2.71</v>
      </c>
      <c r="F16" s="99">
        <v>2.56</v>
      </c>
      <c r="G16" s="25"/>
      <c r="H16" s="98">
        <v>1.96</v>
      </c>
      <c r="I16" s="98">
        <v>1.97</v>
      </c>
      <c r="J16" s="98">
        <v>2.0299999999999998</v>
      </c>
      <c r="K16" s="98">
        <v>2.0499999999999998</v>
      </c>
      <c r="L16" s="98">
        <v>2.11</v>
      </c>
      <c r="M16" s="98">
        <v>2.1</v>
      </c>
      <c r="N16" s="98">
        <v>2.14</v>
      </c>
      <c r="O16" s="98">
        <v>2.16</v>
      </c>
      <c r="P16" s="98">
        <v>2.11</v>
      </c>
      <c r="Q16" s="99">
        <v>1.98</v>
      </c>
      <c r="R16" s="14"/>
      <c r="S16" s="98">
        <v>1.59</v>
      </c>
      <c r="T16" s="98">
        <v>1.56</v>
      </c>
      <c r="U16" s="98">
        <v>1.53</v>
      </c>
      <c r="V16" s="98">
        <v>1.32</v>
      </c>
      <c r="W16" s="99">
        <v>1.27</v>
      </c>
      <c r="X16" s="25"/>
      <c r="Y16" s="98">
        <v>0.92</v>
      </c>
      <c r="Z16" s="98">
        <v>0.81</v>
      </c>
      <c r="AA16" s="98">
        <v>0.86</v>
      </c>
      <c r="AB16" s="98">
        <v>0.88</v>
      </c>
      <c r="AC16" s="98">
        <v>0.88</v>
      </c>
      <c r="AD16" s="98">
        <v>0.84</v>
      </c>
      <c r="AE16" s="98">
        <v>0.86</v>
      </c>
      <c r="AF16" s="98">
        <v>0.84</v>
      </c>
      <c r="AG16" s="98">
        <v>0.87</v>
      </c>
      <c r="AH16" s="99">
        <v>0.74</v>
      </c>
    </row>
    <row r="17" spans="1:34" ht="16.5" x14ac:dyDescent="0.35">
      <c r="A17" s="14"/>
      <c r="B17" s="98">
        <v>2.84</v>
      </c>
      <c r="C17" s="98">
        <v>2.89</v>
      </c>
      <c r="D17" s="98">
        <v>2.88</v>
      </c>
      <c r="E17" s="98">
        <v>2.67</v>
      </c>
      <c r="F17" s="99">
        <v>2.57</v>
      </c>
      <c r="G17" s="25"/>
      <c r="H17" s="98">
        <v>2</v>
      </c>
      <c r="I17" s="98">
        <v>2.0499999999999998</v>
      </c>
      <c r="J17" s="98">
        <v>2.08</v>
      </c>
      <c r="K17" s="98">
        <v>2.11</v>
      </c>
      <c r="L17" s="98">
        <v>2.11</v>
      </c>
      <c r="M17" s="98">
        <v>2.13</v>
      </c>
      <c r="N17" s="98">
        <v>2.14</v>
      </c>
      <c r="O17" s="98">
        <v>2.1800000000000002</v>
      </c>
      <c r="P17" s="98">
        <v>2.09</v>
      </c>
      <c r="Q17" s="99">
        <v>1.97</v>
      </c>
      <c r="R17" s="14"/>
      <c r="S17" s="98">
        <v>1.55</v>
      </c>
      <c r="T17" s="98">
        <v>1.56</v>
      </c>
      <c r="U17" s="98">
        <v>1.55</v>
      </c>
      <c r="V17" s="98">
        <v>1.35</v>
      </c>
      <c r="W17" s="99">
        <v>1.27</v>
      </c>
      <c r="X17" s="25"/>
      <c r="Y17" s="98">
        <v>0.88</v>
      </c>
      <c r="Z17" s="98">
        <v>0.85</v>
      </c>
      <c r="AA17" s="98">
        <v>0.87</v>
      </c>
      <c r="AB17" s="98">
        <v>0.87</v>
      </c>
      <c r="AC17" s="98">
        <v>0.9</v>
      </c>
      <c r="AD17" s="98">
        <v>0.86</v>
      </c>
      <c r="AE17" s="98">
        <v>0.84</v>
      </c>
      <c r="AF17" s="98">
        <v>0.85</v>
      </c>
      <c r="AG17" s="98">
        <v>0.89</v>
      </c>
      <c r="AH17" s="99">
        <v>0.78</v>
      </c>
    </row>
    <row r="18" spans="1:34" ht="16.5" x14ac:dyDescent="0.35">
      <c r="A18" s="14"/>
      <c r="B18" s="98">
        <v>2.83</v>
      </c>
      <c r="C18" s="98">
        <v>2.9</v>
      </c>
      <c r="D18" s="98">
        <v>2.79</v>
      </c>
      <c r="E18" s="98">
        <v>2.62</v>
      </c>
      <c r="F18" s="99">
        <v>2.5099999999999998</v>
      </c>
      <c r="G18" s="25"/>
      <c r="H18" s="98">
        <v>1.91</v>
      </c>
      <c r="I18" s="98">
        <v>1.97</v>
      </c>
      <c r="J18" s="98">
        <v>2.12</v>
      </c>
      <c r="K18" s="98">
        <v>2.11</v>
      </c>
      <c r="L18" s="98">
        <v>2.11</v>
      </c>
      <c r="M18" s="98">
        <v>2.11</v>
      </c>
      <c r="N18" s="98">
        <v>2.17</v>
      </c>
      <c r="O18" s="98">
        <v>2.1</v>
      </c>
      <c r="P18" s="98">
        <v>2.09</v>
      </c>
      <c r="Q18" s="99">
        <v>1.92</v>
      </c>
      <c r="R18" s="14"/>
      <c r="S18" s="98">
        <v>1.5</v>
      </c>
      <c r="T18" s="98">
        <v>1.61</v>
      </c>
      <c r="U18" s="98">
        <v>1.5</v>
      </c>
      <c r="V18" s="98">
        <v>1.36</v>
      </c>
      <c r="W18" s="99">
        <v>1.26</v>
      </c>
      <c r="X18" s="25"/>
      <c r="Y18" s="98">
        <v>0.84</v>
      </c>
      <c r="Z18" s="98">
        <v>0.79</v>
      </c>
      <c r="AA18" s="98">
        <v>0.79</v>
      </c>
      <c r="AB18" s="98">
        <v>0.78</v>
      </c>
      <c r="AC18" s="98">
        <v>0.83</v>
      </c>
      <c r="AD18" s="98">
        <v>0.84</v>
      </c>
      <c r="AE18" s="98">
        <v>0.81</v>
      </c>
      <c r="AF18" s="98">
        <v>0.78</v>
      </c>
      <c r="AG18" s="98">
        <v>0.8</v>
      </c>
      <c r="AH18" s="99">
        <v>0.77</v>
      </c>
    </row>
    <row r="19" spans="1:34" ht="16.5" x14ac:dyDescent="0.35">
      <c r="A19" s="14"/>
      <c r="B19" s="98">
        <v>2.87</v>
      </c>
      <c r="C19" s="98">
        <v>2.91</v>
      </c>
      <c r="D19" s="98">
        <v>2.82</v>
      </c>
      <c r="E19" s="98">
        <v>2.62</v>
      </c>
      <c r="F19" s="99">
        <v>2.56</v>
      </c>
      <c r="G19" s="25"/>
      <c r="H19" s="98">
        <v>1.96</v>
      </c>
      <c r="I19" s="98">
        <v>1.95</v>
      </c>
      <c r="J19" s="98">
        <v>2.0499999999999998</v>
      </c>
      <c r="K19" s="98">
        <v>2.11</v>
      </c>
      <c r="L19" s="98">
        <v>2.12</v>
      </c>
      <c r="M19" s="98">
        <v>2.09</v>
      </c>
      <c r="N19" s="98">
        <v>2.12</v>
      </c>
      <c r="O19" s="98">
        <v>2.0699999999999998</v>
      </c>
      <c r="P19" s="98">
        <v>2.06</v>
      </c>
      <c r="Q19" s="99">
        <v>1.95</v>
      </c>
      <c r="R19" s="14"/>
      <c r="S19" s="98">
        <v>2.02</v>
      </c>
      <c r="T19" s="98">
        <v>2.06</v>
      </c>
      <c r="U19" s="98">
        <v>1.98</v>
      </c>
      <c r="V19" s="98">
        <v>1.7</v>
      </c>
      <c r="W19" s="99">
        <v>1.62</v>
      </c>
      <c r="X19" s="25"/>
      <c r="Y19" s="98">
        <v>1.06</v>
      </c>
      <c r="Z19" s="98">
        <v>1.06</v>
      </c>
      <c r="AA19" s="98">
        <v>1.06</v>
      </c>
      <c r="AB19" s="98">
        <v>1</v>
      </c>
      <c r="AC19" s="98">
        <v>1.03</v>
      </c>
      <c r="AD19" s="98">
        <v>1.07</v>
      </c>
      <c r="AE19" s="98">
        <v>1.04</v>
      </c>
      <c r="AF19" s="98">
        <v>1.06</v>
      </c>
      <c r="AG19" s="98">
        <v>0.98</v>
      </c>
      <c r="AH19" s="99">
        <v>0.95</v>
      </c>
    </row>
    <row r="20" spans="1:34" ht="16.5" x14ac:dyDescent="0.35">
      <c r="A20" s="14"/>
      <c r="B20" s="98">
        <v>2.93</v>
      </c>
      <c r="C20" s="98">
        <v>2.91</v>
      </c>
      <c r="D20" s="98">
        <v>2.87</v>
      </c>
      <c r="E20" s="98">
        <v>2.61</v>
      </c>
      <c r="F20" s="99">
        <v>2.58</v>
      </c>
      <c r="G20" s="25"/>
      <c r="H20" s="98">
        <v>2.04</v>
      </c>
      <c r="I20" s="98">
        <v>2.06</v>
      </c>
      <c r="J20" s="98">
        <v>2.13</v>
      </c>
      <c r="K20" s="98">
        <v>2.13</v>
      </c>
      <c r="L20" s="98">
        <v>2.15</v>
      </c>
      <c r="M20" s="98">
        <v>2.09</v>
      </c>
      <c r="N20" s="98">
        <v>2.16</v>
      </c>
      <c r="O20" s="98">
        <v>2.13</v>
      </c>
      <c r="P20" s="98">
        <v>2.15</v>
      </c>
      <c r="Q20" s="99">
        <v>2</v>
      </c>
      <c r="R20" s="14"/>
      <c r="S20" s="98">
        <v>1.99</v>
      </c>
      <c r="T20" s="98">
        <v>1.99</v>
      </c>
      <c r="U20" s="98">
        <v>1.93</v>
      </c>
      <c r="V20" s="98">
        <v>1.66</v>
      </c>
      <c r="W20" s="99">
        <v>1.62</v>
      </c>
      <c r="X20" s="25"/>
      <c r="Y20" s="98">
        <v>0.93</v>
      </c>
      <c r="Z20" s="98">
        <v>1.01</v>
      </c>
      <c r="AA20" s="98">
        <v>1.01</v>
      </c>
      <c r="AB20" s="98">
        <v>1.08</v>
      </c>
      <c r="AC20" s="98">
        <v>1.04</v>
      </c>
      <c r="AD20" s="98">
        <v>1.04</v>
      </c>
      <c r="AE20" s="98">
        <v>1.0900000000000001</v>
      </c>
      <c r="AF20" s="98">
        <v>1.1299999999999999</v>
      </c>
      <c r="AG20" s="98">
        <v>1.04</v>
      </c>
      <c r="AH20" s="99">
        <v>0.9</v>
      </c>
    </row>
    <row r="21" spans="1:34" ht="16.5" x14ac:dyDescent="0.35">
      <c r="A21" s="14"/>
      <c r="B21" s="98">
        <v>2.89</v>
      </c>
      <c r="C21" s="98">
        <v>2.9</v>
      </c>
      <c r="D21" s="98">
        <v>2.86</v>
      </c>
      <c r="E21" s="98">
        <v>2.59</v>
      </c>
      <c r="F21" s="99">
        <v>2.6</v>
      </c>
      <c r="G21" s="25"/>
      <c r="H21" s="98">
        <v>2</v>
      </c>
      <c r="I21" s="98">
        <v>2.0299999999999998</v>
      </c>
      <c r="J21" s="98">
        <v>2.0699999999999998</v>
      </c>
      <c r="K21" s="98">
        <v>2.12</v>
      </c>
      <c r="L21" s="98">
        <v>2.09</v>
      </c>
      <c r="M21" s="98">
        <v>2.12</v>
      </c>
      <c r="N21" s="98">
        <v>2.14</v>
      </c>
      <c r="O21" s="98">
        <v>2.13</v>
      </c>
      <c r="P21" s="98">
        <v>2.0699999999999998</v>
      </c>
      <c r="Q21" s="99">
        <v>1.99</v>
      </c>
      <c r="R21" s="14"/>
      <c r="S21" s="98">
        <v>2.0099999999999998</v>
      </c>
      <c r="T21" s="98">
        <v>1.98</v>
      </c>
      <c r="U21" s="98">
        <v>1.96</v>
      </c>
      <c r="V21" s="98">
        <v>1.66</v>
      </c>
      <c r="W21" s="99">
        <v>1.61</v>
      </c>
      <c r="X21" s="25"/>
      <c r="Y21" s="98">
        <v>0.91</v>
      </c>
      <c r="Z21" s="98">
        <v>0.94</v>
      </c>
      <c r="AA21" s="98">
        <v>1.0900000000000001</v>
      </c>
      <c r="AB21" s="98">
        <v>1.07</v>
      </c>
      <c r="AC21" s="98">
        <v>1.04</v>
      </c>
      <c r="AD21" s="98">
        <v>1.06</v>
      </c>
      <c r="AE21" s="98">
        <v>1.0900000000000001</v>
      </c>
      <c r="AF21" s="98">
        <v>1.1100000000000001</v>
      </c>
      <c r="AG21" s="98">
        <v>1.05</v>
      </c>
      <c r="AH21" s="99">
        <v>0.95</v>
      </c>
    </row>
    <row r="22" spans="1:34" ht="16.5" x14ac:dyDescent="0.35">
      <c r="A22" s="14"/>
      <c r="B22" s="98">
        <v>2.96</v>
      </c>
      <c r="C22" s="98">
        <v>2.88</v>
      </c>
      <c r="D22" s="98">
        <v>2.9</v>
      </c>
      <c r="E22" s="98">
        <v>2.6</v>
      </c>
      <c r="F22" s="99">
        <v>2.5299999999999998</v>
      </c>
      <c r="G22" s="25"/>
      <c r="H22" s="98">
        <v>2.02</v>
      </c>
      <c r="I22" s="98">
        <v>2.0299999999999998</v>
      </c>
      <c r="J22" s="98">
        <v>2.12</v>
      </c>
      <c r="K22" s="98">
        <v>2.15</v>
      </c>
      <c r="L22" s="98">
        <v>2.14</v>
      </c>
      <c r="M22" s="98">
        <v>2.1</v>
      </c>
      <c r="N22" s="98">
        <v>2.12</v>
      </c>
      <c r="O22" s="98">
        <v>2.11</v>
      </c>
      <c r="P22" s="98">
        <v>2.1</v>
      </c>
      <c r="Q22" s="99">
        <v>1.94</v>
      </c>
      <c r="R22" s="14"/>
      <c r="S22" s="98">
        <v>2.06</v>
      </c>
      <c r="T22" s="98">
        <v>2.0299999999999998</v>
      </c>
      <c r="U22" s="98">
        <v>1.92</v>
      </c>
      <c r="V22" s="98">
        <v>1.64</v>
      </c>
      <c r="W22" s="99">
        <v>1.59</v>
      </c>
      <c r="X22" s="25"/>
      <c r="Y22" s="98">
        <v>0.83</v>
      </c>
      <c r="Z22" s="98">
        <v>0.93</v>
      </c>
      <c r="AA22" s="98">
        <v>1.0900000000000001</v>
      </c>
      <c r="AB22" s="98">
        <v>1.0900000000000001</v>
      </c>
      <c r="AC22" s="98">
        <v>1.06</v>
      </c>
      <c r="AD22" s="98">
        <v>1.04</v>
      </c>
      <c r="AE22" s="98">
        <v>1.1100000000000001</v>
      </c>
      <c r="AF22" s="98">
        <v>1.1499999999999999</v>
      </c>
      <c r="AG22" s="98">
        <v>1.03</v>
      </c>
      <c r="AH22" s="99">
        <v>0.95</v>
      </c>
    </row>
    <row r="23" spans="1:34" thickBot="1" x14ac:dyDescent="0.4">
      <c r="A23" s="107"/>
      <c r="B23" s="117">
        <v>2.95</v>
      </c>
      <c r="C23" s="117">
        <v>2.92</v>
      </c>
      <c r="D23" s="117">
        <v>2.87</v>
      </c>
      <c r="E23" s="117">
        <v>2.61</v>
      </c>
      <c r="F23" s="118">
        <v>2.54</v>
      </c>
      <c r="G23" s="106"/>
      <c r="H23" s="117">
        <v>2</v>
      </c>
      <c r="I23" s="117">
        <v>2.0699999999999998</v>
      </c>
      <c r="J23" s="117">
        <v>2.1</v>
      </c>
      <c r="K23" s="117">
        <v>2.1</v>
      </c>
      <c r="L23" s="117">
        <v>2.12</v>
      </c>
      <c r="M23" s="117">
        <v>2.08</v>
      </c>
      <c r="N23" s="117">
        <v>2.1</v>
      </c>
      <c r="O23" s="117">
        <v>2.09</v>
      </c>
      <c r="P23" s="117">
        <v>2.04</v>
      </c>
      <c r="Q23" s="118">
        <v>1.95</v>
      </c>
      <c r="R23" s="107"/>
      <c r="S23" s="117">
        <v>2.0499999999999998</v>
      </c>
      <c r="T23" s="117">
        <v>2.0499999999999998</v>
      </c>
      <c r="U23" s="117">
        <v>1.97</v>
      </c>
      <c r="V23" s="117">
        <v>1.68</v>
      </c>
      <c r="W23" s="118">
        <v>1.67</v>
      </c>
      <c r="X23" s="106"/>
      <c r="Y23" s="117">
        <v>0.9</v>
      </c>
      <c r="Z23" s="117">
        <v>0.91</v>
      </c>
      <c r="AA23" s="117">
        <v>1.04</v>
      </c>
      <c r="AB23" s="117">
        <v>1.03</v>
      </c>
      <c r="AC23" s="117">
        <v>0.99</v>
      </c>
      <c r="AD23" s="117">
        <v>0.97</v>
      </c>
      <c r="AE23" s="117">
        <v>0.98</v>
      </c>
      <c r="AF23" s="117">
        <v>1</v>
      </c>
      <c r="AG23" s="117">
        <v>0.94</v>
      </c>
      <c r="AH23" s="118">
        <v>0.85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0.26280000000000037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0.23670000000000124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1.07</v>
      </c>
      <c r="U26" s="137" t="s">
        <v>97</v>
      </c>
      <c r="V26" s="180">
        <f>AVERAGE(S4:W13)-AVERAGE(S14:W23)</f>
        <v>1.3777999999999995</v>
      </c>
      <c r="W26" s="181"/>
      <c r="X26" s="121" t="s">
        <v>13</v>
      </c>
      <c r="Y26" s="101" t="s">
        <v>14</v>
      </c>
      <c r="Z26" s="138">
        <v>1.38</v>
      </c>
      <c r="AA26" s="137" t="s">
        <v>99</v>
      </c>
      <c r="AB26" s="180">
        <f>AVERAGE(Y4:AH13)-AVERAGE(Y14:AH23)</f>
        <v>1.3824999999999998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0.4582153846153853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0.36415384615384805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96</v>
      </c>
      <c r="U28" s="175"/>
      <c r="V28" s="176">
        <f>(V26/(1.944/V27))</f>
        <v>0.99224279835390905</v>
      </c>
      <c r="W28" s="177"/>
      <c r="X28" s="123" t="s">
        <v>19</v>
      </c>
      <c r="Y28" s="104" t="s">
        <v>20</v>
      </c>
      <c r="Z28" s="175" t="s">
        <v>98</v>
      </c>
      <c r="AA28" s="175"/>
      <c r="AB28" s="176">
        <f>(AB26/(2.268/AB27))</f>
        <v>0.91435185185185186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1.4846178461538484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1.1798584615384677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1.944*V28/1.8</f>
        <v>1.0716222222222216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2.268*AB28/1.5</f>
        <v>1.3825000000000001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0.24000000000000021</v>
      </c>
      <c r="C33" s="67">
        <f t="shared" ref="C33:F33" si="0">C4-C14</f>
        <v>0.27</v>
      </c>
      <c r="D33" s="67">
        <f t="shared" si="0"/>
        <v>0.25999999999999979</v>
      </c>
      <c r="E33" s="67">
        <f t="shared" si="0"/>
        <v>0.24000000000000021</v>
      </c>
      <c r="F33" s="68">
        <f t="shared" si="0"/>
        <v>0.27</v>
      </c>
      <c r="G33" s="69" t="s">
        <v>56</v>
      </c>
      <c r="H33" s="22">
        <f>H4-H14</f>
        <v>0.24</v>
      </c>
      <c r="I33" s="22">
        <f t="shared" ref="I33:Q33" si="1">I4-I14</f>
        <v>0.29000000000000004</v>
      </c>
      <c r="J33" s="22">
        <f t="shared" si="1"/>
        <v>0.2200000000000002</v>
      </c>
      <c r="K33" s="22">
        <f t="shared" si="1"/>
        <v>0.19999999999999973</v>
      </c>
      <c r="L33" s="22">
        <f t="shared" si="1"/>
        <v>0.29999999999999982</v>
      </c>
      <c r="M33" s="22">
        <f t="shared" si="1"/>
        <v>0.27</v>
      </c>
      <c r="N33" s="22">
        <f t="shared" si="1"/>
        <v>0.12999999999999989</v>
      </c>
      <c r="O33" s="22">
        <f t="shared" si="1"/>
        <v>0.21999999999999975</v>
      </c>
      <c r="P33" s="22">
        <f t="shared" si="1"/>
        <v>0.24000000000000021</v>
      </c>
      <c r="Q33" s="70">
        <f t="shared" si="1"/>
        <v>0.25000000000000022</v>
      </c>
      <c r="R33" s="66" t="s">
        <v>52</v>
      </c>
      <c r="S33" s="67">
        <f>S4-S14</f>
        <v>1.4499999999999997</v>
      </c>
      <c r="T33" s="67">
        <f t="shared" ref="T33:W33" si="2">T4-T14</f>
        <v>1.52</v>
      </c>
      <c r="U33" s="67">
        <f t="shared" si="2"/>
        <v>1.5599999999999998</v>
      </c>
      <c r="V33" s="67">
        <f t="shared" si="2"/>
        <v>1.5699999999999998</v>
      </c>
      <c r="W33" s="68">
        <f t="shared" si="2"/>
        <v>1.5299999999999998</v>
      </c>
      <c r="X33" s="69" t="s">
        <v>56</v>
      </c>
      <c r="Y33" s="22">
        <f>Y4-Y14</f>
        <v>1.42</v>
      </c>
      <c r="Z33" s="22">
        <f t="shared" ref="Z33:AH33" si="3">Z4-Z14</f>
        <v>1.54</v>
      </c>
      <c r="AA33" s="22">
        <f t="shared" si="3"/>
        <v>1.44</v>
      </c>
      <c r="AB33" s="22">
        <f t="shared" si="3"/>
        <v>1.54</v>
      </c>
      <c r="AC33" s="22">
        <f t="shared" si="3"/>
        <v>1.44</v>
      </c>
      <c r="AD33" s="22">
        <f t="shared" si="3"/>
        <v>1.5799999999999998</v>
      </c>
      <c r="AE33" s="22">
        <f t="shared" si="3"/>
        <v>1.44</v>
      </c>
      <c r="AF33" s="22">
        <f t="shared" si="3"/>
        <v>1.56</v>
      </c>
      <c r="AG33" s="22">
        <f t="shared" si="3"/>
        <v>1.4999999999999998</v>
      </c>
      <c r="AH33" s="70">
        <f t="shared" si="3"/>
        <v>1.44</v>
      </c>
    </row>
    <row r="34" spans="1:34" ht="16.5" x14ac:dyDescent="0.35">
      <c r="A34" s="55"/>
      <c r="B34" s="54">
        <f t="shared" ref="B34:F42" si="4">B5-B15</f>
        <v>0.19999999999999973</v>
      </c>
      <c r="C34" s="54">
        <f t="shared" si="4"/>
        <v>0.33000000000000007</v>
      </c>
      <c r="D34" s="54">
        <f t="shared" si="4"/>
        <v>0.22999999999999998</v>
      </c>
      <c r="E34" s="54">
        <f t="shared" si="4"/>
        <v>0.26000000000000023</v>
      </c>
      <c r="F34" s="56">
        <f t="shared" si="4"/>
        <v>0.31000000000000005</v>
      </c>
      <c r="G34" s="71"/>
      <c r="H34" s="22">
        <f t="shared" ref="H34:Q42" si="5">H5-H15</f>
        <v>0.29000000000000004</v>
      </c>
      <c r="I34" s="22">
        <f t="shared" si="5"/>
        <v>0.21000000000000041</v>
      </c>
      <c r="J34" s="22">
        <f t="shared" si="5"/>
        <v>0.18999999999999995</v>
      </c>
      <c r="K34" s="22">
        <f t="shared" si="5"/>
        <v>0.25</v>
      </c>
      <c r="L34" s="22">
        <f t="shared" si="5"/>
        <v>0.2799999999999998</v>
      </c>
      <c r="M34" s="22">
        <f t="shared" si="5"/>
        <v>0.22999999999999998</v>
      </c>
      <c r="N34" s="22">
        <f t="shared" si="5"/>
        <v>0.22999999999999998</v>
      </c>
      <c r="O34" s="22">
        <f t="shared" si="5"/>
        <v>0.31000000000000005</v>
      </c>
      <c r="P34" s="22">
        <f t="shared" si="5"/>
        <v>0.35000000000000009</v>
      </c>
      <c r="Q34" s="70">
        <f t="shared" si="5"/>
        <v>0.27</v>
      </c>
      <c r="R34" s="55"/>
      <c r="S34" s="54">
        <f t="shared" ref="S34:W42" si="6">S5-S15</f>
        <v>1.5199999999999998</v>
      </c>
      <c r="T34" s="54">
        <f t="shared" si="6"/>
        <v>1.63</v>
      </c>
      <c r="U34" s="54">
        <f t="shared" si="6"/>
        <v>1.6300000000000001</v>
      </c>
      <c r="V34" s="54">
        <f t="shared" si="6"/>
        <v>1.61</v>
      </c>
      <c r="W34" s="56">
        <f t="shared" si="6"/>
        <v>1.5499999999999998</v>
      </c>
      <c r="X34" s="71"/>
      <c r="Y34" s="22">
        <f t="shared" ref="Y34:AH42" si="7">Y5-Y15</f>
        <v>1.42</v>
      </c>
      <c r="Z34" s="22">
        <f t="shared" si="7"/>
        <v>1.42</v>
      </c>
      <c r="AA34" s="22">
        <f t="shared" si="7"/>
        <v>1.4699999999999998</v>
      </c>
      <c r="AB34" s="22">
        <f t="shared" si="7"/>
        <v>1.4900000000000002</v>
      </c>
      <c r="AC34" s="22">
        <f t="shared" si="7"/>
        <v>1.4</v>
      </c>
      <c r="AD34" s="22">
        <f t="shared" si="7"/>
        <v>1.4500000000000002</v>
      </c>
      <c r="AE34" s="22">
        <f t="shared" si="7"/>
        <v>1.4699999999999998</v>
      </c>
      <c r="AF34" s="22">
        <f t="shared" si="7"/>
        <v>1.52</v>
      </c>
      <c r="AG34" s="22">
        <f t="shared" si="7"/>
        <v>1.44</v>
      </c>
      <c r="AH34" s="70">
        <f t="shared" si="7"/>
        <v>1.46</v>
      </c>
    </row>
    <row r="35" spans="1:34" ht="16.5" x14ac:dyDescent="0.35">
      <c r="A35" s="55"/>
      <c r="B35" s="54">
        <f t="shared" si="4"/>
        <v>0.29000000000000004</v>
      </c>
      <c r="C35" s="54">
        <f t="shared" si="4"/>
        <v>0.22999999999999998</v>
      </c>
      <c r="D35" s="54">
        <f t="shared" si="4"/>
        <v>0.26000000000000023</v>
      </c>
      <c r="E35" s="54">
        <f t="shared" si="4"/>
        <v>0.24000000000000021</v>
      </c>
      <c r="F35" s="56">
        <f t="shared" si="4"/>
        <v>0.21999999999999975</v>
      </c>
      <c r="G35" s="71"/>
      <c r="H35" s="22">
        <f t="shared" si="5"/>
        <v>0.33000000000000007</v>
      </c>
      <c r="I35" s="22">
        <f t="shared" si="5"/>
        <v>0.2300000000000002</v>
      </c>
      <c r="J35" s="22">
        <f t="shared" si="5"/>
        <v>0.28000000000000025</v>
      </c>
      <c r="K35" s="22">
        <f t="shared" si="5"/>
        <v>0.20000000000000018</v>
      </c>
      <c r="L35" s="22">
        <f t="shared" si="5"/>
        <v>0.25</v>
      </c>
      <c r="M35" s="22">
        <f t="shared" si="5"/>
        <v>0.25999999999999979</v>
      </c>
      <c r="N35" s="22">
        <f t="shared" si="5"/>
        <v>0.12999999999999989</v>
      </c>
      <c r="O35" s="22">
        <f t="shared" si="5"/>
        <v>0.17999999999999972</v>
      </c>
      <c r="P35" s="22">
        <f t="shared" si="5"/>
        <v>0.22999999999999998</v>
      </c>
      <c r="Q35" s="70">
        <f t="shared" si="5"/>
        <v>0.2799999999999998</v>
      </c>
      <c r="R35" s="55"/>
      <c r="S35" s="54">
        <f t="shared" si="6"/>
        <v>1.5599999999999998</v>
      </c>
      <c r="T35" s="54">
        <f t="shared" si="6"/>
        <v>1.5899999999999999</v>
      </c>
      <c r="U35" s="54">
        <f t="shared" si="6"/>
        <v>1.66</v>
      </c>
      <c r="V35" s="54">
        <f t="shared" si="6"/>
        <v>1.6500000000000001</v>
      </c>
      <c r="W35" s="56">
        <f t="shared" si="6"/>
        <v>1.52</v>
      </c>
      <c r="X35" s="71"/>
      <c r="Y35" s="22">
        <f t="shared" si="7"/>
        <v>1.3900000000000001</v>
      </c>
      <c r="Z35" s="22">
        <f t="shared" si="7"/>
        <v>1.5099999999999998</v>
      </c>
      <c r="AA35" s="22">
        <f t="shared" si="7"/>
        <v>1.4500000000000002</v>
      </c>
      <c r="AB35" s="22">
        <f t="shared" si="7"/>
        <v>1.5100000000000002</v>
      </c>
      <c r="AC35" s="22">
        <f t="shared" si="7"/>
        <v>1.4700000000000002</v>
      </c>
      <c r="AD35" s="22">
        <f t="shared" si="7"/>
        <v>1.4900000000000002</v>
      </c>
      <c r="AE35" s="22">
        <f t="shared" si="7"/>
        <v>1.5</v>
      </c>
      <c r="AF35" s="22">
        <f t="shared" si="7"/>
        <v>1.5700000000000003</v>
      </c>
      <c r="AG35" s="22">
        <f t="shared" si="7"/>
        <v>1.5099999999999998</v>
      </c>
      <c r="AH35" s="70">
        <f t="shared" si="7"/>
        <v>1.4800000000000002</v>
      </c>
    </row>
    <row r="36" spans="1:34" ht="16.5" x14ac:dyDescent="0.35">
      <c r="A36" s="55"/>
      <c r="B36" s="54">
        <f t="shared" si="4"/>
        <v>0.33000000000000007</v>
      </c>
      <c r="C36" s="54">
        <f t="shared" si="4"/>
        <v>0.23999999999999977</v>
      </c>
      <c r="D36" s="54">
        <f t="shared" si="4"/>
        <v>0.26000000000000023</v>
      </c>
      <c r="E36" s="54">
        <f t="shared" si="4"/>
        <v>0.30000000000000027</v>
      </c>
      <c r="F36" s="56">
        <f t="shared" si="4"/>
        <v>0.25</v>
      </c>
      <c r="G36" s="71"/>
      <c r="H36" s="22">
        <f t="shared" si="5"/>
        <v>0.25</v>
      </c>
      <c r="I36" s="22">
        <f t="shared" si="5"/>
        <v>0.13000000000000034</v>
      </c>
      <c r="J36" s="22">
        <f t="shared" si="5"/>
        <v>0.29999999999999982</v>
      </c>
      <c r="K36" s="22">
        <f t="shared" si="5"/>
        <v>0.27</v>
      </c>
      <c r="L36" s="22">
        <f t="shared" si="5"/>
        <v>0.26000000000000023</v>
      </c>
      <c r="M36" s="22">
        <f t="shared" si="5"/>
        <v>0.18999999999999995</v>
      </c>
      <c r="N36" s="22">
        <f t="shared" si="5"/>
        <v>0.18999999999999995</v>
      </c>
      <c r="O36" s="22">
        <f t="shared" si="5"/>
        <v>0.21999999999999975</v>
      </c>
      <c r="P36" s="22">
        <f t="shared" si="5"/>
        <v>0.2200000000000002</v>
      </c>
      <c r="Q36" s="70">
        <f t="shared" si="5"/>
        <v>0.2300000000000002</v>
      </c>
      <c r="R36" s="55"/>
      <c r="S36" s="54">
        <f t="shared" si="6"/>
        <v>1.55</v>
      </c>
      <c r="T36" s="54">
        <f t="shared" si="6"/>
        <v>1.6</v>
      </c>
      <c r="U36" s="54">
        <f t="shared" si="6"/>
        <v>1.5999999999999999</v>
      </c>
      <c r="V36" s="54">
        <f t="shared" si="6"/>
        <v>1.58</v>
      </c>
      <c r="W36" s="56">
        <f t="shared" si="6"/>
        <v>1.5499999999999998</v>
      </c>
      <c r="X36" s="71"/>
      <c r="Y36" s="22">
        <f t="shared" si="7"/>
        <v>1.4100000000000001</v>
      </c>
      <c r="Z36" s="22">
        <f t="shared" si="7"/>
        <v>1.5099999999999998</v>
      </c>
      <c r="AA36" s="22">
        <f t="shared" si="7"/>
        <v>1.4699999999999998</v>
      </c>
      <c r="AB36" s="22">
        <f t="shared" si="7"/>
        <v>1.4</v>
      </c>
      <c r="AC36" s="22">
        <f t="shared" si="7"/>
        <v>1.4300000000000002</v>
      </c>
      <c r="AD36" s="22">
        <f t="shared" si="7"/>
        <v>1.48</v>
      </c>
      <c r="AE36" s="22">
        <f t="shared" si="7"/>
        <v>1.48</v>
      </c>
      <c r="AF36" s="22">
        <f t="shared" si="7"/>
        <v>1.52</v>
      </c>
      <c r="AG36" s="22">
        <f t="shared" si="7"/>
        <v>1.3899999999999997</v>
      </c>
      <c r="AH36" s="70">
        <f t="shared" si="7"/>
        <v>1.4200000000000002</v>
      </c>
    </row>
    <row r="37" spans="1:34" ht="16.5" x14ac:dyDescent="0.35">
      <c r="A37" s="55"/>
      <c r="B37" s="54">
        <f t="shared" si="4"/>
        <v>0.27</v>
      </c>
      <c r="C37" s="54">
        <f t="shared" si="4"/>
        <v>0.26000000000000023</v>
      </c>
      <c r="D37" s="54">
        <f t="shared" si="4"/>
        <v>0.31000000000000005</v>
      </c>
      <c r="E37" s="54">
        <f t="shared" si="4"/>
        <v>0.29999999999999982</v>
      </c>
      <c r="F37" s="56">
        <f t="shared" si="4"/>
        <v>0.32000000000000028</v>
      </c>
      <c r="G37" s="71"/>
      <c r="H37" s="22">
        <f t="shared" si="5"/>
        <v>0.21999999999999997</v>
      </c>
      <c r="I37" s="22">
        <f t="shared" si="5"/>
        <v>0.24</v>
      </c>
      <c r="J37" s="22">
        <f t="shared" si="5"/>
        <v>0.25999999999999979</v>
      </c>
      <c r="K37" s="22">
        <f t="shared" si="5"/>
        <v>0.22999999999999998</v>
      </c>
      <c r="L37" s="22">
        <f t="shared" si="5"/>
        <v>0.25</v>
      </c>
      <c r="M37" s="22">
        <f t="shared" si="5"/>
        <v>0.20000000000000018</v>
      </c>
      <c r="N37" s="22">
        <f t="shared" si="5"/>
        <v>0.14000000000000012</v>
      </c>
      <c r="O37" s="22">
        <f t="shared" si="5"/>
        <v>0.17999999999999972</v>
      </c>
      <c r="P37" s="22">
        <f t="shared" si="5"/>
        <v>0.16000000000000014</v>
      </c>
      <c r="Q37" s="70">
        <f t="shared" si="5"/>
        <v>0.20999999999999996</v>
      </c>
      <c r="R37" s="55"/>
      <c r="S37" s="54">
        <f t="shared" si="6"/>
        <v>1.56</v>
      </c>
      <c r="T37" s="54">
        <f t="shared" si="6"/>
        <v>1.55</v>
      </c>
      <c r="U37" s="54">
        <f t="shared" si="6"/>
        <v>1.62</v>
      </c>
      <c r="V37" s="54">
        <f t="shared" si="6"/>
        <v>1.5999999999999999</v>
      </c>
      <c r="W37" s="56">
        <f t="shared" si="6"/>
        <v>1.55</v>
      </c>
      <c r="X37" s="71"/>
      <c r="Y37" s="22">
        <f t="shared" si="7"/>
        <v>1.4000000000000004</v>
      </c>
      <c r="Z37" s="22">
        <f t="shared" si="7"/>
        <v>1.4699999999999998</v>
      </c>
      <c r="AA37" s="22">
        <f t="shared" si="7"/>
        <v>1.4899999999999998</v>
      </c>
      <c r="AB37" s="22">
        <f t="shared" si="7"/>
        <v>1.5399999999999998</v>
      </c>
      <c r="AC37" s="22">
        <f t="shared" si="7"/>
        <v>1.4899999999999998</v>
      </c>
      <c r="AD37" s="22">
        <f t="shared" si="7"/>
        <v>1.4500000000000002</v>
      </c>
      <c r="AE37" s="22">
        <f t="shared" si="7"/>
        <v>1.5099999999999998</v>
      </c>
      <c r="AF37" s="22">
        <f t="shared" si="7"/>
        <v>1.4999999999999998</v>
      </c>
      <c r="AG37" s="22">
        <f t="shared" si="7"/>
        <v>1.5399999999999998</v>
      </c>
      <c r="AH37" s="70">
        <f t="shared" si="7"/>
        <v>1.42</v>
      </c>
    </row>
    <row r="38" spans="1:34" ht="16.5" x14ac:dyDescent="0.35">
      <c r="A38" s="55" t="s">
        <v>53</v>
      </c>
      <c r="B38" s="54">
        <f t="shared" si="4"/>
        <v>0.29999999999999982</v>
      </c>
      <c r="C38" s="54">
        <f t="shared" si="4"/>
        <v>0.21999999999999975</v>
      </c>
      <c r="D38" s="54">
        <f t="shared" si="4"/>
        <v>0.30000000000000027</v>
      </c>
      <c r="E38" s="54">
        <f t="shared" si="4"/>
        <v>0.25</v>
      </c>
      <c r="F38" s="56">
        <f t="shared" si="4"/>
        <v>0.21999999999999975</v>
      </c>
      <c r="G38" s="71" t="s">
        <v>57</v>
      </c>
      <c r="H38" s="22">
        <f t="shared" si="5"/>
        <v>0.33999999999999986</v>
      </c>
      <c r="I38" s="22">
        <f t="shared" si="5"/>
        <v>0.34999999999999987</v>
      </c>
      <c r="J38" s="22">
        <f t="shared" si="5"/>
        <v>0.28000000000000025</v>
      </c>
      <c r="K38" s="22">
        <f t="shared" si="5"/>
        <v>0.2200000000000002</v>
      </c>
      <c r="L38" s="22">
        <f t="shared" si="5"/>
        <v>0.19999999999999973</v>
      </c>
      <c r="M38" s="22">
        <f t="shared" si="5"/>
        <v>0.26000000000000023</v>
      </c>
      <c r="N38" s="22">
        <f t="shared" si="5"/>
        <v>0.19999999999999973</v>
      </c>
      <c r="O38" s="22">
        <f t="shared" si="5"/>
        <v>0.32000000000000028</v>
      </c>
      <c r="P38" s="22">
        <f t="shared" si="5"/>
        <v>0.23999999999999977</v>
      </c>
      <c r="Q38" s="70">
        <f t="shared" si="5"/>
        <v>0.25000000000000022</v>
      </c>
      <c r="R38" s="55" t="s">
        <v>53</v>
      </c>
      <c r="S38" s="54">
        <f t="shared" si="6"/>
        <v>1.1499999999999999</v>
      </c>
      <c r="T38" s="54">
        <f t="shared" si="6"/>
        <v>1.1099999999999999</v>
      </c>
      <c r="U38" s="54">
        <f t="shared" si="6"/>
        <v>1.21</v>
      </c>
      <c r="V38" s="54">
        <f t="shared" si="6"/>
        <v>1.22</v>
      </c>
      <c r="W38" s="56">
        <f t="shared" si="6"/>
        <v>1.23</v>
      </c>
      <c r="X38" s="71" t="s">
        <v>57</v>
      </c>
      <c r="Y38" s="22">
        <f t="shared" si="7"/>
        <v>1.0899999999999999</v>
      </c>
      <c r="Z38" s="22">
        <f t="shared" si="7"/>
        <v>1.1999999999999997</v>
      </c>
      <c r="AA38" s="22">
        <f t="shared" si="7"/>
        <v>1.21</v>
      </c>
      <c r="AB38" s="22">
        <f t="shared" si="7"/>
        <v>1.2599999999999998</v>
      </c>
      <c r="AC38" s="22">
        <f t="shared" si="7"/>
        <v>1.3099999999999998</v>
      </c>
      <c r="AD38" s="22">
        <f t="shared" si="7"/>
        <v>1.1899999999999997</v>
      </c>
      <c r="AE38" s="22">
        <f t="shared" si="7"/>
        <v>1.29</v>
      </c>
      <c r="AF38" s="22">
        <f t="shared" si="7"/>
        <v>1.2399999999999998</v>
      </c>
      <c r="AG38" s="22">
        <f t="shared" si="7"/>
        <v>1.3399999999999999</v>
      </c>
      <c r="AH38" s="70">
        <f t="shared" si="7"/>
        <v>1.24</v>
      </c>
    </row>
    <row r="39" spans="1:34" ht="16.5" x14ac:dyDescent="0.35">
      <c r="A39" s="55"/>
      <c r="B39" s="54">
        <f t="shared" si="4"/>
        <v>0.21999999999999975</v>
      </c>
      <c r="C39" s="54">
        <f t="shared" si="4"/>
        <v>0.31000000000000005</v>
      </c>
      <c r="D39" s="54">
        <f t="shared" si="4"/>
        <v>0.29999999999999982</v>
      </c>
      <c r="E39" s="54">
        <f t="shared" si="4"/>
        <v>0.22999999999999998</v>
      </c>
      <c r="F39" s="56">
        <f t="shared" si="4"/>
        <v>0.2799999999999998</v>
      </c>
      <c r="G39" s="71"/>
      <c r="H39" s="22">
        <f t="shared" si="5"/>
        <v>0.25</v>
      </c>
      <c r="I39" s="22">
        <f t="shared" si="5"/>
        <v>0.23999999999999977</v>
      </c>
      <c r="J39" s="22">
        <f t="shared" si="5"/>
        <v>0.27</v>
      </c>
      <c r="K39" s="22">
        <f t="shared" si="5"/>
        <v>0.30000000000000027</v>
      </c>
      <c r="L39" s="22">
        <f t="shared" si="5"/>
        <v>0.26000000000000023</v>
      </c>
      <c r="M39" s="22">
        <f t="shared" si="5"/>
        <v>0.25</v>
      </c>
      <c r="N39" s="22">
        <f t="shared" si="5"/>
        <v>0.18999999999999995</v>
      </c>
      <c r="O39" s="22">
        <f t="shared" si="5"/>
        <v>0.22999999999999998</v>
      </c>
      <c r="P39" s="22">
        <f t="shared" si="5"/>
        <v>0.18000000000000016</v>
      </c>
      <c r="Q39" s="70">
        <f t="shared" si="5"/>
        <v>0.25</v>
      </c>
      <c r="R39" s="55"/>
      <c r="S39" s="54">
        <f t="shared" si="6"/>
        <v>1.2699999999999998</v>
      </c>
      <c r="T39" s="54">
        <f t="shared" si="6"/>
        <v>1.18</v>
      </c>
      <c r="U39" s="54">
        <f t="shared" si="6"/>
        <v>1.1399999999999999</v>
      </c>
      <c r="V39" s="54">
        <f t="shared" si="6"/>
        <v>1.2500000000000002</v>
      </c>
      <c r="W39" s="56">
        <f t="shared" si="6"/>
        <v>1.2199999999999998</v>
      </c>
      <c r="X39" s="71"/>
      <c r="Y39" s="22">
        <f t="shared" si="7"/>
        <v>1.2799999999999998</v>
      </c>
      <c r="Z39" s="22">
        <f t="shared" si="7"/>
        <v>1.1900000000000002</v>
      </c>
      <c r="AA39" s="22">
        <f t="shared" si="7"/>
        <v>1.32</v>
      </c>
      <c r="AB39" s="22">
        <f t="shared" si="7"/>
        <v>1.23</v>
      </c>
      <c r="AC39" s="22">
        <f t="shared" si="7"/>
        <v>1.31</v>
      </c>
      <c r="AD39" s="22">
        <f t="shared" si="7"/>
        <v>1.2799999999999998</v>
      </c>
      <c r="AE39" s="22">
        <f t="shared" si="7"/>
        <v>1.32</v>
      </c>
      <c r="AF39" s="22">
        <f t="shared" si="7"/>
        <v>1.3200000000000003</v>
      </c>
      <c r="AG39" s="22">
        <f t="shared" si="7"/>
        <v>1.2799999999999998</v>
      </c>
      <c r="AH39" s="70">
        <f t="shared" si="7"/>
        <v>1.2800000000000002</v>
      </c>
    </row>
    <row r="40" spans="1:34" ht="16.5" x14ac:dyDescent="0.35">
      <c r="A40" s="55"/>
      <c r="B40" s="54">
        <f t="shared" si="4"/>
        <v>0.31999999999999984</v>
      </c>
      <c r="C40" s="54">
        <f t="shared" si="4"/>
        <v>0.16000000000000014</v>
      </c>
      <c r="D40" s="54">
        <f t="shared" si="4"/>
        <v>0.28000000000000025</v>
      </c>
      <c r="E40" s="54">
        <f t="shared" si="4"/>
        <v>0.28000000000000025</v>
      </c>
      <c r="F40" s="56">
        <f t="shared" si="4"/>
        <v>0.20999999999999996</v>
      </c>
      <c r="G40" s="71"/>
      <c r="H40" s="22">
        <f t="shared" si="5"/>
        <v>0.25999999999999979</v>
      </c>
      <c r="I40" s="22">
        <f t="shared" si="5"/>
        <v>0.28000000000000025</v>
      </c>
      <c r="J40" s="22">
        <f t="shared" si="5"/>
        <v>0.22999999999999998</v>
      </c>
      <c r="K40" s="22">
        <f t="shared" si="5"/>
        <v>0.23999999999999977</v>
      </c>
      <c r="L40" s="22">
        <f t="shared" si="5"/>
        <v>0.29000000000000004</v>
      </c>
      <c r="M40" s="22">
        <f t="shared" si="5"/>
        <v>0.22999999999999998</v>
      </c>
      <c r="N40" s="22">
        <f t="shared" si="5"/>
        <v>0.19999999999999973</v>
      </c>
      <c r="O40" s="22">
        <f t="shared" si="5"/>
        <v>0.22999999999999998</v>
      </c>
      <c r="P40" s="22">
        <f t="shared" si="5"/>
        <v>0.20999999999999996</v>
      </c>
      <c r="Q40" s="70">
        <f t="shared" si="5"/>
        <v>0.21000000000000019</v>
      </c>
      <c r="R40" s="55"/>
      <c r="S40" s="54">
        <f t="shared" si="6"/>
        <v>1.1500000000000004</v>
      </c>
      <c r="T40" s="54">
        <f t="shared" si="6"/>
        <v>1.1800000000000002</v>
      </c>
      <c r="U40" s="54">
        <f t="shared" si="6"/>
        <v>1.1800000000000002</v>
      </c>
      <c r="V40" s="54">
        <f t="shared" si="6"/>
        <v>1.2500000000000002</v>
      </c>
      <c r="W40" s="56">
        <f t="shared" si="6"/>
        <v>1.2299999999999998</v>
      </c>
      <c r="X40" s="71"/>
      <c r="Y40" s="22">
        <f t="shared" si="7"/>
        <v>1.2599999999999998</v>
      </c>
      <c r="Z40" s="22">
        <f t="shared" si="7"/>
        <v>1.3599999999999999</v>
      </c>
      <c r="AA40" s="22">
        <f t="shared" si="7"/>
        <v>1.28</v>
      </c>
      <c r="AB40" s="22">
        <f t="shared" si="7"/>
        <v>1.26</v>
      </c>
      <c r="AC40" s="22">
        <f t="shared" si="7"/>
        <v>1.33</v>
      </c>
      <c r="AD40" s="22">
        <f t="shared" si="7"/>
        <v>1.37</v>
      </c>
      <c r="AE40" s="22">
        <f t="shared" si="7"/>
        <v>1.3099999999999998</v>
      </c>
      <c r="AF40" s="22">
        <f t="shared" si="7"/>
        <v>1.3299999999999998</v>
      </c>
      <c r="AG40" s="22">
        <f t="shared" si="7"/>
        <v>1.36</v>
      </c>
      <c r="AH40" s="70">
        <f t="shared" si="7"/>
        <v>1.2300000000000002</v>
      </c>
    </row>
    <row r="41" spans="1:34" ht="16.5" x14ac:dyDescent="0.35">
      <c r="A41" s="55"/>
      <c r="B41" s="54">
        <f t="shared" si="4"/>
        <v>0.16000000000000014</v>
      </c>
      <c r="C41" s="54">
        <f t="shared" si="4"/>
        <v>0.22999999999999998</v>
      </c>
      <c r="D41" s="54">
        <f t="shared" si="4"/>
        <v>0.22999999999999998</v>
      </c>
      <c r="E41" s="54">
        <f t="shared" si="4"/>
        <v>0.25</v>
      </c>
      <c r="F41" s="56">
        <f t="shared" si="4"/>
        <v>0.31000000000000005</v>
      </c>
      <c r="G41" s="71"/>
      <c r="H41" s="22">
        <f t="shared" si="5"/>
        <v>0.25</v>
      </c>
      <c r="I41" s="22">
        <f t="shared" si="5"/>
        <v>0.26000000000000023</v>
      </c>
      <c r="J41" s="22">
        <f t="shared" si="5"/>
        <v>0.2799999999999998</v>
      </c>
      <c r="K41" s="22">
        <f t="shared" si="5"/>
        <v>0.26000000000000023</v>
      </c>
      <c r="L41" s="22">
        <f t="shared" si="5"/>
        <v>0.19999999999999973</v>
      </c>
      <c r="M41" s="22">
        <f t="shared" si="5"/>
        <v>0.22999999999999998</v>
      </c>
      <c r="N41" s="22">
        <f t="shared" si="5"/>
        <v>0.25</v>
      </c>
      <c r="O41" s="22">
        <f t="shared" si="5"/>
        <v>0.2200000000000002</v>
      </c>
      <c r="P41" s="22">
        <f t="shared" si="5"/>
        <v>0.16999999999999993</v>
      </c>
      <c r="Q41" s="70">
        <f t="shared" si="5"/>
        <v>0.28000000000000025</v>
      </c>
      <c r="R41" s="55"/>
      <c r="S41" s="54">
        <f t="shared" si="6"/>
        <v>1.1099999999999999</v>
      </c>
      <c r="T41" s="54">
        <f t="shared" si="6"/>
        <v>1.1600000000000001</v>
      </c>
      <c r="U41" s="54">
        <f t="shared" si="6"/>
        <v>1.1499999999999999</v>
      </c>
      <c r="V41" s="54">
        <f t="shared" si="6"/>
        <v>1.2900000000000003</v>
      </c>
      <c r="W41" s="56">
        <f t="shared" si="6"/>
        <v>1.22</v>
      </c>
      <c r="X41" s="71"/>
      <c r="Y41" s="22">
        <f t="shared" si="7"/>
        <v>1.3599999999999999</v>
      </c>
      <c r="Z41" s="22">
        <f t="shared" si="7"/>
        <v>1.2999999999999998</v>
      </c>
      <c r="AA41" s="22">
        <f t="shared" si="7"/>
        <v>1.3099999999999998</v>
      </c>
      <c r="AB41" s="22">
        <f t="shared" si="7"/>
        <v>1.26</v>
      </c>
      <c r="AC41" s="22">
        <f t="shared" si="7"/>
        <v>1.31</v>
      </c>
      <c r="AD41" s="22">
        <f t="shared" si="7"/>
        <v>1.33</v>
      </c>
      <c r="AE41" s="22">
        <f t="shared" si="7"/>
        <v>1.34</v>
      </c>
      <c r="AF41" s="22">
        <f t="shared" si="7"/>
        <v>1.2600000000000002</v>
      </c>
      <c r="AG41" s="22">
        <f t="shared" si="7"/>
        <v>1.39</v>
      </c>
      <c r="AH41" s="70">
        <f t="shared" si="7"/>
        <v>1.2300000000000002</v>
      </c>
    </row>
    <row r="42" spans="1:34" thickBot="1" x14ac:dyDescent="0.4">
      <c r="A42" s="57"/>
      <c r="B42" s="58">
        <f t="shared" si="4"/>
        <v>0.22999999999999998</v>
      </c>
      <c r="C42" s="58">
        <f t="shared" si="4"/>
        <v>0.2200000000000002</v>
      </c>
      <c r="D42" s="58">
        <f t="shared" si="4"/>
        <v>0.2799999999999998</v>
      </c>
      <c r="E42" s="58">
        <f t="shared" si="4"/>
        <v>0.35000000000000009</v>
      </c>
      <c r="F42" s="59">
        <f t="shared" si="4"/>
        <v>0.31000000000000005</v>
      </c>
      <c r="G42" s="73"/>
      <c r="H42" s="36">
        <f t="shared" si="5"/>
        <v>0.2200000000000002</v>
      </c>
      <c r="I42" s="36">
        <f t="shared" si="5"/>
        <v>0.22999999999999998</v>
      </c>
      <c r="J42" s="36">
        <f t="shared" si="5"/>
        <v>0.20999999999999996</v>
      </c>
      <c r="K42" s="36">
        <f t="shared" si="5"/>
        <v>0.20999999999999996</v>
      </c>
      <c r="L42" s="36">
        <f t="shared" si="5"/>
        <v>0.10999999999999988</v>
      </c>
      <c r="M42" s="36">
        <f t="shared" si="5"/>
        <v>0.22999999999999998</v>
      </c>
      <c r="N42" s="36">
        <f t="shared" si="5"/>
        <v>0.20999999999999996</v>
      </c>
      <c r="O42" s="36">
        <f t="shared" si="5"/>
        <v>0.24000000000000021</v>
      </c>
      <c r="P42" s="36">
        <f t="shared" si="5"/>
        <v>0.20999999999999996</v>
      </c>
      <c r="Q42" s="74">
        <f t="shared" si="5"/>
        <v>0.25000000000000022</v>
      </c>
      <c r="R42" s="57"/>
      <c r="S42" s="58">
        <f t="shared" si="6"/>
        <v>1.0500000000000003</v>
      </c>
      <c r="T42" s="58">
        <f t="shared" si="6"/>
        <v>1.0900000000000003</v>
      </c>
      <c r="U42" s="58">
        <f t="shared" si="6"/>
        <v>1.2</v>
      </c>
      <c r="V42" s="58">
        <f t="shared" si="6"/>
        <v>1.18</v>
      </c>
      <c r="W42" s="59">
        <f t="shared" si="6"/>
        <v>1.1600000000000001</v>
      </c>
      <c r="X42" s="73"/>
      <c r="Y42" s="36">
        <f t="shared" si="7"/>
        <v>1.31</v>
      </c>
      <c r="Z42" s="36">
        <f t="shared" si="7"/>
        <v>1.3499999999999996</v>
      </c>
      <c r="AA42" s="36">
        <f t="shared" si="7"/>
        <v>1.2999999999999998</v>
      </c>
      <c r="AB42" s="36">
        <f t="shared" si="7"/>
        <v>1.24</v>
      </c>
      <c r="AC42" s="36">
        <f t="shared" si="7"/>
        <v>1.3499999999999999</v>
      </c>
      <c r="AD42" s="36">
        <f t="shared" si="7"/>
        <v>1.3499999999999999</v>
      </c>
      <c r="AE42" s="36">
        <f t="shared" si="7"/>
        <v>1.3599999999999999</v>
      </c>
      <c r="AF42" s="36">
        <f t="shared" si="7"/>
        <v>1.37</v>
      </c>
      <c r="AG42" s="36">
        <f t="shared" si="7"/>
        <v>1.33</v>
      </c>
      <c r="AH42" s="74">
        <f t="shared" si="7"/>
        <v>1.29</v>
      </c>
    </row>
    <row r="43" spans="1:34" thickTop="1" x14ac:dyDescent="0.35">
      <c r="A43" s="82" t="s">
        <v>65</v>
      </c>
      <c r="B43" s="60">
        <f>AVERAGE(B33:F37)</f>
        <v>0.2676</v>
      </c>
      <c r="C43" s="64" t="s">
        <v>51</v>
      </c>
      <c r="D43" s="60">
        <f>MAX(B33:F37)-MIN(B33:F37)</f>
        <v>0.13000000000000034</v>
      </c>
      <c r="E43" s="64" t="s">
        <v>50</v>
      </c>
      <c r="F43" s="61">
        <f>B43/(0.975/E27)</f>
        <v>0.46658461538461543</v>
      </c>
      <c r="G43" s="82" t="s">
        <v>65</v>
      </c>
      <c r="H43" s="60">
        <f>AVERAGE(H33:Q37)</f>
        <v>0.23380000000000004</v>
      </c>
      <c r="I43" s="64" t="s">
        <v>51</v>
      </c>
      <c r="J43" s="60">
        <f>MAX(H33:Q37)-MIN(H33:Q37)</f>
        <v>0.2200000000000002</v>
      </c>
      <c r="K43" s="64" t="s">
        <v>50</v>
      </c>
      <c r="L43" s="78">
        <f>H43/(0.975/K27)</f>
        <v>0.35969230769230776</v>
      </c>
      <c r="M43" s="79" t="s">
        <v>60</v>
      </c>
      <c r="N43" s="80">
        <f>1-(J43/2*H43)</f>
        <v>0.97428199999999998</v>
      </c>
      <c r="O43" s="84" t="s">
        <v>62</v>
      </c>
      <c r="P43" s="86">
        <f>MAX(H33:Q42)-MIN(H33:Q42)</f>
        <v>0.24000000000000021</v>
      </c>
      <c r="Q43" s="152"/>
      <c r="R43" s="82" t="s">
        <v>65</v>
      </c>
      <c r="S43" s="60">
        <f>AVERAGE(S33:W37)</f>
        <v>1.5723999999999996</v>
      </c>
      <c r="T43" s="64" t="s">
        <v>51</v>
      </c>
      <c r="U43" s="60">
        <f>MAX(S33:W37)-MIN(S33:W37)</f>
        <v>0.21000000000000019</v>
      </c>
      <c r="V43" s="64" t="s">
        <v>50</v>
      </c>
      <c r="W43" s="61">
        <f>S43/(0.975/V27)</f>
        <v>2.2578051282051272</v>
      </c>
      <c r="X43" s="82" t="s">
        <v>65</v>
      </c>
      <c r="Y43" s="60">
        <f>AVERAGE(Y33:AH37)</f>
        <v>1.4728000000000003</v>
      </c>
      <c r="Z43" s="64" t="s">
        <v>51</v>
      </c>
      <c r="AA43" s="60">
        <f>MAX(Y33:AH37)-MIN(Y33:AH37)</f>
        <v>0.19000000000000017</v>
      </c>
      <c r="AB43" s="64" t="s">
        <v>50</v>
      </c>
      <c r="AC43" s="78">
        <f>Y43/(0.975/AB27)</f>
        <v>2.2658461538461543</v>
      </c>
      <c r="AD43" s="79" t="s">
        <v>60</v>
      </c>
      <c r="AE43" s="80">
        <f>1-(AA43/2*Y43)</f>
        <v>0.86008399999999985</v>
      </c>
      <c r="AF43" s="84" t="s">
        <v>62</v>
      </c>
      <c r="AG43" s="86">
        <f>MAX(Y33:AH42)-MIN(Y33:AH42)</f>
        <v>0.49</v>
      </c>
      <c r="AH43" s="152"/>
    </row>
    <row r="44" spans="1:34" thickBot="1" x14ac:dyDescent="0.4">
      <c r="A44" s="83" t="s">
        <v>64</v>
      </c>
      <c r="B44" s="62">
        <f>AVERAGE(B39:F42)</f>
        <v>0.25800000000000001</v>
      </c>
      <c r="C44" s="65" t="s">
        <v>51</v>
      </c>
      <c r="D44" s="62">
        <f>MAX(B38:F42)-MIN(B38:F42)</f>
        <v>0.18999999999999995</v>
      </c>
      <c r="E44" s="65" t="s">
        <v>50</v>
      </c>
      <c r="F44" s="63">
        <f>B44/(0.975/E27)</f>
        <v>0.4498461538461539</v>
      </c>
      <c r="G44" s="83" t="s">
        <v>64</v>
      </c>
      <c r="H44" s="62">
        <f>AVERAGE(H39:Q42)</f>
        <v>0.23300000000000001</v>
      </c>
      <c r="I44" s="65" t="s">
        <v>51</v>
      </c>
      <c r="J44" s="62">
        <f>MAX(H38:Q42)-MIN(H38:Q42)</f>
        <v>0.24</v>
      </c>
      <c r="K44" s="65" t="s">
        <v>50</v>
      </c>
      <c r="L44" s="75">
        <f>H44/(0.975/K27)</f>
        <v>0.35846153846153844</v>
      </c>
      <c r="M44" s="76" t="s">
        <v>60</v>
      </c>
      <c r="N44" s="81">
        <f>1-(J44/2*H44)</f>
        <v>0.97204000000000002</v>
      </c>
      <c r="O44" s="85" t="s">
        <v>63</v>
      </c>
      <c r="P44" s="87">
        <f>1-(P43/2*AVERAGE(H43:H44))</f>
        <v>0.97199199999999997</v>
      </c>
      <c r="Q44" s="153"/>
      <c r="R44" s="83" t="s">
        <v>64</v>
      </c>
      <c r="S44" s="62">
        <f>AVERAGE(S39:W42)</f>
        <v>1.1830000000000001</v>
      </c>
      <c r="T44" s="65" t="s">
        <v>51</v>
      </c>
      <c r="U44" s="62">
        <f>MAX(S38:W42)-MIN(S38:W42)</f>
        <v>0.24</v>
      </c>
      <c r="V44" s="65" t="s">
        <v>50</v>
      </c>
      <c r="W44" s="63">
        <f>S44/(0.975/V27)</f>
        <v>1.6986666666666665</v>
      </c>
      <c r="X44" s="83" t="s">
        <v>64</v>
      </c>
      <c r="Y44" s="62">
        <f>AVERAGE(Y39:AH42)</f>
        <v>1.3059999999999998</v>
      </c>
      <c r="Z44" s="65" t="s">
        <v>51</v>
      </c>
      <c r="AA44" s="62">
        <f>MAX(Y38:AH42)-MIN(Y38:AH42)</f>
        <v>0.30000000000000004</v>
      </c>
      <c r="AB44" s="65" t="s">
        <v>50</v>
      </c>
      <c r="AC44" s="75">
        <f>Y44/(0.975/AB27)</f>
        <v>2.0092307692307689</v>
      </c>
      <c r="AD44" s="76" t="s">
        <v>60</v>
      </c>
      <c r="AE44" s="81">
        <f>1-(AA44/2*Y44)</f>
        <v>0.80410000000000004</v>
      </c>
      <c r="AF44" s="85" t="s">
        <v>63</v>
      </c>
      <c r="AG44" s="87">
        <f>1-(AG43/2*AVERAGE(Y43:Y44))</f>
        <v>0.65959699999999999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674" priority="5" operator="notBetween">
      <formula>0.2</formula>
      <formula>0.404</formula>
    </cfRule>
  </conditionalFormatting>
  <conditionalFormatting sqref="E28">
    <cfRule type="cellIs" dxfId="673" priority="6" operator="notBetween">
      <formula>0.38</formula>
      <formula>0.72</formula>
    </cfRule>
  </conditionalFormatting>
  <conditionalFormatting sqref="K26">
    <cfRule type="cellIs" dxfId="672" priority="4" operator="notBetween">
      <formula>0.77</formula>
      <formula>0.91</formula>
    </cfRule>
  </conditionalFormatting>
  <conditionalFormatting sqref="K28">
    <cfRule type="cellIs" dxfId="671" priority="3" operator="notBetween">
      <formula>0.38</formula>
      <formula>0.72</formula>
    </cfRule>
  </conditionalFormatting>
  <conditionalFormatting sqref="AB26">
    <cfRule type="cellIs" dxfId="670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414E-193D-46A6-9947-A8BE26665D44}">
  <sheetPr>
    <pageSetUpPr fitToPage="1"/>
  </sheetPr>
  <dimension ref="A1:AH46"/>
  <sheetViews>
    <sheetView topLeftCell="H1" zoomScaleNormal="100" workbookViewId="0">
      <selection activeCell="AH24" sqref="AH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3.15</v>
      </c>
      <c r="C4" s="91">
        <v>3.18</v>
      </c>
      <c r="D4" s="91">
        <v>3.1</v>
      </c>
      <c r="E4" s="91">
        <v>2.88</v>
      </c>
      <c r="F4" s="95">
        <v>2.84</v>
      </c>
      <c r="G4" s="23" t="s">
        <v>74</v>
      </c>
      <c r="H4" s="91">
        <v>2.19</v>
      </c>
      <c r="I4" s="91">
        <v>2.3199999999999998</v>
      </c>
      <c r="J4" s="91">
        <v>2.4500000000000002</v>
      </c>
      <c r="K4" s="91">
        <v>2.42</v>
      </c>
      <c r="L4" s="91">
        <v>2.4500000000000002</v>
      </c>
      <c r="M4" s="91">
        <v>2.44</v>
      </c>
      <c r="N4" s="91">
        <v>2.42</v>
      </c>
      <c r="O4" s="91">
        <v>2.4500000000000002</v>
      </c>
      <c r="P4" s="91">
        <v>2.36</v>
      </c>
      <c r="Q4" s="95">
        <v>2.2000000000000002</v>
      </c>
      <c r="R4" s="108" t="s">
        <v>74</v>
      </c>
      <c r="S4" s="91">
        <v>3.17</v>
      </c>
      <c r="T4" s="91">
        <v>3.18</v>
      </c>
      <c r="U4" s="91">
        <v>3.05</v>
      </c>
      <c r="V4" s="91">
        <v>2.94</v>
      </c>
      <c r="W4" s="95">
        <v>2.83</v>
      </c>
      <c r="X4" s="23" t="s">
        <v>74</v>
      </c>
      <c r="Y4" s="91">
        <v>5.52</v>
      </c>
      <c r="Z4" s="91">
        <v>5.66</v>
      </c>
      <c r="AA4" s="91">
        <v>5.81</v>
      </c>
      <c r="AB4" s="91">
        <v>5.8</v>
      </c>
      <c r="AC4" s="91">
        <v>5.76</v>
      </c>
      <c r="AD4" s="91">
        <v>5.62</v>
      </c>
      <c r="AE4" s="91">
        <v>5.36</v>
      </c>
      <c r="AF4" s="91">
        <v>5.39</v>
      </c>
      <c r="AG4" s="91">
        <v>5.41</v>
      </c>
      <c r="AH4" s="95">
        <v>5.25</v>
      </c>
    </row>
    <row r="5" spans="1:34" ht="16.5" x14ac:dyDescent="0.35">
      <c r="A5" s="109"/>
      <c r="B5" s="91">
        <v>3.24</v>
      </c>
      <c r="C5" s="90">
        <v>3.24</v>
      </c>
      <c r="D5" s="90">
        <v>3.11</v>
      </c>
      <c r="E5" s="90">
        <v>2.93</v>
      </c>
      <c r="F5" s="94">
        <v>2.88</v>
      </c>
      <c r="G5" s="25"/>
      <c r="H5" s="91">
        <v>2.17</v>
      </c>
      <c r="I5" s="90">
        <v>2.31</v>
      </c>
      <c r="J5" s="90">
        <v>2.2200000000000002</v>
      </c>
      <c r="K5" s="90">
        <v>2.35</v>
      </c>
      <c r="L5" s="90">
        <v>2.36</v>
      </c>
      <c r="M5" s="90">
        <v>2.38</v>
      </c>
      <c r="N5" s="90">
        <v>2.42</v>
      </c>
      <c r="O5" s="90">
        <v>2.44</v>
      </c>
      <c r="P5" s="90">
        <v>2.2999999999999998</v>
      </c>
      <c r="Q5" s="94">
        <v>2.23</v>
      </c>
      <c r="R5" s="109"/>
      <c r="S5" s="91">
        <v>3.21</v>
      </c>
      <c r="T5" s="90">
        <v>3.1</v>
      </c>
      <c r="U5" s="90">
        <v>3.1</v>
      </c>
      <c r="V5" s="90">
        <v>2.87</v>
      </c>
      <c r="W5" s="94">
        <v>2.82</v>
      </c>
      <c r="X5" s="25"/>
      <c r="Y5" s="91">
        <v>5.5</v>
      </c>
      <c r="Z5" s="90">
        <v>5.7</v>
      </c>
      <c r="AA5" s="90">
        <v>5.77</v>
      </c>
      <c r="AB5" s="90">
        <v>5.69</v>
      </c>
      <c r="AC5" s="90">
        <v>5.78</v>
      </c>
      <c r="AD5" s="90">
        <v>5.57</v>
      </c>
      <c r="AE5" s="90">
        <v>5.43</v>
      </c>
      <c r="AF5" s="90">
        <v>5.47</v>
      </c>
      <c r="AG5" s="90">
        <v>5.35</v>
      </c>
      <c r="AH5" s="94">
        <v>5.41</v>
      </c>
    </row>
    <row r="6" spans="1:34" ht="16.5" x14ac:dyDescent="0.35">
      <c r="A6" s="109"/>
      <c r="B6" s="91">
        <v>3.23</v>
      </c>
      <c r="C6" s="90">
        <v>3.12</v>
      </c>
      <c r="D6" s="90">
        <v>3.13</v>
      </c>
      <c r="E6" s="90">
        <v>2.89</v>
      </c>
      <c r="F6" s="94">
        <v>2.88</v>
      </c>
      <c r="G6" s="25"/>
      <c r="H6" s="91">
        <v>2.36</v>
      </c>
      <c r="I6" s="90">
        <v>2.2999999999999998</v>
      </c>
      <c r="J6" s="90">
        <v>2.35</v>
      </c>
      <c r="K6" s="90">
        <v>2.36</v>
      </c>
      <c r="L6" s="90">
        <v>2.35</v>
      </c>
      <c r="M6" s="90">
        <v>2.38</v>
      </c>
      <c r="N6" s="90">
        <v>2.4500000000000002</v>
      </c>
      <c r="O6" s="90">
        <v>2.7</v>
      </c>
      <c r="P6" s="90">
        <v>2.35</v>
      </c>
      <c r="Q6" s="94">
        <v>2.2000000000000002</v>
      </c>
      <c r="R6" s="109"/>
      <c r="S6" s="91">
        <v>3.21</v>
      </c>
      <c r="T6" s="90">
        <v>3.22</v>
      </c>
      <c r="U6" s="90">
        <v>3.03</v>
      </c>
      <c r="V6" s="90">
        <v>2.87</v>
      </c>
      <c r="W6" s="94">
        <v>2.84</v>
      </c>
      <c r="X6" s="25"/>
      <c r="Y6" s="91">
        <v>5.61</v>
      </c>
      <c r="Z6" s="90">
        <v>5.63</v>
      </c>
      <c r="AA6" s="90">
        <v>5.82</v>
      </c>
      <c r="AB6" s="90">
        <v>5.81</v>
      </c>
      <c r="AC6" s="90">
        <v>5.67</v>
      </c>
      <c r="AD6" s="90">
        <v>5.64</v>
      </c>
      <c r="AE6" s="90">
        <v>5.4</v>
      </c>
      <c r="AF6" s="90">
        <v>5.3</v>
      </c>
      <c r="AG6" s="90">
        <v>5.29</v>
      </c>
      <c r="AH6" s="94">
        <v>5.29</v>
      </c>
    </row>
    <row r="7" spans="1:34" ht="16.5" x14ac:dyDescent="0.35">
      <c r="A7" s="109"/>
      <c r="B7" s="91">
        <v>3.2</v>
      </c>
      <c r="C7" s="90">
        <v>3.22</v>
      </c>
      <c r="D7" s="90">
        <v>3.12</v>
      </c>
      <c r="E7" s="90">
        <v>2.88</v>
      </c>
      <c r="F7" s="94">
        <v>2.75</v>
      </c>
      <c r="G7" s="25"/>
      <c r="H7" s="91">
        <v>2.16</v>
      </c>
      <c r="I7" s="90">
        <v>2.2200000000000002</v>
      </c>
      <c r="J7" s="90">
        <v>2.41</v>
      </c>
      <c r="K7" s="90">
        <v>2.36</v>
      </c>
      <c r="L7" s="90">
        <v>2.38</v>
      </c>
      <c r="M7" s="90">
        <v>2.41</v>
      </c>
      <c r="N7" s="90">
        <v>2.4</v>
      </c>
      <c r="O7" s="90">
        <v>2.41</v>
      </c>
      <c r="P7" s="90">
        <v>2.3199999999999998</v>
      </c>
      <c r="Q7" s="94">
        <v>2.11</v>
      </c>
      <c r="R7" s="109"/>
      <c r="S7" s="91">
        <v>3.13</v>
      </c>
      <c r="T7" s="90">
        <v>3.13</v>
      </c>
      <c r="U7" s="90">
        <v>3.07</v>
      </c>
      <c r="V7" s="90">
        <v>2.85</v>
      </c>
      <c r="W7" s="94">
        <v>2.81</v>
      </c>
      <c r="X7" s="25"/>
      <c r="Y7" s="91">
        <v>5.46</v>
      </c>
      <c r="Z7" s="90">
        <v>5.65</v>
      </c>
      <c r="AA7" s="90">
        <v>5.78</v>
      </c>
      <c r="AB7" s="90">
        <v>5.83</v>
      </c>
      <c r="AC7" s="90">
        <v>5.66</v>
      </c>
      <c r="AD7" s="90">
        <v>5.62</v>
      </c>
      <c r="AE7" s="90">
        <v>5.51</v>
      </c>
      <c r="AF7" s="90">
        <v>5.3</v>
      </c>
      <c r="AG7" s="90">
        <v>5.35</v>
      </c>
      <c r="AH7" s="94">
        <v>5.29</v>
      </c>
    </row>
    <row r="8" spans="1:34" ht="16.5" x14ac:dyDescent="0.35">
      <c r="A8" s="109"/>
      <c r="B8" s="91">
        <v>3.22</v>
      </c>
      <c r="C8" s="90">
        <v>3.19</v>
      </c>
      <c r="D8" s="90">
        <v>3.04</v>
      </c>
      <c r="E8" s="90">
        <v>2.91</v>
      </c>
      <c r="F8" s="94">
        <v>2.84</v>
      </c>
      <c r="G8" s="25"/>
      <c r="H8" s="91">
        <v>2.17</v>
      </c>
      <c r="I8" s="90">
        <v>2.27</v>
      </c>
      <c r="J8" s="90">
        <v>2.38</v>
      </c>
      <c r="K8" s="90">
        <v>2.37</v>
      </c>
      <c r="L8" s="90">
        <v>2.4</v>
      </c>
      <c r="M8" s="90">
        <v>2.2799999999999998</v>
      </c>
      <c r="N8" s="90">
        <v>2.35</v>
      </c>
      <c r="O8" s="90">
        <v>2.35</v>
      </c>
      <c r="P8" s="90">
        <v>2.2400000000000002</v>
      </c>
      <c r="Q8" s="94">
        <v>2.0699999999999998</v>
      </c>
      <c r="R8" s="109"/>
      <c r="S8" s="91">
        <v>3.11</v>
      </c>
      <c r="T8" s="90">
        <v>3.1</v>
      </c>
      <c r="U8" s="90">
        <v>3.12</v>
      </c>
      <c r="V8" s="90">
        <v>2.84</v>
      </c>
      <c r="W8" s="94">
        <v>2.85</v>
      </c>
      <c r="X8" s="25"/>
      <c r="Y8" s="91">
        <v>5.41</v>
      </c>
      <c r="Z8" s="90">
        <v>5.7</v>
      </c>
      <c r="AA8" s="90">
        <v>5.71</v>
      </c>
      <c r="AB8" s="90">
        <v>5.73</v>
      </c>
      <c r="AC8" s="90">
        <v>5.77</v>
      </c>
      <c r="AD8" s="90">
        <v>5.49</v>
      </c>
      <c r="AE8" s="90">
        <v>5.42</v>
      </c>
      <c r="AF8" s="90">
        <v>5.39</v>
      </c>
      <c r="AG8" s="90">
        <v>5.45</v>
      </c>
      <c r="AH8" s="94">
        <v>5.44</v>
      </c>
    </row>
    <row r="9" spans="1:34" ht="16.5" x14ac:dyDescent="0.35">
      <c r="A9" s="110"/>
      <c r="B9" s="90">
        <v>3.05</v>
      </c>
      <c r="C9" s="90">
        <v>3.11</v>
      </c>
      <c r="D9" s="90">
        <v>3.08</v>
      </c>
      <c r="E9" s="90">
        <v>2.87</v>
      </c>
      <c r="F9" s="94">
        <v>2.75</v>
      </c>
      <c r="G9" s="25"/>
      <c r="H9" s="90">
        <v>2.23</v>
      </c>
      <c r="I9" s="90">
        <v>2.33</v>
      </c>
      <c r="J9" s="90">
        <v>2.34</v>
      </c>
      <c r="K9" s="90">
        <v>2.37</v>
      </c>
      <c r="L9" s="90">
        <v>2.2999999999999998</v>
      </c>
      <c r="M9" s="90">
        <v>2.35</v>
      </c>
      <c r="N9" s="90">
        <v>2.34</v>
      </c>
      <c r="O9" s="90">
        <v>2.33</v>
      </c>
      <c r="P9" s="90">
        <v>2.2400000000000002</v>
      </c>
      <c r="Q9" s="94">
        <v>2.2799999999999998</v>
      </c>
      <c r="R9" s="110"/>
      <c r="S9" s="90">
        <v>3.03</v>
      </c>
      <c r="T9" s="90">
        <v>3.18</v>
      </c>
      <c r="U9" s="90">
        <v>3.1</v>
      </c>
      <c r="V9" s="90">
        <v>2.87</v>
      </c>
      <c r="W9" s="94">
        <v>2.8</v>
      </c>
      <c r="X9" s="25"/>
      <c r="Y9" s="90">
        <v>5.45</v>
      </c>
      <c r="Z9" s="90">
        <v>5.65</v>
      </c>
      <c r="AA9" s="90">
        <v>5.63</v>
      </c>
      <c r="AB9" s="90">
        <v>5.72</v>
      </c>
      <c r="AC9" s="90">
        <v>5.61</v>
      </c>
      <c r="AD9" s="90">
        <v>5.6</v>
      </c>
      <c r="AE9" s="90">
        <v>5.52</v>
      </c>
      <c r="AF9" s="90">
        <v>5.59</v>
      </c>
      <c r="AG9" s="90">
        <v>5.52</v>
      </c>
      <c r="AH9" s="94">
        <v>5.39</v>
      </c>
    </row>
    <row r="10" spans="1:34" ht="16.5" x14ac:dyDescent="0.35">
      <c r="A10" s="111"/>
      <c r="B10" s="90">
        <v>3.02</v>
      </c>
      <c r="C10" s="90">
        <v>3.05</v>
      </c>
      <c r="D10" s="90">
        <v>3.02</v>
      </c>
      <c r="E10" s="90">
        <v>2.94</v>
      </c>
      <c r="F10" s="94">
        <v>2.73</v>
      </c>
      <c r="G10" s="31"/>
      <c r="H10" s="90">
        <v>2.2799999999999998</v>
      </c>
      <c r="I10" s="90">
        <v>2.2999999999999998</v>
      </c>
      <c r="J10" s="90">
        <v>2.2999999999999998</v>
      </c>
      <c r="K10" s="90">
        <v>2.36</v>
      </c>
      <c r="L10" s="90">
        <v>2.4500000000000002</v>
      </c>
      <c r="M10" s="90">
        <v>2.34</v>
      </c>
      <c r="N10" s="90">
        <v>2.34</v>
      </c>
      <c r="O10" s="90">
        <v>2.3199999999999998</v>
      </c>
      <c r="P10" s="90">
        <v>2.1800000000000002</v>
      </c>
      <c r="Q10" s="94">
        <v>2.19</v>
      </c>
      <c r="R10" s="111"/>
      <c r="S10" s="90">
        <v>3.1</v>
      </c>
      <c r="T10" s="90">
        <v>3.15</v>
      </c>
      <c r="U10" s="90">
        <v>3.16</v>
      </c>
      <c r="V10" s="90">
        <v>2.94</v>
      </c>
      <c r="W10" s="94">
        <v>2.84</v>
      </c>
      <c r="X10" s="31"/>
      <c r="Y10" s="90">
        <v>5.5</v>
      </c>
      <c r="Z10" s="90">
        <v>5.68</v>
      </c>
      <c r="AA10" s="90">
        <v>5.65</v>
      </c>
      <c r="AB10" s="90">
        <v>5.66</v>
      </c>
      <c r="AC10" s="90">
        <v>5.67</v>
      </c>
      <c r="AD10" s="90">
        <v>5.51</v>
      </c>
      <c r="AE10" s="90">
        <v>5.51</v>
      </c>
      <c r="AF10" s="90">
        <v>5.7</v>
      </c>
      <c r="AG10" s="90">
        <v>5.78</v>
      </c>
      <c r="AH10" s="94">
        <v>5.53</v>
      </c>
    </row>
    <row r="11" spans="1:34" ht="16.5" x14ac:dyDescent="0.35">
      <c r="A11" s="109"/>
      <c r="B11" s="96">
        <v>3.11</v>
      </c>
      <c r="C11" s="96">
        <v>3.12</v>
      </c>
      <c r="D11" s="96">
        <v>3.16</v>
      </c>
      <c r="E11" s="96">
        <v>2.85</v>
      </c>
      <c r="F11" s="97">
        <v>2.74</v>
      </c>
      <c r="G11" s="23"/>
      <c r="H11" s="96">
        <v>2.23</v>
      </c>
      <c r="I11" s="96">
        <v>2.2999999999999998</v>
      </c>
      <c r="J11" s="96">
        <v>2.3199999999999998</v>
      </c>
      <c r="K11" s="96">
        <v>2.36</v>
      </c>
      <c r="L11" s="96">
        <v>2.36</v>
      </c>
      <c r="M11" s="96">
        <v>2.39</v>
      </c>
      <c r="N11" s="96">
        <v>2.3199999999999998</v>
      </c>
      <c r="O11" s="96">
        <v>2.33</v>
      </c>
      <c r="P11" s="96">
        <v>2.23</v>
      </c>
      <c r="Q11" s="97">
        <v>2.34</v>
      </c>
      <c r="R11" s="109"/>
      <c r="S11" s="96">
        <v>3.1</v>
      </c>
      <c r="T11" s="96">
        <v>3.14</v>
      </c>
      <c r="U11" s="96">
        <v>3.14</v>
      </c>
      <c r="V11" s="96">
        <v>2.96</v>
      </c>
      <c r="W11" s="97">
        <v>2.84</v>
      </c>
      <c r="X11" s="23"/>
      <c r="Y11" s="96">
        <v>5.55</v>
      </c>
      <c r="Z11" s="96">
        <v>5.73</v>
      </c>
      <c r="AA11" s="96">
        <v>5.68</v>
      </c>
      <c r="AB11" s="96">
        <v>5.75</v>
      </c>
      <c r="AC11" s="96">
        <v>5.62</v>
      </c>
      <c r="AD11" s="96">
        <v>5.67</v>
      </c>
      <c r="AE11" s="96">
        <v>5.64</v>
      </c>
      <c r="AF11" s="96">
        <v>5.5</v>
      </c>
      <c r="AG11" s="96">
        <v>5.61</v>
      </c>
      <c r="AH11" s="97">
        <v>5.5</v>
      </c>
    </row>
    <row r="12" spans="1:34" ht="16.5" x14ac:dyDescent="0.35">
      <c r="A12" s="109"/>
      <c r="B12" s="90">
        <v>3.07</v>
      </c>
      <c r="C12" s="90">
        <v>3.14</v>
      </c>
      <c r="D12" s="90">
        <v>3.06</v>
      </c>
      <c r="E12" s="90">
        <v>2.88</v>
      </c>
      <c r="F12" s="94">
        <v>2.84</v>
      </c>
      <c r="G12" s="25"/>
      <c r="H12" s="90">
        <v>2.31</v>
      </c>
      <c r="I12" s="90">
        <v>2.35</v>
      </c>
      <c r="J12" s="90">
        <v>2.34</v>
      </c>
      <c r="K12" s="90">
        <v>2.34</v>
      </c>
      <c r="L12" s="90">
        <v>2.42</v>
      </c>
      <c r="M12" s="90">
        <v>2.4300000000000002</v>
      </c>
      <c r="N12" s="90">
        <v>2.4</v>
      </c>
      <c r="O12" s="90">
        <v>2.35</v>
      </c>
      <c r="P12" s="90">
        <v>2.15</v>
      </c>
      <c r="Q12" s="94">
        <v>2.56</v>
      </c>
      <c r="R12" s="109"/>
      <c r="S12" s="90">
        <v>3.12</v>
      </c>
      <c r="T12" s="90">
        <v>3.18</v>
      </c>
      <c r="U12" s="90">
        <v>3.07</v>
      </c>
      <c r="V12" s="90">
        <v>2.88</v>
      </c>
      <c r="W12" s="94">
        <v>2.82</v>
      </c>
      <c r="X12" s="25"/>
      <c r="Y12" s="90">
        <v>5.5</v>
      </c>
      <c r="Z12" s="90">
        <v>5.7</v>
      </c>
      <c r="AA12" s="90">
        <v>5.85</v>
      </c>
      <c r="AB12" s="90">
        <v>5.69</v>
      </c>
      <c r="AC12" s="90">
        <v>5.77</v>
      </c>
      <c r="AD12" s="90">
        <v>5.67</v>
      </c>
      <c r="AE12" s="90">
        <v>5.65</v>
      </c>
      <c r="AF12" s="90">
        <v>5.63</v>
      </c>
      <c r="AG12" s="90">
        <v>5.5</v>
      </c>
      <c r="AH12" s="94">
        <v>5.47</v>
      </c>
    </row>
    <row r="13" spans="1:34" thickBot="1" x14ac:dyDescent="0.4">
      <c r="A13" s="112"/>
      <c r="B13" s="92">
        <v>3.1</v>
      </c>
      <c r="C13" s="92">
        <v>3.15</v>
      </c>
      <c r="D13" s="92">
        <v>3.05</v>
      </c>
      <c r="E13" s="92">
        <v>2.9</v>
      </c>
      <c r="F13" s="93">
        <v>2.84</v>
      </c>
      <c r="G13" s="33"/>
      <c r="H13" s="92">
        <v>2.25</v>
      </c>
      <c r="I13" s="92">
        <v>2.33</v>
      </c>
      <c r="J13" s="92">
        <v>2.35</v>
      </c>
      <c r="K13" s="92">
        <v>2.29</v>
      </c>
      <c r="L13" s="92">
        <v>2.35</v>
      </c>
      <c r="M13" s="92">
        <v>2.39</v>
      </c>
      <c r="N13" s="92">
        <v>2.36</v>
      </c>
      <c r="O13" s="92">
        <v>2.34</v>
      </c>
      <c r="P13" s="92">
        <v>2.21</v>
      </c>
      <c r="Q13" s="93">
        <v>2.35</v>
      </c>
      <c r="R13" s="112"/>
      <c r="S13" s="92">
        <v>3.15</v>
      </c>
      <c r="T13" s="92">
        <v>3.06</v>
      </c>
      <c r="U13" s="92">
        <v>3.17</v>
      </c>
      <c r="V13" s="92">
        <v>2.92</v>
      </c>
      <c r="W13" s="93">
        <v>2.85</v>
      </c>
      <c r="X13" s="33"/>
      <c r="Y13" s="92">
        <v>5.42</v>
      </c>
      <c r="Z13" s="92">
        <v>5.62</v>
      </c>
      <c r="AA13" s="92">
        <v>5.91</v>
      </c>
      <c r="AB13" s="92">
        <v>5.58</v>
      </c>
      <c r="AC13" s="92">
        <v>5.67</v>
      </c>
      <c r="AD13" s="92">
        <v>5.51</v>
      </c>
      <c r="AE13" s="92">
        <v>5.42</v>
      </c>
      <c r="AF13" s="92">
        <v>5.47</v>
      </c>
      <c r="AG13" s="92">
        <v>5.45</v>
      </c>
      <c r="AH13" s="93">
        <v>5.36</v>
      </c>
    </row>
    <row r="14" spans="1:34" ht="16.5" x14ac:dyDescent="0.35">
      <c r="A14" s="113" t="s">
        <v>75</v>
      </c>
      <c r="B14" s="114">
        <v>2.95</v>
      </c>
      <c r="C14" s="115">
        <v>2.93</v>
      </c>
      <c r="D14" s="115">
        <v>2.86</v>
      </c>
      <c r="E14" s="115">
        <v>2.58</v>
      </c>
      <c r="F14" s="116">
        <v>2.59</v>
      </c>
      <c r="G14" s="113" t="s">
        <v>75</v>
      </c>
      <c r="H14" s="115">
        <v>1.91</v>
      </c>
      <c r="I14" s="115">
        <v>2.0699999999999998</v>
      </c>
      <c r="J14" s="115">
        <v>2.09</v>
      </c>
      <c r="K14" s="115">
        <v>2.1</v>
      </c>
      <c r="L14" s="115">
        <v>2.1</v>
      </c>
      <c r="M14" s="115">
        <v>2.16</v>
      </c>
      <c r="N14" s="115">
        <v>2.19</v>
      </c>
      <c r="O14" s="115">
        <v>2.11</v>
      </c>
      <c r="P14" s="115">
        <v>1.98</v>
      </c>
      <c r="Q14" s="116">
        <v>1.94</v>
      </c>
      <c r="R14" s="113" t="s">
        <v>75</v>
      </c>
      <c r="S14" s="114">
        <v>1.86</v>
      </c>
      <c r="T14" s="115">
        <v>1.79</v>
      </c>
      <c r="U14" s="115">
        <v>1.72</v>
      </c>
      <c r="V14" s="115">
        <v>1.54</v>
      </c>
      <c r="W14" s="116">
        <v>1.47</v>
      </c>
      <c r="X14" s="113" t="s">
        <v>75</v>
      </c>
      <c r="Y14" s="115">
        <v>4</v>
      </c>
      <c r="Z14" s="115">
        <v>4.16</v>
      </c>
      <c r="AA14" s="115">
        <v>4.26</v>
      </c>
      <c r="AB14" s="115">
        <v>4.2300000000000004</v>
      </c>
      <c r="AC14" s="115">
        <v>4.17</v>
      </c>
      <c r="AD14" s="115">
        <v>3.93</v>
      </c>
      <c r="AE14" s="115">
        <v>3.89</v>
      </c>
      <c r="AF14" s="115">
        <v>3.77</v>
      </c>
      <c r="AG14" s="115">
        <v>3.74</v>
      </c>
      <c r="AH14" s="116">
        <v>3.82</v>
      </c>
    </row>
    <row r="15" spans="1:34" ht="16.5" x14ac:dyDescent="0.35">
      <c r="A15" s="14"/>
      <c r="B15" s="98">
        <v>2.96</v>
      </c>
      <c r="C15" s="98">
        <v>2.98</v>
      </c>
      <c r="D15" s="98">
        <v>2.83</v>
      </c>
      <c r="E15" s="98">
        <v>2.68</v>
      </c>
      <c r="F15" s="99">
        <v>2.65</v>
      </c>
      <c r="G15" s="25"/>
      <c r="H15" s="98">
        <v>1.9</v>
      </c>
      <c r="I15" s="98">
        <v>2.0099999999999998</v>
      </c>
      <c r="J15" s="98">
        <v>2.0499999999999998</v>
      </c>
      <c r="K15" s="98">
        <v>2.0699999999999998</v>
      </c>
      <c r="L15" s="98">
        <v>2.08</v>
      </c>
      <c r="M15" s="98">
        <v>2.12</v>
      </c>
      <c r="N15" s="98">
        <v>2.14</v>
      </c>
      <c r="O15" s="98">
        <v>2.13</v>
      </c>
      <c r="P15" s="98">
        <v>1.99</v>
      </c>
      <c r="Q15" s="99">
        <v>1.92</v>
      </c>
      <c r="R15" s="14"/>
      <c r="S15" s="98">
        <v>1.86</v>
      </c>
      <c r="T15" s="98">
        <v>1.82</v>
      </c>
      <c r="U15" s="98">
        <v>1.67</v>
      </c>
      <c r="V15" s="98">
        <v>1.48</v>
      </c>
      <c r="W15" s="99">
        <v>1.49</v>
      </c>
      <c r="X15" s="25"/>
      <c r="Y15" s="98">
        <v>3.96</v>
      </c>
      <c r="Z15" s="98">
        <v>4.12</v>
      </c>
      <c r="AA15" s="98">
        <v>4.2699999999999996</v>
      </c>
      <c r="AB15" s="98">
        <v>4.2699999999999996</v>
      </c>
      <c r="AC15" s="98">
        <v>4.2</v>
      </c>
      <c r="AD15" s="98">
        <v>3.97</v>
      </c>
      <c r="AE15" s="98">
        <v>3.94</v>
      </c>
      <c r="AF15" s="98">
        <v>3.77</v>
      </c>
      <c r="AG15" s="98">
        <v>3.77</v>
      </c>
      <c r="AH15" s="99">
        <v>3.73</v>
      </c>
    </row>
    <row r="16" spans="1:34" ht="16.5" x14ac:dyDescent="0.35">
      <c r="A16" s="14"/>
      <c r="B16" s="98">
        <v>2.97</v>
      </c>
      <c r="C16" s="98">
        <v>2.95</v>
      </c>
      <c r="D16" s="98">
        <v>2.85</v>
      </c>
      <c r="E16" s="98">
        <v>2.61</v>
      </c>
      <c r="F16" s="99">
        <v>2.62</v>
      </c>
      <c r="G16" s="25"/>
      <c r="H16" s="98">
        <v>1.94</v>
      </c>
      <c r="I16" s="98">
        <v>1.98</v>
      </c>
      <c r="J16" s="98">
        <v>2.02</v>
      </c>
      <c r="K16" s="98">
        <v>2.04</v>
      </c>
      <c r="L16" s="98">
        <v>2.06</v>
      </c>
      <c r="M16" s="98">
        <v>2.1</v>
      </c>
      <c r="N16" s="98">
        <v>2.13</v>
      </c>
      <c r="O16" s="98">
        <v>2.12</v>
      </c>
      <c r="P16" s="98">
        <v>2.0099999999999998</v>
      </c>
      <c r="Q16" s="99">
        <v>1.92</v>
      </c>
      <c r="R16" s="14"/>
      <c r="S16" s="98">
        <v>1.86</v>
      </c>
      <c r="T16" s="98">
        <v>1.85</v>
      </c>
      <c r="U16" s="98">
        <v>1.66</v>
      </c>
      <c r="V16" s="98">
        <v>1.46</v>
      </c>
      <c r="W16" s="99">
        <v>1.48</v>
      </c>
      <c r="X16" s="25"/>
      <c r="Y16" s="98">
        <v>3.95</v>
      </c>
      <c r="Z16" s="98">
        <v>4.1900000000000004</v>
      </c>
      <c r="AA16" s="98">
        <v>4.25</v>
      </c>
      <c r="AB16" s="98">
        <v>4.16</v>
      </c>
      <c r="AC16" s="98">
        <v>4.09</v>
      </c>
      <c r="AD16" s="98">
        <v>3.94</v>
      </c>
      <c r="AE16" s="98">
        <v>3.88</v>
      </c>
      <c r="AF16" s="98">
        <v>3.79</v>
      </c>
      <c r="AG16" s="98">
        <v>3.74</v>
      </c>
      <c r="AH16" s="99">
        <v>3.8</v>
      </c>
    </row>
    <row r="17" spans="1:34" ht="16.5" x14ac:dyDescent="0.35">
      <c r="A17" s="14"/>
      <c r="B17" s="98">
        <v>2.95</v>
      </c>
      <c r="C17" s="98">
        <v>2.97</v>
      </c>
      <c r="D17" s="98">
        <v>2.83</v>
      </c>
      <c r="E17" s="98">
        <v>2.61</v>
      </c>
      <c r="F17" s="99">
        <v>2.5499999999999998</v>
      </c>
      <c r="G17" s="25"/>
      <c r="H17" s="98">
        <v>1.91</v>
      </c>
      <c r="I17" s="98">
        <v>1.99</v>
      </c>
      <c r="J17" s="98">
        <v>2</v>
      </c>
      <c r="K17" s="98">
        <v>2.0499999999999998</v>
      </c>
      <c r="L17" s="98">
        <v>2.04</v>
      </c>
      <c r="M17" s="98">
        <v>2.0499999999999998</v>
      </c>
      <c r="N17" s="98">
        <v>2.08</v>
      </c>
      <c r="O17" s="98">
        <v>2.06</v>
      </c>
      <c r="P17" s="98">
        <v>1.94</v>
      </c>
      <c r="Q17" s="99">
        <v>1.87</v>
      </c>
      <c r="R17" s="14"/>
      <c r="S17" s="98">
        <v>1.82</v>
      </c>
      <c r="T17" s="98">
        <v>1.76</v>
      </c>
      <c r="U17" s="98">
        <v>1.67</v>
      </c>
      <c r="V17" s="98">
        <v>1.47</v>
      </c>
      <c r="W17" s="99">
        <v>1.46</v>
      </c>
      <c r="X17" s="25"/>
      <c r="Y17" s="98">
        <v>3.95</v>
      </c>
      <c r="Z17" s="98">
        <v>4.1100000000000003</v>
      </c>
      <c r="AA17" s="98">
        <v>4.12</v>
      </c>
      <c r="AB17" s="98">
        <v>4.0999999999999996</v>
      </c>
      <c r="AC17" s="98">
        <v>4.0999999999999996</v>
      </c>
      <c r="AD17" s="98">
        <v>3.95</v>
      </c>
      <c r="AE17" s="98">
        <v>3.79</v>
      </c>
      <c r="AF17" s="98">
        <v>3.75</v>
      </c>
      <c r="AG17" s="98">
        <v>3.71</v>
      </c>
      <c r="AH17" s="99">
        <v>3.79</v>
      </c>
    </row>
    <row r="18" spans="1:34" ht="16.5" x14ac:dyDescent="0.35">
      <c r="A18" s="14"/>
      <c r="B18" s="98">
        <v>2.95</v>
      </c>
      <c r="C18" s="98">
        <v>2.88</v>
      </c>
      <c r="D18" s="98">
        <v>2.81</v>
      </c>
      <c r="E18" s="98">
        <v>2.57</v>
      </c>
      <c r="F18" s="99">
        <v>2.5499999999999998</v>
      </c>
      <c r="G18" s="25"/>
      <c r="H18" s="98">
        <v>1.89</v>
      </c>
      <c r="I18" s="98">
        <v>2.04</v>
      </c>
      <c r="J18" s="98">
        <v>2.0499999999999998</v>
      </c>
      <c r="K18" s="98">
        <v>2.08</v>
      </c>
      <c r="L18" s="98">
        <v>2.1</v>
      </c>
      <c r="M18" s="98">
        <v>2.12</v>
      </c>
      <c r="N18" s="98">
        <v>2.08</v>
      </c>
      <c r="O18" s="98">
        <v>2.1</v>
      </c>
      <c r="P18" s="98">
        <v>1.99</v>
      </c>
      <c r="Q18" s="99">
        <v>1.83</v>
      </c>
      <c r="R18" s="14"/>
      <c r="S18" s="98">
        <v>1.77</v>
      </c>
      <c r="T18" s="98">
        <v>1.77</v>
      </c>
      <c r="U18" s="98">
        <v>1.7</v>
      </c>
      <c r="V18" s="98">
        <v>1.48</v>
      </c>
      <c r="W18" s="99">
        <v>1.45</v>
      </c>
      <c r="X18" s="25"/>
      <c r="Y18" s="98">
        <v>3.91</v>
      </c>
      <c r="Z18" s="98">
        <v>4.07</v>
      </c>
      <c r="AA18" s="98">
        <v>4.12</v>
      </c>
      <c r="AB18" s="98">
        <v>4.07</v>
      </c>
      <c r="AC18" s="98">
        <v>4.07</v>
      </c>
      <c r="AD18" s="98">
        <v>3.83</v>
      </c>
      <c r="AE18" s="98">
        <v>3.72</v>
      </c>
      <c r="AF18" s="98">
        <v>3.77</v>
      </c>
      <c r="AG18" s="98">
        <v>3.71</v>
      </c>
      <c r="AH18" s="99">
        <v>3.76</v>
      </c>
    </row>
    <row r="19" spans="1:34" ht="16.5" x14ac:dyDescent="0.35">
      <c r="A19" s="14"/>
      <c r="B19" s="98">
        <v>2.79</v>
      </c>
      <c r="C19" s="98">
        <v>2.87</v>
      </c>
      <c r="D19" s="98">
        <v>2.86</v>
      </c>
      <c r="E19" s="98">
        <v>2.66</v>
      </c>
      <c r="F19" s="99">
        <v>2.52</v>
      </c>
      <c r="G19" s="25"/>
      <c r="H19" s="98">
        <v>1.92</v>
      </c>
      <c r="I19" s="98">
        <v>1.99</v>
      </c>
      <c r="J19" s="98">
        <v>2.02</v>
      </c>
      <c r="K19" s="98">
        <v>2.06</v>
      </c>
      <c r="L19" s="98">
        <v>2.0699999999999998</v>
      </c>
      <c r="M19" s="98">
        <v>2.1</v>
      </c>
      <c r="N19" s="98">
        <v>2.04</v>
      </c>
      <c r="O19" s="98">
        <v>2.0099999999999998</v>
      </c>
      <c r="P19" s="98">
        <v>1.97</v>
      </c>
      <c r="Q19" s="99">
        <v>1.95</v>
      </c>
      <c r="R19" s="14"/>
      <c r="S19" s="98">
        <v>1.99</v>
      </c>
      <c r="T19" s="98">
        <v>2.08</v>
      </c>
      <c r="U19" s="98">
        <v>2.06</v>
      </c>
      <c r="V19" s="98">
        <v>1.84</v>
      </c>
      <c r="W19" s="99">
        <v>1.72</v>
      </c>
      <c r="X19" s="25"/>
      <c r="Y19" s="98">
        <v>4.22</v>
      </c>
      <c r="Z19" s="98">
        <v>4.32</v>
      </c>
      <c r="AA19" s="98">
        <v>4.29</v>
      </c>
      <c r="AB19" s="98">
        <v>4.18</v>
      </c>
      <c r="AC19" s="98">
        <v>4.17</v>
      </c>
      <c r="AD19" s="98">
        <v>4.1399999999999997</v>
      </c>
      <c r="AE19" s="98">
        <v>4.09</v>
      </c>
      <c r="AF19" s="98">
        <v>4.0599999999999996</v>
      </c>
      <c r="AG19" s="98">
        <v>4.07</v>
      </c>
      <c r="AH19" s="99">
        <v>4.13</v>
      </c>
    </row>
    <row r="20" spans="1:34" ht="16.5" x14ac:dyDescent="0.35">
      <c r="A20" s="14"/>
      <c r="B20" s="98">
        <v>2.81</v>
      </c>
      <c r="C20" s="98">
        <v>2.84</v>
      </c>
      <c r="D20" s="98">
        <v>2.88</v>
      </c>
      <c r="E20" s="98">
        <v>2.67</v>
      </c>
      <c r="F20" s="99">
        <v>2.5</v>
      </c>
      <c r="G20" s="25"/>
      <c r="H20" s="98">
        <v>1.97</v>
      </c>
      <c r="I20" s="98">
        <v>2.0099999999999998</v>
      </c>
      <c r="J20" s="98">
        <v>2</v>
      </c>
      <c r="K20" s="98">
        <v>2.08</v>
      </c>
      <c r="L20" s="98">
        <v>2.08</v>
      </c>
      <c r="M20" s="98">
        <v>2.11</v>
      </c>
      <c r="N20" s="98">
        <v>2.1</v>
      </c>
      <c r="O20" s="98">
        <v>2.06</v>
      </c>
      <c r="P20" s="98">
        <v>2.0099999999999998</v>
      </c>
      <c r="Q20" s="99">
        <v>2.0099999999999998</v>
      </c>
      <c r="R20" s="14"/>
      <c r="S20" s="98">
        <v>1.97</v>
      </c>
      <c r="T20" s="98">
        <v>2.1</v>
      </c>
      <c r="U20" s="98">
        <v>2.08</v>
      </c>
      <c r="V20" s="98">
        <v>1.87</v>
      </c>
      <c r="W20" s="99">
        <v>1.73</v>
      </c>
      <c r="X20" s="25"/>
      <c r="Y20" s="98">
        <v>4.18</v>
      </c>
      <c r="Z20" s="98">
        <v>4.3099999999999996</v>
      </c>
      <c r="AA20" s="98">
        <v>4.29</v>
      </c>
      <c r="AB20" s="98">
        <v>4.28</v>
      </c>
      <c r="AC20" s="98">
        <v>4.13</v>
      </c>
      <c r="AD20" s="98">
        <v>4.0999999999999996</v>
      </c>
      <c r="AE20" s="98">
        <v>4.12</v>
      </c>
      <c r="AF20" s="98">
        <v>4.1500000000000004</v>
      </c>
      <c r="AG20" s="98">
        <v>4.08</v>
      </c>
      <c r="AH20" s="99">
        <v>4.1399999999999997</v>
      </c>
    </row>
    <row r="21" spans="1:34" ht="16.5" x14ac:dyDescent="0.35">
      <c r="A21" s="14"/>
      <c r="B21" s="98">
        <v>2.81</v>
      </c>
      <c r="C21" s="98">
        <v>2.89</v>
      </c>
      <c r="D21" s="98">
        <v>2.9</v>
      </c>
      <c r="E21" s="98">
        <v>2.66</v>
      </c>
      <c r="F21" s="99">
        <v>2.5499999999999998</v>
      </c>
      <c r="G21" s="25"/>
      <c r="H21" s="98">
        <v>1.96</v>
      </c>
      <c r="I21" s="98">
        <v>2.02</v>
      </c>
      <c r="J21" s="98">
        <v>2.0699999999999998</v>
      </c>
      <c r="K21" s="98">
        <v>2.11</v>
      </c>
      <c r="L21" s="98">
        <v>2.09</v>
      </c>
      <c r="M21" s="98">
        <v>2.15</v>
      </c>
      <c r="N21" s="98">
        <v>2.12</v>
      </c>
      <c r="O21" s="98">
        <v>2.06</v>
      </c>
      <c r="P21" s="98">
        <v>2</v>
      </c>
      <c r="Q21" s="99">
        <v>2.08</v>
      </c>
      <c r="R21" s="14"/>
      <c r="S21" s="98">
        <v>2.0499999999999998</v>
      </c>
      <c r="T21" s="98">
        <v>2.1</v>
      </c>
      <c r="U21" s="98">
        <v>2.08</v>
      </c>
      <c r="V21" s="98">
        <v>1.82</v>
      </c>
      <c r="W21" s="99">
        <v>1.7</v>
      </c>
      <c r="X21" s="25"/>
      <c r="Y21" s="98">
        <v>4.1500000000000004</v>
      </c>
      <c r="Z21" s="98">
        <v>4.32</v>
      </c>
      <c r="AA21" s="98">
        <v>4.3099999999999996</v>
      </c>
      <c r="AB21" s="98">
        <v>4.25</v>
      </c>
      <c r="AC21" s="98">
        <v>4.16</v>
      </c>
      <c r="AD21" s="98">
        <v>4.1399999999999997</v>
      </c>
      <c r="AE21" s="98">
        <v>4.1500000000000004</v>
      </c>
      <c r="AF21" s="98">
        <v>4.1100000000000003</v>
      </c>
      <c r="AG21" s="98">
        <v>4.07</v>
      </c>
      <c r="AH21" s="99">
        <v>4.01</v>
      </c>
    </row>
    <row r="22" spans="1:34" ht="16.5" x14ac:dyDescent="0.35">
      <c r="A22" s="14"/>
      <c r="B22" s="98">
        <v>2.8</v>
      </c>
      <c r="C22" s="98">
        <v>2.87</v>
      </c>
      <c r="D22" s="98">
        <v>2.91</v>
      </c>
      <c r="E22" s="98">
        <v>2.63</v>
      </c>
      <c r="F22" s="99">
        <v>2.54</v>
      </c>
      <c r="G22" s="25"/>
      <c r="H22" s="98">
        <v>1.93</v>
      </c>
      <c r="I22" s="98">
        <v>2.02</v>
      </c>
      <c r="J22" s="98">
        <v>2.0499999999999998</v>
      </c>
      <c r="K22" s="98">
        <v>2.08</v>
      </c>
      <c r="L22" s="98">
        <v>2.08</v>
      </c>
      <c r="M22" s="98">
        <v>2.14</v>
      </c>
      <c r="N22" s="98">
        <v>2.1</v>
      </c>
      <c r="O22" s="98">
        <v>2.1</v>
      </c>
      <c r="P22" s="98">
        <v>1.97</v>
      </c>
      <c r="Q22" s="99">
        <v>1.99</v>
      </c>
      <c r="R22" s="14"/>
      <c r="S22" s="98">
        <v>2.11</v>
      </c>
      <c r="T22" s="98">
        <v>2.13</v>
      </c>
      <c r="U22" s="98">
        <v>2.04</v>
      </c>
      <c r="V22" s="98">
        <v>1.83</v>
      </c>
      <c r="W22" s="99">
        <v>1.68</v>
      </c>
      <c r="X22" s="25"/>
      <c r="Y22" s="98">
        <v>4.13</v>
      </c>
      <c r="Z22" s="98">
        <v>4.3099999999999996</v>
      </c>
      <c r="AA22" s="98">
        <v>4.2699999999999996</v>
      </c>
      <c r="AB22" s="98">
        <v>4.26</v>
      </c>
      <c r="AC22" s="98">
        <v>4.21</v>
      </c>
      <c r="AD22" s="98">
        <v>4.12</v>
      </c>
      <c r="AE22" s="98">
        <v>4.0999999999999996</v>
      </c>
      <c r="AF22" s="98">
        <v>4.13</v>
      </c>
      <c r="AG22" s="98">
        <v>4.04</v>
      </c>
      <c r="AH22" s="99">
        <v>3.98</v>
      </c>
    </row>
    <row r="23" spans="1:34" thickBot="1" x14ac:dyDescent="0.4">
      <c r="A23" s="107"/>
      <c r="B23" s="117">
        <v>2.82</v>
      </c>
      <c r="C23" s="117">
        <v>2.87</v>
      </c>
      <c r="D23" s="117">
        <v>2.83</v>
      </c>
      <c r="E23" s="117">
        <v>2.62</v>
      </c>
      <c r="F23" s="118">
        <v>2.52</v>
      </c>
      <c r="G23" s="106"/>
      <c r="H23" s="117">
        <v>1.98</v>
      </c>
      <c r="I23" s="117">
        <v>2.06</v>
      </c>
      <c r="J23" s="117">
        <v>2.08</v>
      </c>
      <c r="K23" s="117">
        <v>2.0699999999999998</v>
      </c>
      <c r="L23" s="117">
        <v>2.0699999999999998</v>
      </c>
      <c r="M23" s="117">
        <v>2.14</v>
      </c>
      <c r="N23" s="117">
        <v>2.06</v>
      </c>
      <c r="O23" s="117">
        <v>2.04</v>
      </c>
      <c r="P23" s="117">
        <v>1.91</v>
      </c>
      <c r="Q23" s="118">
        <v>1.96</v>
      </c>
      <c r="R23" s="107"/>
      <c r="S23" s="117">
        <v>2.09</v>
      </c>
      <c r="T23" s="117">
        <v>2.11</v>
      </c>
      <c r="U23" s="117">
        <v>2.04</v>
      </c>
      <c r="V23" s="117">
        <v>1.81</v>
      </c>
      <c r="W23" s="118">
        <v>1.72</v>
      </c>
      <c r="X23" s="106"/>
      <c r="Y23" s="117">
        <v>4.1100000000000003</v>
      </c>
      <c r="Z23" s="117">
        <v>4.25</v>
      </c>
      <c r="AA23" s="117">
        <v>4.26</v>
      </c>
      <c r="AB23" s="117">
        <v>4.16</v>
      </c>
      <c r="AC23" s="117">
        <v>4.1100000000000003</v>
      </c>
      <c r="AD23" s="117">
        <v>4.1100000000000003</v>
      </c>
      <c r="AE23" s="117">
        <v>4.07</v>
      </c>
      <c r="AF23" s="117">
        <v>4.09</v>
      </c>
      <c r="AG23" s="117">
        <v>4.0199999999999996</v>
      </c>
      <c r="AH23" s="118">
        <v>3.89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0.25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0.29259999999999975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1.2181999999999993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1.5173000000000005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0.4358974358974359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0.45015384615384574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0.87730452674897064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1.0035052910052915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1.4123076923076925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1.4584984615384602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1.1369866666666659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1.5173000000000005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0.19999999999999973</v>
      </c>
      <c r="C33" s="67">
        <f t="shared" ref="C33:F33" si="0">C4-C14</f>
        <v>0.25</v>
      </c>
      <c r="D33" s="67">
        <f t="shared" si="0"/>
        <v>0.24000000000000021</v>
      </c>
      <c r="E33" s="67">
        <f t="shared" si="0"/>
        <v>0.29999999999999982</v>
      </c>
      <c r="F33" s="68">
        <f t="shared" si="0"/>
        <v>0.25</v>
      </c>
      <c r="G33" s="69" t="s">
        <v>56</v>
      </c>
      <c r="H33" s="22">
        <f>H4-H14</f>
        <v>0.28000000000000003</v>
      </c>
      <c r="I33" s="22">
        <f t="shared" ref="I33:Q33" si="1">I4-I14</f>
        <v>0.25</v>
      </c>
      <c r="J33" s="22">
        <f t="shared" si="1"/>
        <v>0.36000000000000032</v>
      </c>
      <c r="K33" s="22">
        <f t="shared" si="1"/>
        <v>0.31999999999999984</v>
      </c>
      <c r="L33" s="22">
        <f t="shared" si="1"/>
        <v>0.35000000000000009</v>
      </c>
      <c r="M33" s="22">
        <f t="shared" si="1"/>
        <v>0.2799999999999998</v>
      </c>
      <c r="N33" s="22">
        <f t="shared" si="1"/>
        <v>0.22999999999999998</v>
      </c>
      <c r="O33" s="22">
        <f t="shared" si="1"/>
        <v>0.3400000000000003</v>
      </c>
      <c r="P33" s="22">
        <f t="shared" si="1"/>
        <v>0.37999999999999989</v>
      </c>
      <c r="Q33" s="70">
        <f t="shared" si="1"/>
        <v>0.26000000000000023</v>
      </c>
      <c r="R33" s="66" t="s">
        <v>52</v>
      </c>
      <c r="S33" s="67">
        <f>S4-S14</f>
        <v>1.3099999999999998</v>
      </c>
      <c r="T33" s="67">
        <f t="shared" ref="T33:W33" si="2">T4-T14</f>
        <v>1.3900000000000001</v>
      </c>
      <c r="U33" s="67">
        <f t="shared" si="2"/>
        <v>1.3299999999999998</v>
      </c>
      <c r="V33" s="67">
        <f t="shared" si="2"/>
        <v>1.4</v>
      </c>
      <c r="W33" s="68">
        <f t="shared" si="2"/>
        <v>1.36</v>
      </c>
      <c r="X33" s="69" t="s">
        <v>56</v>
      </c>
      <c r="Y33" s="22">
        <f>Y4-Y14</f>
        <v>1.5199999999999996</v>
      </c>
      <c r="Z33" s="22">
        <f t="shared" ref="Z33:AH33" si="3">Z4-Z14</f>
        <v>1.5</v>
      </c>
      <c r="AA33" s="22">
        <f t="shared" si="3"/>
        <v>1.5499999999999998</v>
      </c>
      <c r="AB33" s="22">
        <f t="shared" si="3"/>
        <v>1.5699999999999994</v>
      </c>
      <c r="AC33" s="22">
        <f t="shared" si="3"/>
        <v>1.5899999999999999</v>
      </c>
      <c r="AD33" s="22">
        <f t="shared" si="3"/>
        <v>1.69</v>
      </c>
      <c r="AE33" s="22">
        <f t="shared" si="3"/>
        <v>1.4700000000000002</v>
      </c>
      <c r="AF33" s="22">
        <f t="shared" si="3"/>
        <v>1.6199999999999997</v>
      </c>
      <c r="AG33" s="22">
        <f t="shared" si="3"/>
        <v>1.67</v>
      </c>
      <c r="AH33" s="70">
        <f t="shared" si="3"/>
        <v>1.4300000000000002</v>
      </c>
    </row>
    <row r="34" spans="1:34" ht="16.5" x14ac:dyDescent="0.35">
      <c r="A34" s="55"/>
      <c r="B34" s="54">
        <f t="shared" ref="B34:F42" si="4">B5-B15</f>
        <v>0.28000000000000025</v>
      </c>
      <c r="C34" s="54">
        <f t="shared" si="4"/>
        <v>0.26000000000000023</v>
      </c>
      <c r="D34" s="54">
        <f t="shared" si="4"/>
        <v>0.2799999999999998</v>
      </c>
      <c r="E34" s="54">
        <f t="shared" si="4"/>
        <v>0.25</v>
      </c>
      <c r="F34" s="56">
        <f t="shared" si="4"/>
        <v>0.22999999999999998</v>
      </c>
      <c r="G34" s="71"/>
      <c r="H34" s="22">
        <f t="shared" ref="H34:Q42" si="5">H5-H15</f>
        <v>0.27</v>
      </c>
      <c r="I34" s="22">
        <f t="shared" si="5"/>
        <v>0.30000000000000027</v>
      </c>
      <c r="J34" s="22">
        <f t="shared" si="5"/>
        <v>0.17000000000000037</v>
      </c>
      <c r="K34" s="22">
        <f t="shared" si="5"/>
        <v>0.28000000000000025</v>
      </c>
      <c r="L34" s="22">
        <f t="shared" si="5"/>
        <v>0.2799999999999998</v>
      </c>
      <c r="M34" s="22">
        <f t="shared" si="5"/>
        <v>0.25999999999999979</v>
      </c>
      <c r="N34" s="22">
        <f t="shared" si="5"/>
        <v>0.2799999999999998</v>
      </c>
      <c r="O34" s="22">
        <f t="shared" si="5"/>
        <v>0.31000000000000005</v>
      </c>
      <c r="P34" s="22">
        <f t="shared" si="5"/>
        <v>0.30999999999999983</v>
      </c>
      <c r="Q34" s="70">
        <f t="shared" si="5"/>
        <v>0.31000000000000005</v>
      </c>
      <c r="R34" s="55"/>
      <c r="S34" s="54">
        <f t="shared" ref="S34:W42" si="6">S5-S15</f>
        <v>1.3499999999999999</v>
      </c>
      <c r="T34" s="54">
        <f t="shared" si="6"/>
        <v>1.28</v>
      </c>
      <c r="U34" s="54">
        <f t="shared" si="6"/>
        <v>1.4300000000000002</v>
      </c>
      <c r="V34" s="54">
        <f t="shared" si="6"/>
        <v>1.3900000000000001</v>
      </c>
      <c r="W34" s="56">
        <f t="shared" si="6"/>
        <v>1.3299999999999998</v>
      </c>
      <c r="X34" s="71"/>
      <c r="Y34" s="22">
        <f t="shared" ref="Y34:AH42" si="7">Y5-Y15</f>
        <v>1.54</v>
      </c>
      <c r="Z34" s="22">
        <f t="shared" si="7"/>
        <v>1.58</v>
      </c>
      <c r="AA34" s="22">
        <f t="shared" si="7"/>
        <v>1.5</v>
      </c>
      <c r="AB34" s="22">
        <f t="shared" si="7"/>
        <v>1.4200000000000008</v>
      </c>
      <c r="AC34" s="22">
        <f t="shared" si="7"/>
        <v>1.58</v>
      </c>
      <c r="AD34" s="22">
        <f t="shared" si="7"/>
        <v>1.6</v>
      </c>
      <c r="AE34" s="22">
        <f t="shared" si="7"/>
        <v>1.4899999999999998</v>
      </c>
      <c r="AF34" s="22">
        <f t="shared" si="7"/>
        <v>1.6999999999999997</v>
      </c>
      <c r="AG34" s="22">
        <f t="shared" si="7"/>
        <v>1.5799999999999996</v>
      </c>
      <c r="AH34" s="70">
        <f t="shared" si="7"/>
        <v>1.6800000000000002</v>
      </c>
    </row>
    <row r="35" spans="1:34" ht="16.5" x14ac:dyDescent="0.35">
      <c r="A35" s="55"/>
      <c r="B35" s="54">
        <f t="shared" si="4"/>
        <v>0.25999999999999979</v>
      </c>
      <c r="C35" s="54">
        <f t="shared" si="4"/>
        <v>0.16999999999999993</v>
      </c>
      <c r="D35" s="54">
        <f t="shared" si="4"/>
        <v>0.2799999999999998</v>
      </c>
      <c r="E35" s="54">
        <f t="shared" si="4"/>
        <v>0.28000000000000025</v>
      </c>
      <c r="F35" s="56">
        <f t="shared" si="4"/>
        <v>0.25999999999999979</v>
      </c>
      <c r="G35" s="71"/>
      <c r="H35" s="22">
        <f t="shared" si="5"/>
        <v>0.41999999999999993</v>
      </c>
      <c r="I35" s="22">
        <f t="shared" si="5"/>
        <v>0.31999999999999984</v>
      </c>
      <c r="J35" s="22">
        <f t="shared" si="5"/>
        <v>0.33000000000000007</v>
      </c>
      <c r="K35" s="22">
        <f t="shared" si="5"/>
        <v>0.31999999999999984</v>
      </c>
      <c r="L35" s="22">
        <f t="shared" si="5"/>
        <v>0.29000000000000004</v>
      </c>
      <c r="M35" s="22">
        <f t="shared" si="5"/>
        <v>0.2799999999999998</v>
      </c>
      <c r="N35" s="22">
        <f t="shared" si="5"/>
        <v>0.32000000000000028</v>
      </c>
      <c r="O35" s="22">
        <f t="shared" si="5"/>
        <v>0.58000000000000007</v>
      </c>
      <c r="P35" s="22">
        <f t="shared" si="5"/>
        <v>0.3400000000000003</v>
      </c>
      <c r="Q35" s="70">
        <f t="shared" si="5"/>
        <v>0.28000000000000025</v>
      </c>
      <c r="R35" s="55"/>
      <c r="S35" s="54">
        <f t="shared" si="6"/>
        <v>1.3499999999999999</v>
      </c>
      <c r="T35" s="54">
        <f t="shared" si="6"/>
        <v>1.37</v>
      </c>
      <c r="U35" s="54">
        <f t="shared" si="6"/>
        <v>1.3699999999999999</v>
      </c>
      <c r="V35" s="54">
        <f t="shared" si="6"/>
        <v>1.4100000000000001</v>
      </c>
      <c r="W35" s="56">
        <f t="shared" si="6"/>
        <v>1.3599999999999999</v>
      </c>
      <c r="X35" s="71"/>
      <c r="Y35" s="22">
        <f t="shared" si="7"/>
        <v>1.6600000000000001</v>
      </c>
      <c r="Z35" s="22">
        <f t="shared" si="7"/>
        <v>1.4399999999999995</v>
      </c>
      <c r="AA35" s="22">
        <f t="shared" si="7"/>
        <v>1.5700000000000003</v>
      </c>
      <c r="AB35" s="22">
        <f t="shared" si="7"/>
        <v>1.6499999999999995</v>
      </c>
      <c r="AC35" s="22">
        <f t="shared" si="7"/>
        <v>1.58</v>
      </c>
      <c r="AD35" s="22">
        <f t="shared" si="7"/>
        <v>1.6999999999999997</v>
      </c>
      <c r="AE35" s="22">
        <f t="shared" si="7"/>
        <v>1.5200000000000005</v>
      </c>
      <c r="AF35" s="22">
        <f t="shared" si="7"/>
        <v>1.5099999999999998</v>
      </c>
      <c r="AG35" s="22">
        <f t="shared" si="7"/>
        <v>1.5499999999999998</v>
      </c>
      <c r="AH35" s="70">
        <f t="shared" si="7"/>
        <v>1.4900000000000002</v>
      </c>
    </row>
    <row r="36" spans="1:34" ht="16.5" x14ac:dyDescent="0.35">
      <c r="A36" s="55"/>
      <c r="B36" s="54"/>
      <c r="C36" s="54">
        <f t="shared" si="4"/>
        <v>0.25</v>
      </c>
      <c r="D36" s="54">
        <f t="shared" si="4"/>
        <v>0.29000000000000004</v>
      </c>
      <c r="E36" s="54">
        <f t="shared" si="4"/>
        <v>0.27</v>
      </c>
      <c r="F36" s="56">
        <f t="shared" si="4"/>
        <v>0.20000000000000018</v>
      </c>
      <c r="G36" s="71"/>
      <c r="H36" s="22">
        <f t="shared" si="5"/>
        <v>0.25000000000000022</v>
      </c>
      <c r="I36" s="22">
        <f t="shared" si="5"/>
        <v>0.2300000000000002</v>
      </c>
      <c r="J36" s="22">
        <f t="shared" si="5"/>
        <v>0.41000000000000014</v>
      </c>
      <c r="K36" s="22">
        <f t="shared" si="5"/>
        <v>0.31000000000000005</v>
      </c>
      <c r="L36" s="22">
        <f t="shared" si="5"/>
        <v>0.33999999999999986</v>
      </c>
      <c r="M36" s="22">
        <f t="shared" si="5"/>
        <v>0.36000000000000032</v>
      </c>
      <c r="N36" s="22">
        <f t="shared" si="5"/>
        <v>0.31999999999999984</v>
      </c>
      <c r="O36" s="22">
        <f t="shared" si="5"/>
        <v>0.35000000000000009</v>
      </c>
      <c r="P36" s="22">
        <f t="shared" si="5"/>
        <v>0.37999999999999989</v>
      </c>
      <c r="Q36" s="70">
        <f t="shared" si="5"/>
        <v>0.23999999999999977</v>
      </c>
      <c r="R36" s="55"/>
      <c r="S36" s="54">
        <f t="shared" si="6"/>
        <v>1.3099999999999998</v>
      </c>
      <c r="T36" s="54">
        <f t="shared" si="6"/>
        <v>1.3699999999999999</v>
      </c>
      <c r="U36" s="54">
        <f t="shared" si="6"/>
        <v>1.4</v>
      </c>
      <c r="V36" s="54">
        <f t="shared" si="6"/>
        <v>1.3800000000000001</v>
      </c>
      <c r="W36" s="56">
        <f t="shared" si="6"/>
        <v>1.35</v>
      </c>
      <c r="X36" s="71"/>
      <c r="Y36" s="22">
        <f t="shared" si="7"/>
        <v>1.5099999999999998</v>
      </c>
      <c r="Z36" s="22">
        <f t="shared" si="7"/>
        <v>1.54</v>
      </c>
      <c r="AA36" s="22">
        <f t="shared" si="7"/>
        <v>1.6600000000000001</v>
      </c>
      <c r="AB36" s="22">
        <f t="shared" si="7"/>
        <v>1.7300000000000004</v>
      </c>
      <c r="AC36" s="22">
        <f t="shared" si="7"/>
        <v>1.5600000000000005</v>
      </c>
      <c r="AD36" s="22">
        <f t="shared" si="7"/>
        <v>1.67</v>
      </c>
      <c r="AE36" s="22">
        <f t="shared" si="7"/>
        <v>1.7199999999999998</v>
      </c>
      <c r="AF36" s="22">
        <f t="shared" si="7"/>
        <v>1.5499999999999998</v>
      </c>
      <c r="AG36" s="22">
        <f t="shared" si="7"/>
        <v>1.6399999999999997</v>
      </c>
      <c r="AH36" s="70">
        <f t="shared" si="7"/>
        <v>1.5</v>
      </c>
    </row>
    <row r="37" spans="1:34" ht="16.5" x14ac:dyDescent="0.35">
      <c r="A37" s="55"/>
      <c r="B37" s="54">
        <f t="shared" si="4"/>
        <v>0.27</v>
      </c>
      <c r="C37" s="54">
        <f t="shared" si="4"/>
        <v>0.31000000000000005</v>
      </c>
      <c r="D37" s="54">
        <f t="shared" si="4"/>
        <v>0.22999999999999998</v>
      </c>
      <c r="E37" s="54">
        <f t="shared" si="4"/>
        <v>0.3400000000000003</v>
      </c>
      <c r="F37" s="56">
        <f t="shared" si="4"/>
        <v>0.29000000000000004</v>
      </c>
      <c r="G37" s="71"/>
      <c r="H37" s="22">
        <f t="shared" si="5"/>
        <v>0.28000000000000003</v>
      </c>
      <c r="I37" s="22">
        <f t="shared" si="5"/>
        <v>0.22999999999999998</v>
      </c>
      <c r="J37" s="22">
        <f t="shared" si="5"/>
        <v>0.33000000000000007</v>
      </c>
      <c r="K37" s="22">
        <f t="shared" si="5"/>
        <v>0.29000000000000004</v>
      </c>
      <c r="L37" s="22">
        <f t="shared" si="5"/>
        <v>0.29999999999999982</v>
      </c>
      <c r="M37" s="22">
        <f t="shared" si="5"/>
        <v>0.1599999999999997</v>
      </c>
      <c r="N37" s="22">
        <f t="shared" si="5"/>
        <v>0.27</v>
      </c>
      <c r="O37" s="22">
        <f t="shared" si="5"/>
        <v>0.25</v>
      </c>
      <c r="P37" s="22">
        <f t="shared" si="5"/>
        <v>0.25000000000000022</v>
      </c>
      <c r="Q37" s="70">
        <f t="shared" si="5"/>
        <v>0.23999999999999977</v>
      </c>
      <c r="R37" s="55"/>
      <c r="S37" s="54">
        <f t="shared" si="6"/>
        <v>1.3399999999999999</v>
      </c>
      <c r="T37" s="54">
        <f t="shared" si="6"/>
        <v>1.33</v>
      </c>
      <c r="U37" s="54">
        <f t="shared" si="6"/>
        <v>1.4200000000000002</v>
      </c>
      <c r="V37" s="54">
        <f t="shared" si="6"/>
        <v>1.3599999999999999</v>
      </c>
      <c r="W37" s="56">
        <f t="shared" si="6"/>
        <v>1.4000000000000001</v>
      </c>
      <c r="X37" s="71"/>
      <c r="Y37" s="22">
        <f t="shared" si="7"/>
        <v>1.5</v>
      </c>
      <c r="Z37" s="22">
        <f t="shared" si="7"/>
        <v>1.63</v>
      </c>
      <c r="AA37" s="22">
        <f t="shared" si="7"/>
        <v>1.5899999999999999</v>
      </c>
      <c r="AB37" s="22">
        <f t="shared" si="7"/>
        <v>1.6600000000000001</v>
      </c>
      <c r="AC37" s="22">
        <f t="shared" si="7"/>
        <v>1.6999999999999993</v>
      </c>
      <c r="AD37" s="22">
        <f t="shared" si="7"/>
        <v>1.6600000000000001</v>
      </c>
      <c r="AE37" s="22">
        <f t="shared" si="7"/>
        <v>1.6999999999999997</v>
      </c>
      <c r="AF37" s="22">
        <f t="shared" si="7"/>
        <v>1.6199999999999997</v>
      </c>
      <c r="AG37" s="22">
        <f t="shared" si="7"/>
        <v>1.7400000000000002</v>
      </c>
      <c r="AH37" s="70">
        <f t="shared" si="7"/>
        <v>1.6800000000000006</v>
      </c>
    </row>
    <row r="38" spans="1:34" ht="16.5" x14ac:dyDescent="0.35">
      <c r="A38" s="55" t="s">
        <v>53</v>
      </c>
      <c r="B38" s="54">
        <f t="shared" si="4"/>
        <v>0.25999999999999979</v>
      </c>
      <c r="C38" s="54">
        <f t="shared" si="4"/>
        <v>0.23999999999999977</v>
      </c>
      <c r="D38" s="54">
        <f t="shared" si="4"/>
        <v>0.2200000000000002</v>
      </c>
      <c r="E38" s="54">
        <f t="shared" si="4"/>
        <v>0.20999999999999996</v>
      </c>
      <c r="F38" s="56">
        <f t="shared" si="4"/>
        <v>0.22999999999999998</v>
      </c>
      <c r="G38" s="71" t="s">
        <v>57</v>
      </c>
      <c r="H38" s="22">
        <f t="shared" si="5"/>
        <v>0.31000000000000005</v>
      </c>
      <c r="I38" s="22">
        <f t="shared" si="5"/>
        <v>0.34000000000000008</v>
      </c>
      <c r="J38" s="22">
        <f t="shared" si="5"/>
        <v>0.31999999999999984</v>
      </c>
      <c r="K38" s="22">
        <f t="shared" si="5"/>
        <v>0.31000000000000005</v>
      </c>
      <c r="L38" s="22">
        <f t="shared" si="5"/>
        <v>0.22999999999999998</v>
      </c>
      <c r="M38" s="22">
        <f t="shared" si="5"/>
        <v>0.25</v>
      </c>
      <c r="N38" s="22">
        <f t="shared" si="5"/>
        <v>0.29999999999999982</v>
      </c>
      <c r="O38" s="22">
        <f t="shared" si="5"/>
        <v>0.32000000000000028</v>
      </c>
      <c r="P38" s="22">
        <f t="shared" si="5"/>
        <v>0.27000000000000024</v>
      </c>
      <c r="Q38" s="70">
        <f t="shared" si="5"/>
        <v>0.32999999999999985</v>
      </c>
      <c r="R38" s="55" t="s">
        <v>53</v>
      </c>
      <c r="S38" s="54">
        <f t="shared" si="6"/>
        <v>1.0399999999999998</v>
      </c>
      <c r="T38" s="54">
        <f t="shared" si="6"/>
        <v>1.1000000000000001</v>
      </c>
      <c r="U38" s="54">
        <f t="shared" si="6"/>
        <v>1.04</v>
      </c>
      <c r="V38" s="54">
        <f t="shared" si="6"/>
        <v>1.03</v>
      </c>
      <c r="W38" s="56">
        <f t="shared" si="6"/>
        <v>1.0799999999999998</v>
      </c>
      <c r="X38" s="71" t="s">
        <v>57</v>
      </c>
      <c r="Y38" s="22">
        <f t="shared" si="7"/>
        <v>1.2300000000000004</v>
      </c>
      <c r="Z38" s="22">
        <f t="shared" si="7"/>
        <v>1.33</v>
      </c>
      <c r="AA38" s="22">
        <f t="shared" si="7"/>
        <v>1.3399999999999999</v>
      </c>
      <c r="AB38" s="22">
        <f t="shared" si="7"/>
        <v>1.54</v>
      </c>
      <c r="AC38" s="22">
        <f t="shared" si="7"/>
        <v>1.4400000000000004</v>
      </c>
      <c r="AD38" s="22">
        <f t="shared" si="7"/>
        <v>1.46</v>
      </c>
      <c r="AE38" s="22">
        <f t="shared" si="7"/>
        <v>1.4299999999999997</v>
      </c>
      <c r="AF38" s="22">
        <f t="shared" si="7"/>
        <v>1.5300000000000002</v>
      </c>
      <c r="AG38" s="22">
        <f t="shared" si="7"/>
        <v>1.4499999999999993</v>
      </c>
      <c r="AH38" s="70">
        <f t="shared" si="7"/>
        <v>1.2599999999999998</v>
      </c>
    </row>
    <row r="39" spans="1:34" ht="16.5" x14ac:dyDescent="0.35">
      <c r="A39" s="55"/>
      <c r="B39" s="54">
        <f t="shared" si="4"/>
        <v>0.20999999999999996</v>
      </c>
      <c r="C39" s="54">
        <f t="shared" si="4"/>
        <v>0.20999999999999996</v>
      </c>
      <c r="D39" s="54">
        <f t="shared" si="4"/>
        <v>0.14000000000000012</v>
      </c>
      <c r="E39" s="54">
        <f t="shared" si="4"/>
        <v>0.27</v>
      </c>
      <c r="F39" s="56">
        <f t="shared" si="4"/>
        <v>0.22999999999999998</v>
      </c>
      <c r="G39" s="71"/>
      <c r="H39" s="22">
        <f t="shared" si="5"/>
        <v>0.30999999999999983</v>
      </c>
      <c r="I39" s="22">
        <f t="shared" si="5"/>
        <v>0.29000000000000004</v>
      </c>
      <c r="J39" s="22">
        <f t="shared" si="5"/>
        <v>0.29999999999999982</v>
      </c>
      <c r="K39" s="22">
        <f t="shared" si="5"/>
        <v>0.2799999999999998</v>
      </c>
      <c r="L39" s="22">
        <f t="shared" si="5"/>
        <v>0.37000000000000011</v>
      </c>
      <c r="M39" s="22">
        <f t="shared" si="5"/>
        <v>0.22999999999999998</v>
      </c>
      <c r="N39" s="22">
        <f t="shared" si="5"/>
        <v>0.23999999999999977</v>
      </c>
      <c r="O39" s="22">
        <f t="shared" si="5"/>
        <v>0.25999999999999979</v>
      </c>
      <c r="P39" s="22">
        <f t="shared" si="5"/>
        <v>0.17000000000000037</v>
      </c>
      <c r="Q39" s="70">
        <f t="shared" si="5"/>
        <v>0.18000000000000016</v>
      </c>
      <c r="R39" s="55"/>
      <c r="S39" s="54">
        <f t="shared" si="6"/>
        <v>1.1300000000000001</v>
      </c>
      <c r="T39" s="54">
        <f t="shared" si="6"/>
        <v>1.0499999999999998</v>
      </c>
      <c r="U39" s="54">
        <f t="shared" si="6"/>
        <v>1.08</v>
      </c>
      <c r="V39" s="54">
        <f t="shared" si="6"/>
        <v>1.0699999999999998</v>
      </c>
      <c r="W39" s="56">
        <f t="shared" si="6"/>
        <v>1.1099999999999999</v>
      </c>
      <c r="X39" s="71"/>
      <c r="Y39" s="22">
        <f t="shared" si="7"/>
        <v>1.3200000000000003</v>
      </c>
      <c r="Z39" s="22">
        <f t="shared" si="7"/>
        <v>1.37</v>
      </c>
      <c r="AA39" s="22">
        <f t="shared" si="7"/>
        <v>1.3600000000000003</v>
      </c>
      <c r="AB39" s="22">
        <f t="shared" si="7"/>
        <v>1.38</v>
      </c>
      <c r="AC39" s="22">
        <f t="shared" si="7"/>
        <v>1.54</v>
      </c>
      <c r="AD39" s="22">
        <f t="shared" si="7"/>
        <v>1.4100000000000001</v>
      </c>
      <c r="AE39" s="22">
        <f t="shared" si="7"/>
        <v>1.3899999999999997</v>
      </c>
      <c r="AF39" s="22">
        <f t="shared" si="7"/>
        <v>1.5499999999999998</v>
      </c>
      <c r="AG39" s="22">
        <f t="shared" si="7"/>
        <v>1.7000000000000002</v>
      </c>
      <c r="AH39" s="70">
        <f t="shared" si="7"/>
        <v>1.3900000000000006</v>
      </c>
    </row>
    <row r="40" spans="1:34" ht="16.5" x14ac:dyDescent="0.35">
      <c r="A40" s="55"/>
      <c r="B40" s="54">
        <f t="shared" si="4"/>
        <v>0.29999999999999982</v>
      </c>
      <c r="C40" s="54">
        <f t="shared" si="4"/>
        <v>0.22999999999999998</v>
      </c>
      <c r="D40" s="54">
        <f t="shared" si="4"/>
        <v>0.26000000000000023</v>
      </c>
      <c r="E40" s="54">
        <f t="shared" si="4"/>
        <v>0.18999999999999995</v>
      </c>
      <c r="F40" s="56">
        <f t="shared" si="4"/>
        <v>0.19000000000000039</v>
      </c>
      <c r="G40" s="71"/>
      <c r="H40" s="22">
        <f t="shared" si="5"/>
        <v>0.27</v>
      </c>
      <c r="I40" s="22">
        <f t="shared" si="5"/>
        <v>0.2799999999999998</v>
      </c>
      <c r="J40" s="22">
        <f t="shared" si="5"/>
        <v>0.25</v>
      </c>
      <c r="K40" s="22">
        <f t="shared" si="5"/>
        <v>0.25</v>
      </c>
      <c r="L40" s="22">
        <f t="shared" si="5"/>
        <v>0.27</v>
      </c>
      <c r="M40" s="22">
        <f t="shared" si="5"/>
        <v>0.24000000000000021</v>
      </c>
      <c r="N40" s="22">
        <f t="shared" si="5"/>
        <v>0.19999999999999973</v>
      </c>
      <c r="O40" s="22">
        <f t="shared" si="5"/>
        <v>0.27</v>
      </c>
      <c r="P40" s="22">
        <f t="shared" si="5"/>
        <v>0.22999999999999998</v>
      </c>
      <c r="Q40" s="70">
        <f t="shared" si="5"/>
        <v>0.25999999999999979</v>
      </c>
      <c r="R40" s="55"/>
      <c r="S40" s="54">
        <f t="shared" si="6"/>
        <v>1.0500000000000003</v>
      </c>
      <c r="T40" s="54">
        <f t="shared" si="6"/>
        <v>1.04</v>
      </c>
      <c r="U40" s="54">
        <f t="shared" si="6"/>
        <v>1.06</v>
      </c>
      <c r="V40" s="54">
        <f t="shared" si="6"/>
        <v>1.1399999999999999</v>
      </c>
      <c r="W40" s="56">
        <f t="shared" si="6"/>
        <v>1.1399999999999999</v>
      </c>
      <c r="X40" s="71"/>
      <c r="Y40" s="22">
        <f t="shared" si="7"/>
        <v>1.3999999999999995</v>
      </c>
      <c r="Z40" s="22">
        <f t="shared" si="7"/>
        <v>1.4100000000000001</v>
      </c>
      <c r="AA40" s="22">
        <f t="shared" si="7"/>
        <v>1.37</v>
      </c>
      <c r="AB40" s="22">
        <f t="shared" si="7"/>
        <v>1.5</v>
      </c>
      <c r="AC40" s="22">
        <f t="shared" si="7"/>
        <v>1.46</v>
      </c>
      <c r="AD40" s="22">
        <f t="shared" si="7"/>
        <v>1.5300000000000002</v>
      </c>
      <c r="AE40" s="22">
        <f t="shared" si="7"/>
        <v>1.4899999999999993</v>
      </c>
      <c r="AF40" s="22">
        <f t="shared" si="7"/>
        <v>1.3899999999999997</v>
      </c>
      <c r="AG40" s="22">
        <f t="shared" si="7"/>
        <v>1.54</v>
      </c>
      <c r="AH40" s="70">
        <f t="shared" si="7"/>
        <v>1.4900000000000002</v>
      </c>
    </row>
    <row r="41" spans="1:34" ht="16.5" x14ac:dyDescent="0.35">
      <c r="A41" s="55"/>
      <c r="B41" s="54">
        <f t="shared" si="4"/>
        <v>0.27</v>
      </c>
      <c r="C41" s="54">
        <f t="shared" si="4"/>
        <v>0.27</v>
      </c>
      <c r="D41" s="54">
        <f t="shared" si="4"/>
        <v>0.14999999999999991</v>
      </c>
      <c r="E41" s="54">
        <f t="shared" si="4"/>
        <v>0.25</v>
      </c>
      <c r="F41" s="56">
        <f t="shared" si="4"/>
        <v>0.29999999999999982</v>
      </c>
      <c r="G41" s="71"/>
      <c r="H41" s="22">
        <f t="shared" si="5"/>
        <v>0.38000000000000012</v>
      </c>
      <c r="I41" s="22">
        <f t="shared" si="5"/>
        <v>0.33000000000000007</v>
      </c>
      <c r="J41" s="22">
        <f t="shared" si="5"/>
        <v>0.29000000000000004</v>
      </c>
      <c r="K41" s="22">
        <f t="shared" si="5"/>
        <v>0.25999999999999979</v>
      </c>
      <c r="L41" s="22">
        <f t="shared" si="5"/>
        <v>0.33999999999999986</v>
      </c>
      <c r="M41" s="22">
        <f t="shared" si="5"/>
        <v>0.29000000000000004</v>
      </c>
      <c r="N41" s="22">
        <f t="shared" si="5"/>
        <v>0.29999999999999982</v>
      </c>
      <c r="O41" s="22">
        <f t="shared" si="5"/>
        <v>0.25</v>
      </c>
      <c r="P41" s="22">
        <f t="shared" si="5"/>
        <v>0.17999999999999994</v>
      </c>
      <c r="Q41" s="70">
        <f t="shared" si="5"/>
        <v>0.57000000000000006</v>
      </c>
      <c r="R41" s="55"/>
      <c r="S41" s="54">
        <f t="shared" si="6"/>
        <v>1.0100000000000002</v>
      </c>
      <c r="T41" s="54">
        <f t="shared" si="6"/>
        <v>1.0500000000000003</v>
      </c>
      <c r="U41" s="54">
        <f t="shared" si="6"/>
        <v>1.0299999999999998</v>
      </c>
      <c r="V41" s="54">
        <f t="shared" si="6"/>
        <v>1.0499999999999998</v>
      </c>
      <c r="W41" s="56">
        <f t="shared" si="6"/>
        <v>1.1399999999999999</v>
      </c>
      <c r="X41" s="71"/>
      <c r="Y41" s="22">
        <f t="shared" si="7"/>
        <v>1.37</v>
      </c>
      <c r="Z41" s="22">
        <f t="shared" si="7"/>
        <v>1.3900000000000006</v>
      </c>
      <c r="AA41" s="22">
        <f t="shared" si="7"/>
        <v>1.58</v>
      </c>
      <c r="AB41" s="22">
        <f t="shared" si="7"/>
        <v>1.4300000000000006</v>
      </c>
      <c r="AC41" s="22">
        <f t="shared" si="7"/>
        <v>1.5599999999999996</v>
      </c>
      <c r="AD41" s="22">
        <f t="shared" si="7"/>
        <v>1.5499999999999998</v>
      </c>
      <c r="AE41" s="22">
        <f t="shared" si="7"/>
        <v>1.5500000000000007</v>
      </c>
      <c r="AF41" s="22">
        <f t="shared" si="7"/>
        <v>1.5</v>
      </c>
      <c r="AG41" s="22">
        <f t="shared" si="7"/>
        <v>1.46</v>
      </c>
      <c r="AH41" s="70">
        <f t="shared" si="7"/>
        <v>1.4899999999999998</v>
      </c>
    </row>
    <row r="42" spans="1:34" thickBot="1" x14ac:dyDescent="0.4">
      <c r="A42" s="57"/>
      <c r="B42" s="58">
        <f t="shared" si="4"/>
        <v>0.28000000000000025</v>
      </c>
      <c r="C42" s="58">
        <f t="shared" si="4"/>
        <v>0.2799999999999998</v>
      </c>
      <c r="D42" s="58">
        <f t="shared" si="4"/>
        <v>0.21999999999999975</v>
      </c>
      <c r="E42" s="58">
        <f t="shared" si="4"/>
        <v>0.2799999999999998</v>
      </c>
      <c r="F42" s="59">
        <f t="shared" si="4"/>
        <v>0.31999999999999984</v>
      </c>
      <c r="G42" s="73"/>
      <c r="H42" s="36">
        <f t="shared" si="5"/>
        <v>0.27</v>
      </c>
      <c r="I42" s="36">
        <f t="shared" si="5"/>
        <v>0.27</v>
      </c>
      <c r="J42" s="36">
        <f t="shared" si="5"/>
        <v>0.27</v>
      </c>
      <c r="K42" s="36">
        <f t="shared" si="5"/>
        <v>0.2200000000000002</v>
      </c>
      <c r="L42" s="36">
        <f t="shared" si="5"/>
        <v>0.28000000000000025</v>
      </c>
      <c r="M42" s="36">
        <f t="shared" si="5"/>
        <v>0.25</v>
      </c>
      <c r="N42" s="36">
        <f t="shared" si="5"/>
        <v>0.29999999999999982</v>
      </c>
      <c r="O42" s="36">
        <f t="shared" si="5"/>
        <v>0.29999999999999982</v>
      </c>
      <c r="P42" s="36">
        <f t="shared" si="5"/>
        <v>0.30000000000000004</v>
      </c>
      <c r="Q42" s="74">
        <f t="shared" si="5"/>
        <v>0.39000000000000012</v>
      </c>
      <c r="R42" s="57"/>
      <c r="S42" s="58">
        <f t="shared" si="6"/>
        <v>1.06</v>
      </c>
      <c r="T42" s="58">
        <f t="shared" si="6"/>
        <v>0.95000000000000018</v>
      </c>
      <c r="U42" s="58">
        <f t="shared" si="6"/>
        <v>1.1299999999999999</v>
      </c>
      <c r="V42" s="58">
        <f t="shared" si="6"/>
        <v>1.1099999999999999</v>
      </c>
      <c r="W42" s="59">
        <f t="shared" si="6"/>
        <v>1.1300000000000001</v>
      </c>
      <c r="X42" s="73"/>
      <c r="Y42" s="36">
        <f t="shared" si="7"/>
        <v>1.3099999999999996</v>
      </c>
      <c r="Z42" s="36">
        <f t="shared" si="7"/>
        <v>1.37</v>
      </c>
      <c r="AA42" s="36">
        <f t="shared" si="7"/>
        <v>1.6500000000000004</v>
      </c>
      <c r="AB42" s="36">
        <f t="shared" si="7"/>
        <v>1.42</v>
      </c>
      <c r="AC42" s="36">
        <f t="shared" si="7"/>
        <v>1.5599999999999996</v>
      </c>
      <c r="AD42" s="36">
        <f t="shared" si="7"/>
        <v>1.3999999999999995</v>
      </c>
      <c r="AE42" s="36">
        <f t="shared" si="7"/>
        <v>1.3499999999999996</v>
      </c>
      <c r="AF42" s="36">
        <f t="shared" si="7"/>
        <v>1.38</v>
      </c>
      <c r="AG42" s="36">
        <f t="shared" si="7"/>
        <v>1.4300000000000006</v>
      </c>
      <c r="AH42" s="74">
        <f t="shared" si="7"/>
        <v>1.4700000000000002</v>
      </c>
    </row>
    <row r="43" spans="1:34" thickTop="1" x14ac:dyDescent="0.35">
      <c r="A43" s="82" t="s">
        <v>65</v>
      </c>
      <c r="B43" s="60">
        <f>AVERAGE(B33:F37)</f>
        <v>0.26000000000000006</v>
      </c>
      <c r="C43" s="64" t="s">
        <v>51</v>
      </c>
      <c r="D43" s="60">
        <f>MAX(B33:F37)-MIN(B33:F37)</f>
        <v>0.17000000000000037</v>
      </c>
      <c r="E43" s="64" t="s">
        <v>50</v>
      </c>
      <c r="F43" s="61">
        <f>B43/(0.975/E27)</f>
        <v>0.45333333333333348</v>
      </c>
      <c r="G43" s="82" t="s">
        <v>65</v>
      </c>
      <c r="H43" s="60">
        <f>AVERAGE(H33:Q37)</f>
        <v>0.30180000000000012</v>
      </c>
      <c r="I43" s="64" t="s">
        <v>51</v>
      </c>
      <c r="J43" s="60">
        <f>MAX(H33:Q37)-MIN(H33:Q37)</f>
        <v>0.42000000000000037</v>
      </c>
      <c r="K43" s="64" t="s">
        <v>50</v>
      </c>
      <c r="L43" s="78">
        <f>H43/(0.975/K27)</f>
        <v>0.46430769230769248</v>
      </c>
      <c r="M43" s="79" t="s">
        <v>60</v>
      </c>
      <c r="N43" s="80">
        <f>1-(J43/2*H43)</f>
        <v>0.93662199999999995</v>
      </c>
      <c r="O43" s="84" t="s">
        <v>62</v>
      </c>
      <c r="P43" s="86">
        <f>MAX(H33:Q42)-MIN(H33:Q42)</f>
        <v>0.42000000000000037</v>
      </c>
      <c r="Q43" s="152"/>
      <c r="R43" s="82" t="s">
        <v>65</v>
      </c>
      <c r="S43" s="60">
        <f>AVERAGE(S33:W37)</f>
        <v>1.3635999999999999</v>
      </c>
      <c r="T43" s="64" t="s">
        <v>51</v>
      </c>
      <c r="U43" s="60">
        <f>MAX(S33:W37)-MIN(S33:W37)</f>
        <v>0.15000000000000013</v>
      </c>
      <c r="V43" s="64" t="s">
        <v>50</v>
      </c>
      <c r="W43" s="61">
        <f>S43/(0.975/V27)</f>
        <v>1.9579897435897433</v>
      </c>
      <c r="X43" s="82" t="s">
        <v>65</v>
      </c>
      <c r="Y43" s="60">
        <f>AVERAGE(Y33:AH37)</f>
        <v>1.5902000000000001</v>
      </c>
      <c r="Z43" s="64" t="s">
        <v>51</v>
      </c>
      <c r="AA43" s="60">
        <f>MAX(Y33:AH37)-MIN(Y33:AH37)</f>
        <v>0.3199999999999994</v>
      </c>
      <c r="AB43" s="64" t="s">
        <v>50</v>
      </c>
      <c r="AC43" s="78">
        <f>Y43/(0.975/AB27)</f>
        <v>2.4464615384615387</v>
      </c>
      <c r="AD43" s="79" t="s">
        <v>60</v>
      </c>
      <c r="AE43" s="80">
        <f>1-(AA43/2*Y43)</f>
        <v>0.74556800000000045</v>
      </c>
      <c r="AF43" s="84" t="s">
        <v>62</v>
      </c>
      <c r="AG43" s="86">
        <f>MAX(Y33:AH42)-MIN(Y33:AH42)</f>
        <v>0.50999999999999979</v>
      </c>
      <c r="AH43" s="152"/>
    </row>
    <row r="44" spans="1:34" thickBot="1" x14ac:dyDescent="0.4">
      <c r="A44" s="83" t="s">
        <v>64</v>
      </c>
      <c r="B44" s="62">
        <f>AVERAGE(B39:F42)</f>
        <v>0.24249999999999999</v>
      </c>
      <c r="C44" s="65" t="s">
        <v>51</v>
      </c>
      <c r="D44" s="62">
        <f>MAX(B38:F42)-MIN(B38:F42)</f>
        <v>0.17999999999999972</v>
      </c>
      <c r="E44" s="65" t="s">
        <v>50</v>
      </c>
      <c r="F44" s="63">
        <f>B44/(0.975/E27)</f>
        <v>0.42282051282051286</v>
      </c>
      <c r="G44" s="83" t="s">
        <v>64</v>
      </c>
      <c r="H44" s="62">
        <f>AVERAGE(H39:Q42)</f>
        <v>0.27975000000000005</v>
      </c>
      <c r="I44" s="65" t="s">
        <v>51</v>
      </c>
      <c r="J44" s="62">
        <f>MAX(H38:Q42)-MIN(H38:Q42)</f>
        <v>0.39999999999999969</v>
      </c>
      <c r="K44" s="65" t="s">
        <v>50</v>
      </c>
      <c r="L44" s="75">
        <f>H44/(0.975/K27)</f>
        <v>0.43038461538461548</v>
      </c>
      <c r="M44" s="76" t="s">
        <v>60</v>
      </c>
      <c r="N44" s="81">
        <f>1-(J44/2*H44)</f>
        <v>0.94405000000000006</v>
      </c>
      <c r="O44" s="85" t="s">
        <v>63</v>
      </c>
      <c r="P44" s="87">
        <f>1-(P43/2*AVERAGE(H43:H44))</f>
        <v>0.93893724999999995</v>
      </c>
      <c r="Q44" s="153"/>
      <c r="R44" s="83" t="s">
        <v>64</v>
      </c>
      <c r="S44" s="62">
        <f>AVERAGE(S39:W42)</f>
        <v>1.0764999999999998</v>
      </c>
      <c r="T44" s="65" t="s">
        <v>51</v>
      </c>
      <c r="U44" s="62">
        <f>MAX(S38:W42)-MIN(S38:W42)</f>
        <v>0.18999999999999972</v>
      </c>
      <c r="V44" s="65" t="s">
        <v>50</v>
      </c>
      <c r="W44" s="63">
        <f>S44/(0.975/V27)</f>
        <v>1.5457435897435892</v>
      </c>
      <c r="X44" s="83" t="s">
        <v>64</v>
      </c>
      <c r="Y44" s="62">
        <f>AVERAGE(Y39:AH42)</f>
        <v>1.4552500000000002</v>
      </c>
      <c r="Z44" s="65" t="s">
        <v>51</v>
      </c>
      <c r="AA44" s="62">
        <f>MAX(Y38:AH42)-MIN(Y38:AH42)</f>
        <v>0.46999999999999975</v>
      </c>
      <c r="AB44" s="65" t="s">
        <v>50</v>
      </c>
      <c r="AC44" s="75">
        <f>Y44/(0.975/AB27)</f>
        <v>2.2388461538461542</v>
      </c>
      <c r="AD44" s="76" t="s">
        <v>60</v>
      </c>
      <c r="AE44" s="81">
        <f>1-(AA44/2*Y44)</f>
        <v>0.65801625000000019</v>
      </c>
      <c r="AF44" s="85" t="s">
        <v>63</v>
      </c>
      <c r="AG44" s="87">
        <f>1-(AG43/2*AVERAGE(Y43:Y44))</f>
        <v>0.61170512500000007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669" priority="4" operator="notBetween">
      <formula>0.2</formula>
      <formula>0.404</formula>
    </cfRule>
  </conditionalFormatting>
  <conditionalFormatting sqref="E28">
    <cfRule type="cellIs" dxfId="668" priority="5" operator="notBetween">
      <formula>0.38</formula>
      <formula>0.72</formula>
    </cfRule>
  </conditionalFormatting>
  <conditionalFormatting sqref="K26">
    <cfRule type="cellIs" dxfId="667" priority="3" operator="notBetween">
      <formula>0.77</formula>
      <formula>0.91</formula>
    </cfRule>
  </conditionalFormatting>
  <conditionalFormatting sqref="K28">
    <cfRule type="cellIs" dxfId="666" priority="2" operator="notBetween">
      <formula>0.38</formula>
      <formula>0.72</formula>
    </cfRule>
  </conditionalFormatting>
  <conditionalFormatting sqref="AB26">
    <cfRule type="cellIs" dxfId="665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C541-953E-42E5-BAF3-4C780BD2EF54}">
  <sheetPr>
    <pageSetUpPr fitToPage="1"/>
  </sheetPr>
  <dimension ref="A1:AH46"/>
  <sheetViews>
    <sheetView zoomScaleNormal="100" workbookViewId="0">
      <selection activeCell="K19" sqref="K19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2.79</v>
      </c>
      <c r="C4" s="91">
        <v>2.84</v>
      </c>
      <c r="D4" s="91">
        <v>3.16</v>
      </c>
      <c r="E4" s="91">
        <v>3.14</v>
      </c>
      <c r="F4" s="95">
        <v>3.1</v>
      </c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>
        <v>2.74</v>
      </c>
      <c r="T4" s="91">
        <v>2.86</v>
      </c>
      <c r="U4" s="91">
        <v>3.11</v>
      </c>
      <c r="V4" s="91">
        <v>3.13</v>
      </c>
      <c r="W4" s="95">
        <v>3.07</v>
      </c>
      <c r="X4" s="23" t="s">
        <v>74</v>
      </c>
      <c r="Y4" s="91">
        <v>5.47</v>
      </c>
      <c r="Z4" s="91">
        <v>5.6</v>
      </c>
      <c r="AA4" s="91">
        <v>5.65</v>
      </c>
      <c r="AB4" s="91">
        <v>5.77</v>
      </c>
      <c r="AC4" s="91">
        <v>5.6</v>
      </c>
      <c r="AD4" s="91">
        <v>5.4</v>
      </c>
      <c r="AE4" s="91">
        <v>5.53</v>
      </c>
      <c r="AF4" s="91">
        <v>5.51</v>
      </c>
      <c r="AG4" s="91">
        <v>5.42</v>
      </c>
      <c r="AH4" s="95">
        <v>5.44</v>
      </c>
    </row>
    <row r="5" spans="1:34" ht="16.5" x14ac:dyDescent="0.35">
      <c r="A5" s="109"/>
      <c r="B5" s="91">
        <v>2.78</v>
      </c>
      <c r="C5" s="90">
        <v>2.93</v>
      </c>
      <c r="D5" s="90">
        <v>3.12</v>
      </c>
      <c r="E5" s="90">
        <v>3.16</v>
      </c>
      <c r="F5" s="94">
        <v>3.04</v>
      </c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>
        <v>2.79</v>
      </c>
      <c r="T5" s="90">
        <v>2.87</v>
      </c>
      <c r="U5" s="90">
        <v>3.12</v>
      </c>
      <c r="V5" s="90">
        <v>3.12</v>
      </c>
      <c r="W5" s="94">
        <v>3.08</v>
      </c>
      <c r="X5" s="25"/>
      <c r="Y5" s="91">
        <v>5.63</v>
      </c>
      <c r="Z5" s="90">
        <v>5.65</v>
      </c>
      <c r="AA5" s="90">
        <v>5.75</v>
      </c>
      <c r="AB5" s="90">
        <v>5.54</v>
      </c>
      <c r="AC5" s="90">
        <v>5.55</v>
      </c>
      <c r="AD5" s="90">
        <v>5.48</v>
      </c>
      <c r="AE5" s="90">
        <v>5.7</v>
      </c>
      <c r="AF5" s="90">
        <v>5.59</v>
      </c>
      <c r="AG5" s="90">
        <v>5.53</v>
      </c>
      <c r="AH5" s="94">
        <v>5.51</v>
      </c>
    </row>
    <row r="6" spans="1:34" ht="16.5" x14ac:dyDescent="0.35">
      <c r="A6" s="109"/>
      <c r="B6" s="91">
        <v>2.81</v>
      </c>
      <c r="C6" s="90">
        <v>2.94</v>
      </c>
      <c r="D6" s="90">
        <v>3.18</v>
      </c>
      <c r="E6" s="90">
        <v>3.09</v>
      </c>
      <c r="F6" s="94">
        <v>3.14</v>
      </c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>
        <v>2.83</v>
      </c>
      <c r="T6" s="90">
        <v>2.89</v>
      </c>
      <c r="U6" s="90">
        <v>3.06</v>
      </c>
      <c r="V6" s="90">
        <v>3.11</v>
      </c>
      <c r="W6" s="94">
        <v>3.09</v>
      </c>
      <c r="X6" s="25"/>
      <c r="Y6" s="91">
        <v>5.52</v>
      </c>
      <c r="Z6" s="90">
        <v>5.6</v>
      </c>
      <c r="AA6" s="90">
        <v>5.77</v>
      </c>
      <c r="AB6" s="90">
        <v>5.63</v>
      </c>
      <c r="AC6" s="90">
        <v>5.64</v>
      </c>
      <c r="AD6" s="90">
        <v>5.41</v>
      </c>
      <c r="AE6" s="90">
        <v>5.47</v>
      </c>
      <c r="AF6" s="90">
        <v>5.55</v>
      </c>
      <c r="AG6" s="90">
        <v>5.44</v>
      </c>
      <c r="AH6" s="94">
        <v>5.44</v>
      </c>
    </row>
    <row r="7" spans="1:34" ht="16.5" x14ac:dyDescent="0.35">
      <c r="A7" s="109"/>
      <c r="B7" s="91">
        <v>2.84</v>
      </c>
      <c r="C7" s="90">
        <v>2.98</v>
      </c>
      <c r="D7" s="90">
        <v>3.12</v>
      </c>
      <c r="E7" s="90">
        <v>3.11</v>
      </c>
      <c r="F7" s="94">
        <v>3.07</v>
      </c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>
        <v>2.75</v>
      </c>
      <c r="T7" s="90">
        <v>2.87</v>
      </c>
      <c r="U7" s="90">
        <v>3.09</v>
      </c>
      <c r="V7" s="90">
        <v>3.18</v>
      </c>
      <c r="W7" s="94">
        <v>3.09</v>
      </c>
      <c r="X7" s="25"/>
      <c r="Y7" s="91">
        <v>5.6</v>
      </c>
      <c r="Z7" s="90">
        <v>5.67</v>
      </c>
      <c r="AA7" s="90">
        <v>5.86</v>
      </c>
      <c r="AB7" s="90">
        <v>5.9</v>
      </c>
      <c r="AC7" s="90">
        <v>5.64</v>
      </c>
      <c r="AD7" s="90">
        <v>5.47</v>
      </c>
      <c r="AE7" s="90">
        <v>5.49</v>
      </c>
      <c r="AF7" s="90">
        <v>5.71</v>
      </c>
      <c r="AG7" s="90">
        <v>5.46</v>
      </c>
      <c r="AH7" s="94">
        <v>5.53</v>
      </c>
    </row>
    <row r="8" spans="1:34" ht="16.5" x14ac:dyDescent="0.35">
      <c r="A8" s="109"/>
      <c r="B8" s="91">
        <v>2.8</v>
      </c>
      <c r="C8" s="90">
        <v>2.85</v>
      </c>
      <c r="D8" s="90">
        <v>3.09</v>
      </c>
      <c r="E8" s="90">
        <v>3.01</v>
      </c>
      <c r="F8" s="94">
        <v>3.08</v>
      </c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>
        <v>2.79</v>
      </c>
      <c r="T8" s="90">
        <v>2.91</v>
      </c>
      <c r="U8" s="90">
        <v>3.12</v>
      </c>
      <c r="V8" s="90">
        <v>3.08</v>
      </c>
      <c r="W8" s="94">
        <v>3.07</v>
      </c>
      <c r="X8" s="25"/>
      <c r="Y8" s="91">
        <v>5.37</v>
      </c>
      <c r="Z8" s="90">
        <v>5.61</v>
      </c>
      <c r="AA8" s="90">
        <v>5.72</v>
      </c>
      <c r="AB8" s="90">
        <v>5.76</v>
      </c>
      <c r="AC8" s="90">
        <v>5.6</v>
      </c>
      <c r="AD8" s="90">
        <v>5.56</v>
      </c>
      <c r="AE8" s="90">
        <v>5.49</v>
      </c>
      <c r="AF8" s="90">
        <v>5.51</v>
      </c>
      <c r="AG8" s="90">
        <v>5.6</v>
      </c>
      <c r="AH8" s="94">
        <v>5.44</v>
      </c>
    </row>
    <row r="9" spans="1:34" ht="16.5" x14ac:dyDescent="0.35">
      <c r="A9" s="110"/>
      <c r="B9" s="90">
        <v>2.78</v>
      </c>
      <c r="C9" s="90">
        <v>2.91</v>
      </c>
      <c r="D9" s="90">
        <v>3.04</v>
      </c>
      <c r="E9" s="90">
        <v>3.13</v>
      </c>
      <c r="F9" s="94">
        <v>3.12</v>
      </c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>
        <v>2.83</v>
      </c>
      <c r="T9" s="90">
        <v>2.85</v>
      </c>
      <c r="U9" s="90">
        <v>3.08</v>
      </c>
      <c r="V9" s="90">
        <v>3.21</v>
      </c>
      <c r="W9" s="94">
        <v>3.16</v>
      </c>
      <c r="X9" s="25"/>
      <c r="Y9" s="90">
        <v>5.41</v>
      </c>
      <c r="Z9" s="90">
        <v>5.66</v>
      </c>
      <c r="AA9" s="90">
        <v>5.77</v>
      </c>
      <c r="AB9" s="90">
        <v>5.64</v>
      </c>
      <c r="AC9" s="90">
        <v>5.8</v>
      </c>
      <c r="AD9" s="90">
        <v>5.62</v>
      </c>
      <c r="AE9" s="90">
        <v>5.37</v>
      </c>
      <c r="AF9" s="90">
        <v>5.4</v>
      </c>
      <c r="AG9" s="90">
        <v>5.46</v>
      </c>
      <c r="AH9" s="94">
        <v>5.24</v>
      </c>
    </row>
    <row r="10" spans="1:34" ht="16.5" x14ac:dyDescent="0.35">
      <c r="A10" s="111"/>
      <c r="B10" s="90">
        <v>2.81</v>
      </c>
      <c r="C10" s="90">
        <v>2.85</v>
      </c>
      <c r="D10" s="90">
        <v>3.06</v>
      </c>
      <c r="E10" s="90">
        <v>3.17</v>
      </c>
      <c r="F10" s="94">
        <v>3.1</v>
      </c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>
        <v>2.79</v>
      </c>
      <c r="T10" s="90">
        <v>2.85</v>
      </c>
      <c r="U10" s="90">
        <v>3.17</v>
      </c>
      <c r="V10" s="90">
        <v>3.27</v>
      </c>
      <c r="W10" s="94">
        <v>3.17</v>
      </c>
      <c r="X10" s="31"/>
      <c r="Y10" s="90">
        <v>5.43</v>
      </c>
      <c r="Z10" s="90">
        <v>5.83</v>
      </c>
      <c r="AA10" s="90">
        <v>5.91</v>
      </c>
      <c r="AB10" s="90">
        <v>5.86</v>
      </c>
      <c r="AC10" s="90">
        <v>5.67</v>
      </c>
      <c r="AD10" s="90">
        <v>5.71</v>
      </c>
      <c r="AE10" s="90">
        <v>5.51</v>
      </c>
      <c r="AF10" s="90">
        <v>5.37</v>
      </c>
      <c r="AG10" s="90">
        <v>5.43</v>
      </c>
      <c r="AH10" s="94">
        <v>5.58</v>
      </c>
    </row>
    <row r="11" spans="1:34" ht="16.5" x14ac:dyDescent="0.35">
      <c r="A11" s="109"/>
      <c r="B11" s="96">
        <v>2.8</v>
      </c>
      <c r="C11" s="96">
        <v>2.87</v>
      </c>
      <c r="D11" s="96">
        <v>3.03</v>
      </c>
      <c r="E11" s="96">
        <v>3.07</v>
      </c>
      <c r="F11" s="97">
        <v>3.04</v>
      </c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>
        <v>2.87</v>
      </c>
      <c r="T11" s="96">
        <v>2.9</v>
      </c>
      <c r="U11" s="96">
        <v>3.14</v>
      </c>
      <c r="V11" s="96">
        <v>3.12</v>
      </c>
      <c r="W11" s="97">
        <v>3.16</v>
      </c>
      <c r="X11" s="23"/>
      <c r="Y11" s="96">
        <v>5.45</v>
      </c>
      <c r="Z11" s="96">
        <v>5.71</v>
      </c>
      <c r="AA11" s="96">
        <v>5.77</v>
      </c>
      <c r="AB11" s="96">
        <v>5.68</v>
      </c>
      <c r="AC11" s="96">
        <v>5.61</v>
      </c>
      <c r="AD11" s="96">
        <v>5.6</v>
      </c>
      <c r="AE11" s="96">
        <v>5.44</v>
      </c>
      <c r="AF11" s="96">
        <v>5.31</v>
      </c>
      <c r="AG11" s="96">
        <v>5.42</v>
      </c>
      <c r="AH11" s="97">
        <v>5.51</v>
      </c>
    </row>
    <row r="12" spans="1:34" ht="16.5" x14ac:dyDescent="0.35">
      <c r="A12" s="109"/>
      <c r="B12" s="90">
        <v>2.82</v>
      </c>
      <c r="C12" s="90">
        <v>2.82</v>
      </c>
      <c r="D12" s="90">
        <v>3.03</v>
      </c>
      <c r="E12" s="90">
        <v>3.16</v>
      </c>
      <c r="F12" s="94">
        <v>3.19</v>
      </c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>
        <v>2.77</v>
      </c>
      <c r="T12" s="90">
        <v>2.79</v>
      </c>
      <c r="U12" s="90">
        <v>3.09</v>
      </c>
      <c r="V12" s="90">
        <v>3.1</v>
      </c>
      <c r="W12" s="94">
        <v>3.2</v>
      </c>
      <c r="X12" s="25"/>
      <c r="Y12" s="90">
        <v>5.39</v>
      </c>
      <c r="Z12" s="90">
        <v>5.48</v>
      </c>
      <c r="AA12" s="90">
        <v>5.79</v>
      </c>
      <c r="AB12" s="90">
        <v>5.69</v>
      </c>
      <c r="AC12" s="90">
        <v>5.77</v>
      </c>
      <c r="AD12" s="90">
        <v>5.72</v>
      </c>
      <c r="AE12" s="90">
        <v>5.56</v>
      </c>
      <c r="AF12" s="90">
        <v>5.49</v>
      </c>
      <c r="AG12" s="90">
        <v>5.47</v>
      </c>
      <c r="AH12" s="94">
        <v>5.51</v>
      </c>
    </row>
    <row r="13" spans="1:34" thickBot="1" x14ac:dyDescent="0.4">
      <c r="A13" s="112"/>
      <c r="B13" s="92">
        <v>2.85</v>
      </c>
      <c r="C13" s="92">
        <v>2.91</v>
      </c>
      <c r="D13" s="92">
        <v>3.16</v>
      </c>
      <c r="E13" s="92">
        <v>3.11</v>
      </c>
      <c r="F13" s="93">
        <v>3.15</v>
      </c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>
        <v>2.91</v>
      </c>
      <c r="T13" s="92">
        <v>2.85</v>
      </c>
      <c r="U13" s="92">
        <v>3.06</v>
      </c>
      <c r="V13" s="92">
        <v>3.19</v>
      </c>
      <c r="W13" s="93">
        <v>3.24</v>
      </c>
      <c r="X13" s="33"/>
      <c r="Y13" s="92">
        <v>5.29</v>
      </c>
      <c r="Z13" s="92">
        <v>5.55</v>
      </c>
      <c r="AA13" s="92">
        <v>5.76</v>
      </c>
      <c r="AB13" s="92">
        <v>5.71</v>
      </c>
      <c r="AC13" s="92">
        <v>5.78</v>
      </c>
      <c r="AD13" s="92">
        <v>5.78</v>
      </c>
      <c r="AE13" s="92">
        <v>5.44</v>
      </c>
      <c r="AF13" s="92">
        <v>5.42</v>
      </c>
      <c r="AG13" s="92">
        <v>5.36</v>
      </c>
      <c r="AH13" s="93">
        <v>5.41</v>
      </c>
    </row>
    <row r="14" spans="1:34" ht="16.5" x14ac:dyDescent="0.35">
      <c r="A14" s="113" t="s">
        <v>75</v>
      </c>
      <c r="B14" s="114">
        <v>2.5499999999999998</v>
      </c>
      <c r="C14" s="115">
        <v>2.65</v>
      </c>
      <c r="D14" s="115">
        <v>2.84</v>
      </c>
      <c r="E14" s="115">
        <v>2.89</v>
      </c>
      <c r="F14" s="116">
        <v>2.81</v>
      </c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>
        <v>1.1499999999999999</v>
      </c>
      <c r="T14" s="115">
        <v>1.2</v>
      </c>
      <c r="U14" s="115">
        <v>1.41</v>
      </c>
      <c r="V14" s="115">
        <v>1.45</v>
      </c>
      <c r="W14" s="116">
        <v>1.4</v>
      </c>
      <c r="X14" s="113" t="s">
        <v>75</v>
      </c>
      <c r="Y14" s="115">
        <v>4.0599999999999996</v>
      </c>
      <c r="Z14" s="115">
        <v>4.12</v>
      </c>
      <c r="AA14" s="115">
        <v>4.2</v>
      </c>
      <c r="AB14" s="115">
        <v>4.13</v>
      </c>
      <c r="AC14" s="115">
        <v>4.08</v>
      </c>
      <c r="AD14" s="115">
        <v>3.97</v>
      </c>
      <c r="AE14" s="115">
        <v>3.99</v>
      </c>
      <c r="AF14" s="115">
        <v>4.05</v>
      </c>
      <c r="AG14" s="115">
        <v>3.97</v>
      </c>
      <c r="AH14" s="116">
        <v>3.9</v>
      </c>
    </row>
    <row r="15" spans="1:34" ht="16.5" x14ac:dyDescent="0.35">
      <c r="A15" s="14"/>
      <c r="B15" s="98">
        <v>2.57</v>
      </c>
      <c r="C15" s="98">
        <v>2.64</v>
      </c>
      <c r="D15" s="98">
        <v>2.85</v>
      </c>
      <c r="E15" s="98">
        <v>2.87</v>
      </c>
      <c r="F15" s="99">
        <v>2.8</v>
      </c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>
        <v>1.1599999999999999</v>
      </c>
      <c r="T15" s="98">
        <v>1.23</v>
      </c>
      <c r="U15" s="98">
        <v>1.4</v>
      </c>
      <c r="V15" s="98">
        <v>1.45</v>
      </c>
      <c r="W15" s="99">
        <v>1.42</v>
      </c>
      <c r="X15" s="25"/>
      <c r="Y15" s="98">
        <v>4.1399999999999997</v>
      </c>
      <c r="Z15" s="98">
        <v>4.29</v>
      </c>
      <c r="AA15" s="98">
        <v>4.2</v>
      </c>
      <c r="AB15" s="98">
        <v>4.1900000000000004</v>
      </c>
      <c r="AC15" s="98">
        <v>4.12</v>
      </c>
      <c r="AD15" s="98">
        <v>3.99</v>
      </c>
      <c r="AE15" s="98">
        <v>4.0199999999999996</v>
      </c>
      <c r="AF15" s="98">
        <v>4.07</v>
      </c>
      <c r="AG15" s="98">
        <v>3.94</v>
      </c>
      <c r="AH15" s="99">
        <v>3.91</v>
      </c>
    </row>
    <row r="16" spans="1:34" ht="16.5" x14ac:dyDescent="0.35">
      <c r="A16" s="14"/>
      <c r="B16" s="98">
        <v>2.5499999999999998</v>
      </c>
      <c r="C16" s="98">
        <v>2.7</v>
      </c>
      <c r="D16" s="98">
        <v>2.89</v>
      </c>
      <c r="E16" s="98">
        <v>2.86</v>
      </c>
      <c r="F16" s="99">
        <v>2.88</v>
      </c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>
        <v>1.18</v>
      </c>
      <c r="T16" s="98">
        <v>1.2</v>
      </c>
      <c r="U16" s="98">
        <v>1.38</v>
      </c>
      <c r="V16" s="98">
        <v>1.41</v>
      </c>
      <c r="W16" s="99">
        <v>1.39</v>
      </c>
      <c r="X16" s="25"/>
      <c r="Y16" s="98">
        <v>4.08</v>
      </c>
      <c r="Z16" s="98">
        <v>4.24</v>
      </c>
      <c r="AA16" s="98">
        <v>4.18</v>
      </c>
      <c r="AB16" s="98">
        <v>4.1100000000000003</v>
      </c>
      <c r="AC16" s="98">
        <v>4.1500000000000004</v>
      </c>
      <c r="AD16" s="98">
        <v>3.99</v>
      </c>
      <c r="AE16" s="98">
        <v>3.92</v>
      </c>
      <c r="AF16" s="98">
        <v>3.96</v>
      </c>
      <c r="AG16" s="98">
        <v>3.9</v>
      </c>
      <c r="AH16" s="99">
        <v>3.9</v>
      </c>
    </row>
    <row r="17" spans="1:34" ht="16.5" x14ac:dyDescent="0.35">
      <c r="A17" s="14"/>
      <c r="B17" s="98">
        <v>2.5499999999999998</v>
      </c>
      <c r="C17" s="98">
        <v>2.65</v>
      </c>
      <c r="D17" s="98">
        <v>2.86</v>
      </c>
      <c r="E17" s="98">
        <v>2.85</v>
      </c>
      <c r="F17" s="99">
        <v>2.78</v>
      </c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>
        <v>1.17</v>
      </c>
      <c r="T17" s="98">
        <v>1.2</v>
      </c>
      <c r="U17" s="98">
        <v>1.4</v>
      </c>
      <c r="V17" s="98">
        <v>1.44</v>
      </c>
      <c r="W17" s="99">
        <v>1.38</v>
      </c>
      <c r="X17" s="25"/>
      <c r="Y17" s="98">
        <v>4.07</v>
      </c>
      <c r="Z17" s="98">
        <v>4.2300000000000004</v>
      </c>
      <c r="AA17" s="98">
        <v>4.17</v>
      </c>
      <c r="AB17" s="98">
        <v>4.16</v>
      </c>
      <c r="AC17" s="98">
        <v>4.0599999999999996</v>
      </c>
      <c r="AD17" s="98">
        <v>3.93</v>
      </c>
      <c r="AE17" s="98">
        <v>3.94</v>
      </c>
      <c r="AF17" s="98">
        <v>4.01</v>
      </c>
      <c r="AG17" s="98">
        <v>3.84</v>
      </c>
      <c r="AH17" s="99">
        <v>3.96</v>
      </c>
    </row>
    <row r="18" spans="1:34" ht="16.5" x14ac:dyDescent="0.35">
      <c r="A18" s="14"/>
      <c r="B18" s="98">
        <v>2.4900000000000002</v>
      </c>
      <c r="C18" s="98">
        <v>2.61</v>
      </c>
      <c r="D18" s="98">
        <v>2.83</v>
      </c>
      <c r="E18" s="98">
        <v>2.82</v>
      </c>
      <c r="F18" s="99">
        <v>2.81</v>
      </c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>
        <v>1.1499999999999999</v>
      </c>
      <c r="T18" s="98">
        <v>1.2</v>
      </c>
      <c r="U18" s="98">
        <v>1.38</v>
      </c>
      <c r="V18" s="98">
        <v>1.4</v>
      </c>
      <c r="W18" s="99">
        <v>1.41</v>
      </c>
      <c r="X18" s="25"/>
      <c r="Y18" s="98">
        <v>4.0199999999999996</v>
      </c>
      <c r="Z18" s="98">
        <v>4.12</v>
      </c>
      <c r="AA18" s="98">
        <v>4.16</v>
      </c>
      <c r="AB18" s="98">
        <v>4.0599999999999996</v>
      </c>
      <c r="AC18" s="98">
        <v>4.07</v>
      </c>
      <c r="AD18" s="98">
        <v>3.89</v>
      </c>
      <c r="AE18" s="98">
        <v>3.91</v>
      </c>
      <c r="AF18" s="98">
        <v>3.97</v>
      </c>
      <c r="AG18" s="98">
        <v>3.83</v>
      </c>
      <c r="AH18" s="99">
        <v>3.87</v>
      </c>
    </row>
    <row r="19" spans="1:34" ht="16.5" x14ac:dyDescent="0.35">
      <c r="A19" s="14"/>
      <c r="B19" s="98">
        <v>2.52</v>
      </c>
      <c r="C19" s="98">
        <v>2.6</v>
      </c>
      <c r="D19" s="98">
        <v>2.8</v>
      </c>
      <c r="E19" s="98">
        <v>2.92</v>
      </c>
      <c r="F19" s="99">
        <v>2.9</v>
      </c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>
        <v>1.55</v>
      </c>
      <c r="T19" s="98">
        <v>1.63</v>
      </c>
      <c r="U19" s="98">
        <v>1.85</v>
      </c>
      <c r="V19" s="98">
        <v>2.0099999999999998</v>
      </c>
      <c r="W19" s="99">
        <v>1.93</v>
      </c>
      <c r="X19" s="25"/>
      <c r="Y19" s="98">
        <v>4.18</v>
      </c>
      <c r="Z19" s="98">
        <v>4.41</v>
      </c>
      <c r="AA19" s="98">
        <v>4.4800000000000004</v>
      </c>
      <c r="AB19" s="98">
        <v>4.4000000000000004</v>
      </c>
      <c r="AC19" s="98">
        <v>4.47</v>
      </c>
      <c r="AD19" s="98">
        <v>4.2300000000000004</v>
      </c>
      <c r="AE19" s="98">
        <v>4.0999999999999996</v>
      </c>
      <c r="AF19" s="98">
        <v>4.0199999999999996</v>
      </c>
      <c r="AG19" s="98">
        <v>4.03</v>
      </c>
      <c r="AH19" s="99">
        <v>4.04</v>
      </c>
    </row>
    <row r="20" spans="1:34" ht="16.5" x14ac:dyDescent="0.35">
      <c r="A20" s="14"/>
      <c r="B20" s="98">
        <v>2.56</v>
      </c>
      <c r="C20" s="98">
        <v>2.62</v>
      </c>
      <c r="D20" s="98">
        <v>2.8</v>
      </c>
      <c r="E20" s="98">
        <v>2.94</v>
      </c>
      <c r="F20" s="99">
        <v>2.88</v>
      </c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>
        <v>1.53</v>
      </c>
      <c r="T20" s="98">
        <v>1.61</v>
      </c>
      <c r="U20" s="98">
        <v>1.89</v>
      </c>
      <c r="V20" s="98">
        <v>2</v>
      </c>
      <c r="W20" s="99">
        <v>2.0099999999999998</v>
      </c>
      <c r="X20" s="25"/>
      <c r="Y20" s="98">
        <v>4.16</v>
      </c>
      <c r="Z20" s="98">
        <v>4.41</v>
      </c>
      <c r="AA20" s="98">
        <v>4.46</v>
      </c>
      <c r="AB20" s="98">
        <v>4.3899999999999997</v>
      </c>
      <c r="AC20" s="98">
        <v>4.4000000000000004</v>
      </c>
      <c r="AD20" s="98">
        <v>4.24</v>
      </c>
      <c r="AE20" s="98">
        <v>4.09</v>
      </c>
      <c r="AF20" s="98">
        <v>4.0199999999999996</v>
      </c>
      <c r="AG20" s="98">
        <v>4</v>
      </c>
      <c r="AH20" s="99">
        <v>3.92</v>
      </c>
    </row>
    <row r="21" spans="1:34" ht="16.5" x14ac:dyDescent="0.35">
      <c r="A21" s="14"/>
      <c r="B21" s="98">
        <v>2.58</v>
      </c>
      <c r="C21" s="98">
        <v>2.63</v>
      </c>
      <c r="D21" s="98">
        <v>2.83</v>
      </c>
      <c r="E21" s="98">
        <v>2.89</v>
      </c>
      <c r="F21" s="99">
        <v>2.91</v>
      </c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>
        <v>1.56</v>
      </c>
      <c r="T21" s="98">
        <v>1.58</v>
      </c>
      <c r="U21" s="98">
        <v>1.84</v>
      </c>
      <c r="V21" s="98">
        <v>1.89</v>
      </c>
      <c r="W21" s="99">
        <v>1.95</v>
      </c>
      <c r="X21" s="25"/>
      <c r="Y21" s="98">
        <v>4.1500000000000004</v>
      </c>
      <c r="Z21" s="98">
        <v>4.33</v>
      </c>
      <c r="AA21" s="98">
        <v>4.47</v>
      </c>
      <c r="AB21" s="98">
        <v>4.4000000000000004</v>
      </c>
      <c r="AC21" s="98">
        <v>4.2699999999999996</v>
      </c>
      <c r="AD21" s="98">
        <v>4.17</v>
      </c>
      <c r="AE21" s="98">
        <v>4.05</v>
      </c>
      <c r="AF21" s="98">
        <v>3.91</v>
      </c>
      <c r="AG21" s="98">
        <v>4</v>
      </c>
      <c r="AH21" s="99">
        <v>3.98</v>
      </c>
    </row>
    <row r="22" spans="1:34" ht="16.5" x14ac:dyDescent="0.35">
      <c r="A22" s="14"/>
      <c r="B22" s="98">
        <v>2.59</v>
      </c>
      <c r="C22" s="98">
        <v>2.65</v>
      </c>
      <c r="D22" s="98">
        <v>2.79</v>
      </c>
      <c r="E22" s="98">
        <v>2.91</v>
      </c>
      <c r="F22" s="99">
        <v>2.95</v>
      </c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>
        <v>1.59</v>
      </c>
      <c r="T22" s="98">
        <v>1.56</v>
      </c>
      <c r="U22" s="98">
        <v>1.81</v>
      </c>
      <c r="V22" s="98">
        <v>1.88</v>
      </c>
      <c r="W22" s="99">
        <v>1.96</v>
      </c>
      <c r="X22" s="25"/>
      <c r="Y22" s="98">
        <v>4.07</v>
      </c>
      <c r="Z22" s="98">
        <v>4.33</v>
      </c>
      <c r="AA22" s="98">
        <v>4.3899999999999997</v>
      </c>
      <c r="AB22" s="98">
        <v>4.41</v>
      </c>
      <c r="AC22" s="98">
        <v>4.33</v>
      </c>
      <c r="AD22" s="98">
        <v>4.2300000000000004</v>
      </c>
      <c r="AE22" s="98">
        <v>4.07</v>
      </c>
      <c r="AF22" s="98">
        <v>3.93</v>
      </c>
      <c r="AG22" s="98">
        <v>3.96</v>
      </c>
      <c r="AH22" s="99">
        <v>3.9</v>
      </c>
    </row>
    <row r="23" spans="1:34" thickBot="1" x14ac:dyDescent="0.4">
      <c r="A23" s="107"/>
      <c r="B23" s="117">
        <v>2.57</v>
      </c>
      <c r="C23" s="117">
        <v>2.64</v>
      </c>
      <c r="D23" s="117">
        <v>2.86</v>
      </c>
      <c r="E23" s="117">
        <v>2.88</v>
      </c>
      <c r="F23" s="118">
        <v>2.89</v>
      </c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>
        <v>1.61</v>
      </c>
      <c r="T23" s="117">
        <v>1.63</v>
      </c>
      <c r="U23" s="117">
        <v>1.82</v>
      </c>
      <c r="V23" s="117">
        <v>1.96</v>
      </c>
      <c r="W23" s="118">
        <v>2</v>
      </c>
      <c r="X23" s="106"/>
      <c r="Y23" s="117">
        <v>4.01</v>
      </c>
      <c r="Z23" s="117">
        <v>4.28</v>
      </c>
      <c r="AA23" s="117">
        <v>4.41</v>
      </c>
      <c r="AB23" s="117">
        <v>4.3099999999999996</v>
      </c>
      <c r="AC23" s="117">
        <v>4.28</v>
      </c>
      <c r="AD23" s="117">
        <v>4.1900000000000004</v>
      </c>
      <c r="AE23" s="117">
        <v>4.01</v>
      </c>
      <c r="AF23" s="117">
        <v>3.9</v>
      </c>
      <c r="AG23" s="117">
        <v>4</v>
      </c>
      <c r="AH23" s="118">
        <v>3.9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0.24880000000000013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1.4596000000000002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1.4619000000000035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0.43380512820512845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1.0511522633744859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0.96686507936508181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1.4055286153846163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1.3622933333333336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1.4619000000000035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0.24000000000000021</v>
      </c>
      <c r="C33" s="67">
        <f t="shared" ref="C33:F33" si="0">C4-C14</f>
        <v>0.18999999999999995</v>
      </c>
      <c r="D33" s="67">
        <f t="shared" si="0"/>
        <v>0.32000000000000028</v>
      </c>
      <c r="E33" s="67">
        <f t="shared" si="0"/>
        <v>0.25</v>
      </c>
      <c r="F33" s="68">
        <f t="shared" si="0"/>
        <v>0.29000000000000004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1.5900000000000003</v>
      </c>
      <c r="T33" s="67">
        <f t="shared" ref="T33:W33" si="2">T4-T14</f>
        <v>1.66</v>
      </c>
      <c r="U33" s="67">
        <f t="shared" si="2"/>
        <v>1.7</v>
      </c>
      <c r="V33" s="67">
        <f t="shared" si="2"/>
        <v>1.68</v>
      </c>
      <c r="W33" s="68">
        <f t="shared" si="2"/>
        <v>1.67</v>
      </c>
      <c r="X33" s="69" t="s">
        <v>56</v>
      </c>
      <c r="Y33" s="22">
        <f>Y4-Y14</f>
        <v>1.4100000000000001</v>
      </c>
      <c r="Z33" s="22">
        <f t="shared" ref="Z33:AH33" si="3">Z4-Z14</f>
        <v>1.4799999999999995</v>
      </c>
      <c r="AA33" s="22">
        <f t="shared" si="3"/>
        <v>1.4500000000000002</v>
      </c>
      <c r="AB33" s="22">
        <f t="shared" si="3"/>
        <v>1.6399999999999997</v>
      </c>
      <c r="AC33" s="22">
        <f t="shared" si="3"/>
        <v>1.5199999999999996</v>
      </c>
      <c r="AD33" s="22">
        <f t="shared" si="3"/>
        <v>1.4300000000000002</v>
      </c>
      <c r="AE33" s="22">
        <f t="shared" si="3"/>
        <v>1.54</v>
      </c>
      <c r="AF33" s="22">
        <f t="shared" si="3"/>
        <v>1.46</v>
      </c>
      <c r="AG33" s="22">
        <f t="shared" si="3"/>
        <v>1.4499999999999997</v>
      </c>
      <c r="AH33" s="70">
        <f t="shared" si="3"/>
        <v>1.5400000000000005</v>
      </c>
    </row>
    <row r="34" spans="1:34" ht="16.5" x14ac:dyDescent="0.35">
      <c r="A34" s="55"/>
      <c r="B34" s="54">
        <f t="shared" ref="B34:F42" si="4">B5-B15</f>
        <v>0.20999999999999996</v>
      </c>
      <c r="C34" s="54">
        <f t="shared" si="4"/>
        <v>0.29000000000000004</v>
      </c>
      <c r="D34" s="54">
        <f t="shared" si="4"/>
        <v>0.27</v>
      </c>
      <c r="E34" s="54">
        <f t="shared" si="4"/>
        <v>0.29000000000000004</v>
      </c>
      <c r="F34" s="56">
        <f t="shared" si="4"/>
        <v>0.24000000000000021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1.6300000000000001</v>
      </c>
      <c r="T34" s="54">
        <f t="shared" si="6"/>
        <v>1.6400000000000001</v>
      </c>
      <c r="U34" s="54">
        <f t="shared" si="6"/>
        <v>1.7200000000000002</v>
      </c>
      <c r="V34" s="54">
        <f t="shared" si="6"/>
        <v>1.6700000000000002</v>
      </c>
      <c r="W34" s="56">
        <f t="shared" si="6"/>
        <v>1.6600000000000001</v>
      </c>
      <c r="X34" s="71"/>
      <c r="Y34" s="22">
        <f t="shared" ref="Y34:AH42" si="7">Y5-Y15</f>
        <v>1.4900000000000002</v>
      </c>
      <c r="Z34" s="22">
        <f t="shared" si="7"/>
        <v>1.3600000000000003</v>
      </c>
      <c r="AA34" s="22">
        <f t="shared" si="7"/>
        <v>1.5499999999999998</v>
      </c>
      <c r="AB34" s="22">
        <f t="shared" si="7"/>
        <v>1.3499999999999996</v>
      </c>
      <c r="AC34" s="22">
        <f t="shared" si="7"/>
        <v>1.4299999999999997</v>
      </c>
      <c r="AD34" s="22">
        <f t="shared" si="7"/>
        <v>1.4900000000000002</v>
      </c>
      <c r="AE34" s="22">
        <f t="shared" si="7"/>
        <v>1.6800000000000006</v>
      </c>
      <c r="AF34" s="22">
        <f t="shared" si="7"/>
        <v>1.5199999999999996</v>
      </c>
      <c r="AG34" s="22">
        <f t="shared" si="7"/>
        <v>1.5900000000000003</v>
      </c>
      <c r="AH34" s="70">
        <f t="shared" si="7"/>
        <v>1.5999999999999996</v>
      </c>
    </row>
    <row r="35" spans="1:34" ht="16.5" x14ac:dyDescent="0.35">
      <c r="A35" s="55"/>
      <c r="B35" s="54">
        <f t="shared" si="4"/>
        <v>0.26000000000000023</v>
      </c>
      <c r="C35" s="54">
        <f t="shared" si="4"/>
        <v>0.23999999999999977</v>
      </c>
      <c r="D35" s="54">
        <f t="shared" si="4"/>
        <v>0.29000000000000004</v>
      </c>
      <c r="E35" s="54">
        <f t="shared" si="4"/>
        <v>0.22999999999999998</v>
      </c>
      <c r="F35" s="56">
        <f t="shared" si="4"/>
        <v>0.26000000000000023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1.6500000000000001</v>
      </c>
      <c r="T35" s="54">
        <f t="shared" si="6"/>
        <v>1.6900000000000002</v>
      </c>
      <c r="U35" s="54">
        <f t="shared" si="6"/>
        <v>1.6800000000000002</v>
      </c>
      <c r="V35" s="54">
        <f t="shared" si="6"/>
        <v>1.7</v>
      </c>
      <c r="W35" s="56">
        <f t="shared" si="6"/>
        <v>1.7</v>
      </c>
      <c r="X35" s="71"/>
      <c r="Y35" s="22">
        <f t="shared" si="7"/>
        <v>1.4399999999999995</v>
      </c>
      <c r="Z35" s="22">
        <f t="shared" si="7"/>
        <v>1.3599999999999994</v>
      </c>
      <c r="AA35" s="22">
        <f t="shared" si="7"/>
        <v>1.5899999999999999</v>
      </c>
      <c r="AB35" s="22">
        <f t="shared" si="7"/>
        <v>1.5199999999999996</v>
      </c>
      <c r="AC35" s="22">
        <f t="shared" si="7"/>
        <v>1.4899999999999993</v>
      </c>
      <c r="AD35" s="22">
        <f t="shared" si="7"/>
        <v>1.42</v>
      </c>
      <c r="AE35" s="22">
        <f t="shared" si="7"/>
        <v>1.5499999999999998</v>
      </c>
      <c r="AF35" s="22">
        <f t="shared" si="7"/>
        <v>1.5899999999999999</v>
      </c>
      <c r="AG35" s="22">
        <f t="shared" si="7"/>
        <v>1.5400000000000005</v>
      </c>
      <c r="AH35" s="70">
        <f t="shared" si="7"/>
        <v>1.5400000000000005</v>
      </c>
    </row>
    <row r="36" spans="1:34" ht="16.5" x14ac:dyDescent="0.35">
      <c r="A36" s="55"/>
      <c r="B36" s="54">
        <f t="shared" si="4"/>
        <v>0.29000000000000004</v>
      </c>
      <c r="C36" s="54">
        <f t="shared" si="4"/>
        <v>0.33000000000000007</v>
      </c>
      <c r="D36" s="54">
        <f t="shared" si="4"/>
        <v>0.26000000000000023</v>
      </c>
      <c r="E36" s="54">
        <f t="shared" si="4"/>
        <v>0.25999999999999979</v>
      </c>
      <c r="F36" s="56">
        <f t="shared" si="4"/>
        <v>0.29000000000000004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1.58</v>
      </c>
      <c r="T36" s="54">
        <f t="shared" si="6"/>
        <v>1.6700000000000002</v>
      </c>
      <c r="U36" s="54">
        <f t="shared" si="6"/>
        <v>1.69</v>
      </c>
      <c r="V36" s="54">
        <f t="shared" si="6"/>
        <v>1.7400000000000002</v>
      </c>
      <c r="W36" s="56">
        <f t="shared" si="6"/>
        <v>1.71</v>
      </c>
      <c r="X36" s="71"/>
      <c r="Y36" s="22">
        <f t="shared" si="7"/>
        <v>1.5299999999999994</v>
      </c>
      <c r="Z36" s="22">
        <f t="shared" si="7"/>
        <v>1.4399999999999995</v>
      </c>
      <c r="AA36" s="22">
        <f t="shared" si="7"/>
        <v>1.6900000000000004</v>
      </c>
      <c r="AB36" s="22">
        <f t="shared" si="7"/>
        <v>1.7400000000000002</v>
      </c>
      <c r="AC36" s="22">
        <f t="shared" si="7"/>
        <v>1.58</v>
      </c>
      <c r="AD36" s="22">
        <f t="shared" si="7"/>
        <v>1.5399999999999996</v>
      </c>
      <c r="AE36" s="22">
        <f t="shared" si="7"/>
        <v>1.5500000000000003</v>
      </c>
      <c r="AF36" s="22">
        <f t="shared" si="7"/>
        <v>1.7000000000000002</v>
      </c>
      <c r="AG36" s="22">
        <f t="shared" si="7"/>
        <v>1.62</v>
      </c>
      <c r="AH36" s="70">
        <f t="shared" si="7"/>
        <v>1.5700000000000003</v>
      </c>
    </row>
    <row r="37" spans="1:34" ht="16.5" x14ac:dyDescent="0.35">
      <c r="A37" s="55"/>
      <c r="B37" s="54">
        <f t="shared" si="4"/>
        <v>0.30999999999999961</v>
      </c>
      <c r="C37" s="54">
        <f t="shared" si="4"/>
        <v>0.24000000000000021</v>
      </c>
      <c r="D37" s="54">
        <f t="shared" si="4"/>
        <v>0.25999999999999979</v>
      </c>
      <c r="E37" s="54">
        <f t="shared" si="4"/>
        <v>0.18999999999999995</v>
      </c>
      <c r="F37" s="56">
        <f t="shared" si="4"/>
        <v>0.27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1.6400000000000001</v>
      </c>
      <c r="T37" s="54">
        <f t="shared" si="6"/>
        <v>1.7100000000000002</v>
      </c>
      <c r="U37" s="54">
        <f t="shared" si="6"/>
        <v>1.7400000000000002</v>
      </c>
      <c r="V37" s="54">
        <f t="shared" si="6"/>
        <v>1.6800000000000002</v>
      </c>
      <c r="W37" s="56">
        <f t="shared" si="6"/>
        <v>1.66</v>
      </c>
      <c r="X37" s="71"/>
      <c r="Y37" s="22">
        <f t="shared" si="7"/>
        <v>1.3500000000000005</v>
      </c>
      <c r="Z37" s="22">
        <f t="shared" si="7"/>
        <v>1.4900000000000002</v>
      </c>
      <c r="AA37" s="22">
        <f t="shared" si="7"/>
        <v>1.5599999999999996</v>
      </c>
      <c r="AB37" s="22">
        <f t="shared" si="7"/>
        <v>1.7000000000000002</v>
      </c>
      <c r="AC37" s="22">
        <f t="shared" si="7"/>
        <v>1.5299999999999994</v>
      </c>
      <c r="AD37" s="22">
        <f t="shared" si="7"/>
        <v>1.6699999999999995</v>
      </c>
      <c r="AE37" s="22">
        <f t="shared" si="7"/>
        <v>1.58</v>
      </c>
      <c r="AF37" s="22">
        <f t="shared" si="7"/>
        <v>1.5399999999999996</v>
      </c>
      <c r="AG37" s="22">
        <f t="shared" si="7"/>
        <v>1.7699999999999996</v>
      </c>
      <c r="AH37" s="70">
        <f t="shared" si="7"/>
        <v>1.5700000000000003</v>
      </c>
    </row>
    <row r="38" spans="1:34" ht="16.5" x14ac:dyDescent="0.35">
      <c r="A38" s="55" t="s">
        <v>53</v>
      </c>
      <c r="B38" s="54">
        <f t="shared" si="4"/>
        <v>0.25999999999999979</v>
      </c>
      <c r="C38" s="54">
        <f t="shared" si="4"/>
        <v>0.31000000000000005</v>
      </c>
      <c r="D38" s="54">
        <f t="shared" si="4"/>
        <v>0.24000000000000021</v>
      </c>
      <c r="E38" s="54">
        <f t="shared" si="4"/>
        <v>0.20999999999999996</v>
      </c>
      <c r="F38" s="56">
        <f t="shared" si="4"/>
        <v>0.2200000000000002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1.28</v>
      </c>
      <c r="T38" s="54">
        <f t="shared" si="6"/>
        <v>1.2200000000000002</v>
      </c>
      <c r="U38" s="54">
        <f t="shared" si="6"/>
        <v>1.23</v>
      </c>
      <c r="V38" s="54">
        <f t="shared" si="6"/>
        <v>1.2000000000000002</v>
      </c>
      <c r="W38" s="56">
        <f t="shared" si="6"/>
        <v>1.2300000000000002</v>
      </c>
      <c r="X38" s="71" t="s">
        <v>57</v>
      </c>
      <c r="Y38" s="22">
        <f t="shared" si="7"/>
        <v>1.2300000000000004</v>
      </c>
      <c r="Z38" s="22">
        <f t="shared" si="7"/>
        <v>1.25</v>
      </c>
      <c r="AA38" s="22">
        <f t="shared" si="7"/>
        <v>1.2899999999999991</v>
      </c>
      <c r="AB38" s="22">
        <f t="shared" si="7"/>
        <v>1.2399999999999993</v>
      </c>
      <c r="AC38" s="22">
        <f t="shared" si="7"/>
        <v>1.33</v>
      </c>
      <c r="AD38" s="22">
        <f t="shared" si="7"/>
        <v>1.3899999999999997</v>
      </c>
      <c r="AE38" s="22">
        <f t="shared" si="7"/>
        <v>1.2700000000000005</v>
      </c>
      <c r="AF38" s="22">
        <f t="shared" si="7"/>
        <v>1.3800000000000008</v>
      </c>
      <c r="AG38" s="22">
        <f t="shared" si="7"/>
        <v>1.4299999999999997</v>
      </c>
      <c r="AH38" s="70">
        <f t="shared" si="7"/>
        <v>1.2000000000000002</v>
      </c>
    </row>
    <row r="39" spans="1:34" ht="16.5" x14ac:dyDescent="0.35">
      <c r="A39" s="55"/>
      <c r="B39" s="54">
        <f t="shared" si="4"/>
        <v>0.25</v>
      </c>
      <c r="C39" s="54">
        <f t="shared" si="4"/>
        <v>0.22999999999999998</v>
      </c>
      <c r="D39" s="54">
        <f t="shared" si="4"/>
        <v>0.26000000000000023</v>
      </c>
      <c r="E39" s="54">
        <f t="shared" si="4"/>
        <v>0.22999999999999998</v>
      </c>
      <c r="F39" s="56">
        <f t="shared" si="4"/>
        <v>0.2200000000000002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1.26</v>
      </c>
      <c r="T39" s="54">
        <f t="shared" si="6"/>
        <v>1.24</v>
      </c>
      <c r="U39" s="54">
        <f t="shared" si="6"/>
        <v>1.28</v>
      </c>
      <c r="V39" s="54">
        <f t="shared" si="6"/>
        <v>1.27</v>
      </c>
      <c r="W39" s="56">
        <f t="shared" si="6"/>
        <v>1.1600000000000001</v>
      </c>
      <c r="X39" s="71"/>
      <c r="Y39" s="22">
        <f t="shared" si="7"/>
        <v>1.2699999999999996</v>
      </c>
      <c r="Z39" s="22">
        <f t="shared" si="7"/>
        <v>1.42</v>
      </c>
      <c r="AA39" s="22">
        <f t="shared" si="7"/>
        <v>1.4500000000000002</v>
      </c>
      <c r="AB39" s="22">
        <f t="shared" si="7"/>
        <v>1.4700000000000006</v>
      </c>
      <c r="AC39" s="22">
        <f t="shared" si="7"/>
        <v>1.2699999999999996</v>
      </c>
      <c r="AD39" s="22">
        <f t="shared" si="7"/>
        <v>1.4699999999999998</v>
      </c>
      <c r="AE39" s="22">
        <f t="shared" si="7"/>
        <v>1.42</v>
      </c>
      <c r="AF39" s="22">
        <f t="shared" si="7"/>
        <v>1.3500000000000005</v>
      </c>
      <c r="AG39" s="22">
        <f t="shared" si="7"/>
        <v>1.4299999999999997</v>
      </c>
      <c r="AH39" s="70">
        <f t="shared" si="7"/>
        <v>1.6600000000000001</v>
      </c>
    </row>
    <row r="40" spans="1:34" ht="16.5" x14ac:dyDescent="0.35">
      <c r="A40" s="55"/>
      <c r="B40" s="54">
        <f t="shared" si="4"/>
        <v>0.21999999999999975</v>
      </c>
      <c r="C40" s="54">
        <f t="shared" si="4"/>
        <v>0.24000000000000021</v>
      </c>
      <c r="D40" s="54">
        <f t="shared" si="4"/>
        <v>0.19999999999999973</v>
      </c>
      <c r="E40" s="54">
        <f t="shared" si="4"/>
        <v>0.17999999999999972</v>
      </c>
      <c r="F40" s="56">
        <f t="shared" si="4"/>
        <v>0.12999999999999989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1.31</v>
      </c>
      <c r="T40" s="54">
        <f t="shared" si="6"/>
        <v>1.3199999999999998</v>
      </c>
      <c r="U40" s="54">
        <f t="shared" si="6"/>
        <v>1.3</v>
      </c>
      <c r="V40" s="54">
        <f t="shared" si="6"/>
        <v>1.2300000000000002</v>
      </c>
      <c r="W40" s="56">
        <f t="shared" si="6"/>
        <v>1.2100000000000002</v>
      </c>
      <c r="X40" s="71"/>
      <c r="Y40" s="22">
        <f t="shared" si="7"/>
        <v>1.2999999999999998</v>
      </c>
      <c r="Z40" s="22">
        <f t="shared" si="7"/>
        <v>1.38</v>
      </c>
      <c r="AA40" s="22">
        <f t="shared" si="7"/>
        <v>1.2999999999999998</v>
      </c>
      <c r="AB40" s="22">
        <f t="shared" si="7"/>
        <v>1.2799999999999994</v>
      </c>
      <c r="AC40" s="22">
        <f t="shared" si="7"/>
        <v>1.3400000000000007</v>
      </c>
      <c r="AD40" s="22">
        <f t="shared" si="7"/>
        <v>1.4299999999999997</v>
      </c>
      <c r="AE40" s="22">
        <f t="shared" si="7"/>
        <v>1.3900000000000006</v>
      </c>
      <c r="AF40" s="22">
        <f t="shared" si="7"/>
        <v>1.3999999999999995</v>
      </c>
      <c r="AG40" s="22">
        <f t="shared" si="7"/>
        <v>1.42</v>
      </c>
      <c r="AH40" s="70">
        <f t="shared" si="7"/>
        <v>1.5299999999999998</v>
      </c>
    </row>
    <row r="41" spans="1:34" ht="16.5" x14ac:dyDescent="0.35">
      <c r="A41" s="55"/>
      <c r="B41" s="54">
        <f t="shared" si="4"/>
        <v>0.22999999999999998</v>
      </c>
      <c r="C41" s="54">
        <f t="shared" si="4"/>
        <v>0.16999999999999993</v>
      </c>
      <c r="D41" s="54">
        <f t="shared" si="4"/>
        <v>0.23999999999999977</v>
      </c>
      <c r="E41" s="54">
        <f t="shared" si="4"/>
        <v>0.25</v>
      </c>
      <c r="F41" s="56">
        <f t="shared" si="4"/>
        <v>0.23999999999999977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1.18</v>
      </c>
      <c r="T41" s="54">
        <f t="shared" si="6"/>
        <v>1.23</v>
      </c>
      <c r="U41" s="54">
        <f t="shared" si="6"/>
        <v>1.2799999999999998</v>
      </c>
      <c r="V41" s="54">
        <f t="shared" si="6"/>
        <v>1.2200000000000002</v>
      </c>
      <c r="W41" s="56">
        <f t="shared" si="6"/>
        <v>1.2400000000000002</v>
      </c>
      <c r="X41" s="71"/>
      <c r="Y41" s="22">
        <f t="shared" si="7"/>
        <v>1.3199999999999994</v>
      </c>
      <c r="Z41" s="22">
        <f t="shared" si="7"/>
        <v>1.1500000000000004</v>
      </c>
      <c r="AA41" s="22">
        <f t="shared" si="7"/>
        <v>1.4000000000000004</v>
      </c>
      <c r="AB41" s="22">
        <f t="shared" si="7"/>
        <v>1.2800000000000002</v>
      </c>
      <c r="AC41" s="22">
        <f t="shared" si="7"/>
        <v>1.4399999999999995</v>
      </c>
      <c r="AD41" s="22">
        <f t="shared" si="7"/>
        <v>1.4899999999999993</v>
      </c>
      <c r="AE41" s="22">
        <f t="shared" si="7"/>
        <v>1.4899999999999993</v>
      </c>
      <c r="AF41" s="22">
        <f t="shared" si="7"/>
        <v>1.56</v>
      </c>
      <c r="AG41" s="22">
        <f t="shared" si="7"/>
        <v>1.5099999999999998</v>
      </c>
      <c r="AH41" s="70">
        <f t="shared" si="7"/>
        <v>1.6099999999999999</v>
      </c>
    </row>
    <row r="42" spans="1:34" thickBot="1" x14ac:dyDescent="0.4">
      <c r="A42" s="57"/>
      <c r="B42" s="58">
        <f t="shared" si="4"/>
        <v>0.28000000000000025</v>
      </c>
      <c r="C42" s="58">
        <f t="shared" si="4"/>
        <v>0.27</v>
      </c>
      <c r="D42" s="58">
        <f t="shared" si="4"/>
        <v>0.30000000000000027</v>
      </c>
      <c r="E42" s="58">
        <f t="shared" si="4"/>
        <v>0.22999999999999998</v>
      </c>
      <c r="F42" s="59">
        <f t="shared" si="4"/>
        <v>0.25999999999999979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1.3</v>
      </c>
      <c r="T42" s="58">
        <f t="shared" si="6"/>
        <v>1.2200000000000002</v>
      </c>
      <c r="U42" s="58">
        <f t="shared" si="6"/>
        <v>1.24</v>
      </c>
      <c r="V42" s="58">
        <f t="shared" si="6"/>
        <v>1.23</v>
      </c>
      <c r="W42" s="59">
        <f t="shared" si="6"/>
        <v>1.2400000000000002</v>
      </c>
      <c r="X42" s="73"/>
      <c r="Y42" s="36">
        <f t="shared" si="7"/>
        <v>1.2800000000000002</v>
      </c>
      <c r="Z42" s="36">
        <f t="shared" si="7"/>
        <v>1.2699999999999996</v>
      </c>
      <c r="AA42" s="36">
        <f t="shared" si="7"/>
        <v>1.3499999999999996</v>
      </c>
      <c r="AB42" s="36">
        <f t="shared" si="7"/>
        <v>1.4000000000000004</v>
      </c>
      <c r="AC42" s="36">
        <f t="shared" si="7"/>
        <v>1.5</v>
      </c>
      <c r="AD42" s="36">
        <f t="shared" si="7"/>
        <v>1.5899999999999999</v>
      </c>
      <c r="AE42" s="36">
        <f t="shared" si="7"/>
        <v>1.4300000000000006</v>
      </c>
      <c r="AF42" s="36">
        <f t="shared" si="7"/>
        <v>1.52</v>
      </c>
      <c r="AG42" s="36">
        <f t="shared" si="7"/>
        <v>1.3600000000000003</v>
      </c>
      <c r="AH42" s="74">
        <f t="shared" si="7"/>
        <v>1.5100000000000002</v>
      </c>
    </row>
    <row r="43" spans="1:34" thickTop="1" x14ac:dyDescent="0.35">
      <c r="A43" s="82" t="s">
        <v>65</v>
      </c>
      <c r="B43" s="60">
        <f>AVERAGE(B33:F37)</f>
        <v>0.26280000000000003</v>
      </c>
      <c r="C43" s="64" t="s">
        <v>51</v>
      </c>
      <c r="D43" s="60">
        <f>MAX(B33:F37)-MIN(B33:F37)</f>
        <v>0.14000000000000012</v>
      </c>
      <c r="E43" s="64" t="s">
        <v>50</v>
      </c>
      <c r="F43" s="61">
        <f>B43/(0.975/E27)</f>
        <v>0.45821538461538469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1.6744000000000003</v>
      </c>
      <c r="T43" s="64" t="s">
        <v>51</v>
      </c>
      <c r="U43" s="60">
        <f>MAX(S33:W37)-MIN(S33:W37)</f>
        <v>0.16000000000000014</v>
      </c>
      <c r="V43" s="64" t="s">
        <v>50</v>
      </c>
      <c r="W43" s="61">
        <f>S43/(0.975/V27)</f>
        <v>2.404266666666667</v>
      </c>
      <c r="X43" s="82" t="s">
        <v>65</v>
      </c>
      <c r="Y43" s="60">
        <f>AVERAGE(Y33:AH37)</f>
        <v>1.5348000000000002</v>
      </c>
      <c r="Z43" s="64" t="s">
        <v>51</v>
      </c>
      <c r="AA43" s="60">
        <f>MAX(Y33:AH37)-MIN(Y33:AH37)</f>
        <v>0.41999999999999993</v>
      </c>
      <c r="AB43" s="64" t="s">
        <v>50</v>
      </c>
      <c r="AC43" s="78">
        <f>Y43/(0.975/AB27)</f>
        <v>2.3612307692307692</v>
      </c>
      <c r="AD43" s="79" t="s">
        <v>60</v>
      </c>
      <c r="AE43" s="80">
        <f>1-(AA43/2*Y43)</f>
        <v>0.67769199999999996</v>
      </c>
      <c r="AF43" s="84" t="s">
        <v>62</v>
      </c>
      <c r="AG43" s="86">
        <f>MAX(Y33:AH42)-MIN(Y33:AH42)</f>
        <v>0.61999999999999922</v>
      </c>
      <c r="AH43" s="152"/>
    </row>
    <row r="44" spans="1:34" thickBot="1" x14ac:dyDescent="0.4">
      <c r="A44" s="83" t="s">
        <v>64</v>
      </c>
      <c r="B44" s="62">
        <f>AVERAGE(B39:F42)</f>
        <v>0.23149999999999996</v>
      </c>
      <c r="C44" s="65" t="s">
        <v>51</v>
      </c>
      <c r="D44" s="62">
        <f>MAX(B38:F42)-MIN(B38:F42)</f>
        <v>0.18000000000000016</v>
      </c>
      <c r="E44" s="65" t="s">
        <v>50</v>
      </c>
      <c r="F44" s="63">
        <f>B44/(0.975/E27)</f>
        <v>0.40364102564102561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1.248</v>
      </c>
      <c r="T44" s="65" t="s">
        <v>51</v>
      </c>
      <c r="U44" s="62">
        <f>MAX(S38:W42)-MIN(S38:W42)</f>
        <v>0.1599999999999997</v>
      </c>
      <c r="V44" s="65" t="s">
        <v>50</v>
      </c>
      <c r="W44" s="63">
        <f>S44/(0.975/V27)</f>
        <v>1.7919999999999998</v>
      </c>
      <c r="X44" s="83" t="s">
        <v>64</v>
      </c>
      <c r="Y44" s="62">
        <f>AVERAGE(Y39:AH42)</f>
        <v>1.411</v>
      </c>
      <c r="Z44" s="65" t="s">
        <v>51</v>
      </c>
      <c r="AA44" s="62">
        <f>MAX(Y38:AH42)-MIN(Y38:AH42)</f>
        <v>0.50999999999999979</v>
      </c>
      <c r="AB44" s="65" t="s">
        <v>50</v>
      </c>
      <c r="AC44" s="75">
        <f>Y44/(0.975/AB27)</f>
        <v>2.1707692307692308</v>
      </c>
      <c r="AD44" s="76" t="s">
        <v>60</v>
      </c>
      <c r="AE44" s="81">
        <f>1-(AA44/2*Y44)</f>
        <v>0.64019500000000007</v>
      </c>
      <c r="AF44" s="85" t="s">
        <v>63</v>
      </c>
      <c r="AG44" s="87">
        <f>1-(AG43/2*AVERAGE(Y43:Y44))</f>
        <v>0.54340100000000047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664" priority="4" operator="notBetween">
      <formula>0.2</formula>
      <formula>0.404</formula>
    </cfRule>
  </conditionalFormatting>
  <conditionalFormatting sqref="E28">
    <cfRule type="cellIs" dxfId="663" priority="5" operator="notBetween">
      <formula>0.38</formula>
      <formula>0.72</formula>
    </cfRule>
  </conditionalFormatting>
  <conditionalFormatting sqref="K26">
    <cfRule type="cellIs" dxfId="662" priority="3" operator="notBetween">
      <formula>0.77</formula>
      <formula>0.91</formula>
    </cfRule>
  </conditionalFormatting>
  <conditionalFormatting sqref="K28">
    <cfRule type="cellIs" dxfId="661" priority="2" operator="notBetween">
      <formula>0.38</formula>
      <formula>0.72</formula>
    </cfRule>
  </conditionalFormatting>
  <conditionalFormatting sqref="AB26">
    <cfRule type="cellIs" dxfId="660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3509-DB59-4C18-B8B7-E5E2D78621B0}">
  <sheetPr>
    <pageSetUpPr fitToPage="1"/>
  </sheetPr>
  <dimension ref="A1:AH46"/>
  <sheetViews>
    <sheetView topLeftCell="H1" zoomScaleNormal="100" workbookViewId="0">
      <selection activeCell="W24" sqref="W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3.14</v>
      </c>
      <c r="C4" s="91">
        <v>3.23</v>
      </c>
      <c r="D4" s="91">
        <v>3.09</v>
      </c>
      <c r="E4" s="91">
        <v>2.92</v>
      </c>
      <c r="F4" s="95">
        <v>2.8</v>
      </c>
      <c r="G4" s="23" t="s">
        <v>74</v>
      </c>
      <c r="H4" s="91">
        <v>2.17</v>
      </c>
      <c r="I4" s="91">
        <v>2.29</v>
      </c>
      <c r="J4" s="91">
        <v>2.38</v>
      </c>
      <c r="K4" s="91">
        <v>2.4</v>
      </c>
      <c r="L4" s="91">
        <v>2.35</v>
      </c>
      <c r="M4" s="91">
        <v>2.3199999999999998</v>
      </c>
      <c r="N4" s="91">
        <v>2.36</v>
      </c>
      <c r="O4" s="91">
        <v>2.37</v>
      </c>
      <c r="P4" s="91">
        <v>2.2999999999999998</v>
      </c>
      <c r="Q4" s="95">
        <v>2.23</v>
      </c>
      <c r="R4" s="108" t="s">
        <v>74</v>
      </c>
      <c r="S4" s="91">
        <v>3.05</v>
      </c>
      <c r="T4" s="91">
        <v>3.15</v>
      </c>
      <c r="U4" s="91">
        <v>3.06</v>
      </c>
      <c r="V4" s="91">
        <v>2.89</v>
      </c>
      <c r="W4" s="95">
        <v>2.77</v>
      </c>
      <c r="X4" s="23" t="s">
        <v>74</v>
      </c>
      <c r="Y4" s="91">
        <v>5.21</v>
      </c>
      <c r="Z4" s="91">
        <v>5.35</v>
      </c>
      <c r="AA4" s="91">
        <v>5.35</v>
      </c>
      <c r="AB4" s="91">
        <v>5.53</v>
      </c>
      <c r="AC4" s="91">
        <v>5.6</v>
      </c>
      <c r="AD4" s="91">
        <v>5.81</v>
      </c>
      <c r="AE4" s="91">
        <v>5.74</v>
      </c>
      <c r="AF4" s="91">
        <v>5.74</v>
      </c>
      <c r="AG4" s="91">
        <v>5.59</v>
      </c>
      <c r="AH4" s="95">
        <v>5.37</v>
      </c>
    </row>
    <row r="5" spans="1:34" ht="16.5" x14ac:dyDescent="0.35">
      <c r="A5" s="109"/>
      <c r="B5" s="91">
        <v>3.21</v>
      </c>
      <c r="C5" s="90">
        <v>3.18</v>
      </c>
      <c r="D5" s="90">
        <v>3.13</v>
      </c>
      <c r="E5" s="90">
        <v>2.79</v>
      </c>
      <c r="F5" s="94">
        <v>2.87</v>
      </c>
      <c r="G5" s="25"/>
      <c r="H5" s="91">
        <v>2.19</v>
      </c>
      <c r="I5" s="90">
        <v>2.29</v>
      </c>
      <c r="J5" s="90">
        <v>2.42</v>
      </c>
      <c r="K5" s="90">
        <v>2.4</v>
      </c>
      <c r="L5" s="90">
        <v>2.4</v>
      </c>
      <c r="M5" s="90">
        <v>2.35</v>
      </c>
      <c r="N5" s="90">
        <v>2.37</v>
      </c>
      <c r="O5" s="90">
        <v>2.33</v>
      </c>
      <c r="P5" s="90">
        <v>2.2999999999999998</v>
      </c>
      <c r="Q5" s="94">
        <v>2.27</v>
      </c>
      <c r="R5" s="109"/>
      <c r="S5" s="91">
        <v>3.06</v>
      </c>
      <c r="T5" s="90">
        <v>3.09</v>
      </c>
      <c r="U5" s="90">
        <v>3.19</v>
      </c>
      <c r="V5" s="90">
        <v>2.92</v>
      </c>
      <c r="W5" s="94">
        <v>2.87</v>
      </c>
      <c r="X5" s="25"/>
      <c r="Y5" s="91">
        <v>5.41</v>
      </c>
      <c r="Z5" s="90">
        <v>5.47</v>
      </c>
      <c r="AA5" s="90">
        <v>5.31</v>
      </c>
      <c r="AB5" s="90">
        <v>5.57</v>
      </c>
      <c r="AC5" s="90">
        <v>5.66</v>
      </c>
      <c r="AD5" s="90">
        <v>5.8</v>
      </c>
      <c r="AE5" s="90">
        <v>5.83</v>
      </c>
      <c r="AF5" s="90">
        <v>5.76</v>
      </c>
      <c r="AG5" s="90">
        <v>5.61</v>
      </c>
      <c r="AH5" s="94">
        <v>5.42</v>
      </c>
    </row>
    <row r="6" spans="1:34" ht="16.5" x14ac:dyDescent="0.35">
      <c r="A6" s="109"/>
      <c r="B6" s="91">
        <v>3.12</v>
      </c>
      <c r="C6" s="90">
        <v>3.22</v>
      </c>
      <c r="D6" s="90">
        <v>3.12</v>
      </c>
      <c r="E6" s="90">
        <v>2.9</v>
      </c>
      <c r="F6" s="94">
        <v>2.84</v>
      </c>
      <c r="G6" s="25"/>
      <c r="H6" s="91">
        <v>2.2000000000000002</v>
      </c>
      <c r="I6" s="90">
        <v>2.33</v>
      </c>
      <c r="J6" s="90">
        <v>2.36</v>
      </c>
      <c r="K6" s="90">
        <v>2.38</v>
      </c>
      <c r="L6" s="90">
        <v>2.38</v>
      </c>
      <c r="M6" s="90">
        <v>2.39</v>
      </c>
      <c r="N6" s="90">
        <v>2.38</v>
      </c>
      <c r="O6" s="90">
        <v>2.38</v>
      </c>
      <c r="P6" s="90">
        <v>2.35</v>
      </c>
      <c r="Q6" s="94">
        <v>2.33</v>
      </c>
      <c r="R6" s="109"/>
      <c r="S6" s="91">
        <v>3.06</v>
      </c>
      <c r="T6" s="90">
        <v>3.08</v>
      </c>
      <c r="U6" s="90">
        <v>3.17</v>
      </c>
      <c r="V6" s="90">
        <v>2.92</v>
      </c>
      <c r="W6" s="94">
        <v>2.77</v>
      </c>
      <c r="X6" s="25"/>
      <c r="Y6" s="91">
        <v>5.35</v>
      </c>
      <c r="Z6" s="90">
        <v>5.46</v>
      </c>
      <c r="AA6" s="90">
        <v>5.3</v>
      </c>
      <c r="AB6" s="90">
        <v>5.5</v>
      </c>
      <c r="AC6" s="90">
        <v>5.57</v>
      </c>
      <c r="AD6" s="90">
        <v>5.72</v>
      </c>
      <c r="AE6" s="90">
        <v>5.76</v>
      </c>
      <c r="AF6" s="90">
        <v>5.78</v>
      </c>
      <c r="AG6" s="90">
        <v>5.65</v>
      </c>
      <c r="AH6" s="94">
        <v>5.37</v>
      </c>
    </row>
    <row r="7" spans="1:34" ht="16.5" x14ac:dyDescent="0.35">
      <c r="A7" s="109"/>
      <c r="B7" s="91">
        <v>3.15</v>
      </c>
      <c r="C7" s="90">
        <v>3.19</v>
      </c>
      <c r="D7" s="90">
        <v>3.18</v>
      </c>
      <c r="E7" s="90">
        <v>2.87</v>
      </c>
      <c r="F7" s="94">
        <v>2.91</v>
      </c>
      <c r="G7" s="25"/>
      <c r="H7" s="91">
        <v>2.17</v>
      </c>
      <c r="I7" s="90">
        <v>2.33</v>
      </c>
      <c r="J7" s="90">
        <v>2.38</v>
      </c>
      <c r="K7" s="90">
        <v>2.39</v>
      </c>
      <c r="L7" s="90">
        <v>2.4</v>
      </c>
      <c r="M7" s="90">
        <v>2.38</v>
      </c>
      <c r="N7" s="90">
        <v>2.42</v>
      </c>
      <c r="O7" s="90">
        <v>2.38</v>
      </c>
      <c r="P7" s="90">
        <v>2.34</v>
      </c>
      <c r="Q7" s="94">
        <v>2.3199999999999998</v>
      </c>
      <c r="R7" s="109"/>
      <c r="S7" s="91">
        <v>3.02</v>
      </c>
      <c r="T7" s="90">
        <v>3.1</v>
      </c>
      <c r="U7" s="90">
        <v>3.07</v>
      </c>
      <c r="V7" s="90">
        <v>2.97</v>
      </c>
      <c r="W7" s="94">
        <v>2.84</v>
      </c>
      <c r="X7" s="25"/>
      <c r="Y7" s="91">
        <v>5.34</v>
      </c>
      <c r="Z7" s="90">
        <v>5.26</v>
      </c>
      <c r="AA7" s="90">
        <v>5.27</v>
      </c>
      <c r="AB7" s="90">
        <v>5.45</v>
      </c>
      <c r="AC7" s="90">
        <v>5.68</v>
      </c>
      <c r="AD7" s="90">
        <v>5.77</v>
      </c>
      <c r="AE7" s="90">
        <v>5.77</v>
      </c>
      <c r="AF7" s="90">
        <v>5.82</v>
      </c>
      <c r="AG7" s="90">
        <v>5.62</v>
      </c>
      <c r="AH7" s="94">
        <v>5.4</v>
      </c>
    </row>
    <row r="8" spans="1:34" ht="16.5" x14ac:dyDescent="0.35">
      <c r="A8" s="109"/>
      <c r="B8" s="91">
        <v>3.15</v>
      </c>
      <c r="C8" s="90">
        <v>3.2</v>
      </c>
      <c r="D8" s="90">
        <v>3.14</v>
      </c>
      <c r="E8" s="90">
        <v>2.9</v>
      </c>
      <c r="F8" s="94">
        <v>2.84</v>
      </c>
      <c r="G8" s="25"/>
      <c r="H8" s="91">
        <v>2.14</v>
      </c>
      <c r="I8" s="90">
        <v>2.2090000000000001</v>
      </c>
      <c r="J8" s="90">
        <v>2.37</v>
      </c>
      <c r="K8" s="90">
        <v>2.36</v>
      </c>
      <c r="L8" s="90">
        <v>2.39</v>
      </c>
      <c r="M8" s="90">
        <v>2.36</v>
      </c>
      <c r="N8" s="90">
        <v>2.35</v>
      </c>
      <c r="O8" s="90">
        <v>2.34</v>
      </c>
      <c r="P8" s="90">
        <v>2.3199999999999998</v>
      </c>
      <c r="Q8" s="94">
        <v>2.2400000000000002</v>
      </c>
      <c r="R8" s="109"/>
      <c r="S8" s="91">
        <v>3.07</v>
      </c>
      <c r="T8" s="90">
        <v>3.08</v>
      </c>
      <c r="U8" s="90">
        <v>3.12</v>
      </c>
      <c r="V8" s="90">
        <v>2.91</v>
      </c>
      <c r="W8" s="94">
        <v>2.8</v>
      </c>
      <c r="X8" s="25"/>
      <c r="Y8" s="91">
        <v>5.19</v>
      </c>
      <c r="Z8" s="90">
        <v>5.26</v>
      </c>
      <c r="AA8" s="90">
        <v>5.22</v>
      </c>
      <c r="AB8" s="90">
        <v>5.37</v>
      </c>
      <c r="AC8" s="90">
        <v>5.51</v>
      </c>
      <c r="AD8" s="90">
        <v>5.66</v>
      </c>
      <c r="AE8" s="90">
        <v>5.57</v>
      </c>
      <c r="AF8" s="90">
        <v>5.72</v>
      </c>
      <c r="AG8" s="90">
        <v>5.44</v>
      </c>
      <c r="AH8" s="94">
        <v>5.29</v>
      </c>
    </row>
    <row r="9" spans="1:34" ht="16.5" x14ac:dyDescent="0.35">
      <c r="A9" s="110"/>
      <c r="B9" s="90">
        <v>3.12</v>
      </c>
      <c r="C9" s="90">
        <v>3.15</v>
      </c>
      <c r="D9" s="90">
        <v>3.05</v>
      </c>
      <c r="E9" s="90">
        <v>2.88</v>
      </c>
      <c r="F9" s="94">
        <v>2.73</v>
      </c>
      <c r="G9" s="25"/>
      <c r="H9" s="90">
        <v>2.2000000000000002</v>
      </c>
      <c r="I9" s="90">
        <v>2.23</v>
      </c>
      <c r="J9" s="90">
        <v>2.48</v>
      </c>
      <c r="K9" s="90">
        <v>2.46</v>
      </c>
      <c r="L9" s="90">
        <v>2.4</v>
      </c>
      <c r="M9" s="90">
        <v>2.38</v>
      </c>
      <c r="N9" s="90">
        <v>2.42</v>
      </c>
      <c r="O9" s="90">
        <v>2.37</v>
      </c>
      <c r="P9" s="90">
        <v>2.37</v>
      </c>
      <c r="Q9" s="94">
        <v>2.23</v>
      </c>
      <c r="R9" s="110"/>
      <c r="S9" s="90">
        <v>3.13</v>
      </c>
      <c r="T9" s="90">
        <v>3.1</v>
      </c>
      <c r="U9" s="90">
        <v>2.02</v>
      </c>
      <c r="V9" s="90">
        <v>2.82</v>
      </c>
      <c r="W9" s="94">
        <v>2.87</v>
      </c>
      <c r="X9" s="25"/>
      <c r="Y9" s="90">
        <v>5.35</v>
      </c>
      <c r="Z9" s="90">
        <v>5.43</v>
      </c>
      <c r="AA9" s="90">
        <v>5.51</v>
      </c>
      <c r="AB9" s="90">
        <v>5.41</v>
      </c>
      <c r="AC9" s="90">
        <v>5.44</v>
      </c>
      <c r="AD9" s="90">
        <v>5.49</v>
      </c>
      <c r="AE9" s="90">
        <v>5.56</v>
      </c>
      <c r="AF9" s="90">
        <v>5.77</v>
      </c>
      <c r="AG9" s="90">
        <v>5.65</v>
      </c>
      <c r="AH9" s="94">
        <v>5.49</v>
      </c>
    </row>
    <row r="10" spans="1:34" ht="16.5" x14ac:dyDescent="0.35">
      <c r="A10" s="111"/>
      <c r="B10" s="90">
        <v>3.03</v>
      </c>
      <c r="C10" s="90">
        <v>3.16</v>
      </c>
      <c r="D10" s="90">
        <v>3.18</v>
      </c>
      <c r="E10" s="90">
        <v>2.89</v>
      </c>
      <c r="F10" s="94">
        <v>2.75</v>
      </c>
      <c r="G10" s="31"/>
      <c r="H10" s="90">
        <v>2.13</v>
      </c>
      <c r="I10" s="90">
        <v>2.31</v>
      </c>
      <c r="J10" s="90">
        <v>2.36</v>
      </c>
      <c r="K10" s="90">
        <v>2.4</v>
      </c>
      <c r="L10" s="90">
        <v>2.37</v>
      </c>
      <c r="M10" s="90">
        <v>2.35</v>
      </c>
      <c r="N10" s="90">
        <v>2.33</v>
      </c>
      <c r="O10" s="90">
        <v>2.35</v>
      </c>
      <c r="P10" s="90">
        <v>2.27</v>
      </c>
      <c r="Q10" s="94">
        <v>2.19</v>
      </c>
      <c r="R10" s="111"/>
      <c r="S10" s="90">
        <v>3.28</v>
      </c>
      <c r="T10" s="90">
        <v>3.13</v>
      </c>
      <c r="U10" s="90">
        <v>3.1</v>
      </c>
      <c r="V10" s="90">
        <v>2.82</v>
      </c>
      <c r="W10" s="94">
        <v>2.84</v>
      </c>
      <c r="X10" s="31"/>
      <c r="Y10" s="90">
        <v>5.52</v>
      </c>
      <c r="Z10" s="90">
        <v>5.47</v>
      </c>
      <c r="AA10" s="90">
        <v>5.49</v>
      </c>
      <c r="AB10" s="90">
        <v>5.58</v>
      </c>
      <c r="AC10" s="90">
        <v>5.49</v>
      </c>
      <c r="AD10" s="90">
        <v>5.61</v>
      </c>
      <c r="AE10" s="90">
        <v>5.67</v>
      </c>
      <c r="AF10" s="90">
        <v>5.69</v>
      </c>
      <c r="AG10" s="90">
        <v>5.6</v>
      </c>
      <c r="AH10" s="94">
        <v>5.61</v>
      </c>
    </row>
    <row r="11" spans="1:34" ht="16.5" x14ac:dyDescent="0.35">
      <c r="A11" s="109"/>
      <c r="B11" s="96">
        <v>3.09</v>
      </c>
      <c r="C11" s="96">
        <v>3.19</v>
      </c>
      <c r="D11" s="96">
        <v>3.1</v>
      </c>
      <c r="E11" s="96">
        <v>2.8</v>
      </c>
      <c r="F11" s="97">
        <v>2.72</v>
      </c>
      <c r="G11" s="23"/>
      <c r="H11" s="96">
        <v>2.17</v>
      </c>
      <c r="I11" s="96">
        <v>2.2200000000000002</v>
      </c>
      <c r="J11" s="96">
        <v>2.29</v>
      </c>
      <c r="K11" s="96">
        <v>2.27</v>
      </c>
      <c r="L11" s="96">
        <v>2.35</v>
      </c>
      <c r="M11" s="96">
        <v>2.2999999999999998</v>
      </c>
      <c r="N11" s="96">
        <v>2.2400000000000002</v>
      </c>
      <c r="O11" s="96">
        <v>2.2599999999999998</v>
      </c>
      <c r="P11" s="96">
        <v>2.27</v>
      </c>
      <c r="Q11" s="97">
        <v>2.16</v>
      </c>
      <c r="R11" s="109"/>
      <c r="S11" s="96">
        <v>3.23</v>
      </c>
      <c r="T11" s="96">
        <v>3.17</v>
      </c>
      <c r="U11" s="96">
        <v>3.17</v>
      </c>
      <c r="V11" s="96">
        <v>2.89</v>
      </c>
      <c r="W11" s="97">
        <v>2.81</v>
      </c>
      <c r="X11" s="23"/>
      <c r="Y11" s="96">
        <v>5.48</v>
      </c>
      <c r="Z11" s="96">
        <v>5.53</v>
      </c>
      <c r="AA11" s="96">
        <v>5.54</v>
      </c>
      <c r="AB11" s="96">
        <v>5.46</v>
      </c>
      <c r="AC11" s="96">
        <v>5.61</v>
      </c>
      <c r="AD11" s="96">
        <v>5.68</v>
      </c>
      <c r="AE11" s="96">
        <v>5.68</v>
      </c>
      <c r="AF11" s="96">
        <v>5.72</v>
      </c>
      <c r="AG11" s="96">
        <v>5.75</v>
      </c>
      <c r="AH11" s="97">
        <v>5.5</v>
      </c>
    </row>
    <row r="12" spans="1:34" ht="16.5" x14ac:dyDescent="0.35">
      <c r="A12" s="109"/>
      <c r="B12" s="90">
        <v>3.07</v>
      </c>
      <c r="C12" s="90">
        <v>3.11</v>
      </c>
      <c r="D12" s="90">
        <v>3.11</v>
      </c>
      <c r="E12" s="90">
        <v>2.91</v>
      </c>
      <c r="F12" s="94">
        <v>2.74</v>
      </c>
      <c r="G12" s="25"/>
      <c r="H12" s="90">
        <v>2.0699999999999998</v>
      </c>
      <c r="I12" s="90">
        <v>2.2200000000000002</v>
      </c>
      <c r="J12" s="90">
        <v>2.33</v>
      </c>
      <c r="K12" s="90">
        <v>2.39</v>
      </c>
      <c r="L12" s="90">
        <v>2.33</v>
      </c>
      <c r="M12" s="90">
        <v>2.34</v>
      </c>
      <c r="N12" s="90">
        <v>2.3199999999999998</v>
      </c>
      <c r="O12" s="90">
        <v>2.25</v>
      </c>
      <c r="P12" s="90">
        <v>2.2999999999999998</v>
      </c>
      <c r="Q12" s="94">
        <v>2.2000000000000002</v>
      </c>
      <c r="R12" s="109"/>
      <c r="S12" s="90">
        <v>3.17</v>
      </c>
      <c r="T12" s="90">
        <v>3.09</v>
      </c>
      <c r="U12" s="90">
        <v>3.08</v>
      </c>
      <c r="V12" s="90">
        <v>2.86</v>
      </c>
      <c r="W12" s="94">
        <v>2.86</v>
      </c>
      <c r="X12" s="25"/>
      <c r="Y12" s="90">
        <v>5.33</v>
      </c>
      <c r="Z12" s="90">
        <v>5.54</v>
      </c>
      <c r="AA12" s="90">
        <v>5.53</v>
      </c>
      <c r="AB12" s="90">
        <v>5.56</v>
      </c>
      <c r="AC12" s="90">
        <v>5.67</v>
      </c>
      <c r="AD12" s="90">
        <v>5.63</v>
      </c>
      <c r="AE12" s="90">
        <v>5.73</v>
      </c>
      <c r="AF12" s="90">
        <v>5.71</v>
      </c>
      <c r="AG12" s="90">
        <v>5.65</v>
      </c>
      <c r="AH12" s="94">
        <v>5.52</v>
      </c>
    </row>
    <row r="13" spans="1:34" thickBot="1" x14ac:dyDescent="0.4">
      <c r="A13" s="112"/>
      <c r="B13" s="92">
        <v>3.08</v>
      </c>
      <c r="C13" s="92">
        <v>3.14</v>
      </c>
      <c r="D13" s="92">
        <v>3.16</v>
      </c>
      <c r="E13" s="92">
        <v>2.93</v>
      </c>
      <c r="F13" s="93">
        <v>2.76</v>
      </c>
      <c r="G13" s="33"/>
      <c r="H13" s="92">
        <v>2.09</v>
      </c>
      <c r="I13" s="92">
        <v>2.2000000000000002</v>
      </c>
      <c r="J13" s="92">
        <v>2.2799999999999998</v>
      </c>
      <c r="K13" s="92">
        <v>2.5099999999999998</v>
      </c>
      <c r="L13" s="92">
        <v>2.41</v>
      </c>
      <c r="M13" s="92">
        <v>2.36</v>
      </c>
      <c r="N13" s="92">
        <v>2.35</v>
      </c>
      <c r="O13" s="92">
        <v>2.3199999999999998</v>
      </c>
      <c r="P13" s="92">
        <v>2.3199999999999998</v>
      </c>
      <c r="Q13" s="93">
        <v>2.1800000000000002</v>
      </c>
      <c r="R13" s="112"/>
      <c r="S13" s="92">
        <v>3.16</v>
      </c>
      <c r="T13" s="92">
        <v>3.12</v>
      </c>
      <c r="U13" s="92">
        <v>3.19</v>
      </c>
      <c r="V13" s="92">
        <v>2.89</v>
      </c>
      <c r="W13" s="93">
        <v>2.88</v>
      </c>
      <c r="X13" s="33"/>
      <c r="Y13" s="92">
        <v>5.27</v>
      </c>
      <c r="Z13" s="92">
        <v>5.33</v>
      </c>
      <c r="AA13" s="92">
        <v>5.46</v>
      </c>
      <c r="AB13" s="92">
        <v>5.36</v>
      </c>
      <c r="AC13" s="92">
        <v>5.53</v>
      </c>
      <c r="AD13" s="92">
        <v>5.54</v>
      </c>
      <c r="AE13" s="92">
        <v>5.49</v>
      </c>
      <c r="AF13" s="92">
        <v>5.62</v>
      </c>
      <c r="AG13" s="92">
        <v>5.57</v>
      </c>
      <c r="AH13" s="93">
        <v>5.42</v>
      </c>
    </row>
    <row r="14" spans="1:34" ht="16.5" x14ac:dyDescent="0.35">
      <c r="A14" s="113" t="s">
        <v>75</v>
      </c>
      <c r="B14" s="114">
        <v>2.86</v>
      </c>
      <c r="C14" s="115">
        <v>2.9</v>
      </c>
      <c r="D14" s="115">
        <v>2.8</v>
      </c>
      <c r="E14" s="115">
        <v>2.58</v>
      </c>
      <c r="F14" s="116">
        <v>2.5499999999999998</v>
      </c>
      <c r="G14" s="113" t="s">
        <v>75</v>
      </c>
      <c r="H14" s="115">
        <v>1.97</v>
      </c>
      <c r="I14" s="115">
        <v>1.98</v>
      </c>
      <c r="J14" s="115">
        <v>2.09</v>
      </c>
      <c r="K14" s="115">
        <v>2.04</v>
      </c>
      <c r="L14" s="115">
        <v>2.08</v>
      </c>
      <c r="M14" s="115">
        <v>2.06</v>
      </c>
      <c r="N14" s="115">
        <v>2.06</v>
      </c>
      <c r="O14" s="115">
        <v>2.0699999999999998</v>
      </c>
      <c r="P14" s="115">
        <v>2.0499999999999998</v>
      </c>
      <c r="Q14" s="116">
        <v>1.96</v>
      </c>
      <c r="R14" s="113" t="s">
        <v>75</v>
      </c>
      <c r="S14" s="114">
        <v>1.2</v>
      </c>
      <c r="T14" s="115">
        <v>1.22</v>
      </c>
      <c r="U14" s="115">
        <v>1.17</v>
      </c>
      <c r="V14" s="115">
        <v>1.02</v>
      </c>
      <c r="W14" s="116">
        <v>0.99</v>
      </c>
      <c r="X14" s="113" t="s">
        <v>75</v>
      </c>
      <c r="Y14" s="115">
        <v>3.57</v>
      </c>
      <c r="Z14" s="115">
        <v>3.53</v>
      </c>
      <c r="AA14" s="115">
        <v>3.58</v>
      </c>
      <c r="AB14" s="115">
        <v>3.67</v>
      </c>
      <c r="AC14" s="115">
        <v>3.67</v>
      </c>
      <c r="AD14" s="115">
        <v>3.82</v>
      </c>
      <c r="AE14" s="115">
        <v>3.85</v>
      </c>
      <c r="AF14" s="115">
        <v>3.95</v>
      </c>
      <c r="AG14" s="115">
        <v>3.83</v>
      </c>
      <c r="AH14" s="116">
        <v>3.76</v>
      </c>
    </row>
    <row r="15" spans="1:34" ht="16.5" x14ac:dyDescent="0.35">
      <c r="A15" s="14"/>
      <c r="B15" s="98">
        <v>2.93</v>
      </c>
      <c r="C15" s="98">
        <v>2.92</v>
      </c>
      <c r="D15" s="98">
        <v>2.84</v>
      </c>
      <c r="E15" s="98">
        <v>2.57</v>
      </c>
      <c r="F15" s="99">
        <v>2.61</v>
      </c>
      <c r="G15" s="25"/>
      <c r="H15" s="98">
        <v>2.06</v>
      </c>
      <c r="I15" s="98">
        <v>1.99</v>
      </c>
      <c r="J15" s="98">
        <v>2.09</v>
      </c>
      <c r="K15" s="98">
        <v>2.09</v>
      </c>
      <c r="L15" s="98">
        <v>2.09</v>
      </c>
      <c r="M15" s="98">
        <v>2.09</v>
      </c>
      <c r="N15" s="98">
        <v>2.1</v>
      </c>
      <c r="O15" s="98">
        <v>2.11</v>
      </c>
      <c r="P15" s="98">
        <v>2.0699999999999998</v>
      </c>
      <c r="Q15" s="99">
        <v>2.0099999999999998</v>
      </c>
      <c r="R15" s="14"/>
      <c r="S15" s="98">
        <v>1.24</v>
      </c>
      <c r="T15" s="98">
        <v>1.23</v>
      </c>
      <c r="U15" s="98">
        <v>1.17</v>
      </c>
      <c r="V15" s="98">
        <v>1.02</v>
      </c>
      <c r="W15" s="99">
        <v>0.97</v>
      </c>
      <c r="X15" s="25"/>
      <c r="Y15" s="98">
        <v>3.62</v>
      </c>
      <c r="Z15" s="98">
        <v>3.52</v>
      </c>
      <c r="AA15" s="98">
        <v>3.59</v>
      </c>
      <c r="AB15" s="98">
        <v>3.68</v>
      </c>
      <c r="AC15" s="98">
        <v>3.82</v>
      </c>
      <c r="AD15" s="98">
        <v>3.92</v>
      </c>
      <c r="AE15" s="98">
        <v>3.98</v>
      </c>
      <c r="AF15" s="98">
        <v>4.03</v>
      </c>
      <c r="AG15" s="98">
        <v>3.84</v>
      </c>
      <c r="AH15" s="99">
        <v>3.76</v>
      </c>
    </row>
    <row r="16" spans="1:34" ht="16.5" x14ac:dyDescent="0.35">
      <c r="A16" s="14"/>
      <c r="B16" s="98">
        <v>2.92</v>
      </c>
      <c r="C16" s="98">
        <v>2.95</v>
      </c>
      <c r="D16" s="98">
        <v>2.82</v>
      </c>
      <c r="E16" s="98">
        <v>2.6</v>
      </c>
      <c r="F16" s="99">
        <v>2.59</v>
      </c>
      <c r="G16" s="25"/>
      <c r="H16" s="98">
        <v>2.0299999999999998</v>
      </c>
      <c r="I16" s="98">
        <v>1.97</v>
      </c>
      <c r="J16" s="98">
        <v>2.1</v>
      </c>
      <c r="K16" s="98">
        <v>2.1</v>
      </c>
      <c r="L16" s="98">
        <v>2.1</v>
      </c>
      <c r="M16" s="98">
        <v>2.11</v>
      </c>
      <c r="N16" s="98">
        <v>2.09</v>
      </c>
      <c r="O16" s="98">
        <v>2.08</v>
      </c>
      <c r="P16" s="98">
        <v>2.08</v>
      </c>
      <c r="Q16" s="99">
        <v>2.0099999999999998</v>
      </c>
      <c r="R16" s="14"/>
      <c r="S16" s="98">
        <v>1.21</v>
      </c>
      <c r="T16" s="98">
        <v>1.27</v>
      </c>
      <c r="U16" s="98">
        <v>1.18</v>
      </c>
      <c r="V16" s="98">
        <v>1.03</v>
      </c>
      <c r="W16" s="99">
        <v>0.96</v>
      </c>
      <c r="X16" s="25"/>
      <c r="Y16" s="98">
        <v>3.64</v>
      </c>
      <c r="Z16" s="98">
        <v>3.54</v>
      </c>
      <c r="AA16" s="98">
        <v>3.55</v>
      </c>
      <c r="AB16" s="98">
        <v>3.64</v>
      </c>
      <c r="AC16" s="98">
        <v>3.74</v>
      </c>
      <c r="AD16" s="98">
        <v>3.86</v>
      </c>
      <c r="AE16" s="98">
        <v>3.99</v>
      </c>
      <c r="AF16" s="98">
        <v>3.99</v>
      </c>
      <c r="AG16" s="98">
        <v>3.88</v>
      </c>
      <c r="AH16" s="99">
        <v>3.62</v>
      </c>
    </row>
    <row r="17" spans="1:34" ht="16.5" x14ac:dyDescent="0.35">
      <c r="A17" s="14"/>
      <c r="B17" s="98">
        <v>2.88</v>
      </c>
      <c r="C17" s="98">
        <v>2.99</v>
      </c>
      <c r="D17" s="98">
        <v>2.86</v>
      </c>
      <c r="E17" s="98">
        <v>2.62</v>
      </c>
      <c r="F17" s="99">
        <v>2.57</v>
      </c>
      <c r="G17" s="25"/>
      <c r="H17" s="98">
        <v>2.09</v>
      </c>
      <c r="I17" s="98">
        <v>1.98</v>
      </c>
      <c r="J17" s="98">
        <v>2.09</v>
      </c>
      <c r="K17" s="98">
        <v>2.08</v>
      </c>
      <c r="L17" s="98">
        <v>2.1</v>
      </c>
      <c r="M17" s="98">
        <v>2.09</v>
      </c>
      <c r="N17" s="98">
        <v>2.14</v>
      </c>
      <c r="O17" s="98">
        <v>2.14</v>
      </c>
      <c r="P17" s="98">
        <v>2.0699999999999998</v>
      </c>
      <c r="Q17" s="99">
        <v>2.0299999999999998</v>
      </c>
      <c r="R17" s="14"/>
      <c r="S17" s="98">
        <v>1.17</v>
      </c>
      <c r="T17" s="98">
        <v>1.28</v>
      </c>
      <c r="U17" s="98">
        <v>1.17</v>
      </c>
      <c r="V17" s="98">
        <v>1.02</v>
      </c>
      <c r="W17" s="99">
        <v>0.96</v>
      </c>
      <c r="X17" s="25"/>
      <c r="Y17" s="98">
        <v>3.62</v>
      </c>
      <c r="Z17" s="98">
        <v>3.48</v>
      </c>
      <c r="AA17" s="98">
        <v>3.57</v>
      </c>
      <c r="AB17" s="98">
        <v>3.67</v>
      </c>
      <c r="AC17" s="98">
        <v>3.77</v>
      </c>
      <c r="AD17" s="98">
        <v>3.88</v>
      </c>
      <c r="AE17" s="98">
        <v>3.92</v>
      </c>
      <c r="AF17" s="98">
        <v>3.94</v>
      </c>
      <c r="AG17" s="98">
        <v>3.82</v>
      </c>
      <c r="AH17" s="99">
        <v>3.68</v>
      </c>
    </row>
    <row r="18" spans="1:34" ht="16.5" x14ac:dyDescent="0.35">
      <c r="A18" s="14"/>
      <c r="B18" s="98">
        <v>2.9</v>
      </c>
      <c r="C18" s="98">
        <v>2.89</v>
      </c>
      <c r="D18" s="98">
        <v>2.8</v>
      </c>
      <c r="E18" s="98">
        <v>2.63</v>
      </c>
      <c r="F18" s="99">
        <v>2.5499999999999998</v>
      </c>
      <c r="G18" s="25"/>
      <c r="H18" s="98">
        <v>2.0499999999999998</v>
      </c>
      <c r="I18" s="98">
        <v>1.95</v>
      </c>
      <c r="J18" s="98">
        <v>2.02</v>
      </c>
      <c r="K18" s="98">
        <v>2.0499999999999998</v>
      </c>
      <c r="L18" s="98">
        <v>2.08</v>
      </c>
      <c r="M18" s="98">
        <v>2.04</v>
      </c>
      <c r="N18" s="98">
        <v>2.06</v>
      </c>
      <c r="O18" s="98">
        <v>2.08</v>
      </c>
      <c r="P18" s="98">
        <v>2.0099999999999998</v>
      </c>
      <c r="Q18" s="99">
        <v>1.97</v>
      </c>
      <c r="R18" s="14"/>
      <c r="S18" s="98">
        <v>1.19</v>
      </c>
      <c r="T18" s="98">
        <v>1.1599999999999999</v>
      </c>
      <c r="U18" s="98">
        <v>1.18</v>
      </c>
      <c r="V18" s="98">
        <v>1</v>
      </c>
      <c r="W18" s="99">
        <v>0.97</v>
      </c>
      <c r="X18" s="25"/>
      <c r="Y18" s="98">
        <v>3.53</v>
      </c>
      <c r="Z18" s="98">
        <v>3.47</v>
      </c>
      <c r="AA18" s="98">
        <v>3.47</v>
      </c>
      <c r="AB18" s="98">
        <v>3.62</v>
      </c>
      <c r="AC18" s="98">
        <v>3.69</v>
      </c>
      <c r="AD18" s="98">
        <v>3.86</v>
      </c>
      <c r="AE18" s="98">
        <v>3.86</v>
      </c>
      <c r="AF18" s="98">
        <v>3.88</v>
      </c>
      <c r="AG18" s="98">
        <v>3.82</v>
      </c>
      <c r="AH18" s="99">
        <v>3.66</v>
      </c>
    </row>
    <row r="19" spans="1:34" ht="16.5" x14ac:dyDescent="0.35">
      <c r="A19" s="14"/>
      <c r="B19" s="98">
        <v>2.76</v>
      </c>
      <c r="C19" s="98">
        <v>2.85</v>
      </c>
      <c r="D19" s="98">
        <v>2.81</v>
      </c>
      <c r="E19" s="98">
        <v>2.62</v>
      </c>
      <c r="F19" s="99">
        <v>2.4500000000000002</v>
      </c>
      <c r="G19" s="25"/>
      <c r="H19" s="98">
        <v>1.86</v>
      </c>
      <c r="I19" s="98">
        <v>2.04</v>
      </c>
      <c r="J19" s="98">
        <v>2.14</v>
      </c>
      <c r="K19" s="98">
        <v>2.11</v>
      </c>
      <c r="L19" s="98">
        <v>2.04</v>
      </c>
      <c r="M19" s="98">
        <v>2.04</v>
      </c>
      <c r="N19" s="98">
        <v>2.0499999999999998</v>
      </c>
      <c r="O19" s="98">
        <v>2.0499999999999998</v>
      </c>
      <c r="P19" s="98">
        <v>1.95</v>
      </c>
      <c r="Q19" s="99">
        <v>1.86</v>
      </c>
      <c r="R19" s="14"/>
      <c r="S19" s="98">
        <v>1.83</v>
      </c>
      <c r="T19" s="98">
        <v>1.77</v>
      </c>
      <c r="U19" s="98">
        <v>1.71</v>
      </c>
      <c r="V19" s="98">
        <v>1.42</v>
      </c>
      <c r="W19" s="99">
        <v>1.42</v>
      </c>
      <c r="X19" s="25"/>
      <c r="Y19" s="98">
        <v>3.87</v>
      </c>
      <c r="Z19" s="98">
        <v>3.99</v>
      </c>
      <c r="AA19" s="98">
        <v>3.98</v>
      </c>
      <c r="AB19" s="98">
        <v>4.01</v>
      </c>
      <c r="AC19" s="98">
        <v>4.03</v>
      </c>
      <c r="AD19" s="98">
        <v>4.07</v>
      </c>
      <c r="AE19" s="98">
        <v>4.0599999999999996</v>
      </c>
      <c r="AF19" s="98">
        <v>4.12</v>
      </c>
      <c r="AG19" s="98">
        <v>4.12</v>
      </c>
      <c r="AH19" s="99">
        <v>4.07</v>
      </c>
    </row>
    <row r="20" spans="1:34" ht="16.5" x14ac:dyDescent="0.35">
      <c r="A20" s="14"/>
      <c r="B20" s="98">
        <v>2.78</v>
      </c>
      <c r="C20" s="98">
        <v>2.92</v>
      </c>
      <c r="D20" s="98">
        <v>2.85</v>
      </c>
      <c r="E20" s="98">
        <v>2.63</v>
      </c>
      <c r="F20" s="99">
        <v>2.4700000000000002</v>
      </c>
      <c r="G20" s="25"/>
      <c r="H20" s="98">
        <v>1.86</v>
      </c>
      <c r="I20" s="98">
        <v>2.02</v>
      </c>
      <c r="J20" s="98">
        <v>2.11</v>
      </c>
      <c r="K20" s="98">
        <v>2.14</v>
      </c>
      <c r="L20" s="98">
        <v>2.12</v>
      </c>
      <c r="M20" s="98">
        <v>2.0499999999999998</v>
      </c>
      <c r="N20" s="98">
        <v>2.02</v>
      </c>
      <c r="O20" s="98">
        <v>2.02</v>
      </c>
      <c r="P20" s="98">
        <v>1.96</v>
      </c>
      <c r="Q20" s="99">
        <v>1.87</v>
      </c>
      <c r="R20" s="14"/>
      <c r="S20" s="98">
        <v>1.81</v>
      </c>
      <c r="T20" s="98">
        <v>1.74</v>
      </c>
      <c r="U20" s="98">
        <v>1.66</v>
      </c>
      <c r="V20" s="98">
        <v>1.35</v>
      </c>
      <c r="W20" s="99">
        <v>1.42</v>
      </c>
      <c r="X20" s="25"/>
      <c r="Y20" s="98">
        <v>3.82</v>
      </c>
      <c r="Z20" s="98">
        <v>3.97</v>
      </c>
      <c r="AA20" s="98">
        <v>4.05</v>
      </c>
      <c r="AB20" s="98">
        <v>3.94</v>
      </c>
      <c r="AC20" s="98">
        <v>4.03</v>
      </c>
      <c r="AD20" s="98">
        <v>3.99</v>
      </c>
      <c r="AE20" s="98">
        <v>4.05</v>
      </c>
      <c r="AF20" s="98">
        <v>4.1100000000000003</v>
      </c>
      <c r="AG20" s="98">
        <v>4.0999999999999996</v>
      </c>
      <c r="AH20" s="99">
        <v>3.9</v>
      </c>
    </row>
    <row r="21" spans="1:34" ht="16.5" x14ac:dyDescent="0.35">
      <c r="A21" s="14"/>
      <c r="B21" s="98">
        <v>2.81</v>
      </c>
      <c r="C21" s="98">
        <v>2.9</v>
      </c>
      <c r="D21" s="98">
        <v>2.86</v>
      </c>
      <c r="E21" s="98">
        <v>2.62</v>
      </c>
      <c r="F21" s="99">
        <v>2.5099999999999998</v>
      </c>
      <c r="G21" s="25"/>
      <c r="H21" s="98">
        <v>1.86</v>
      </c>
      <c r="I21" s="98">
        <v>2.02</v>
      </c>
      <c r="J21" s="98">
        <v>2.08</v>
      </c>
      <c r="K21" s="98">
        <v>2.0699999999999998</v>
      </c>
      <c r="L21" s="98">
        <v>2.04</v>
      </c>
      <c r="M21" s="98">
        <v>2</v>
      </c>
      <c r="N21" s="98">
        <v>1.99</v>
      </c>
      <c r="O21" s="98">
        <v>2.0099999999999998</v>
      </c>
      <c r="P21" s="98">
        <v>1.98</v>
      </c>
      <c r="Q21" s="99">
        <v>1.84</v>
      </c>
      <c r="R21" s="14"/>
      <c r="S21" s="98">
        <v>1.85</v>
      </c>
      <c r="T21" s="98">
        <v>1.75</v>
      </c>
      <c r="U21" s="98">
        <v>1.68</v>
      </c>
      <c r="V21" s="98">
        <v>1.4</v>
      </c>
      <c r="W21" s="99">
        <v>1.41</v>
      </c>
      <c r="X21" s="25"/>
      <c r="Y21" s="98">
        <v>3.92</v>
      </c>
      <c r="Z21" s="98">
        <v>3.98</v>
      </c>
      <c r="AA21" s="98">
        <v>4</v>
      </c>
      <c r="AB21" s="98">
        <v>3.93</v>
      </c>
      <c r="AC21" s="98">
        <v>3.98</v>
      </c>
      <c r="AD21" s="98">
        <v>4.09</v>
      </c>
      <c r="AE21" s="98">
        <v>4.09</v>
      </c>
      <c r="AF21" s="98">
        <v>4.12</v>
      </c>
      <c r="AG21" s="98">
        <v>4.16</v>
      </c>
      <c r="AH21" s="99">
        <v>4.01</v>
      </c>
    </row>
    <row r="22" spans="1:34" ht="16.5" x14ac:dyDescent="0.35">
      <c r="A22" s="14"/>
      <c r="B22" s="98">
        <v>2.81</v>
      </c>
      <c r="C22" s="98">
        <v>2.89</v>
      </c>
      <c r="D22" s="98">
        <v>2.82</v>
      </c>
      <c r="E22" s="98">
        <v>2.6</v>
      </c>
      <c r="F22" s="99">
        <v>2.46</v>
      </c>
      <c r="G22" s="25"/>
      <c r="H22" s="98">
        <v>1.83</v>
      </c>
      <c r="I22" s="98">
        <v>1.98</v>
      </c>
      <c r="J22" s="98">
        <v>2.06</v>
      </c>
      <c r="K22" s="98">
        <v>2.1</v>
      </c>
      <c r="L22" s="98">
        <v>2.06</v>
      </c>
      <c r="M22" s="98">
        <v>2.06</v>
      </c>
      <c r="N22" s="98">
        <v>2.02</v>
      </c>
      <c r="O22" s="98">
        <v>2</v>
      </c>
      <c r="P22" s="98">
        <v>1.98</v>
      </c>
      <c r="Q22" s="99">
        <v>1.87</v>
      </c>
      <c r="R22" s="14"/>
      <c r="S22" s="98">
        <v>1.88</v>
      </c>
      <c r="T22" s="98">
        <v>1.76</v>
      </c>
      <c r="U22" s="98">
        <v>1.68</v>
      </c>
      <c r="V22" s="98">
        <v>1.43</v>
      </c>
      <c r="W22" s="99">
        <v>1.47</v>
      </c>
      <c r="X22" s="25"/>
      <c r="Y22" s="98">
        <v>3.93</v>
      </c>
      <c r="Z22" s="98">
        <v>3.96</v>
      </c>
      <c r="AA22" s="98">
        <v>3.98</v>
      </c>
      <c r="AB22" s="98">
        <v>3.94</v>
      </c>
      <c r="AC22" s="98">
        <v>4.0599999999999996</v>
      </c>
      <c r="AD22" s="98">
        <v>4.04</v>
      </c>
      <c r="AE22" s="98">
        <v>4.1100000000000003</v>
      </c>
      <c r="AF22" s="98">
        <v>4.1100000000000003</v>
      </c>
      <c r="AG22" s="98">
        <v>4.0599999999999996</v>
      </c>
      <c r="AH22" s="99">
        <v>4.03</v>
      </c>
    </row>
    <row r="23" spans="1:34" thickBot="1" x14ac:dyDescent="0.4">
      <c r="A23" s="107"/>
      <c r="B23" s="117">
        <v>2.8</v>
      </c>
      <c r="C23" s="117">
        <v>2.86</v>
      </c>
      <c r="D23" s="117">
        <v>2.83</v>
      </c>
      <c r="E23" s="117">
        <v>2.6</v>
      </c>
      <c r="F23" s="118">
        <v>2.46</v>
      </c>
      <c r="G23" s="106"/>
      <c r="H23" s="117">
        <v>1.89</v>
      </c>
      <c r="I23" s="117">
        <v>2.08</v>
      </c>
      <c r="J23" s="117">
        <v>2.17</v>
      </c>
      <c r="K23" s="117">
        <v>2.2000000000000002</v>
      </c>
      <c r="L23" s="117">
        <v>2.1</v>
      </c>
      <c r="M23" s="117">
        <v>2.1</v>
      </c>
      <c r="N23" s="117">
        <v>2.08</v>
      </c>
      <c r="O23" s="117">
        <v>2.08</v>
      </c>
      <c r="P23" s="117">
        <v>1.98</v>
      </c>
      <c r="Q23" s="118">
        <v>1.87</v>
      </c>
      <c r="R23" s="107"/>
      <c r="S23" s="117">
        <v>1.81</v>
      </c>
      <c r="T23" s="117">
        <v>1.85</v>
      </c>
      <c r="U23" s="117">
        <v>1.74</v>
      </c>
      <c r="V23" s="117">
        <v>1.43</v>
      </c>
      <c r="W23" s="118">
        <v>1.4</v>
      </c>
      <c r="X23" s="106"/>
      <c r="Y23" s="117">
        <v>3.83</v>
      </c>
      <c r="Z23" s="117">
        <v>3.97</v>
      </c>
      <c r="AA23" s="117">
        <v>3.92</v>
      </c>
      <c r="AB23" s="117">
        <v>4.04</v>
      </c>
      <c r="AC23" s="117">
        <v>4.03</v>
      </c>
      <c r="AD23" s="117">
        <v>3.95</v>
      </c>
      <c r="AE23" s="117">
        <v>4.01</v>
      </c>
      <c r="AF23" s="117">
        <v>4.0599999999999996</v>
      </c>
      <c r="AG23" s="117">
        <v>4.0199999999999996</v>
      </c>
      <c r="AH23" s="118">
        <v>3.96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0.27679999999999971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0.27898999999999941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1.6212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1.6622000000000003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0.48262564102564054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0.42921538461538367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1.1675308641975308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1.0993386243386247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1.5637070769230752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1.390657846153843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1.5131199999999998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1.6622000000000003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0.28000000000000025</v>
      </c>
      <c r="C33" s="67">
        <f t="shared" ref="C33:F33" si="0">C4-C14</f>
        <v>0.33000000000000007</v>
      </c>
      <c r="D33" s="67">
        <f t="shared" si="0"/>
        <v>0.29000000000000004</v>
      </c>
      <c r="E33" s="67">
        <f t="shared" si="0"/>
        <v>0.33999999999999986</v>
      </c>
      <c r="F33" s="68">
        <f t="shared" si="0"/>
        <v>0.25</v>
      </c>
      <c r="G33" s="69" t="s">
        <v>56</v>
      </c>
      <c r="H33" s="22">
        <f>H4-H14</f>
        <v>0.19999999999999996</v>
      </c>
      <c r="I33" s="22">
        <f t="shared" ref="I33:Q33" si="1">I4-I14</f>
        <v>0.31000000000000005</v>
      </c>
      <c r="J33" s="22">
        <f t="shared" si="1"/>
        <v>0.29000000000000004</v>
      </c>
      <c r="K33" s="22">
        <f t="shared" si="1"/>
        <v>0.35999999999999988</v>
      </c>
      <c r="L33" s="22">
        <f t="shared" si="1"/>
        <v>0.27</v>
      </c>
      <c r="M33" s="22">
        <f t="shared" si="1"/>
        <v>0.25999999999999979</v>
      </c>
      <c r="N33" s="22">
        <f t="shared" si="1"/>
        <v>0.29999999999999982</v>
      </c>
      <c r="O33" s="22">
        <f t="shared" si="1"/>
        <v>0.30000000000000027</v>
      </c>
      <c r="P33" s="22">
        <f t="shared" si="1"/>
        <v>0.25</v>
      </c>
      <c r="Q33" s="70">
        <f t="shared" si="1"/>
        <v>0.27</v>
      </c>
      <c r="R33" s="66" t="s">
        <v>52</v>
      </c>
      <c r="S33" s="67">
        <f>S4-S14</f>
        <v>1.8499999999999999</v>
      </c>
      <c r="T33" s="67">
        <f t="shared" ref="T33:W33" si="2">T4-T14</f>
        <v>1.93</v>
      </c>
      <c r="U33" s="67">
        <f t="shared" si="2"/>
        <v>1.8900000000000001</v>
      </c>
      <c r="V33" s="67">
        <f t="shared" si="2"/>
        <v>1.87</v>
      </c>
      <c r="W33" s="68">
        <f t="shared" si="2"/>
        <v>1.78</v>
      </c>
      <c r="X33" s="69" t="s">
        <v>56</v>
      </c>
      <c r="Y33" s="22">
        <f>Y4-Y14</f>
        <v>1.6400000000000001</v>
      </c>
      <c r="Z33" s="22">
        <f t="shared" ref="Z33:AH33" si="3">Z4-Z14</f>
        <v>1.8199999999999998</v>
      </c>
      <c r="AA33" s="22">
        <f t="shared" si="3"/>
        <v>1.7699999999999996</v>
      </c>
      <c r="AB33" s="22">
        <f t="shared" si="3"/>
        <v>1.8600000000000003</v>
      </c>
      <c r="AC33" s="22">
        <f t="shared" si="3"/>
        <v>1.9299999999999997</v>
      </c>
      <c r="AD33" s="22">
        <f t="shared" si="3"/>
        <v>1.9899999999999998</v>
      </c>
      <c r="AE33" s="22">
        <f t="shared" si="3"/>
        <v>1.8900000000000001</v>
      </c>
      <c r="AF33" s="22">
        <f t="shared" si="3"/>
        <v>1.79</v>
      </c>
      <c r="AG33" s="22">
        <f t="shared" si="3"/>
        <v>1.7599999999999998</v>
      </c>
      <c r="AH33" s="70">
        <f t="shared" si="3"/>
        <v>1.6100000000000003</v>
      </c>
    </row>
    <row r="34" spans="1:34" ht="16.5" x14ac:dyDescent="0.35">
      <c r="A34" s="55"/>
      <c r="B34" s="54">
        <f t="shared" ref="B34:F42" si="4">B5-B15</f>
        <v>0.2799999999999998</v>
      </c>
      <c r="C34" s="54">
        <f t="shared" si="4"/>
        <v>0.26000000000000023</v>
      </c>
      <c r="D34" s="54">
        <f t="shared" si="4"/>
        <v>0.29000000000000004</v>
      </c>
      <c r="E34" s="54">
        <f t="shared" si="4"/>
        <v>0.2200000000000002</v>
      </c>
      <c r="F34" s="56">
        <f t="shared" si="4"/>
        <v>0.26000000000000023</v>
      </c>
      <c r="G34" s="71"/>
      <c r="H34" s="22">
        <f t="shared" ref="H34:Q42" si="5">H5-H15</f>
        <v>0.12999999999999989</v>
      </c>
      <c r="I34" s="22">
        <f t="shared" si="5"/>
        <v>0.30000000000000004</v>
      </c>
      <c r="J34" s="22">
        <f t="shared" si="5"/>
        <v>0.33000000000000007</v>
      </c>
      <c r="K34" s="22">
        <f t="shared" si="5"/>
        <v>0.31000000000000005</v>
      </c>
      <c r="L34" s="22">
        <f t="shared" si="5"/>
        <v>0.31000000000000005</v>
      </c>
      <c r="M34" s="22">
        <f t="shared" si="5"/>
        <v>0.26000000000000023</v>
      </c>
      <c r="N34" s="22">
        <f t="shared" si="5"/>
        <v>0.27</v>
      </c>
      <c r="O34" s="22">
        <f t="shared" si="5"/>
        <v>0.2200000000000002</v>
      </c>
      <c r="P34" s="22">
        <f t="shared" si="5"/>
        <v>0.22999999999999998</v>
      </c>
      <c r="Q34" s="70">
        <f t="shared" si="5"/>
        <v>0.26000000000000023</v>
      </c>
      <c r="R34" s="55"/>
      <c r="S34" s="54">
        <f t="shared" ref="S34:W42" si="6">S5-S15</f>
        <v>1.82</v>
      </c>
      <c r="T34" s="54">
        <f t="shared" si="6"/>
        <v>1.8599999999999999</v>
      </c>
      <c r="U34" s="54">
        <f t="shared" si="6"/>
        <v>2.02</v>
      </c>
      <c r="V34" s="54">
        <f t="shared" si="6"/>
        <v>1.9</v>
      </c>
      <c r="W34" s="56">
        <f t="shared" si="6"/>
        <v>1.9000000000000001</v>
      </c>
      <c r="X34" s="71"/>
      <c r="Y34" s="22">
        <f t="shared" ref="Y34:AH42" si="7">Y5-Y15</f>
        <v>1.79</v>
      </c>
      <c r="Z34" s="22">
        <f t="shared" si="7"/>
        <v>1.9499999999999997</v>
      </c>
      <c r="AA34" s="22">
        <f t="shared" si="7"/>
        <v>1.7199999999999998</v>
      </c>
      <c r="AB34" s="22">
        <f t="shared" si="7"/>
        <v>1.8900000000000001</v>
      </c>
      <c r="AC34" s="22">
        <f t="shared" si="7"/>
        <v>1.8400000000000003</v>
      </c>
      <c r="AD34" s="22">
        <f t="shared" si="7"/>
        <v>1.88</v>
      </c>
      <c r="AE34" s="22">
        <f t="shared" si="7"/>
        <v>1.85</v>
      </c>
      <c r="AF34" s="22">
        <f t="shared" si="7"/>
        <v>1.7299999999999995</v>
      </c>
      <c r="AG34" s="22">
        <f t="shared" si="7"/>
        <v>1.7700000000000005</v>
      </c>
      <c r="AH34" s="70">
        <f t="shared" si="7"/>
        <v>1.6600000000000001</v>
      </c>
    </row>
    <row r="35" spans="1:34" ht="16.5" x14ac:dyDescent="0.35">
      <c r="A35" s="55"/>
      <c r="B35" s="54">
        <f t="shared" si="4"/>
        <v>0.20000000000000018</v>
      </c>
      <c r="C35" s="54">
        <f t="shared" si="4"/>
        <v>0.27</v>
      </c>
      <c r="D35" s="54">
        <f t="shared" si="4"/>
        <v>0.30000000000000027</v>
      </c>
      <c r="E35" s="54">
        <f t="shared" si="4"/>
        <v>0.29999999999999982</v>
      </c>
      <c r="F35" s="56">
        <f t="shared" si="4"/>
        <v>0.25</v>
      </c>
      <c r="G35" s="71"/>
      <c r="H35" s="22">
        <f t="shared" si="5"/>
        <v>0.17000000000000037</v>
      </c>
      <c r="I35" s="22">
        <f t="shared" si="5"/>
        <v>0.3600000000000001</v>
      </c>
      <c r="J35" s="22">
        <f t="shared" si="5"/>
        <v>0.25999999999999979</v>
      </c>
      <c r="K35" s="22">
        <f t="shared" si="5"/>
        <v>0.2799999999999998</v>
      </c>
      <c r="L35" s="22">
        <f t="shared" si="5"/>
        <v>0.2799999999999998</v>
      </c>
      <c r="M35" s="22">
        <f t="shared" si="5"/>
        <v>0.28000000000000025</v>
      </c>
      <c r="N35" s="22">
        <f t="shared" si="5"/>
        <v>0.29000000000000004</v>
      </c>
      <c r="O35" s="22">
        <f t="shared" si="5"/>
        <v>0.29999999999999982</v>
      </c>
      <c r="P35" s="22">
        <f t="shared" si="5"/>
        <v>0.27</v>
      </c>
      <c r="Q35" s="70">
        <f t="shared" si="5"/>
        <v>0.32000000000000028</v>
      </c>
      <c r="R35" s="55"/>
      <c r="S35" s="54">
        <f t="shared" si="6"/>
        <v>1.85</v>
      </c>
      <c r="T35" s="54">
        <f t="shared" si="6"/>
        <v>1.81</v>
      </c>
      <c r="U35" s="54">
        <f t="shared" si="6"/>
        <v>1.99</v>
      </c>
      <c r="V35" s="54">
        <f t="shared" si="6"/>
        <v>1.89</v>
      </c>
      <c r="W35" s="56">
        <f t="shared" si="6"/>
        <v>1.81</v>
      </c>
      <c r="X35" s="71"/>
      <c r="Y35" s="22">
        <f t="shared" si="7"/>
        <v>1.7099999999999995</v>
      </c>
      <c r="Z35" s="22">
        <f t="shared" si="7"/>
        <v>1.92</v>
      </c>
      <c r="AA35" s="22">
        <f t="shared" si="7"/>
        <v>1.75</v>
      </c>
      <c r="AB35" s="22">
        <f t="shared" si="7"/>
        <v>1.8599999999999999</v>
      </c>
      <c r="AC35" s="22">
        <f t="shared" si="7"/>
        <v>1.83</v>
      </c>
      <c r="AD35" s="22">
        <f t="shared" si="7"/>
        <v>1.8599999999999999</v>
      </c>
      <c r="AE35" s="22">
        <f t="shared" si="7"/>
        <v>1.7699999999999996</v>
      </c>
      <c r="AF35" s="22">
        <f t="shared" si="7"/>
        <v>1.79</v>
      </c>
      <c r="AG35" s="22">
        <f t="shared" si="7"/>
        <v>1.7700000000000005</v>
      </c>
      <c r="AH35" s="70">
        <f t="shared" si="7"/>
        <v>1.75</v>
      </c>
    </row>
    <row r="36" spans="1:34" ht="16.5" x14ac:dyDescent="0.35">
      <c r="A36" s="55"/>
      <c r="B36" s="54">
        <f t="shared" si="4"/>
        <v>0.27</v>
      </c>
      <c r="C36" s="54">
        <f t="shared" si="4"/>
        <v>0.19999999999999973</v>
      </c>
      <c r="D36" s="54">
        <f t="shared" si="4"/>
        <v>0.32000000000000028</v>
      </c>
      <c r="E36" s="54">
        <f t="shared" si="4"/>
        <v>0.25</v>
      </c>
      <c r="F36" s="56">
        <f t="shared" si="4"/>
        <v>0.3400000000000003</v>
      </c>
      <c r="G36" s="71"/>
      <c r="H36" s="22">
        <f t="shared" si="5"/>
        <v>8.0000000000000071E-2</v>
      </c>
      <c r="I36" s="22">
        <f t="shared" si="5"/>
        <v>0.35000000000000009</v>
      </c>
      <c r="J36" s="22">
        <f t="shared" si="5"/>
        <v>0.29000000000000004</v>
      </c>
      <c r="K36" s="22">
        <f t="shared" si="5"/>
        <v>0.31000000000000005</v>
      </c>
      <c r="L36" s="22">
        <f t="shared" si="5"/>
        <v>0.29999999999999982</v>
      </c>
      <c r="M36" s="22">
        <f t="shared" si="5"/>
        <v>0.29000000000000004</v>
      </c>
      <c r="N36" s="22">
        <f t="shared" si="5"/>
        <v>0.2799999999999998</v>
      </c>
      <c r="O36" s="22">
        <f t="shared" si="5"/>
        <v>0.23999999999999977</v>
      </c>
      <c r="P36" s="22">
        <f t="shared" si="5"/>
        <v>0.27</v>
      </c>
      <c r="Q36" s="70">
        <f t="shared" si="5"/>
        <v>0.29000000000000004</v>
      </c>
      <c r="R36" s="55"/>
      <c r="S36" s="54">
        <f t="shared" si="6"/>
        <v>1.85</v>
      </c>
      <c r="T36" s="54">
        <f t="shared" si="6"/>
        <v>1.82</v>
      </c>
      <c r="U36" s="54">
        <f t="shared" si="6"/>
        <v>1.9</v>
      </c>
      <c r="V36" s="54">
        <f t="shared" si="6"/>
        <v>1.9500000000000002</v>
      </c>
      <c r="W36" s="56">
        <f t="shared" si="6"/>
        <v>1.88</v>
      </c>
      <c r="X36" s="71"/>
      <c r="Y36" s="22">
        <f t="shared" si="7"/>
        <v>1.7199999999999998</v>
      </c>
      <c r="Z36" s="22">
        <f t="shared" si="7"/>
        <v>1.7799999999999998</v>
      </c>
      <c r="AA36" s="22">
        <f t="shared" si="7"/>
        <v>1.6999999999999997</v>
      </c>
      <c r="AB36" s="22">
        <f t="shared" si="7"/>
        <v>1.7800000000000002</v>
      </c>
      <c r="AC36" s="22">
        <f t="shared" si="7"/>
        <v>1.9099999999999997</v>
      </c>
      <c r="AD36" s="22">
        <f t="shared" si="7"/>
        <v>1.8899999999999997</v>
      </c>
      <c r="AE36" s="22">
        <f t="shared" si="7"/>
        <v>1.8499999999999996</v>
      </c>
      <c r="AF36" s="22">
        <f t="shared" si="7"/>
        <v>1.8800000000000003</v>
      </c>
      <c r="AG36" s="22">
        <f t="shared" si="7"/>
        <v>1.8000000000000003</v>
      </c>
      <c r="AH36" s="70">
        <f t="shared" si="7"/>
        <v>1.7200000000000002</v>
      </c>
    </row>
    <row r="37" spans="1:34" ht="16.5" x14ac:dyDescent="0.35">
      <c r="A37" s="55"/>
      <c r="B37" s="54">
        <f t="shared" si="4"/>
        <v>0.25</v>
      </c>
      <c r="C37" s="54">
        <f t="shared" si="4"/>
        <v>0.31000000000000005</v>
      </c>
      <c r="D37" s="54">
        <f t="shared" si="4"/>
        <v>0.3400000000000003</v>
      </c>
      <c r="E37" s="54">
        <f t="shared" si="4"/>
        <v>0.27</v>
      </c>
      <c r="F37" s="56">
        <f t="shared" si="4"/>
        <v>0.29000000000000004</v>
      </c>
      <c r="G37" s="71"/>
      <c r="H37" s="22">
        <f t="shared" si="5"/>
        <v>9.0000000000000302E-2</v>
      </c>
      <c r="I37" s="22">
        <f t="shared" si="5"/>
        <v>0.25900000000000012</v>
      </c>
      <c r="J37" s="22">
        <f t="shared" si="5"/>
        <v>0.35000000000000009</v>
      </c>
      <c r="K37" s="22">
        <f t="shared" si="5"/>
        <v>0.31000000000000005</v>
      </c>
      <c r="L37" s="22">
        <f t="shared" si="5"/>
        <v>0.31000000000000005</v>
      </c>
      <c r="M37" s="22">
        <f t="shared" si="5"/>
        <v>0.31999999999999984</v>
      </c>
      <c r="N37" s="22">
        <f t="shared" si="5"/>
        <v>0.29000000000000004</v>
      </c>
      <c r="O37" s="22">
        <f t="shared" si="5"/>
        <v>0.25999999999999979</v>
      </c>
      <c r="P37" s="22">
        <f t="shared" si="5"/>
        <v>0.31000000000000005</v>
      </c>
      <c r="Q37" s="70">
        <f t="shared" si="5"/>
        <v>0.27000000000000024</v>
      </c>
      <c r="R37" s="55"/>
      <c r="S37" s="54">
        <f t="shared" si="6"/>
        <v>1.88</v>
      </c>
      <c r="T37" s="54">
        <f t="shared" si="6"/>
        <v>1.9200000000000002</v>
      </c>
      <c r="U37" s="54">
        <f t="shared" si="6"/>
        <v>1.9400000000000002</v>
      </c>
      <c r="V37" s="54">
        <f t="shared" si="6"/>
        <v>1.9100000000000001</v>
      </c>
      <c r="W37" s="56">
        <f t="shared" si="6"/>
        <v>1.8299999999999998</v>
      </c>
      <c r="X37" s="71"/>
      <c r="Y37" s="22">
        <f t="shared" si="7"/>
        <v>1.6600000000000006</v>
      </c>
      <c r="Z37" s="22">
        <f t="shared" si="7"/>
        <v>1.7899999999999996</v>
      </c>
      <c r="AA37" s="22">
        <f t="shared" si="7"/>
        <v>1.7499999999999996</v>
      </c>
      <c r="AB37" s="22">
        <f t="shared" si="7"/>
        <v>1.75</v>
      </c>
      <c r="AC37" s="22">
        <f t="shared" si="7"/>
        <v>1.8199999999999998</v>
      </c>
      <c r="AD37" s="22">
        <f t="shared" si="7"/>
        <v>1.8000000000000003</v>
      </c>
      <c r="AE37" s="22">
        <f t="shared" si="7"/>
        <v>1.7100000000000004</v>
      </c>
      <c r="AF37" s="22">
        <f t="shared" si="7"/>
        <v>1.8399999999999999</v>
      </c>
      <c r="AG37" s="22">
        <f t="shared" si="7"/>
        <v>1.6200000000000006</v>
      </c>
      <c r="AH37" s="70">
        <f t="shared" si="7"/>
        <v>1.63</v>
      </c>
    </row>
    <row r="38" spans="1:34" ht="16.5" x14ac:dyDescent="0.35">
      <c r="A38" s="55" t="s">
        <v>53</v>
      </c>
      <c r="B38" s="54">
        <f t="shared" si="4"/>
        <v>0.36000000000000032</v>
      </c>
      <c r="C38" s="54">
        <f t="shared" si="4"/>
        <v>0.29999999999999982</v>
      </c>
      <c r="D38" s="54">
        <f t="shared" si="4"/>
        <v>0.23999999999999977</v>
      </c>
      <c r="E38" s="54">
        <f t="shared" si="4"/>
        <v>0.25999999999999979</v>
      </c>
      <c r="F38" s="56">
        <f t="shared" si="4"/>
        <v>0.2799999999999998</v>
      </c>
      <c r="G38" s="71" t="s">
        <v>57</v>
      </c>
      <c r="H38" s="22">
        <f t="shared" si="5"/>
        <v>0.34000000000000008</v>
      </c>
      <c r="I38" s="22">
        <f t="shared" si="5"/>
        <v>0.18999999999999995</v>
      </c>
      <c r="J38" s="22">
        <f t="shared" si="5"/>
        <v>0.33999999999999986</v>
      </c>
      <c r="K38" s="22">
        <f t="shared" si="5"/>
        <v>0.35000000000000009</v>
      </c>
      <c r="L38" s="22">
        <f t="shared" si="5"/>
        <v>0.35999999999999988</v>
      </c>
      <c r="M38" s="22">
        <f t="shared" si="5"/>
        <v>0.33999999999999986</v>
      </c>
      <c r="N38" s="22">
        <f t="shared" si="5"/>
        <v>0.37000000000000011</v>
      </c>
      <c r="O38" s="22">
        <f t="shared" si="5"/>
        <v>0.32000000000000028</v>
      </c>
      <c r="P38" s="22">
        <f t="shared" si="5"/>
        <v>0.42000000000000015</v>
      </c>
      <c r="Q38" s="70">
        <f t="shared" si="5"/>
        <v>0.36999999999999988</v>
      </c>
      <c r="R38" s="55" t="s">
        <v>53</v>
      </c>
      <c r="S38" s="54">
        <f t="shared" si="6"/>
        <v>1.2999999999999998</v>
      </c>
      <c r="T38" s="54">
        <f t="shared" si="6"/>
        <v>1.33</v>
      </c>
      <c r="U38" s="54">
        <f t="shared" si="6"/>
        <v>0.31000000000000005</v>
      </c>
      <c r="V38" s="54">
        <f t="shared" si="6"/>
        <v>1.4</v>
      </c>
      <c r="W38" s="56">
        <f t="shared" si="6"/>
        <v>1.4500000000000002</v>
      </c>
      <c r="X38" s="71" t="s">
        <v>57</v>
      </c>
      <c r="Y38" s="22">
        <f t="shared" si="7"/>
        <v>1.4799999999999995</v>
      </c>
      <c r="Z38" s="22">
        <f t="shared" si="7"/>
        <v>1.4399999999999995</v>
      </c>
      <c r="AA38" s="22">
        <f t="shared" si="7"/>
        <v>1.5299999999999998</v>
      </c>
      <c r="AB38" s="22">
        <f t="shared" si="7"/>
        <v>1.4000000000000004</v>
      </c>
      <c r="AC38" s="22">
        <f t="shared" si="7"/>
        <v>1.4100000000000001</v>
      </c>
      <c r="AD38" s="22">
        <f t="shared" si="7"/>
        <v>1.42</v>
      </c>
      <c r="AE38" s="22">
        <f t="shared" si="7"/>
        <v>1.5</v>
      </c>
      <c r="AF38" s="22">
        <f t="shared" si="7"/>
        <v>1.6499999999999995</v>
      </c>
      <c r="AG38" s="22">
        <f t="shared" si="7"/>
        <v>1.5300000000000002</v>
      </c>
      <c r="AH38" s="70">
        <f t="shared" si="7"/>
        <v>1.42</v>
      </c>
    </row>
    <row r="39" spans="1:34" ht="16.5" x14ac:dyDescent="0.35">
      <c r="A39" s="55"/>
      <c r="B39" s="54">
        <f t="shared" si="4"/>
        <v>0.25</v>
      </c>
      <c r="C39" s="54">
        <f t="shared" si="4"/>
        <v>0.24000000000000021</v>
      </c>
      <c r="D39" s="54">
        <f t="shared" si="4"/>
        <v>0.33000000000000007</v>
      </c>
      <c r="E39" s="54">
        <f t="shared" si="4"/>
        <v>0.26000000000000023</v>
      </c>
      <c r="F39" s="56">
        <f t="shared" si="4"/>
        <v>0.2799999999999998</v>
      </c>
      <c r="G39" s="71"/>
      <c r="H39" s="22">
        <f t="shared" si="5"/>
        <v>0.2699999999999998</v>
      </c>
      <c r="I39" s="22">
        <f t="shared" si="5"/>
        <v>0.29000000000000004</v>
      </c>
      <c r="J39" s="22">
        <f t="shared" si="5"/>
        <v>0.25</v>
      </c>
      <c r="K39" s="22">
        <f t="shared" si="5"/>
        <v>0.25999999999999979</v>
      </c>
      <c r="L39" s="22">
        <f t="shared" si="5"/>
        <v>0.25</v>
      </c>
      <c r="M39" s="22">
        <f t="shared" si="5"/>
        <v>0.30000000000000027</v>
      </c>
      <c r="N39" s="22">
        <f t="shared" si="5"/>
        <v>0.31000000000000005</v>
      </c>
      <c r="O39" s="22">
        <f t="shared" si="5"/>
        <v>0.33000000000000007</v>
      </c>
      <c r="P39" s="22">
        <f t="shared" si="5"/>
        <v>0.31000000000000005</v>
      </c>
      <c r="Q39" s="70">
        <f t="shared" si="5"/>
        <v>0.31999999999999984</v>
      </c>
      <c r="R39" s="55"/>
      <c r="S39" s="54">
        <f t="shared" si="6"/>
        <v>1.4699999999999998</v>
      </c>
      <c r="T39" s="54">
        <f t="shared" si="6"/>
        <v>1.39</v>
      </c>
      <c r="U39" s="54">
        <f t="shared" si="6"/>
        <v>1.4400000000000002</v>
      </c>
      <c r="V39" s="54">
        <f t="shared" si="6"/>
        <v>1.4699999999999998</v>
      </c>
      <c r="W39" s="56">
        <f t="shared" si="6"/>
        <v>1.42</v>
      </c>
      <c r="X39" s="71"/>
      <c r="Y39" s="22">
        <f t="shared" si="7"/>
        <v>1.6999999999999997</v>
      </c>
      <c r="Z39" s="22">
        <f t="shared" si="7"/>
        <v>1.4999999999999996</v>
      </c>
      <c r="AA39" s="22">
        <f t="shared" si="7"/>
        <v>1.4400000000000004</v>
      </c>
      <c r="AB39" s="22">
        <f t="shared" si="7"/>
        <v>1.6400000000000001</v>
      </c>
      <c r="AC39" s="22">
        <f t="shared" si="7"/>
        <v>1.46</v>
      </c>
      <c r="AD39" s="22">
        <f t="shared" si="7"/>
        <v>1.62</v>
      </c>
      <c r="AE39" s="22">
        <f t="shared" si="7"/>
        <v>1.62</v>
      </c>
      <c r="AF39" s="22">
        <f t="shared" si="7"/>
        <v>1.58</v>
      </c>
      <c r="AG39" s="22">
        <f t="shared" si="7"/>
        <v>1.5</v>
      </c>
      <c r="AH39" s="70">
        <f t="shared" si="7"/>
        <v>1.7100000000000004</v>
      </c>
    </row>
    <row r="40" spans="1:34" ht="16.5" x14ac:dyDescent="0.35">
      <c r="A40" s="55"/>
      <c r="B40" s="54">
        <f t="shared" si="4"/>
        <v>0.2799999999999998</v>
      </c>
      <c r="C40" s="54">
        <f t="shared" si="4"/>
        <v>0.29000000000000004</v>
      </c>
      <c r="D40" s="54">
        <f t="shared" si="4"/>
        <v>0.24000000000000021</v>
      </c>
      <c r="E40" s="54">
        <f t="shared" si="4"/>
        <v>0.17999999999999972</v>
      </c>
      <c r="F40" s="56">
        <f t="shared" si="4"/>
        <v>0.21000000000000041</v>
      </c>
      <c r="G40" s="71"/>
      <c r="H40" s="22">
        <f t="shared" si="5"/>
        <v>0.30999999999999983</v>
      </c>
      <c r="I40" s="22">
        <f t="shared" si="5"/>
        <v>0.20000000000000018</v>
      </c>
      <c r="J40" s="22">
        <f t="shared" si="5"/>
        <v>0.20999999999999996</v>
      </c>
      <c r="K40" s="22">
        <f t="shared" si="5"/>
        <v>0.20000000000000018</v>
      </c>
      <c r="L40" s="22">
        <f t="shared" si="5"/>
        <v>0.31000000000000005</v>
      </c>
      <c r="M40" s="22">
        <f t="shared" si="5"/>
        <v>0.29999999999999982</v>
      </c>
      <c r="N40" s="22">
        <f t="shared" si="5"/>
        <v>0.25000000000000022</v>
      </c>
      <c r="O40" s="22">
        <f t="shared" si="5"/>
        <v>0.25</v>
      </c>
      <c r="P40" s="22">
        <f t="shared" si="5"/>
        <v>0.29000000000000004</v>
      </c>
      <c r="Q40" s="70">
        <f t="shared" si="5"/>
        <v>0.32000000000000006</v>
      </c>
      <c r="R40" s="55"/>
      <c r="S40" s="54">
        <f t="shared" si="6"/>
        <v>1.38</v>
      </c>
      <c r="T40" s="54">
        <f t="shared" si="6"/>
        <v>1.42</v>
      </c>
      <c r="U40" s="54">
        <f t="shared" si="6"/>
        <v>1.49</v>
      </c>
      <c r="V40" s="54">
        <f t="shared" si="6"/>
        <v>1.4900000000000002</v>
      </c>
      <c r="W40" s="56">
        <f t="shared" si="6"/>
        <v>1.4000000000000001</v>
      </c>
      <c r="X40" s="71"/>
      <c r="Y40" s="22">
        <f t="shared" si="7"/>
        <v>1.5600000000000005</v>
      </c>
      <c r="Z40" s="22">
        <f t="shared" si="7"/>
        <v>1.5500000000000003</v>
      </c>
      <c r="AA40" s="22">
        <f t="shared" si="7"/>
        <v>1.54</v>
      </c>
      <c r="AB40" s="22">
        <f t="shared" si="7"/>
        <v>1.5299999999999998</v>
      </c>
      <c r="AC40" s="22">
        <f t="shared" si="7"/>
        <v>1.6300000000000003</v>
      </c>
      <c r="AD40" s="22">
        <f t="shared" si="7"/>
        <v>1.5899999999999999</v>
      </c>
      <c r="AE40" s="22">
        <f t="shared" si="7"/>
        <v>1.5899999999999999</v>
      </c>
      <c r="AF40" s="22">
        <f t="shared" si="7"/>
        <v>1.5999999999999996</v>
      </c>
      <c r="AG40" s="22">
        <f t="shared" si="7"/>
        <v>1.5899999999999999</v>
      </c>
      <c r="AH40" s="70">
        <f t="shared" si="7"/>
        <v>1.4900000000000002</v>
      </c>
    </row>
    <row r="41" spans="1:34" ht="16.5" x14ac:dyDescent="0.35">
      <c r="A41" s="55"/>
      <c r="B41" s="54">
        <f t="shared" si="4"/>
        <v>0.25999999999999979</v>
      </c>
      <c r="C41" s="54">
        <f t="shared" si="4"/>
        <v>0.21999999999999975</v>
      </c>
      <c r="D41" s="54">
        <f t="shared" si="4"/>
        <v>0.29000000000000004</v>
      </c>
      <c r="E41" s="54">
        <f t="shared" si="4"/>
        <v>0.31000000000000005</v>
      </c>
      <c r="F41" s="56">
        <f t="shared" si="4"/>
        <v>0.28000000000000025</v>
      </c>
      <c r="G41" s="71"/>
      <c r="H41" s="22">
        <f t="shared" si="5"/>
        <v>0.23999999999999977</v>
      </c>
      <c r="I41" s="22">
        <f t="shared" si="5"/>
        <v>0.24000000000000021</v>
      </c>
      <c r="J41" s="22">
        <f t="shared" si="5"/>
        <v>0.27</v>
      </c>
      <c r="K41" s="22">
        <f t="shared" si="5"/>
        <v>0.29000000000000004</v>
      </c>
      <c r="L41" s="22">
        <f t="shared" si="5"/>
        <v>0.27</v>
      </c>
      <c r="M41" s="22">
        <f t="shared" si="5"/>
        <v>0.2799999999999998</v>
      </c>
      <c r="N41" s="22">
        <f t="shared" si="5"/>
        <v>0.29999999999999982</v>
      </c>
      <c r="O41" s="22">
        <f t="shared" si="5"/>
        <v>0.25</v>
      </c>
      <c r="P41" s="22">
        <f t="shared" si="5"/>
        <v>0.31999999999999984</v>
      </c>
      <c r="Q41" s="70">
        <f t="shared" si="5"/>
        <v>0.33000000000000007</v>
      </c>
      <c r="R41" s="55"/>
      <c r="S41" s="54">
        <f t="shared" si="6"/>
        <v>1.29</v>
      </c>
      <c r="T41" s="54">
        <f t="shared" si="6"/>
        <v>1.3299999999999998</v>
      </c>
      <c r="U41" s="54">
        <f t="shared" si="6"/>
        <v>1.4000000000000001</v>
      </c>
      <c r="V41" s="54">
        <f t="shared" si="6"/>
        <v>1.43</v>
      </c>
      <c r="W41" s="56">
        <f t="shared" si="6"/>
        <v>1.39</v>
      </c>
      <c r="X41" s="71"/>
      <c r="Y41" s="22">
        <f t="shared" si="7"/>
        <v>1.4</v>
      </c>
      <c r="Z41" s="22">
        <f t="shared" si="7"/>
        <v>1.58</v>
      </c>
      <c r="AA41" s="22">
        <f t="shared" si="7"/>
        <v>1.5500000000000003</v>
      </c>
      <c r="AB41" s="22">
        <f t="shared" si="7"/>
        <v>1.6199999999999997</v>
      </c>
      <c r="AC41" s="22">
        <f t="shared" si="7"/>
        <v>1.6100000000000003</v>
      </c>
      <c r="AD41" s="22">
        <f t="shared" si="7"/>
        <v>1.5899999999999999</v>
      </c>
      <c r="AE41" s="22">
        <f t="shared" si="7"/>
        <v>1.62</v>
      </c>
      <c r="AF41" s="22">
        <f t="shared" si="7"/>
        <v>1.5999999999999996</v>
      </c>
      <c r="AG41" s="22">
        <f t="shared" si="7"/>
        <v>1.5900000000000007</v>
      </c>
      <c r="AH41" s="70">
        <f t="shared" si="7"/>
        <v>1.4899999999999993</v>
      </c>
    </row>
    <row r="42" spans="1:34" thickBot="1" x14ac:dyDescent="0.4">
      <c r="A42" s="57"/>
      <c r="B42" s="58">
        <f t="shared" si="4"/>
        <v>0.28000000000000025</v>
      </c>
      <c r="C42" s="58">
        <f t="shared" si="4"/>
        <v>0.28000000000000025</v>
      </c>
      <c r="D42" s="58">
        <f t="shared" si="4"/>
        <v>0.33000000000000007</v>
      </c>
      <c r="E42" s="58">
        <f t="shared" si="4"/>
        <v>0.33000000000000007</v>
      </c>
      <c r="F42" s="59">
        <f t="shared" si="4"/>
        <v>0.29999999999999982</v>
      </c>
      <c r="G42" s="73"/>
      <c r="H42" s="36">
        <f t="shared" si="5"/>
        <v>0.19999999999999996</v>
      </c>
      <c r="I42" s="36">
        <f t="shared" si="5"/>
        <v>0.12000000000000011</v>
      </c>
      <c r="J42" s="36">
        <f t="shared" si="5"/>
        <v>0.10999999999999988</v>
      </c>
      <c r="K42" s="36">
        <f t="shared" si="5"/>
        <v>0.30999999999999961</v>
      </c>
      <c r="L42" s="36">
        <f t="shared" si="5"/>
        <v>0.31000000000000005</v>
      </c>
      <c r="M42" s="36">
        <f t="shared" si="5"/>
        <v>0.25999999999999979</v>
      </c>
      <c r="N42" s="36">
        <f t="shared" si="5"/>
        <v>0.27</v>
      </c>
      <c r="O42" s="36">
        <f t="shared" si="5"/>
        <v>0.23999999999999977</v>
      </c>
      <c r="P42" s="36">
        <f t="shared" si="5"/>
        <v>0.33999999999999986</v>
      </c>
      <c r="Q42" s="74">
        <f t="shared" si="5"/>
        <v>0.31000000000000005</v>
      </c>
      <c r="R42" s="57"/>
      <c r="S42" s="58">
        <f t="shared" si="6"/>
        <v>1.35</v>
      </c>
      <c r="T42" s="58">
        <f t="shared" si="6"/>
        <v>1.27</v>
      </c>
      <c r="U42" s="58">
        <f t="shared" si="6"/>
        <v>1.45</v>
      </c>
      <c r="V42" s="58">
        <f t="shared" si="6"/>
        <v>1.4600000000000002</v>
      </c>
      <c r="W42" s="59">
        <f t="shared" si="6"/>
        <v>1.48</v>
      </c>
      <c r="X42" s="73"/>
      <c r="Y42" s="36">
        <f t="shared" si="7"/>
        <v>1.4399999999999995</v>
      </c>
      <c r="Z42" s="36">
        <f t="shared" si="7"/>
        <v>1.3599999999999999</v>
      </c>
      <c r="AA42" s="36">
        <f t="shared" si="7"/>
        <v>1.54</v>
      </c>
      <c r="AB42" s="36">
        <f t="shared" si="7"/>
        <v>1.3200000000000003</v>
      </c>
      <c r="AC42" s="36">
        <f t="shared" si="7"/>
        <v>1.5</v>
      </c>
      <c r="AD42" s="36">
        <f t="shared" si="7"/>
        <v>1.5899999999999999</v>
      </c>
      <c r="AE42" s="36">
        <f t="shared" si="7"/>
        <v>1.4800000000000004</v>
      </c>
      <c r="AF42" s="36">
        <f t="shared" si="7"/>
        <v>1.5600000000000005</v>
      </c>
      <c r="AG42" s="36">
        <f t="shared" si="7"/>
        <v>1.5500000000000007</v>
      </c>
      <c r="AH42" s="74">
        <f t="shared" si="7"/>
        <v>1.46</v>
      </c>
    </row>
    <row r="43" spans="1:34" thickTop="1" x14ac:dyDescent="0.35">
      <c r="A43" s="82" t="s">
        <v>65</v>
      </c>
      <c r="B43" s="60">
        <f>AVERAGE(B33:F37)</f>
        <v>0.27839999999999998</v>
      </c>
      <c r="C43" s="64" t="s">
        <v>51</v>
      </c>
      <c r="D43" s="60">
        <f>MAX(B33:F37)-MIN(B33:F37)</f>
        <v>0.14000000000000057</v>
      </c>
      <c r="E43" s="64" t="s">
        <v>50</v>
      </c>
      <c r="F43" s="61">
        <f>B43/(0.975/E27)</f>
        <v>0.48541538461538464</v>
      </c>
      <c r="G43" s="82" t="s">
        <v>65</v>
      </c>
      <c r="H43" s="60">
        <f>AVERAGE(H33:Q37)</f>
        <v>0.27417999999999998</v>
      </c>
      <c r="I43" s="64" t="s">
        <v>51</v>
      </c>
      <c r="J43" s="60">
        <f>MAX(H33:Q37)-MIN(H33:Q37)</f>
        <v>0.28000000000000003</v>
      </c>
      <c r="K43" s="64" t="s">
        <v>50</v>
      </c>
      <c r="L43" s="78">
        <f>H43/(0.975/K27)</f>
        <v>0.42181538461538459</v>
      </c>
      <c r="M43" s="79" t="s">
        <v>60</v>
      </c>
      <c r="N43" s="80">
        <f>1-(J43/2*H43)</f>
        <v>0.96161479999999999</v>
      </c>
      <c r="O43" s="84" t="s">
        <v>62</v>
      </c>
      <c r="P43" s="86">
        <f>MAX(H33:Q42)-MIN(H33:Q42)</f>
        <v>0.34000000000000008</v>
      </c>
      <c r="Q43" s="152"/>
      <c r="R43" s="82" t="s">
        <v>65</v>
      </c>
      <c r="S43" s="60">
        <f>AVERAGE(S33:W37)</f>
        <v>1.8819999999999999</v>
      </c>
      <c r="T43" s="64" t="s">
        <v>51</v>
      </c>
      <c r="U43" s="60">
        <f>MAX(S33:W37)-MIN(S33:W37)</f>
        <v>0.24</v>
      </c>
      <c r="V43" s="64" t="s">
        <v>50</v>
      </c>
      <c r="W43" s="61">
        <f>S43/(0.975/V27)</f>
        <v>2.7023589743589738</v>
      </c>
      <c r="X43" s="82" t="s">
        <v>65</v>
      </c>
      <c r="Y43" s="60">
        <f>AVERAGE(Y33:AH37)</f>
        <v>1.7909999999999997</v>
      </c>
      <c r="Z43" s="64" t="s">
        <v>51</v>
      </c>
      <c r="AA43" s="60">
        <f>MAX(Y33:AH37)-MIN(Y33:AH37)</f>
        <v>0.37999999999999945</v>
      </c>
      <c r="AB43" s="64" t="s">
        <v>50</v>
      </c>
      <c r="AC43" s="78">
        <f>Y43/(0.975/AB27)</f>
        <v>2.7553846153846147</v>
      </c>
      <c r="AD43" s="79" t="s">
        <v>60</v>
      </c>
      <c r="AE43" s="80">
        <f>1-(AA43/2*Y43)</f>
        <v>0.65971000000000057</v>
      </c>
      <c r="AF43" s="84" t="s">
        <v>62</v>
      </c>
      <c r="AG43" s="86">
        <f>MAX(Y33:AH42)-MIN(Y33:AH42)</f>
        <v>0.66999999999999948</v>
      </c>
      <c r="AH43" s="152"/>
    </row>
    <row r="44" spans="1:34" thickBot="1" x14ac:dyDescent="0.4">
      <c r="A44" s="83" t="s">
        <v>64</v>
      </c>
      <c r="B44" s="62">
        <f>AVERAGE(B39:F42)</f>
        <v>0.27200000000000008</v>
      </c>
      <c r="C44" s="65" t="s">
        <v>51</v>
      </c>
      <c r="D44" s="62">
        <f>MAX(B38:F42)-MIN(B38:F42)</f>
        <v>0.1800000000000006</v>
      </c>
      <c r="E44" s="65" t="s">
        <v>50</v>
      </c>
      <c r="F44" s="63">
        <f>B44/(0.975/E27)</f>
        <v>0.47425641025641041</v>
      </c>
      <c r="G44" s="83" t="s">
        <v>64</v>
      </c>
      <c r="H44" s="62">
        <f>AVERAGE(H39:Q42)</f>
        <v>0.26974999999999988</v>
      </c>
      <c r="I44" s="65" t="s">
        <v>51</v>
      </c>
      <c r="J44" s="62">
        <f>MAX(H38:Q42)-MIN(H38:Q42)</f>
        <v>0.31000000000000028</v>
      </c>
      <c r="K44" s="65" t="s">
        <v>50</v>
      </c>
      <c r="L44" s="75">
        <f>H44/(0.975/K27)</f>
        <v>0.41499999999999981</v>
      </c>
      <c r="M44" s="76" t="s">
        <v>60</v>
      </c>
      <c r="N44" s="81">
        <f>1-(J44/2*H44)</f>
        <v>0.95818875000000003</v>
      </c>
      <c r="O44" s="85" t="s">
        <v>63</v>
      </c>
      <c r="P44" s="87">
        <f>1-(P43/2*AVERAGE(H43:H44))</f>
        <v>0.95376594999999997</v>
      </c>
      <c r="Q44" s="153"/>
      <c r="R44" s="83" t="s">
        <v>64</v>
      </c>
      <c r="S44" s="62">
        <f>AVERAGE(S39:W42)</f>
        <v>1.411</v>
      </c>
      <c r="T44" s="65" t="s">
        <v>51</v>
      </c>
      <c r="U44" s="62">
        <f>MAX(S38:W42)-MIN(S38:W42)</f>
        <v>1.1800000000000002</v>
      </c>
      <c r="V44" s="65" t="s">
        <v>50</v>
      </c>
      <c r="W44" s="63">
        <f>S44/(0.975/V27)</f>
        <v>2.0260512820512817</v>
      </c>
      <c r="X44" s="83" t="s">
        <v>64</v>
      </c>
      <c r="Y44" s="62">
        <f>AVERAGE(Y39:AH42)</f>
        <v>1.5472499999999998</v>
      </c>
      <c r="Z44" s="65" t="s">
        <v>51</v>
      </c>
      <c r="AA44" s="62">
        <f>MAX(Y38:AH42)-MIN(Y38:AH42)</f>
        <v>0.39000000000000012</v>
      </c>
      <c r="AB44" s="65" t="s">
        <v>50</v>
      </c>
      <c r="AC44" s="75">
        <f>Y44/(0.975/AB27)</f>
        <v>2.3803846153846151</v>
      </c>
      <c r="AD44" s="76" t="s">
        <v>60</v>
      </c>
      <c r="AE44" s="81">
        <f>1-(AA44/2*Y44)</f>
        <v>0.69828625</v>
      </c>
      <c r="AF44" s="85" t="s">
        <v>63</v>
      </c>
      <c r="AG44" s="87">
        <f>1-(AG43/2*AVERAGE(Y43:Y44))</f>
        <v>0.44084312500000056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659" priority="4" operator="notBetween">
      <formula>0.2</formula>
      <formula>0.404</formula>
    </cfRule>
  </conditionalFormatting>
  <conditionalFormatting sqref="E28">
    <cfRule type="cellIs" dxfId="658" priority="5" operator="notBetween">
      <formula>0.38</formula>
      <formula>0.72</formula>
    </cfRule>
  </conditionalFormatting>
  <conditionalFormatting sqref="K26">
    <cfRule type="cellIs" dxfId="657" priority="3" operator="notBetween">
      <formula>0.77</formula>
      <formula>0.91</formula>
    </cfRule>
  </conditionalFormatting>
  <conditionalFormatting sqref="K28">
    <cfRule type="cellIs" dxfId="656" priority="2" operator="notBetween">
      <formula>0.38</formula>
      <formula>0.72</formula>
    </cfRule>
  </conditionalFormatting>
  <conditionalFormatting sqref="AB26">
    <cfRule type="cellIs" dxfId="655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23B0-AB33-4930-A420-384F7E4E6607}">
  <sheetPr>
    <pageSetUpPr fitToPage="1"/>
  </sheetPr>
  <dimension ref="A1:AH46"/>
  <sheetViews>
    <sheetView zoomScaleNormal="100" workbookViewId="0">
      <selection activeCell="AH24" sqref="AH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/>
      <c r="C4" s="91"/>
      <c r="D4" s="91"/>
      <c r="E4" s="91"/>
      <c r="F4" s="95"/>
      <c r="G4" s="23" t="s">
        <v>74</v>
      </c>
      <c r="H4" s="91">
        <v>2.17</v>
      </c>
      <c r="I4" s="91">
        <v>2.2200000000000002</v>
      </c>
      <c r="J4" s="91">
        <v>2.34</v>
      </c>
      <c r="K4" s="91">
        <v>2.37</v>
      </c>
      <c r="L4" s="91">
        <v>2.39</v>
      </c>
      <c r="M4" s="91">
        <v>2.41</v>
      </c>
      <c r="N4" s="91">
        <v>2.35</v>
      </c>
      <c r="O4" s="91">
        <v>2.38</v>
      </c>
      <c r="P4" s="91">
        <v>2.38</v>
      </c>
      <c r="Q4" s="95">
        <v>2.2799999999999998</v>
      </c>
      <c r="R4" s="108" t="s">
        <v>74</v>
      </c>
      <c r="S4" s="91">
        <v>3.13</v>
      </c>
      <c r="T4" s="91">
        <v>3.05</v>
      </c>
      <c r="U4" s="91">
        <v>3.16</v>
      </c>
      <c r="V4" s="91">
        <v>2.95</v>
      </c>
      <c r="W4" s="95">
        <v>2.78</v>
      </c>
      <c r="X4" s="23" t="s">
        <v>74</v>
      </c>
      <c r="Y4" s="91">
        <v>5.32</v>
      </c>
      <c r="Z4" s="91">
        <v>5.56</v>
      </c>
      <c r="AA4" s="91">
        <v>5.78</v>
      </c>
      <c r="AB4" s="91">
        <v>5.61</v>
      </c>
      <c r="AC4" s="91">
        <v>5.51</v>
      </c>
      <c r="AD4" s="91">
        <v>5.46</v>
      </c>
      <c r="AE4" s="91">
        <v>5.37</v>
      </c>
      <c r="AF4" s="91">
        <v>5.48</v>
      </c>
      <c r="AG4" s="91">
        <v>5.34</v>
      </c>
      <c r="AH4" s="95">
        <v>5.36</v>
      </c>
    </row>
    <row r="5" spans="1:34" ht="16.5" x14ac:dyDescent="0.35">
      <c r="A5" s="109"/>
      <c r="B5" s="91"/>
      <c r="C5" s="90"/>
      <c r="D5" s="90"/>
      <c r="E5" s="90"/>
      <c r="F5" s="94"/>
      <c r="G5" s="25"/>
      <c r="H5" s="91">
        <v>2.21</v>
      </c>
      <c r="I5" s="90">
        <v>2.25</v>
      </c>
      <c r="J5" s="90">
        <v>2.2799999999999998</v>
      </c>
      <c r="K5" s="90">
        <v>2.2799999999999998</v>
      </c>
      <c r="L5" s="90">
        <v>2.31</v>
      </c>
      <c r="M5" s="90">
        <v>2.33</v>
      </c>
      <c r="N5" s="90">
        <v>2.35</v>
      </c>
      <c r="O5" s="90">
        <v>2.35</v>
      </c>
      <c r="P5" s="90">
        <v>2.21</v>
      </c>
      <c r="Q5" s="94">
        <v>2.2000000000000002</v>
      </c>
      <c r="R5" s="109"/>
      <c r="S5" s="91">
        <v>3.1</v>
      </c>
      <c r="T5" s="90">
        <v>3.1</v>
      </c>
      <c r="U5" s="90">
        <v>3.12</v>
      </c>
      <c r="V5" s="90">
        <v>2.95</v>
      </c>
      <c r="W5" s="94">
        <v>2.82</v>
      </c>
      <c r="X5" s="25"/>
      <c r="Y5" s="91">
        <v>5.37</v>
      </c>
      <c r="Z5" s="90">
        <v>5.62</v>
      </c>
      <c r="AA5" s="90">
        <v>5.66</v>
      </c>
      <c r="AB5" s="90">
        <v>5.57</v>
      </c>
      <c r="AC5" s="90">
        <v>5.55</v>
      </c>
      <c r="AD5" s="90">
        <v>5.55</v>
      </c>
      <c r="AE5" s="90">
        <v>5.47</v>
      </c>
      <c r="AF5" s="90">
        <v>5.52</v>
      </c>
      <c r="AG5" s="90">
        <v>5.45</v>
      </c>
      <c r="AH5" s="94">
        <v>5.37</v>
      </c>
    </row>
    <row r="6" spans="1:34" ht="16.5" x14ac:dyDescent="0.35">
      <c r="A6" s="109"/>
      <c r="B6" s="91"/>
      <c r="C6" s="90"/>
      <c r="D6" s="90"/>
      <c r="E6" s="90"/>
      <c r="F6" s="94"/>
      <c r="G6" s="25"/>
      <c r="H6" s="91">
        <v>2.1739999999999999</v>
      </c>
      <c r="I6" s="90">
        <v>2.2200000000000002</v>
      </c>
      <c r="J6" s="90">
        <v>2.37</v>
      </c>
      <c r="K6" s="90">
        <v>2.38</v>
      </c>
      <c r="L6" s="90">
        <v>2.33</v>
      </c>
      <c r="M6" s="90">
        <v>2.36</v>
      </c>
      <c r="N6" s="90">
        <v>2.35</v>
      </c>
      <c r="O6" s="90">
        <v>2.3199999999999998</v>
      </c>
      <c r="P6" s="90">
        <v>2.3199999999999998</v>
      </c>
      <c r="Q6" s="94">
        <v>2.2599999999999998</v>
      </c>
      <c r="R6" s="109"/>
      <c r="S6" s="91">
        <v>3.07</v>
      </c>
      <c r="T6" s="90">
        <v>3.13</v>
      </c>
      <c r="U6" s="90">
        <v>3.09</v>
      </c>
      <c r="V6" s="90">
        <v>2.92</v>
      </c>
      <c r="W6" s="94">
        <v>2.83</v>
      </c>
      <c r="X6" s="25"/>
      <c r="Y6" s="91">
        <v>5.52</v>
      </c>
      <c r="Z6" s="90">
        <v>5.62</v>
      </c>
      <c r="AA6" s="90">
        <v>5.67</v>
      </c>
      <c r="AB6" s="90">
        <v>5.78</v>
      </c>
      <c r="AC6" s="90">
        <v>5.56</v>
      </c>
      <c r="AD6" s="90">
        <v>5.58</v>
      </c>
      <c r="AE6" s="90">
        <v>5.58</v>
      </c>
      <c r="AF6" s="90">
        <v>5.62</v>
      </c>
      <c r="AG6" s="90">
        <v>5.44</v>
      </c>
      <c r="AH6" s="94">
        <v>5.34</v>
      </c>
    </row>
    <row r="7" spans="1:34" ht="16.5" x14ac:dyDescent="0.35">
      <c r="A7" s="109"/>
      <c r="B7" s="91"/>
      <c r="C7" s="90"/>
      <c r="D7" s="90"/>
      <c r="E7" s="90"/>
      <c r="F7" s="94"/>
      <c r="G7" s="25"/>
      <c r="H7" s="91">
        <v>2.1800000000000002</v>
      </c>
      <c r="I7" s="90">
        <v>2.2200000000000002</v>
      </c>
      <c r="J7" s="90">
        <v>2.31</v>
      </c>
      <c r="K7" s="90">
        <v>2.31</v>
      </c>
      <c r="L7" s="90">
        <v>2.3199999999999998</v>
      </c>
      <c r="M7" s="90">
        <v>2.27</v>
      </c>
      <c r="N7" s="90">
        <v>2.2999999999999998</v>
      </c>
      <c r="O7" s="90">
        <v>2.33</v>
      </c>
      <c r="P7" s="90">
        <v>2.27</v>
      </c>
      <c r="Q7" s="94">
        <v>2.11</v>
      </c>
      <c r="R7" s="109"/>
      <c r="S7" s="91">
        <v>3.09</v>
      </c>
      <c r="T7" s="90">
        <v>3.14</v>
      </c>
      <c r="U7" s="90">
        <v>3.12</v>
      </c>
      <c r="V7" s="90">
        <v>2.96</v>
      </c>
      <c r="W7" s="94">
        <v>2.85</v>
      </c>
      <c r="X7" s="25"/>
      <c r="Y7" s="91">
        <v>5.49</v>
      </c>
      <c r="Z7" s="90">
        <v>5.61</v>
      </c>
      <c r="AA7" s="90">
        <v>5.7</v>
      </c>
      <c r="AB7" s="90">
        <v>5.76</v>
      </c>
      <c r="AC7" s="90">
        <v>5.6</v>
      </c>
      <c r="AD7" s="90">
        <v>5.63</v>
      </c>
      <c r="AE7" s="90">
        <v>5.49</v>
      </c>
      <c r="AF7" s="90">
        <v>5.59</v>
      </c>
      <c r="AG7" s="90">
        <v>5.64</v>
      </c>
      <c r="AH7" s="94">
        <v>5.32</v>
      </c>
    </row>
    <row r="8" spans="1:34" ht="16.5" x14ac:dyDescent="0.35">
      <c r="A8" s="109"/>
      <c r="B8" s="91"/>
      <c r="C8" s="90"/>
      <c r="D8" s="90"/>
      <c r="E8" s="90"/>
      <c r="F8" s="94"/>
      <c r="G8" s="25"/>
      <c r="H8" s="91">
        <v>2.17</v>
      </c>
      <c r="I8" s="90">
        <v>2.23</v>
      </c>
      <c r="J8" s="90">
        <v>2.39</v>
      </c>
      <c r="K8" s="90">
        <v>2.39</v>
      </c>
      <c r="L8" s="90">
        <v>2.37</v>
      </c>
      <c r="M8" s="90">
        <v>2.36</v>
      </c>
      <c r="N8" s="90">
        <v>2.36</v>
      </c>
      <c r="O8" s="90">
        <v>2.4</v>
      </c>
      <c r="P8" s="90">
        <v>2.34</v>
      </c>
      <c r="Q8" s="94">
        <v>2.21</v>
      </c>
      <c r="R8" s="109"/>
      <c r="S8" s="91">
        <v>3.04</v>
      </c>
      <c r="T8" s="90">
        <v>3.04</v>
      </c>
      <c r="U8" s="90">
        <v>3.07</v>
      </c>
      <c r="V8" s="90">
        <v>2.96</v>
      </c>
      <c r="W8" s="94">
        <v>2.79</v>
      </c>
      <c r="X8" s="25"/>
      <c r="Y8" s="91">
        <v>5.58</v>
      </c>
      <c r="Z8" s="90">
        <v>5.61</v>
      </c>
      <c r="AA8" s="90">
        <v>5.54</v>
      </c>
      <c r="AB8" s="90">
        <v>5.69</v>
      </c>
      <c r="AC8" s="90">
        <v>5.51</v>
      </c>
      <c r="AD8" s="90">
        <v>5.48</v>
      </c>
      <c r="AE8" s="90">
        <v>5.45</v>
      </c>
      <c r="AF8" s="90">
        <v>5.5</v>
      </c>
      <c r="AG8" s="90">
        <v>5.52</v>
      </c>
      <c r="AH8" s="94">
        <v>5.29</v>
      </c>
    </row>
    <row r="9" spans="1:34" ht="16.5" x14ac:dyDescent="0.35">
      <c r="A9" s="110"/>
      <c r="B9" s="90"/>
      <c r="C9" s="90"/>
      <c r="D9" s="90"/>
      <c r="E9" s="90"/>
      <c r="F9" s="94"/>
      <c r="G9" s="25"/>
      <c r="H9" s="90">
        <v>2.3199999999999998</v>
      </c>
      <c r="I9" s="90">
        <v>2.2200000000000002</v>
      </c>
      <c r="J9" s="90">
        <v>2.31</v>
      </c>
      <c r="K9" s="90">
        <v>2.33</v>
      </c>
      <c r="L9" s="90">
        <v>2.3199999999999998</v>
      </c>
      <c r="M9" s="90">
        <v>2.31</v>
      </c>
      <c r="N9" s="90">
        <v>2.35</v>
      </c>
      <c r="O9" s="90">
        <v>2.2999999999999998</v>
      </c>
      <c r="P9" s="90">
        <v>2.2999999999999998</v>
      </c>
      <c r="Q9" s="94">
        <v>2.19</v>
      </c>
      <c r="R9" s="110"/>
      <c r="S9" s="90">
        <v>3.1</v>
      </c>
      <c r="T9" s="90">
        <v>3.11</v>
      </c>
      <c r="U9" s="90">
        <v>3.03</v>
      </c>
      <c r="V9" s="90">
        <v>2.79</v>
      </c>
      <c r="W9" s="94">
        <v>2.84</v>
      </c>
      <c r="X9" s="25"/>
      <c r="Y9" s="90">
        <v>5.39</v>
      </c>
      <c r="Z9" s="90">
        <v>5.65</v>
      </c>
      <c r="AA9" s="90">
        <v>5.72</v>
      </c>
      <c r="AB9" s="90">
        <v>5.68</v>
      </c>
      <c r="AC9" s="90">
        <v>5.63</v>
      </c>
      <c r="AD9" s="90">
        <v>5.47</v>
      </c>
      <c r="AE9" s="90">
        <v>5.3</v>
      </c>
      <c r="AF9" s="90">
        <v>5.2</v>
      </c>
      <c r="AG9" s="90">
        <v>5.2</v>
      </c>
      <c r="AH9" s="94">
        <v>5.0999999999999996</v>
      </c>
    </row>
    <row r="10" spans="1:34" ht="16.5" x14ac:dyDescent="0.35">
      <c r="A10" s="111"/>
      <c r="B10" s="90"/>
      <c r="C10" s="90"/>
      <c r="D10" s="90"/>
      <c r="E10" s="90"/>
      <c r="F10" s="94"/>
      <c r="G10" s="31"/>
      <c r="H10" s="90">
        <v>2.35</v>
      </c>
      <c r="I10" s="90">
        <v>2.29</v>
      </c>
      <c r="J10" s="90">
        <v>2.33</v>
      </c>
      <c r="K10" s="90">
        <v>2.34</v>
      </c>
      <c r="L10" s="90">
        <v>2.35</v>
      </c>
      <c r="M10" s="90">
        <v>2.39</v>
      </c>
      <c r="N10" s="90">
        <v>2.39</v>
      </c>
      <c r="O10" s="90">
        <v>2.34</v>
      </c>
      <c r="P10" s="90">
        <v>2.31</v>
      </c>
      <c r="Q10" s="94">
        <v>2.2599999999999998</v>
      </c>
      <c r="R10" s="111"/>
      <c r="S10" s="90">
        <v>3.32</v>
      </c>
      <c r="T10" s="90">
        <v>3.21</v>
      </c>
      <c r="U10" s="90">
        <v>3.06</v>
      </c>
      <c r="V10" s="90">
        <v>2.87</v>
      </c>
      <c r="W10" s="94">
        <v>2.83</v>
      </c>
      <c r="X10" s="31"/>
      <c r="Y10" s="90">
        <v>5.43</v>
      </c>
      <c r="Z10" s="90">
        <v>5.66</v>
      </c>
      <c r="AA10" s="90">
        <v>5.75</v>
      </c>
      <c r="AB10" s="90">
        <v>5.78</v>
      </c>
      <c r="AC10" s="90">
        <v>5.73</v>
      </c>
      <c r="AD10" s="90">
        <v>5.6</v>
      </c>
      <c r="AE10" s="90">
        <v>5.44</v>
      </c>
      <c r="AF10" s="90">
        <v>5.34</v>
      </c>
      <c r="AG10" s="90">
        <v>5.37</v>
      </c>
      <c r="AH10" s="94">
        <v>5.27</v>
      </c>
    </row>
    <row r="11" spans="1:34" ht="16.5" x14ac:dyDescent="0.35">
      <c r="A11" s="109"/>
      <c r="B11" s="96"/>
      <c r="C11" s="96"/>
      <c r="D11" s="96"/>
      <c r="E11" s="96"/>
      <c r="F11" s="97"/>
      <c r="G11" s="23"/>
      <c r="H11" s="96">
        <v>2.25</v>
      </c>
      <c r="I11" s="96">
        <v>2.27</v>
      </c>
      <c r="J11" s="96">
        <v>2.2799999999999998</v>
      </c>
      <c r="K11" s="96">
        <v>2.35</v>
      </c>
      <c r="L11" s="96">
        <v>2.35</v>
      </c>
      <c r="M11" s="96">
        <v>2.33</v>
      </c>
      <c r="N11" s="96">
        <v>2.37</v>
      </c>
      <c r="O11" s="96">
        <v>2.39</v>
      </c>
      <c r="P11" s="96">
        <v>2.3199999999999998</v>
      </c>
      <c r="Q11" s="97">
        <v>2.1800000000000002</v>
      </c>
      <c r="R11" s="109"/>
      <c r="S11" s="96">
        <v>3.1</v>
      </c>
      <c r="T11" s="96">
        <v>3.14</v>
      </c>
      <c r="U11" s="96">
        <v>3.19</v>
      </c>
      <c r="V11" s="96">
        <v>2.79</v>
      </c>
      <c r="W11" s="97">
        <v>2.81</v>
      </c>
      <c r="X11" s="23"/>
      <c r="Y11" s="96">
        <v>5.48</v>
      </c>
      <c r="Z11" s="96">
        <v>5.64</v>
      </c>
      <c r="AA11" s="96">
        <v>5.93</v>
      </c>
      <c r="AB11" s="96">
        <v>5.75</v>
      </c>
      <c r="AC11" s="96">
        <v>5.78</v>
      </c>
      <c r="AD11" s="96">
        <v>5.68</v>
      </c>
      <c r="AE11" s="96">
        <v>5.46</v>
      </c>
      <c r="AF11" s="96">
        <v>5.34</v>
      </c>
      <c r="AG11" s="96">
        <v>5.32</v>
      </c>
      <c r="AH11" s="97">
        <v>5.31</v>
      </c>
    </row>
    <row r="12" spans="1:34" ht="16.5" x14ac:dyDescent="0.35">
      <c r="A12" s="109"/>
      <c r="B12" s="90"/>
      <c r="C12" s="90"/>
      <c r="D12" s="90"/>
      <c r="E12" s="90"/>
      <c r="F12" s="94"/>
      <c r="G12" s="25"/>
      <c r="H12" s="90">
        <v>2.2799999999999998</v>
      </c>
      <c r="I12" s="90">
        <v>2.27</v>
      </c>
      <c r="J12" s="90">
        <v>2.2999999999999998</v>
      </c>
      <c r="K12" s="90">
        <v>2.33</v>
      </c>
      <c r="L12" s="90">
        <v>2.39</v>
      </c>
      <c r="M12" s="90">
        <v>2.35</v>
      </c>
      <c r="N12" s="90">
        <v>2.38</v>
      </c>
      <c r="O12" s="90">
        <v>2.2799999999999998</v>
      </c>
      <c r="P12" s="90">
        <v>2.3199999999999998</v>
      </c>
      <c r="Q12" s="94">
        <v>2.19</v>
      </c>
      <c r="R12" s="109"/>
      <c r="S12" s="90">
        <v>3.19</v>
      </c>
      <c r="T12" s="90">
        <v>3.14</v>
      </c>
      <c r="U12" s="90">
        <v>3.06</v>
      </c>
      <c r="V12" s="90">
        <v>2.89</v>
      </c>
      <c r="W12" s="94">
        <v>2.85</v>
      </c>
      <c r="X12" s="25"/>
      <c r="Y12" s="90">
        <v>5.44</v>
      </c>
      <c r="Z12" s="90">
        <v>5.68</v>
      </c>
      <c r="AA12" s="90">
        <v>5.78</v>
      </c>
      <c r="AB12" s="90">
        <v>5.75</v>
      </c>
      <c r="AC12" s="90">
        <v>5.76</v>
      </c>
      <c r="AD12" s="90">
        <v>5.52</v>
      </c>
      <c r="AE12" s="90">
        <v>5.36</v>
      </c>
      <c r="AF12" s="90">
        <v>5.28</v>
      </c>
      <c r="AG12" s="90">
        <v>5.17</v>
      </c>
      <c r="AH12" s="94">
        <v>5.28</v>
      </c>
    </row>
    <row r="13" spans="1:34" thickBot="1" x14ac:dyDescent="0.4">
      <c r="A13" s="112"/>
      <c r="B13" s="92"/>
      <c r="C13" s="92"/>
      <c r="D13" s="92"/>
      <c r="E13" s="92"/>
      <c r="F13" s="93"/>
      <c r="G13" s="33"/>
      <c r="H13" s="92">
        <v>2.27</v>
      </c>
      <c r="I13" s="92">
        <v>2.2599999999999998</v>
      </c>
      <c r="J13" s="92">
        <v>2.34</v>
      </c>
      <c r="K13" s="92">
        <v>2.33</v>
      </c>
      <c r="L13" s="92">
        <v>2.34</v>
      </c>
      <c r="M13" s="92">
        <v>2.35</v>
      </c>
      <c r="N13" s="92">
        <v>2.37</v>
      </c>
      <c r="O13" s="92">
        <v>2.34</v>
      </c>
      <c r="P13" s="92">
        <v>2.33</v>
      </c>
      <c r="Q13" s="93">
        <v>2.23</v>
      </c>
      <c r="R13" s="112"/>
      <c r="S13" s="92">
        <v>3.2</v>
      </c>
      <c r="T13" s="92">
        <v>3.18</v>
      </c>
      <c r="U13" s="92">
        <v>3.11</v>
      </c>
      <c r="V13" s="92">
        <v>2.85</v>
      </c>
      <c r="W13" s="93">
        <v>2.85</v>
      </c>
      <c r="X13" s="33"/>
      <c r="Y13" s="92">
        <v>5.33</v>
      </c>
      <c r="Z13" s="92">
        <v>5.63</v>
      </c>
      <c r="AA13" s="92">
        <v>5.76</v>
      </c>
      <c r="AB13" s="92">
        <v>5.71</v>
      </c>
      <c r="AC13" s="92">
        <v>5.73</v>
      </c>
      <c r="AD13" s="92">
        <v>5.57</v>
      </c>
      <c r="AE13" s="92">
        <v>5.33</v>
      </c>
      <c r="AF13" s="92">
        <v>5.23</v>
      </c>
      <c r="AG13" s="92">
        <v>5.27</v>
      </c>
      <c r="AH13" s="93">
        <v>5.32</v>
      </c>
    </row>
    <row r="14" spans="1:34" ht="16.5" x14ac:dyDescent="0.35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>
        <v>1.88</v>
      </c>
      <c r="I14" s="115">
        <v>1.9</v>
      </c>
      <c r="J14" s="115">
        <v>2.04</v>
      </c>
      <c r="K14" s="115">
        <v>2.08</v>
      </c>
      <c r="L14" s="115">
        <v>2.09</v>
      </c>
      <c r="M14" s="115">
        <v>2.12</v>
      </c>
      <c r="N14" s="115">
        <v>2.08</v>
      </c>
      <c r="O14" s="115">
        <v>2.11</v>
      </c>
      <c r="P14" s="115">
        <v>2.1</v>
      </c>
      <c r="Q14" s="116">
        <v>1.99</v>
      </c>
      <c r="R14" s="113" t="s">
        <v>75</v>
      </c>
      <c r="S14" s="114">
        <v>1.52</v>
      </c>
      <c r="T14" s="115">
        <v>1.5</v>
      </c>
      <c r="U14" s="115">
        <v>1.52</v>
      </c>
      <c r="V14" s="115">
        <v>1.35</v>
      </c>
      <c r="W14" s="116">
        <v>1.25</v>
      </c>
      <c r="X14" s="113" t="s">
        <v>75</v>
      </c>
      <c r="Y14" s="115">
        <v>4.0599999999999996</v>
      </c>
      <c r="Z14" s="115">
        <v>4.08</v>
      </c>
      <c r="AA14" s="115">
        <v>4.12</v>
      </c>
      <c r="AB14" s="115">
        <v>4.05</v>
      </c>
      <c r="AC14" s="115">
        <v>3.98</v>
      </c>
      <c r="AD14" s="115">
        <v>3.92</v>
      </c>
      <c r="AE14" s="115">
        <v>3.88</v>
      </c>
      <c r="AF14" s="115">
        <v>3.98</v>
      </c>
      <c r="AG14" s="115">
        <v>3.93</v>
      </c>
      <c r="AH14" s="116">
        <v>3.84</v>
      </c>
    </row>
    <row r="15" spans="1:34" ht="16.5" x14ac:dyDescent="0.35">
      <c r="A15" s="14"/>
      <c r="B15" s="98"/>
      <c r="C15" s="98"/>
      <c r="D15" s="98"/>
      <c r="E15" s="98"/>
      <c r="F15" s="99"/>
      <c r="G15" s="25"/>
      <c r="H15" s="98">
        <v>1.9</v>
      </c>
      <c r="I15" s="98">
        <v>1.94</v>
      </c>
      <c r="J15" s="98">
        <v>2.02</v>
      </c>
      <c r="K15" s="98">
        <v>2.02</v>
      </c>
      <c r="L15" s="98">
        <v>2.04</v>
      </c>
      <c r="M15" s="98">
        <v>2.0499999999999998</v>
      </c>
      <c r="N15" s="98">
        <v>2.0699999999999998</v>
      </c>
      <c r="O15" s="98">
        <v>2.08</v>
      </c>
      <c r="P15" s="98">
        <v>2.0499999999999998</v>
      </c>
      <c r="Q15" s="99">
        <v>1.96</v>
      </c>
      <c r="R15" s="14"/>
      <c r="S15" s="98">
        <v>1.49</v>
      </c>
      <c r="T15" s="98">
        <v>1.53</v>
      </c>
      <c r="U15" s="98">
        <v>1.5</v>
      </c>
      <c r="V15" s="98">
        <v>1.3</v>
      </c>
      <c r="W15" s="99">
        <v>1.25</v>
      </c>
      <c r="X15" s="25"/>
      <c r="Y15" s="98">
        <v>4.03</v>
      </c>
      <c r="Z15" s="98">
        <v>4.08</v>
      </c>
      <c r="AA15" s="98">
        <v>4.16</v>
      </c>
      <c r="AB15" s="98">
        <v>4.04</v>
      </c>
      <c r="AC15" s="98">
        <v>4.0199999999999996</v>
      </c>
      <c r="AD15" s="98">
        <v>3.94</v>
      </c>
      <c r="AE15" s="98">
        <v>3.93</v>
      </c>
      <c r="AF15" s="98">
        <v>3.95</v>
      </c>
      <c r="AG15" s="98">
        <v>3.91</v>
      </c>
      <c r="AH15" s="99">
        <v>3.84</v>
      </c>
    </row>
    <row r="16" spans="1:34" ht="16.5" x14ac:dyDescent="0.35">
      <c r="A16" s="14"/>
      <c r="B16" s="98"/>
      <c r="C16" s="98"/>
      <c r="D16" s="98"/>
      <c r="E16" s="98"/>
      <c r="F16" s="99"/>
      <c r="G16" s="25"/>
      <c r="H16" s="98">
        <v>1.88</v>
      </c>
      <c r="I16" s="98">
        <v>1.88</v>
      </c>
      <c r="J16" s="98">
        <v>2.0299999999999998</v>
      </c>
      <c r="K16" s="98">
        <v>1.96</v>
      </c>
      <c r="L16" s="98">
        <v>1.97</v>
      </c>
      <c r="M16" s="98">
        <v>2.0099999999999998</v>
      </c>
      <c r="N16" s="98">
        <v>2.0499999999999998</v>
      </c>
      <c r="O16" s="98">
        <v>2.0699999999999998</v>
      </c>
      <c r="P16" s="98">
        <v>2</v>
      </c>
      <c r="Q16" s="99">
        <v>1.95</v>
      </c>
      <c r="R16" s="14"/>
      <c r="S16" s="98">
        <v>1.48</v>
      </c>
      <c r="T16" s="98">
        <v>1.53</v>
      </c>
      <c r="U16" s="98">
        <v>1.48</v>
      </c>
      <c r="V16" s="98">
        <v>1.27</v>
      </c>
      <c r="W16" s="99">
        <v>1.26</v>
      </c>
      <c r="X16" s="25"/>
      <c r="Y16" s="98">
        <v>4.03</v>
      </c>
      <c r="Z16" s="98">
        <v>4.09</v>
      </c>
      <c r="AA16" s="98">
        <v>4.1399999999999997</v>
      </c>
      <c r="AB16" s="98">
        <v>4.04</v>
      </c>
      <c r="AC16" s="98">
        <v>4.0199999999999996</v>
      </c>
      <c r="AD16" s="98">
        <v>4</v>
      </c>
      <c r="AE16" s="98">
        <v>3.91</v>
      </c>
      <c r="AF16" s="98">
        <v>3.94</v>
      </c>
      <c r="AG16" s="98">
        <v>3.84</v>
      </c>
      <c r="AH16" s="99">
        <v>3.73</v>
      </c>
    </row>
    <row r="17" spans="1:34" ht="16.5" x14ac:dyDescent="0.35">
      <c r="A17" s="14"/>
      <c r="B17" s="98"/>
      <c r="C17" s="98"/>
      <c r="D17" s="98"/>
      <c r="E17" s="98"/>
      <c r="F17" s="99"/>
      <c r="G17" s="25"/>
      <c r="H17" s="98">
        <v>1.88</v>
      </c>
      <c r="I17" s="98">
        <v>1.9</v>
      </c>
      <c r="J17" s="98">
        <v>1.99</v>
      </c>
      <c r="K17" s="98">
        <v>1.96</v>
      </c>
      <c r="L17" s="98">
        <v>1.98</v>
      </c>
      <c r="M17" s="98">
        <v>2.0099999999999998</v>
      </c>
      <c r="N17" s="98">
        <v>2.02</v>
      </c>
      <c r="O17" s="98">
        <v>2.0299999999999998</v>
      </c>
      <c r="P17" s="98">
        <v>1.99</v>
      </c>
      <c r="Q17" s="99">
        <v>1.89</v>
      </c>
      <c r="R17" s="14"/>
      <c r="S17" s="98">
        <v>1.49</v>
      </c>
      <c r="T17" s="98">
        <v>1.5</v>
      </c>
      <c r="U17" s="98">
        <v>1.48</v>
      </c>
      <c r="V17" s="98">
        <v>1.29</v>
      </c>
      <c r="W17" s="99">
        <v>1.26</v>
      </c>
      <c r="X17" s="25"/>
      <c r="Y17" s="98">
        <v>3.96</v>
      </c>
      <c r="Z17" s="98">
        <v>4.05</v>
      </c>
      <c r="AA17" s="98">
        <v>4.0999999999999996</v>
      </c>
      <c r="AB17" s="98">
        <v>4.01</v>
      </c>
      <c r="AC17" s="98">
        <v>3.98</v>
      </c>
      <c r="AD17" s="98">
        <v>3.91</v>
      </c>
      <c r="AE17" s="98">
        <v>3.83</v>
      </c>
      <c r="AF17" s="98">
        <v>3.92</v>
      </c>
      <c r="AG17" s="98">
        <v>3.9</v>
      </c>
      <c r="AH17" s="99">
        <v>3.73</v>
      </c>
    </row>
    <row r="18" spans="1:34" ht="16.5" x14ac:dyDescent="0.35">
      <c r="A18" s="14"/>
      <c r="B18" s="98"/>
      <c r="C18" s="98"/>
      <c r="D18" s="98"/>
      <c r="E18" s="98"/>
      <c r="F18" s="99"/>
      <c r="G18" s="25"/>
      <c r="H18" s="98">
        <v>1.84</v>
      </c>
      <c r="I18" s="98">
        <v>1.86</v>
      </c>
      <c r="J18" s="98">
        <v>2.08</v>
      </c>
      <c r="K18" s="98">
        <v>2.06</v>
      </c>
      <c r="L18" s="98">
        <v>2.06</v>
      </c>
      <c r="M18" s="98">
        <v>2.0699999999999998</v>
      </c>
      <c r="N18" s="98">
        <v>2.09</v>
      </c>
      <c r="O18" s="98">
        <v>2.14</v>
      </c>
      <c r="P18" s="98">
        <v>2.1</v>
      </c>
      <c r="Q18" s="99">
        <v>1.97</v>
      </c>
      <c r="R18" s="14"/>
      <c r="S18" s="98">
        <v>1.49</v>
      </c>
      <c r="T18" s="98">
        <v>1.46</v>
      </c>
      <c r="U18" s="98">
        <v>1.47</v>
      </c>
      <c r="V18" s="98">
        <v>1.28</v>
      </c>
      <c r="W18" s="99">
        <v>1.21</v>
      </c>
      <c r="X18" s="25"/>
      <c r="Y18" s="98">
        <v>3.89</v>
      </c>
      <c r="Z18" s="98">
        <v>4.05</v>
      </c>
      <c r="AA18" s="98">
        <v>4.08</v>
      </c>
      <c r="AB18" s="98">
        <v>3.94</v>
      </c>
      <c r="AC18" s="98">
        <v>3.95</v>
      </c>
      <c r="AD18" s="98">
        <v>3.87</v>
      </c>
      <c r="AE18" s="98">
        <v>3.8</v>
      </c>
      <c r="AF18" s="98">
        <v>3.9</v>
      </c>
      <c r="AG18" s="98">
        <v>3.81</v>
      </c>
      <c r="AH18" s="99">
        <v>3.71</v>
      </c>
    </row>
    <row r="19" spans="1:34" ht="16.5" x14ac:dyDescent="0.35">
      <c r="A19" s="14"/>
      <c r="B19" s="98"/>
      <c r="C19" s="98"/>
      <c r="D19" s="98"/>
      <c r="E19" s="98"/>
      <c r="F19" s="99"/>
      <c r="G19" s="25"/>
      <c r="H19" s="98">
        <v>1.98</v>
      </c>
      <c r="I19" s="98">
        <v>1.93</v>
      </c>
      <c r="J19" s="98">
        <v>2.0299999999999998</v>
      </c>
      <c r="K19" s="98">
        <v>2.0499999999999998</v>
      </c>
      <c r="L19" s="98">
        <v>2.04</v>
      </c>
      <c r="M19" s="98">
        <v>2.04</v>
      </c>
      <c r="N19" s="98">
        <v>2.0699999999999998</v>
      </c>
      <c r="O19" s="98">
        <v>2.04</v>
      </c>
      <c r="P19" s="98">
        <v>1.99</v>
      </c>
      <c r="Q19" s="99">
        <v>1.85</v>
      </c>
      <c r="R19" s="14"/>
      <c r="S19" s="98">
        <v>2.0099999999999998</v>
      </c>
      <c r="T19" s="98">
        <v>2</v>
      </c>
      <c r="U19" s="98">
        <v>1.9</v>
      </c>
      <c r="V19" s="98">
        <v>1.65</v>
      </c>
      <c r="W19" s="99">
        <v>1.63</v>
      </c>
      <c r="X19" s="25"/>
      <c r="Y19" s="98">
        <v>4</v>
      </c>
      <c r="Z19" s="98">
        <v>4.2699999999999996</v>
      </c>
      <c r="AA19" s="98">
        <v>4.33</v>
      </c>
      <c r="AB19" s="98">
        <v>4.37</v>
      </c>
      <c r="AC19" s="98">
        <v>4.3099999999999996</v>
      </c>
      <c r="AD19" s="98">
        <v>4.3</v>
      </c>
      <c r="AE19" s="98">
        <v>4.05</v>
      </c>
      <c r="AF19" s="98">
        <v>3.92</v>
      </c>
      <c r="AG19" s="98">
        <v>3.96</v>
      </c>
      <c r="AH19" s="99">
        <v>3.94</v>
      </c>
    </row>
    <row r="20" spans="1:34" ht="16.5" x14ac:dyDescent="0.35">
      <c r="A20" s="14"/>
      <c r="B20" s="98"/>
      <c r="C20" s="98"/>
      <c r="D20" s="98"/>
      <c r="E20" s="98"/>
      <c r="F20" s="99"/>
      <c r="G20" s="25"/>
      <c r="H20" s="98">
        <v>2.02</v>
      </c>
      <c r="I20" s="98">
        <v>1.99</v>
      </c>
      <c r="J20" s="98">
        <v>2.0499999999999998</v>
      </c>
      <c r="K20" s="98">
        <v>2.0699999999999998</v>
      </c>
      <c r="L20" s="98">
        <v>2.0699999999999998</v>
      </c>
      <c r="M20" s="98">
        <v>2.1</v>
      </c>
      <c r="N20" s="98">
        <v>2.09</v>
      </c>
      <c r="O20" s="98">
        <v>2.0499999999999998</v>
      </c>
      <c r="P20" s="98">
        <v>2.02</v>
      </c>
      <c r="Q20" s="99">
        <v>1.93</v>
      </c>
      <c r="R20" s="14"/>
      <c r="S20" s="98">
        <v>2.0299999999999998</v>
      </c>
      <c r="T20" s="98">
        <v>1.98</v>
      </c>
      <c r="U20" s="98">
        <v>1.89</v>
      </c>
      <c r="V20" s="98">
        <v>1.63</v>
      </c>
      <c r="W20" s="99">
        <v>1.62</v>
      </c>
      <c r="X20" s="25"/>
      <c r="Y20" s="98">
        <v>4.05</v>
      </c>
      <c r="Z20" s="98">
        <v>4.1399999999999997</v>
      </c>
      <c r="AA20" s="98">
        <v>4.4000000000000004</v>
      </c>
      <c r="AB20" s="98">
        <v>3.38</v>
      </c>
      <c r="AC20" s="98">
        <v>4.37</v>
      </c>
      <c r="AD20" s="98">
        <v>4.26</v>
      </c>
      <c r="AE20" s="98">
        <v>4.1100000000000003</v>
      </c>
      <c r="AF20" s="98">
        <v>3.96</v>
      </c>
      <c r="AG20" s="98">
        <v>4.0199999999999996</v>
      </c>
      <c r="AH20" s="99">
        <v>3.88</v>
      </c>
    </row>
    <row r="21" spans="1:34" ht="16.5" x14ac:dyDescent="0.35">
      <c r="A21" s="14"/>
      <c r="B21" s="98"/>
      <c r="C21" s="98"/>
      <c r="D21" s="98"/>
      <c r="E21" s="98"/>
      <c r="F21" s="99"/>
      <c r="G21" s="25"/>
      <c r="H21" s="98">
        <v>1.96</v>
      </c>
      <c r="I21" s="98">
        <v>1.97</v>
      </c>
      <c r="J21" s="98">
        <v>2.0299999999999998</v>
      </c>
      <c r="K21" s="98">
        <v>2.0699999999999998</v>
      </c>
      <c r="L21" s="98">
        <v>2.08</v>
      </c>
      <c r="M21" s="98">
        <v>2.1</v>
      </c>
      <c r="N21" s="98">
        <v>2.0699999999999998</v>
      </c>
      <c r="O21" s="98">
        <v>2.02</v>
      </c>
      <c r="P21" s="98">
        <v>2.02</v>
      </c>
      <c r="Q21" s="99">
        <v>1.94</v>
      </c>
      <c r="R21" s="14"/>
      <c r="S21" s="98">
        <v>1.96</v>
      </c>
      <c r="T21" s="98">
        <v>1.98</v>
      </c>
      <c r="U21" s="98">
        <v>1.9</v>
      </c>
      <c r="V21" s="98">
        <v>1.66</v>
      </c>
      <c r="W21" s="99">
        <v>1.63</v>
      </c>
      <c r="X21" s="25"/>
      <c r="Y21" s="98">
        <v>4.1399999999999997</v>
      </c>
      <c r="Z21" s="98">
        <v>4.2300000000000004</v>
      </c>
      <c r="AA21" s="98">
        <v>4.37</v>
      </c>
      <c r="AB21" s="98">
        <v>4.37</v>
      </c>
      <c r="AC21" s="98">
        <v>4.33</v>
      </c>
      <c r="AD21" s="98">
        <v>4.2699999999999996</v>
      </c>
      <c r="AE21" s="98">
        <v>4.08</v>
      </c>
      <c r="AF21" s="98">
        <v>3.89</v>
      </c>
      <c r="AG21" s="98">
        <v>3.99</v>
      </c>
      <c r="AH21" s="99">
        <v>3.95</v>
      </c>
    </row>
    <row r="22" spans="1:34" ht="16.5" x14ac:dyDescent="0.35">
      <c r="A22" s="14"/>
      <c r="B22" s="98"/>
      <c r="C22" s="98"/>
      <c r="D22" s="98"/>
      <c r="E22" s="98"/>
      <c r="F22" s="99"/>
      <c r="G22" s="25"/>
      <c r="H22" s="98">
        <v>2.0099999999999998</v>
      </c>
      <c r="I22" s="98">
        <v>1.99</v>
      </c>
      <c r="J22" s="98">
        <v>2.06</v>
      </c>
      <c r="K22" s="98">
        <v>2.0699999999999998</v>
      </c>
      <c r="L22" s="98">
        <v>2.08</v>
      </c>
      <c r="M22" s="98">
        <v>2.0699999999999998</v>
      </c>
      <c r="N22" s="98">
        <v>2.0699999999999998</v>
      </c>
      <c r="O22" s="98">
        <v>2.06</v>
      </c>
      <c r="P22" s="98">
        <v>2.04</v>
      </c>
      <c r="Q22" s="99">
        <v>1.93</v>
      </c>
      <c r="R22" s="14"/>
      <c r="S22" s="98">
        <v>2.0099999999999998</v>
      </c>
      <c r="T22" s="98">
        <v>1.98</v>
      </c>
      <c r="U22" s="98">
        <v>1.91</v>
      </c>
      <c r="V22" s="98">
        <v>1.7</v>
      </c>
      <c r="W22" s="99">
        <v>1.66</v>
      </c>
      <c r="X22" s="25"/>
      <c r="Y22" s="98">
        <v>3.98</v>
      </c>
      <c r="Z22" s="98">
        <v>4.1900000000000004</v>
      </c>
      <c r="AA22" s="98">
        <v>4.3099999999999996</v>
      </c>
      <c r="AB22" s="98">
        <v>4.38</v>
      </c>
      <c r="AC22" s="98">
        <v>4.38</v>
      </c>
      <c r="AD22" s="98">
        <v>4.29</v>
      </c>
      <c r="AE22" s="98">
        <v>4.0999999999999996</v>
      </c>
      <c r="AF22" s="98">
        <v>3.99</v>
      </c>
      <c r="AG22" s="98">
        <v>3.98</v>
      </c>
      <c r="AH22" s="99">
        <v>3.85</v>
      </c>
    </row>
    <row r="23" spans="1:34" thickBot="1" x14ac:dyDescent="0.4">
      <c r="A23" s="107"/>
      <c r="B23" s="117"/>
      <c r="C23" s="117"/>
      <c r="D23" s="117"/>
      <c r="E23" s="117"/>
      <c r="F23" s="118"/>
      <c r="G23" s="106"/>
      <c r="H23" s="117">
        <v>1.99</v>
      </c>
      <c r="I23" s="117">
        <v>1.99</v>
      </c>
      <c r="J23" s="117">
        <v>2.0099999999999998</v>
      </c>
      <c r="K23" s="117">
        <v>2.0299999999999998</v>
      </c>
      <c r="L23" s="117">
        <v>2.08</v>
      </c>
      <c r="M23" s="117">
        <v>2.06</v>
      </c>
      <c r="N23" s="117">
        <v>2.08</v>
      </c>
      <c r="O23" s="117">
        <v>2.04</v>
      </c>
      <c r="P23" s="117">
        <v>2.0299999999999998</v>
      </c>
      <c r="Q23" s="118">
        <v>1.91</v>
      </c>
      <c r="R23" s="107"/>
      <c r="S23" s="117">
        <v>2.08</v>
      </c>
      <c r="T23" s="117">
        <v>2</v>
      </c>
      <c r="U23" s="117">
        <v>1.89</v>
      </c>
      <c r="V23" s="117">
        <v>1.67</v>
      </c>
      <c r="W23" s="118">
        <v>1.67</v>
      </c>
      <c r="X23" s="106"/>
      <c r="Y23" s="117">
        <v>3.98</v>
      </c>
      <c r="Z23" s="117">
        <v>4.2</v>
      </c>
      <c r="AA23" s="117">
        <v>4.3099999999999996</v>
      </c>
      <c r="AB23" s="117">
        <v>4.38</v>
      </c>
      <c r="AC23" s="117">
        <v>4.3499999999999996</v>
      </c>
      <c r="AD23" s="117">
        <v>4.1900000000000004</v>
      </c>
      <c r="AE23" s="117">
        <v>4.03</v>
      </c>
      <c r="AF23" s="117">
        <v>3.92</v>
      </c>
      <c r="AG23" s="117">
        <v>3.89</v>
      </c>
      <c r="AH23" s="118">
        <v>3.85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0.29113999999999951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1.3913999999999995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1.4786999999999999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0.44790769230769156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1.0020370370370366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0.97797619047619055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1.4512209230769206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1.2986399999999994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1.4786999999999999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</v>
      </c>
      <c r="C33" s="67">
        <f t="shared" ref="C33:F33" si="0">C4-C14</f>
        <v>0</v>
      </c>
      <c r="D33" s="67">
        <f t="shared" si="0"/>
        <v>0</v>
      </c>
      <c r="E33" s="67">
        <f t="shared" si="0"/>
        <v>0</v>
      </c>
      <c r="F33" s="68">
        <f t="shared" si="0"/>
        <v>0</v>
      </c>
      <c r="G33" s="69" t="s">
        <v>56</v>
      </c>
      <c r="H33" s="22">
        <f>H4-H14</f>
        <v>0.29000000000000004</v>
      </c>
      <c r="I33" s="22">
        <f t="shared" ref="I33:Q33" si="1">I4-I14</f>
        <v>0.32000000000000028</v>
      </c>
      <c r="J33" s="22">
        <f t="shared" si="1"/>
        <v>0.29999999999999982</v>
      </c>
      <c r="K33" s="22">
        <f t="shared" si="1"/>
        <v>0.29000000000000004</v>
      </c>
      <c r="L33" s="22">
        <f t="shared" si="1"/>
        <v>0.30000000000000027</v>
      </c>
      <c r="M33" s="22">
        <f t="shared" si="1"/>
        <v>0.29000000000000004</v>
      </c>
      <c r="N33" s="22">
        <f t="shared" si="1"/>
        <v>0.27</v>
      </c>
      <c r="O33" s="22">
        <f t="shared" si="1"/>
        <v>0.27</v>
      </c>
      <c r="P33" s="22">
        <f t="shared" si="1"/>
        <v>0.2799999999999998</v>
      </c>
      <c r="Q33" s="70">
        <f t="shared" si="1"/>
        <v>0.28999999999999981</v>
      </c>
      <c r="R33" s="66" t="s">
        <v>52</v>
      </c>
      <c r="S33" s="67">
        <f>S4-S14</f>
        <v>1.6099999999999999</v>
      </c>
      <c r="T33" s="67">
        <f t="shared" ref="T33:W33" si="2">T4-T14</f>
        <v>1.5499999999999998</v>
      </c>
      <c r="U33" s="67">
        <f t="shared" si="2"/>
        <v>1.6400000000000001</v>
      </c>
      <c r="V33" s="67">
        <f t="shared" si="2"/>
        <v>1.6</v>
      </c>
      <c r="W33" s="68">
        <f t="shared" si="2"/>
        <v>1.5299999999999998</v>
      </c>
      <c r="X33" s="69" t="s">
        <v>56</v>
      </c>
      <c r="Y33" s="22">
        <f>Y4-Y14</f>
        <v>1.2600000000000007</v>
      </c>
      <c r="Z33" s="22">
        <f t="shared" ref="Z33:AH33" si="3">Z4-Z14</f>
        <v>1.4799999999999995</v>
      </c>
      <c r="AA33" s="22">
        <f t="shared" si="3"/>
        <v>1.6600000000000001</v>
      </c>
      <c r="AB33" s="22">
        <f t="shared" si="3"/>
        <v>1.5600000000000005</v>
      </c>
      <c r="AC33" s="22">
        <f t="shared" si="3"/>
        <v>1.5299999999999998</v>
      </c>
      <c r="AD33" s="22">
        <f t="shared" si="3"/>
        <v>1.54</v>
      </c>
      <c r="AE33" s="22">
        <f t="shared" si="3"/>
        <v>1.4900000000000002</v>
      </c>
      <c r="AF33" s="22">
        <f t="shared" si="3"/>
        <v>1.5000000000000004</v>
      </c>
      <c r="AG33" s="22">
        <f t="shared" si="3"/>
        <v>1.4099999999999997</v>
      </c>
      <c r="AH33" s="70">
        <f t="shared" si="3"/>
        <v>1.5200000000000005</v>
      </c>
    </row>
    <row r="34" spans="1:34" ht="16.5" x14ac:dyDescent="0.35">
      <c r="A34" s="55"/>
      <c r="B34" s="54">
        <f t="shared" ref="B34:F42" si="4">B5-B15</f>
        <v>0</v>
      </c>
      <c r="C34" s="54">
        <f t="shared" si="4"/>
        <v>0</v>
      </c>
      <c r="D34" s="54">
        <f t="shared" si="4"/>
        <v>0</v>
      </c>
      <c r="E34" s="54">
        <f t="shared" si="4"/>
        <v>0</v>
      </c>
      <c r="F34" s="56">
        <f t="shared" si="4"/>
        <v>0</v>
      </c>
      <c r="G34" s="71"/>
      <c r="H34" s="22">
        <f t="shared" ref="H34:Q42" si="5">H5-H15</f>
        <v>0.31000000000000005</v>
      </c>
      <c r="I34" s="22">
        <f t="shared" si="5"/>
        <v>0.31000000000000005</v>
      </c>
      <c r="J34" s="22">
        <f t="shared" si="5"/>
        <v>0.25999999999999979</v>
      </c>
      <c r="K34" s="22">
        <f t="shared" si="5"/>
        <v>0.25999999999999979</v>
      </c>
      <c r="L34" s="22">
        <f t="shared" si="5"/>
        <v>0.27</v>
      </c>
      <c r="M34" s="22">
        <f t="shared" si="5"/>
        <v>0.28000000000000025</v>
      </c>
      <c r="N34" s="22">
        <f t="shared" si="5"/>
        <v>0.28000000000000025</v>
      </c>
      <c r="O34" s="22">
        <f t="shared" si="5"/>
        <v>0.27</v>
      </c>
      <c r="P34" s="22">
        <f t="shared" si="5"/>
        <v>0.16000000000000014</v>
      </c>
      <c r="Q34" s="70">
        <f t="shared" si="5"/>
        <v>0.24000000000000021</v>
      </c>
      <c r="R34" s="55"/>
      <c r="S34" s="54">
        <f t="shared" ref="S34:W42" si="6">S5-S15</f>
        <v>1.61</v>
      </c>
      <c r="T34" s="54">
        <f t="shared" si="6"/>
        <v>1.57</v>
      </c>
      <c r="U34" s="54">
        <f t="shared" si="6"/>
        <v>1.62</v>
      </c>
      <c r="V34" s="54">
        <f t="shared" si="6"/>
        <v>1.6500000000000001</v>
      </c>
      <c r="W34" s="56">
        <f t="shared" si="6"/>
        <v>1.5699999999999998</v>
      </c>
      <c r="X34" s="71"/>
      <c r="Y34" s="22">
        <f t="shared" ref="Y34:AH42" si="7">Y5-Y15</f>
        <v>1.3399999999999999</v>
      </c>
      <c r="Z34" s="22">
        <f t="shared" si="7"/>
        <v>1.54</v>
      </c>
      <c r="AA34" s="22">
        <f t="shared" si="7"/>
        <v>1.5</v>
      </c>
      <c r="AB34" s="22">
        <f t="shared" si="7"/>
        <v>1.5300000000000002</v>
      </c>
      <c r="AC34" s="22">
        <f t="shared" si="7"/>
        <v>1.5300000000000002</v>
      </c>
      <c r="AD34" s="22">
        <f t="shared" si="7"/>
        <v>1.6099999999999999</v>
      </c>
      <c r="AE34" s="22">
        <f t="shared" si="7"/>
        <v>1.5399999999999996</v>
      </c>
      <c r="AF34" s="22">
        <f t="shared" si="7"/>
        <v>1.5699999999999994</v>
      </c>
      <c r="AG34" s="22">
        <f t="shared" si="7"/>
        <v>1.54</v>
      </c>
      <c r="AH34" s="70">
        <f t="shared" si="7"/>
        <v>1.5300000000000002</v>
      </c>
    </row>
    <row r="35" spans="1:34" ht="16.5" x14ac:dyDescent="0.35">
      <c r="A35" s="55"/>
      <c r="B35" s="54">
        <f t="shared" si="4"/>
        <v>0</v>
      </c>
      <c r="C35" s="54">
        <f t="shared" si="4"/>
        <v>0</v>
      </c>
      <c r="D35" s="54">
        <f t="shared" si="4"/>
        <v>0</v>
      </c>
      <c r="E35" s="54">
        <f t="shared" si="4"/>
        <v>0</v>
      </c>
      <c r="F35" s="56">
        <f t="shared" si="4"/>
        <v>0</v>
      </c>
      <c r="G35" s="71"/>
      <c r="H35" s="22">
        <f t="shared" si="5"/>
        <v>0.29400000000000004</v>
      </c>
      <c r="I35" s="22">
        <f t="shared" si="5"/>
        <v>0.3400000000000003</v>
      </c>
      <c r="J35" s="22">
        <f t="shared" si="5"/>
        <v>0.3400000000000003</v>
      </c>
      <c r="K35" s="22">
        <f t="shared" si="5"/>
        <v>0.41999999999999993</v>
      </c>
      <c r="L35" s="22">
        <f t="shared" si="5"/>
        <v>0.3600000000000001</v>
      </c>
      <c r="M35" s="22">
        <f t="shared" si="5"/>
        <v>0.35000000000000009</v>
      </c>
      <c r="N35" s="22">
        <f t="shared" si="5"/>
        <v>0.30000000000000027</v>
      </c>
      <c r="O35" s="22">
        <f t="shared" si="5"/>
        <v>0.25</v>
      </c>
      <c r="P35" s="22">
        <f t="shared" si="5"/>
        <v>0.31999999999999984</v>
      </c>
      <c r="Q35" s="70">
        <f t="shared" si="5"/>
        <v>0.30999999999999983</v>
      </c>
      <c r="R35" s="55"/>
      <c r="S35" s="54">
        <f t="shared" si="6"/>
        <v>1.5899999999999999</v>
      </c>
      <c r="T35" s="54">
        <f t="shared" si="6"/>
        <v>1.5999999999999999</v>
      </c>
      <c r="U35" s="54">
        <f t="shared" si="6"/>
        <v>1.6099999999999999</v>
      </c>
      <c r="V35" s="54">
        <f t="shared" si="6"/>
        <v>1.65</v>
      </c>
      <c r="W35" s="56">
        <f t="shared" si="6"/>
        <v>1.57</v>
      </c>
      <c r="X35" s="71"/>
      <c r="Y35" s="22">
        <f t="shared" si="7"/>
        <v>1.4899999999999993</v>
      </c>
      <c r="Z35" s="22">
        <f t="shared" si="7"/>
        <v>1.5300000000000002</v>
      </c>
      <c r="AA35" s="22">
        <f t="shared" si="7"/>
        <v>1.5300000000000002</v>
      </c>
      <c r="AB35" s="22">
        <f t="shared" si="7"/>
        <v>1.7400000000000002</v>
      </c>
      <c r="AC35" s="22">
        <f t="shared" si="7"/>
        <v>1.54</v>
      </c>
      <c r="AD35" s="22">
        <f t="shared" si="7"/>
        <v>1.58</v>
      </c>
      <c r="AE35" s="22">
        <f t="shared" si="7"/>
        <v>1.67</v>
      </c>
      <c r="AF35" s="22">
        <f t="shared" si="7"/>
        <v>1.6800000000000002</v>
      </c>
      <c r="AG35" s="22">
        <f t="shared" si="7"/>
        <v>1.6000000000000005</v>
      </c>
      <c r="AH35" s="70">
        <f t="shared" si="7"/>
        <v>1.6099999999999999</v>
      </c>
    </row>
    <row r="36" spans="1:34" ht="16.5" x14ac:dyDescent="0.35">
      <c r="A36" s="55"/>
      <c r="B36" s="54">
        <f t="shared" si="4"/>
        <v>0</v>
      </c>
      <c r="C36" s="54">
        <f t="shared" si="4"/>
        <v>0</v>
      </c>
      <c r="D36" s="54">
        <f t="shared" si="4"/>
        <v>0</v>
      </c>
      <c r="E36" s="54">
        <f t="shared" si="4"/>
        <v>0</v>
      </c>
      <c r="F36" s="56">
        <f t="shared" si="4"/>
        <v>0</v>
      </c>
      <c r="G36" s="71"/>
      <c r="H36" s="22">
        <f t="shared" si="5"/>
        <v>0.30000000000000027</v>
      </c>
      <c r="I36" s="22">
        <f t="shared" si="5"/>
        <v>0.32000000000000028</v>
      </c>
      <c r="J36" s="22">
        <f t="shared" si="5"/>
        <v>0.32000000000000006</v>
      </c>
      <c r="K36" s="22">
        <f t="shared" si="5"/>
        <v>0.35000000000000009</v>
      </c>
      <c r="L36" s="22">
        <f t="shared" si="5"/>
        <v>0.33999999999999986</v>
      </c>
      <c r="M36" s="22">
        <f t="shared" si="5"/>
        <v>0.26000000000000023</v>
      </c>
      <c r="N36" s="22">
        <f t="shared" si="5"/>
        <v>0.2799999999999998</v>
      </c>
      <c r="O36" s="22">
        <f t="shared" si="5"/>
        <v>0.30000000000000027</v>
      </c>
      <c r="P36" s="22">
        <f t="shared" si="5"/>
        <v>0.28000000000000003</v>
      </c>
      <c r="Q36" s="70">
        <f t="shared" si="5"/>
        <v>0.21999999999999997</v>
      </c>
      <c r="R36" s="55"/>
      <c r="S36" s="54">
        <f t="shared" si="6"/>
        <v>1.5999999999999999</v>
      </c>
      <c r="T36" s="54">
        <f t="shared" si="6"/>
        <v>1.6400000000000001</v>
      </c>
      <c r="U36" s="54">
        <f t="shared" si="6"/>
        <v>1.6400000000000001</v>
      </c>
      <c r="V36" s="54">
        <f t="shared" si="6"/>
        <v>1.67</v>
      </c>
      <c r="W36" s="56">
        <f t="shared" si="6"/>
        <v>1.59</v>
      </c>
      <c r="X36" s="71"/>
      <c r="Y36" s="22">
        <f t="shared" si="7"/>
        <v>1.5300000000000002</v>
      </c>
      <c r="Z36" s="22">
        <f t="shared" si="7"/>
        <v>1.5600000000000005</v>
      </c>
      <c r="AA36" s="22">
        <f t="shared" si="7"/>
        <v>1.6000000000000005</v>
      </c>
      <c r="AB36" s="22">
        <f t="shared" si="7"/>
        <v>1.75</v>
      </c>
      <c r="AC36" s="22">
        <f t="shared" si="7"/>
        <v>1.6199999999999997</v>
      </c>
      <c r="AD36" s="22">
        <f t="shared" si="7"/>
        <v>1.7199999999999998</v>
      </c>
      <c r="AE36" s="22">
        <f t="shared" si="7"/>
        <v>1.6600000000000001</v>
      </c>
      <c r="AF36" s="22">
        <f t="shared" si="7"/>
        <v>1.67</v>
      </c>
      <c r="AG36" s="22">
        <f t="shared" si="7"/>
        <v>1.7399999999999998</v>
      </c>
      <c r="AH36" s="70">
        <f t="shared" si="7"/>
        <v>1.5900000000000003</v>
      </c>
    </row>
    <row r="37" spans="1:34" ht="16.5" x14ac:dyDescent="0.35">
      <c r="A37" s="55"/>
      <c r="B37" s="54">
        <f t="shared" si="4"/>
        <v>0</v>
      </c>
      <c r="C37" s="54">
        <f t="shared" si="4"/>
        <v>0</v>
      </c>
      <c r="D37" s="54">
        <f t="shared" si="4"/>
        <v>0</v>
      </c>
      <c r="E37" s="54">
        <f t="shared" si="4"/>
        <v>0</v>
      </c>
      <c r="F37" s="56">
        <f t="shared" si="4"/>
        <v>0</v>
      </c>
      <c r="G37" s="71"/>
      <c r="H37" s="22">
        <f t="shared" si="5"/>
        <v>0.32999999999999985</v>
      </c>
      <c r="I37" s="22">
        <f t="shared" si="5"/>
        <v>0.36999999999999988</v>
      </c>
      <c r="J37" s="22">
        <f t="shared" si="5"/>
        <v>0.31000000000000005</v>
      </c>
      <c r="K37" s="22">
        <f t="shared" si="5"/>
        <v>0.33000000000000007</v>
      </c>
      <c r="L37" s="22">
        <f t="shared" si="5"/>
        <v>0.31000000000000005</v>
      </c>
      <c r="M37" s="22">
        <f t="shared" si="5"/>
        <v>0.29000000000000004</v>
      </c>
      <c r="N37" s="22">
        <f t="shared" si="5"/>
        <v>0.27</v>
      </c>
      <c r="O37" s="22">
        <f t="shared" si="5"/>
        <v>0.25999999999999979</v>
      </c>
      <c r="P37" s="22">
        <f t="shared" si="5"/>
        <v>0.23999999999999977</v>
      </c>
      <c r="Q37" s="70">
        <f t="shared" si="5"/>
        <v>0.24</v>
      </c>
      <c r="R37" s="55"/>
      <c r="S37" s="54">
        <f t="shared" si="6"/>
        <v>1.55</v>
      </c>
      <c r="T37" s="54">
        <f t="shared" si="6"/>
        <v>1.58</v>
      </c>
      <c r="U37" s="54">
        <f t="shared" si="6"/>
        <v>1.5999999999999999</v>
      </c>
      <c r="V37" s="54">
        <f t="shared" si="6"/>
        <v>1.68</v>
      </c>
      <c r="W37" s="56">
        <f t="shared" si="6"/>
        <v>1.58</v>
      </c>
      <c r="X37" s="71"/>
      <c r="Y37" s="22">
        <f t="shared" si="7"/>
        <v>1.69</v>
      </c>
      <c r="Z37" s="22">
        <f t="shared" si="7"/>
        <v>1.5600000000000005</v>
      </c>
      <c r="AA37" s="22">
        <f t="shared" si="7"/>
        <v>1.46</v>
      </c>
      <c r="AB37" s="22">
        <f t="shared" si="7"/>
        <v>1.7500000000000004</v>
      </c>
      <c r="AC37" s="22">
        <f t="shared" si="7"/>
        <v>1.5599999999999996</v>
      </c>
      <c r="AD37" s="22">
        <f t="shared" si="7"/>
        <v>1.6100000000000003</v>
      </c>
      <c r="AE37" s="22">
        <f t="shared" si="7"/>
        <v>1.6500000000000004</v>
      </c>
      <c r="AF37" s="22">
        <f t="shared" si="7"/>
        <v>1.6</v>
      </c>
      <c r="AG37" s="22">
        <f t="shared" si="7"/>
        <v>1.7099999999999995</v>
      </c>
      <c r="AH37" s="70">
        <f t="shared" si="7"/>
        <v>1.58</v>
      </c>
    </row>
    <row r="38" spans="1:34" ht="16.5" x14ac:dyDescent="0.35">
      <c r="A38" s="55" t="s">
        <v>53</v>
      </c>
      <c r="B38" s="54">
        <f t="shared" si="4"/>
        <v>0</v>
      </c>
      <c r="C38" s="54">
        <f t="shared" si="4"/>
        <v>0</v>
      </c>
      <c r="D38" s="54">
        <f t="shared" si="4"/>
        <v>0</v>
      </c>
      <c r="E38" s="54">
        <f t="shared" si="4"/>
        <v>0</v>
      </c>
      <c r="F38" s="56">
        <f t="shared" si="4"/>
        <v>0</v>
      </c>
      <c r="G38" s="71" t="s">
        <v>57</v>
      </c>
      <c r="H38" s="22">
        <f t="shared" si="5"/>
        <v>0.33999999999999986</v>
      </c>
      <c r="I38" s="22">
        <f t="shared" si="5"/>
        <v>0.29000000000000026</v>
      </c>
      <c r="J38" s="22">
        <f t="shared" si="5"/>
        <v>0.28000000000000025</v>
      </c>
      <c r="K38" s="22">
        <f t="shared" si="5"/>
        <v>0.28000000000000025</v>
      </c>
      <c r="L38" s="22">
        <f t="shared" si="5"/>
        <v>0.2799999999999998</v>
      </c>
      <c r="M38" s="22">
        <f t="shared" si="5"/>
        <v>0.27</v>
      </c>
      <c r="N38" s="22">
        <f t="shared" si="5"/>
        <v>0.28000000000000025</v>
      </c>
      <c r="O38" s="22">
        <f t="shared" si="5"/>
        <v>0.25999999999999979</v>
      </c>
      <c r="P38" s="22">
        <f t="shared" si="5"/>
        <v>0.30999999999999983</v>
      </c>
      <c r="Q38" s="70">
        <f t="shared" si="5"/>
        <v>0.33999999999999986</v>
      </c>
      <c r="R38" s="55" t="s">
        <v>53</v>
      </c>
      <c r="S38" s="54">
        <f t="shared" si="6"/>
        <v>1.0900000000000003</v>
      </c>
      <c r="T38" s="54">
        <f t="shared" si="6"/>
        <v>1.1099999999999999</v>
      </c>
      <c r="U38" s="54">
        <f t="shared" si="6"/>
        <v>1.1299999999999999</v>
      </c>
      <c r="V38" s="54">
        <f t="shared" si="6"/>
        <v>1.1400000000000001</v>
      </c>
      <c r="W38" s="56">
        <f t="shared" si="6"/>
        <v>1.21</v>
      </c>
      <c r="X38" s="71" t="s">
        <v>57</v>
      </c>
      <c r="Y38" s="22">
        <f t="shared" si="7"/>
        <v>1.3899999999999997</v>
      </c>
      <c r="Z38" s="22">
        <f t="shared" si="7"/>
        <v>1.3800000000000008</v>
      </c>
      <c r="AA38" s="22">
        <f t="shared" si="7"/>
        <v>1.3899999999999997</v>
      </c>
      <c r="AB38" s="22">
        <f t="shared" si="7"/>
        <v>1.3099999999999996</v>
      </c>
      <c r="AC38" s="22">
        <f t="shared" si="7"/>
        <v>1.3200000000000003</v>
      </c>
      <c r="AD38" s="22">
        <f t="shared" si="7"/>
        <v>1.17</v>
      </c>
      <c r="AE38" s="22">
        <f t="shared" si="7"/>
        <v>1.25</v>
      </c>
      <c r="AF38" s="22">
        <f t="shared" si="7"/>
        <v>1.2800000000000002</v>
      </c>
      <c r="AG38" s="22">
        <f t="shared" si="7"/>
        <v>1.2400000000000002</v>
      </c>
      <c r="AH38" s="70">
        <f t="shared" si="7"/>
        <v>1.1599999999999997</v>
      </c>
    </row>
    <row r="39" spans="1:34" ht="16.5" x14ac:dyDescent="0.35">
      <c r="A39" s="55"/>
      <c r="B39" s="54">
        <f t="shared" si="4"/>
        <v>0</v>
      </c>
      <c r="C39" s="54">
        <f t="shared" si="4"/>
        <v>0</v>
      </c>
      <c r="D39" s="54">
        <f t="shared" si="4"/>
        <v>0</v>
      </c>
      <c r="E39" s="54">
        <f t="shared" si="4"/>
        <v>0</v>
      </c>
      <c r="F39" s="56">
        <f t="shared" si="4"/>
        <v>0</v>
      </c>
      <c r="G39" s="71"/>
      <c r="H39" s="22">
        <f t="shared" si="5"/>
        <v>0.33000000000000007</v>
      </c>
      <c r="I39" s="22">
        <f t="shared" si="5"/>
        <v>0.30000000000000004</v>
      </c>
      <c r="J39" s="22">
        <f t="shared" si="5"/>
        <v>0.28000000000000025</v>
      </c>
      <c r="K39" s="22">
        <f t="shared" si="5"/>
        <v>0.27</v>
      </c>
      <c r="L39" s="22">
        <f t="shared" si="5"/>
        <v>0.28000000000000025</v>
      </c>
      <c r="M39" s="22">
        <f t="shared" si="5"/>
        <v>0.29000000000000004</v>
      </c>
      <c r="N39" s="22">
        <f t="shared" si="5"/>
        <v>0.30000000000000027</v>
      </c>
      <c r="O39" s="22">
        <f t="shared" si="5"/>
        <v>0.29000000000000004</v>
      </c>
      <c r="P39" s="22">
        <f t="shared" si="5"/>
        <v>0.29000000000000004</v>
      </c>
      <c r="Q39" s="70">
        <f t="shared" si="5"/>
        <v>0.32999999999999985</v>
      </c>
      <c r="R39" s="55"/>
      <c r="S39" s="54">
        <f t="shared" si="6"/>
        <v>1.29</v>
      </c>
      <c r="T39" s="54">
        <f t="shared" si="6"/>
        <v>1.23</v>
      </c>
      <c r="U39" s="54">
        <f t="shared" si="6"/>
        <v>1.1700000000000002</v>
      </c>
      <c r="V39" s="54">
        <f t="shared" si="6"/>
        <v>1.2400000000000002</v>
      </c>
      <c r="W39" s="56">
        <f t="shared" si="6"/>
        <v>1.21</v>
      </c>
      <c r="X39" s="71"/>
      <c r="Y39" s="22">
        <f t="shared" si="7"/>
        <v>1.38</v>
      </c>
      <c r="Z39" s="22">
        <f t="shared" si="7"/>
        <v>1.5200000000000005</v>
      </c>
      <c r="AA39" s="22">
        <f t="shared" si="7"/>
        <v>1.3499999999999996</v>
      </c>
      <c r="AB39" s="22">
        <f t="shared" si="7"/>
        <v>2.4000000000000004</v>
      </c>
      <c r="AC39" s="22">
        <f t="shared" si="7"/>
        <v>1.3600000000000003</v>
      </c>
      <c r="AD39" s="22">
        <f t="shared" si="7"/>
        <v>1.3399999999999999</v>
      </c>
      <c r="AE39" s="22">
        <f t="shared" si="7"/>
        <v>1.33</v>
      </c>
      <c r="AF39" s="22">
        <f t="shared" si="7"/>
        <v>1.38</v>
      </c>
      <c r="AG39" s="22">
        <f t="shared" si="7"/>
        <v>1.3500000000000005</v>
      </c>
      <c r="AH39" s="70">
        <f t="shared" si="7"/>
        <v>1.3899999999999997</v>
      </c>
    </row>
    <row r="40" spans="1:34" ht="16.5" x14ac:dyDescent="0.35">
      <c r="A40" s="55"/>
      <c r="B40" s="54">
        <f t="shared" si="4"/>
        <v>0</v>
      </c>
      <c r="C40" s="54">
        <f t="shared" si="4"/>
        <v>0</v>
      </c>
      <c r="D40" s="54">
        <f t="shared" si="4"/>
        <v>0</v>
      </c>
      <c r="E40" s="54">
        <f t="shared" si="4"/>
        <v>0</v>
      </c>
      <c r="F40" s="56">
        <f t="shared" si="4"/>
        <v>0</v>
      </c>
      <c r="G40" s="71"/>
      <c r="H40" s="22">
        <f t="shared" si="5"/>
        <v>0.29000000000000004</v>
      </c>
      <c r="I40" s="22">
        <f t="shared" si="5"/>
        <v>0.30000000000000004</v>
      </c>
      <c r="J40" s="22">
        <f t="shared" si="5"/>
        <v>0.25</v>
      </c>
      <c r="K40" s="22">
        <f t="shared" si="5"/>
        <v>0.28000000000000025</v>
      </c>
      <c r="L40" s="22">
        <f t="shared" si="5"/>
        <v>0.27</v>
      </c>
      <c r="M40" s="22">
        <f t="shared" si="5"/>
        <v>0.22999999999999998</v>
      </c>
      <c r="N40" s="22">
        <f t="shared" si="5"/>
        <v>0.30000000000000027</v>
      </c>
      <c r="O40" s="22">
        <f t="shared" si="5"/>
        <v>0.37000000000000011</v>
      </c>
      <c r="P40" s="22">
        <f t="shared" si="5"/>
        <v>0.29999999999999982</v>
      </c>
      <c r="Q40" s="70">
        <f t="shared" si="5"/>
        <v>0.24000000000000021</v>
      </c>
      <c r="R40" s="55"/>
      <c r="S40" s="54">
        <f t="shared" si="6"/>
        <v>1.1400000000000001</v>
      </c>
      <c r="T40" s="54">
        <f t="shared" si="6"/>
        <v>1.1600000000000001</v>
      </c>
      <c r="U40" s="54">
        <f t="shared" si="6"/>
        <v>1.29</v>
      </c>
      <c r="V40" s="54">
        <f t="shared" si="6"/>
        <v>1.1300000000000001</v>
      </c>
      <c r="W40" s="56">
        <f t="shared" si="6"/>
        <v>1.1800000000000002</v>
      </c>
      <c r="X40" s="71"/>
      <c r="Y40" s="22">
        <f t="shared" si="7"/>
        <v>1.3400000000000007</v>
      </c>
      <c r="Z40" s="22">
        <f t="shared" si="7"/>
        <v>1.4099999999999993</v>
      </c>
      <c r="AA40" s="22">
        <f t="shared" si="7"/>
        <v>1.5599999999999996</v>
      </c>
      <c r="AB40" s="22">
        <f t="shared" si="7"/>
        <v>1.38</v>
      </c>
      <c r="AC40" s="22">
        <f t="shared" si="7"/>
        <v>1.4500000000000002</v>
      </c>
      <c r="AD40" s="22">
        <f t="shared" si="7"/>
        <v>1.4100000000000001</v>
      </c>
      <c r="AE40" s="22">
        <f t="shared" si="7"/>
        <v>1.38</v>
      </c>
      <c r="AF40" s="22">
        <f t="shared" si="7"/>
        <v>1.4499999999999997</v>
      </c>
      <c r="AG40" s="22">
        <f t="shared" si="7"/>
        <v>1.33</v>
      </c>
      <c r="AH40" s="70">
        <f t="shared" si="7"/>
        <v>1.3599999999999994</v>
      </c>
    </row>
    <row r="41" spans="1:34" ht="16.5" x14ac:dyDescent="0.35">
      <c r="A41" s="55"/>
      <c r="B41" s="54">
        <f t="shared" si="4"/>
        <v>0</v>
      </c>
      <c r="C41" s="54">
        <f t="shared" si="4"/>
        <v>0</v>
      </c>
      <c r="D41" s="54">
        <f t="shared" si="4"/>
        <v>0</v>
      </c>
      <c r="E41" s="54">
        <f t="shared" si="4"/>
        <v>0</v>
      </c>
      <c r="F41" s="56">
        <f t="shared" si="4"/>
        <v>0</v>
      </c>
      <c r="G41" s="71"/>
      <c r="H41" s="22">
        <f t="shared" si="5"/>
        <v>0.27</v>
      </c>
      <c r="I41" s="22">
        <f t="shared" si="5"/>
        <v>0.28000000000000003</v>
      </c>
      <c r="J41" s="22">
        <f t="shared" si="5"/>
        <v>0.23999999999999977</v>
      </c>
      <c r="K41" s="22">
        <f t="shared" si="5"/>
        <v>0.26000000000000023</v>
      </c>
      <c r="L41" s="22">
        <f t="shared" si="5"/>
        <v>0.31000000000000005</v>
      </c>
      <c r="M41" s="22">
        <f t="shared" si="5"/>
        <v>0.28000000000000025</v>
      </c>
      <c r="N41" s="22">
        <f t="shared" si="5"/>
        <v>0.31000000000000005</v>
      </c>
      <c r="O41" s="22">
        <f t="shared" si="5"/>
        <v>0.21999999999999975</v>
      </c>
      <c r="P41" s="22">
        <f t="shared" si="5"/>
        <v>0.2799999999999998</v>
      </c>
      <c r="Q41" s="70">
        <f t="shared" si="5"/>
        <v>0.26</v>
      </c>
      <c r="R41" s="55"/>
      <c r="S41" s="54">
        <f t="shared" si="6"/>
        <v>1.1800000000000002</v>
      </c>
      <c r="T41" s="54">
        <f t="shared" si="6"/>
        <v>1.1600000000000001</v>
      </c>
      <c r="U41" s="54">
        <f t="shared" si="6"/>
        <v>1.1500000000000001</v>
      </c>
      <c r="V41" s="54">
        <f t="shared" si="6"/>
        <v>1.1900000000000002</v>
      </c>
      <c r="W41" s="56">
        <f t="shared" si="6"/>
        <v>1.1900000000000002</v>
      </c>
      <c r="X41" s="71"/>
      <c r="Y41" s="22">
        <f t="shared" si="7"/>
        <v>1.4600000000000004</v>
      </c>
      <c r="Z41" s="22">
        <f t="shared" si="7"/>
        <v>1.4899999999999993</v>
      </c>
      <c r="AA41" s="22">
        <f t="shared" si="7"/>
        <v>1.4700000000000006</v>
      </c>
      <c r="AB41" s="22">
        <f t="shared" si="7"/>
        <v>1.37</v>
      </c>
      <c r="AC41" s="22">
        <f t="shared" si="7"/>
        <v>1.38</v>
      </c>
      <c r="AD41" s="22">
        <f t="shared" si="7"/>
        <v>1.2299999999999995</v>
      </c>
      <c r="AE41" s="22">
        <f t="shared" si="7"/>
        <v>1.2600000000000007</v>
      </c>
      <c r="AF41" s="22">
        <f t="shared" si="7"/>
        <v>1.29</v>
      </c>
      <c r="AG41" s="22">
        <f t="shared" si="7"/>
        <v>1.19</v>
      </c>
      <c r="AH41" s="70">
        <f t="shared" si="7"/>
        <v>1.4300000000000002</v>
      </c>
    </row>
    <row r="42" spans="1:34" thickBot="1" x14ac:dyDescent="0.4">
      <c r="A42" s="57"/>
      <c r="B42" s="58">
        <f t="shared" si="4"/>
        <v>0</v>
      </c>
      <c r="C42" s="58">
        <f t="shared" si="4"/>
        <v>0</v>
      </c>
      <c r="D42" s="58">
        <f t="shared" si="4"/>
        <v>0</v>
      </c>
      <c r="E42" s="58">
        <f t="shared" si="4"/>
        <v>0</v>
      </c>
      <c r="F42" s="59">
        <f t="shared" si="4"/>
        <v>0</v>
      </c>
      <c r="G42" s="73"/>
      <c r="H42" s="36">
        <f t="shared" si="5"/>
        <v>0.28000000000000003</v>
      </c>
      <c r="I42" s="36">
        <f t="shared" si="5"/>
        <v>0.2699999999999998</v>
      </c>
      <c r="J42" s="36">
        <f t="shared" si="5"/>
        <v>0.33000000000000007</v>
      </c>
      <c r="K42" s="36">
        <f t="shared" si="5"/>
        <v>0.30000000000000027</v>
      </c>
      <c r="L42" s="36">
        <f t="shared" si="5"/>
        <v>0.25999999999999979</v>
      </c>
      <c r="M42" s="36">
        <f t="shared" si="5"/>
        <v>0.29000000000000004</v>
      </c>
      <c r="N42" s="36">
        <f t="shared" si="5"/>
        <v>0.29000000000000004</v>
      </c>
      <c r="O42" s="36">
        <f t="shared" si="5"/>
        <v>0.29999999999999982</v>
      </c>
      <c r="P42" s="36">
        <f t="shared" si="5"/>
        <v>0.30000000000000027</v>
      </c>
      <c r="Q42" s="74">
        <f t="shared" si="5"/>
        <v>0.32000000000000006</v>
      </c>
      <c r="R42" s="57"/>
      <c r="S42" s="58">
        <f t="shared" si="6"/>
        <v>1.1200000000000001</v>
      </c>
      <c r="T42" s="58">
        <f t="shared" si="6"/>
        <v>1.1800000000000002</v>
      </c>
      <c r="U42" s="58">
        <f t="shared" si="6"/>
        <v>1.22</v>
      </c>
      <c r="V42" s="58">
        <f t="shared" si="6"/>
        <v>1.1800000000000002</v>
      </c>
      <c r="W42" s="59">
        <f t="shared" si="6"/>
        <v>1.1800000000000002</v>
      </c>
      <c r="X42" s="73"/>
      <c r="Y42" s="36">
        <f t="shared" si="7"/>
        <v>1.35</v>
      </c>
      <c r="Z42" s="36">
        <f t="shared" si="7"/>
        <v>1.4299999999999997</v>
      </c>
      <c r="AA42" s="36">
        <f t="shared" si="7"/>
        <v>1.4500000000000002</v>
      </c>
      <c r="AB42" s="36">
        <f t="shared" si="7"/>
        <v>1.33</v>
      </c>
      <c r="AC42" s="36">
        <f t="shared" si="7"/>
        <v>1.3800000000000008</v>
      </c>
      <c r="AD42" s="36">
        <f t="shared" si="7"/>
        <v>1.38</v>
      </c>
      <c r="AE42" s="36">
        <f t="shared" si="7"/>
        <v>1.2999999999999998</v>
      </c>
      <c r="AF42" s="36">
        <f t="shared" si="7"/>
        <v>1.3100000000000005</v>
      </c>
      <c r="AG42" s="36">
        <f t="shared" si="7"/>
        <v>1.3799999999999994</v>
      </c>
      <c r="AH42" s="74">
        <f t="shared" si="7"/>
        <v>1.4700000000000002</v>
      </c>
    </row>
    <row r="43" spans="1:34" thickTop="1" x14ac:dyDescent="0.35">
      <c r="A43" s="82" t="s">
        <v>65</v>
      </c>
      <c r="B43" s="60">
        <f>AVERAGE(B33:F37)</f>
        <v>0</v>
      </c>
      <c r="C43" s="64" t="s">
        <v>51</v>
      </c>
      <c r="D43" s="60">
        <f>MAX(B33:F37)-MIN(B33:F37)</f>
        <v>0</v>
      </c>
      <c r="E43" s="64" t="s">
        <v>50</v>
      </c>
      <c r="F43" s="61">
        <f>B43/(0.975/E27)</f>
        <v>0</v>
      </c>
      <c r="G43" s="82" t="s">
        <v>65</v>
      </c>
      <c r="H43" s="60">
        <f>AVERAGE(H33:Q37)</f>
        <v>0.29488000000000009</v>
      </c>
      <c r="I43" s="64" t="s">
        <v>51</v>
      </c>
      <c r="J43" s="60">
        <f>MAX(H33:Q37)-MIN(H33:Q37)</f>
        <v>0.25999999999999979</v>
      </c>
      <c r="K43" s="64" t="s">
        <v>50</v>
      </c>
      <c r="L43" s="78">
        <f>H43/(0.975/K27)</f>
        <v>0.45366153846153856</v>
      </c>
      <c r="M43" s="79" t="s">
        <v>60</v>
      </c>
      <c r="N43" s="80">
        <f>1-(J43/2*H43)</f>
        <v>0.96166560000000001</v>
      </c>
      <c r="O43" s="84" t="s">
        <v>62</v>
      </c>
      <c r="P43" s="86">
        <f>MAX(H33:Q42)-MIN(H33:Q42)</f>
        <v>0.25999999999999979</v>
      </c>
      <c r="Q43" s="152"/>
      <c r="R43" s="82" t="s">
        <v>65</v>
      </c>
      <c r="S43" s="60">
        <f>AVERAGE(S33:W37)</f>
        <v>1.6040000000000001</v>
      </c>
      <c r="T43" s="64" t="s">
        <v>51</v>
      </c>
      <c r="U43" s="60">
        <f>MAX(S33:W37)-MIN(S33:W37)</f>
        <v>0.15000000000000013</v>
      </c>
      <c r="V43" s="64" t="s">
        <v>50</v>
      </c>
      <c r="W43" s="61">
        <f>S43/(0.975/V27)</f>
        <v>2.3031794871794871</v>
      </c>
      <c r="X43" s="82" t="s">
        <v>65</v>
      </c>
      <c r="Y43" s="60">
        <f>AVERAGE(Y33:AH37)</f>
        <v>1.5752000000000002</v>
      </c>
      <c r="Z43" s="64" t="s">
        <v>51</v>
      </c>
      <c r="AA43" s="60">
        <f>MAX(Y33:AH37)-MIN(Y33:AH37)</f>
        <v>0.48999999999999977</v>
      </c>
      <c r="AB43" s="64" t="s">
        <v>50</v>
      </c>
      <c r="AC43" s="78">
        <f>Y43/(0.975/AB27)</f>
        <v>2.4233846153846157</v>
      </c>
      <c r="AD43" s="79" t="s">
        <v>60</v>
      </c>
      <c r="AE43" s="80">
        <f>1-(AA43/2*Y43)</f>
        <v>0.61407600000000007</v>
      </c>
      <c r="AF43" s="84" t="s">
        <v>62</v>
      </c>
      <c r="AG43" s="86">
        <f>MAX(Y33:AH42)-MIN(Y33:AH42)</f>
        <v>1.2400000000000007</v>
      </c>
      <c r="AH43" s="152"/>
    </row>
    <row r="44" spans="1:34" thickBot="1" x14ac:dyDescent="0.4">
      <c r="A44" s="83" t="s">
        <v>64</v>
      </c>
      <c r="B44" s="62">
        <f>AVERAGE(B39:F42)</f>
        <v>0</v>
      </c>
      <c r="C44" s="65" t="s">
        <v>51</v>
      </c>
      <c r="D44" s="62">
        <f>MAX(B38:F42)-MIN(B38:F42)</f>
        <v>0</v>
      </c>
      <c r="E44" s="65" t="s">
        <v>50</v>
      </c>
      <c r="F44" s="63">
        <f>B44/(0.975/E27)</f>
        <v>0</v>
      </c>
      <c r="G44" s="83" t="s">
        <v>64</v>
      </c>
      <c r="H44" s="62">
        <f>AVERAGE(H39:Q42)</f>
        <v>0.28600000000000003</v>
      </c>
      <c r="I44" s="65" t="s">
        <v>51</v>
      </c>
      <c r="J44" s="62">
        <f>MAX(H38:Q42)-MIN(H38:Q42)</f>
        <v>0.15000000000000036</v>
      </c>
      <c r="K44" s="65" t="s">
        <v>50</v>
      </c>
      <c r="L44" s="75">
        <f>H44/(0.975/K27)</f>
        <v>0.44000000000000006</v>
      </c>
      <c r="M44" s="76" t="s">
        <v>60</v>
      </c>
      <c r="N44" s="81">
        <f>1-(J44/2*H44)</f>
        <v>0.97854999999999992</v>
      </c>
      <c r="O44" s="85" t="s">
        <v>63</v>
      </c>
      <c r="P44" s="87">
        <f>1-(P43/2*AVERAGE(H43:H44))</f>
        <v>0.96224280000000006</v>
      </c>
      <c r="Q44" s="153"/>
      <c r="R44" s="83" t="s">
        <v>64</v>
      </c>
      <c r="S44" s="62">
        <f>AVERAGE(S39:W42)</f>
        <v>1.1895000000000002</v>
      </c>
      <c r="T44" s="65" t="s">
        <v>51</v>
      </c>
      <c r="U44" s="62">
        <f>MAX(S38:W42)-MIN(S38:W42)</f>
        <v>0.19999999999999973</v>
      </c>
      <c r="V44" s="65" t="s">
        <v>50</v>
      </c>
      <c r="W44" s="63">
        <f>S44/(0.975/V27)</f>
        <v>1.7080000000000002</v>
      </c>
      <c r="X44" s="83" t="s">
        <v>64</v>
      </c>
      <c r="Y44" s="62">
        <f>AVERAGE(Y39:AH42)</f>
        <v>1.4055</v>
      </c>
      <c r="Z44" s="65" t="s">
        <v>51</v>
      </c>
      <c r="AA44" s="62">
        <f>MAX(Y38:AH42)-MIN(Y38:AH42)</f>
        <v>1.2400000000000007</v>
      </c>
      <c r="AB44" s="65" t="s">
        <v>50</v>
      </c>
      <c r="AC44" s="75">
        <f>Y44/(0.975/AB27)</f>
        <v>2.1623076923076923</v>
      </c>
      <c r="AD44" s="76" t="s">
        <v>60</v>
      </c>
      <c r="AE44" s="81">
        <f>1-(AA44/2*Y44)</f>
        <v>0.12858999999999954</v>
      </c>
      <c r="AF44" s="85" t="s">
        <v>63</v>
      </c>
      <c r="AG44" s="87">
        <f>1-(AG43/2*AVERAGE(Y43:Y44))</f>
        <v>7.5982999999999468E-2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654" priority="4" operator="notBetween">
      <formula>0.2</formula>
      <formula>0.404</formula>
    </cfRule>
  </conditionalFormatting>
  <conditionalFormatting sqref="E28">
    <cfRule type="cellIs" dxfId="653" priority="5" operator="notBetween">
      <formula>0.38</formula>
      <formula>0.72</formula>
    </cfRule>
  </conditionalFormatting>
  <conditionalFormatting sqref="K26">
    <cfRule type="cellIs" dxfId="652" priority="3" operator="notBetween">
      <formula>0.77</formula>
      <formula>0.91</formula>
    </cfRule>
  </conditionalFormatting>
  <conditionalFormatting sqref="K28">
    <cfRule type="cellIs" dxfId="651" priority="2" operator="notBetween">
      <formula>0.38</formula>
      <formula>0.72</formula>
    </cfRule>
  </conditionalFormatting>
  <conditionalFormatting sqref="AB26">
    <cfRule type="cellIs" dxfId="650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600C-B6FE-46D0-BD76-FFCDDFE11ED5}">
  <sheetPr>
    <pageSetUpPr fitToPage="1"/>
  </sheetPr>
  <dimension ref="A1:AH46"/>
  <sheetViews>
    <sheetView zoomScaleNormal="100" workbookViewId="0">
      <selection activeCell="B4" sqref="B4:F13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3.14</v>
      </c>
      <c r="C4" s="91">
        <v>3.23</v>
      </c>
      <c r="D4" s="91">
        <v>3.09</v>
      </c>
      <c r="E4" s="91">
        <v>2.92</v>
      </c>
      <c r="F4" s="95">
        <v>2.8</v>
      </c>
      <c r="G4" s="23" t="s">
        <v>74</v>
      </c>
      <c r="H4" s="91">
        <v>2.3199999999999998</v>
      </c>
      <c r="I4" s="91">
        <v>2.27</v>
      </c>
      <c r="J4" s="91">
        <v>2.35</v>
      </c>
      <c r="K4" s="91">
        <v>2.35</v>
      </c>
      <c r="L4" s="91">
        <v>2.37</v>
      </c>
      <c r="M4" s="91">
        <v>2.39</v>
      </c>
      <c r="N4" s="91">
        <v>2.39</v>
      </c>
      <c r="O4" s="91">
        <v>2.41</v>
      </c>
      <c r="P4" s="91">
        <v>2.41</v>
      </c>
      <c r="Q4" s="95">
        <v>2.29</v>
      </c>
      <c r="R4" s="108" t="s">
        <v>74</v>
      </c>
      <c r="S4" s="91">
        <v>3.08</v>
      </c>
      <c r="T4" s="91">
        <v>3.25</v>
      </c>
      <c r="U4" s="91">
        <v>3.11</v>
      </c>
      <c r="V4" s="91">
        <v>2.93</v>
      </c>
      <c r="W4" s="95">
        <v>2.82</v>
      </c>
      <c r="X4" s="23" t="s">
        <v>74</v>
      </c>
      <c r="Y4" s="91">
        <v>5.56</v>
      </c>
      <c r="Z4" s="91">
        <v>5.4</v>
      </c>
      <c r="AA4" s="91">
        <v>5.39</v>
      </c>
      <c r="AB4" s="91">
        <v>5.47</v>
      </c>
      <c r="AC4" s="91">
        <v>5.53</v>
      </c>
      <c r="AD4" s="91">
        <v>5.54</v>
      </c>
      <c r="AE4" s="91">
        <v>5.53</v>
      </c>
      <c r="AF4" s="91">
        <v>5.65</v>
      </c>
      <c r="AG4" s="91">
        <v>5.63</v>
      </c>
      <c r="AH4" s="95">
        <v>5.64</v>
      </c>
    </row>
    <row r="5" spans="1:34" ht="16.5" x14ac:dyDescent="0.35">
      <c r="A5" s="109"/>
      <c r="B5" s="91">
        <v>3.21</v>
      </c>
      <c r="C5" s="90">
        <v>3.18</v>
      </c>
      <c r="D5" s="90">
        <v>3.13</v>
      </c>
      <c r="E5" s="90">
        <v>2.79</v>
      </c>
      <c r="F5" s="94">
        <v>2.87</v>
      </c>
      <c r="G5" s="25"/>
      <c r="H5" s="91">
        <v>2.2999999999999998</v>
      </c>
      <c r="I5" s="90">
        <v>2.29</v>
      </c>
      <c r="J5" s="90">
        <v>2.33</v>
      </c>
      <c r="K5" s="90">
        <v>2.38</v>
      </c>
      <c r="L5" s="90">
        <v>2.39</v>
      </c>
      <c r="M5" s="90">
        <v>2.36</v>
      </c>
      <c r="N5" s="90">
        <v>2.4500000000000002</v>
      </c>
      <c r="O5" s="90">
        <v>2.37</v>
      </c>
      <c r="P5" s="90">
        <v>2.34</v>
      </c>
      <c r="Q5" s="94">
        <v>2.2599999999999998</v>
      </c>
      <c r="R5" s="109"/>
      <c r="S5" s="91">
        <v>3.19</v>
      </c>
      <c r="T5" s="90">
        <v>3.21</v>
      </c>
      <c r="U5" s="90">
        <v>3.14</v>
      </c>
      <c r="V5" s="90">
        <v>2.85</v>
      </c>
      <c r="W5" s="94">
        <v>2.81</v>
      </c>
      <c r="X5" s="25"/>
      <c r="Y5" s="91">
        <v>5.54</v>
      </c>
      <c r="Z5" s="90">
        <v>5.53</v>
      </c>
      <c r="AA5" s="90">
        <v>5.63</v>
      </c>
      <c r="AB5" s="90">
        <v>5.54</v>
      </c>
      <c r="AC5" s="90">
        <v>5.59</v>
      </c>
      <c r="AD5" s="90">
        <v>5.62</v>
      </c>
      <c r="AE5" s="90">
        <v>5.73</v>
      </c>
      <c r="AF5" s="90">
        <v>5.77</v>
      </c>
      <c r="AG5" s="90">
        <v>5.8</v>
      </c>
      <c r="AH5" s="94">
        <v>5.7</v>
      </c>
    </row>
    <row r="6" spans="1:34" ht="16.5" x14ac:dyDescent="0.35">
      <c r="A6" s="109"/>
      <c r="B6" s="91">
        <v>3.12</v>
      </c>
      <c r="C6" s="90">
        <v>3.22</v>
      </c>
      <c r="D6" s="90">
        <v>3.12</v>
      </c>
      <c r="E6" s="90">
        <v>2.9</v>
      </c>
      <c r="F6" s="94">
        <v>2.84</v>
      </c>
      <c r="G6" s="25"/>
      <c r="H6" s="91">
        <v>2.33</v>
      </c>
      <c r="I6" s="90">
        <v>2.3199999999999998</v>
      </c>
      <c r="J6" s="90">
        <v>2.37</v>
      </c>
      <c r="K6" s="90">
        <v>2.39</v>
      </c>
      <c r="L6" s="90">
        <v>2.4</v>
      </c>
      <c r="M6" s="90">
        <v>2.33</v>
      </c>
      <c r="N6" s="90">
        <v>2.41</v>
      </c>
      <c r="O6" s="90">
        <v>2.42</v>
      </c>
      <c r="P6" s="90">
        <v>2.41</v>
      </c>
      <c r="Q6" s="94">
        <v>2.2999999999999998</v>
      </c>
      <c r="R6" s="109"/>
      <c r="S6" s="91">
        <v>3.17</v>
      </c>
      <c r="T6" s="90">
        <v>3.19</v>
      </c>
      <c r="U6" s="90">
        <v>3.09</v>
      </c>
      <c r="V6" s="90">
        <v>2.85</v>
      </c>
      <c r="W6" s="94">
        <v>2.87</v>
      </c>
      <c r="X6" s="25"/>
      <c r="Y6" s="91">
        <v>5.47</v>
      </c>
      <c r="Z6" s="90">
        <v>5.4</v>
      </c>
      <c r="AA6" s="90">
        <v>5.66</v>
      </c>
      <c r="AB6" s="90">
        <v>5.54</v>
      </c>
      <c r="AC6" s="90">
        <v>5.62</v>
      </c>
      <c r="AD6" s="90">
        <v>5.75</v>
      </c>
      <c r="AE6" s="90">
        <v>5.74</v>
      </c>
      <c r="AF6" s="90">
        <v>5.85</v>
      </c>
      <c r="AG6" s="90">
        <v>5.83</v>
      </c>
      <c r="AH6" s="94">
        <v>5.56</v>
      </c>
    </row>
    <row r="7" spans="1:34" ht="16.5" x14ac:dyDescent="0.35">
      <c r="A7" s="109"/>
      <c r="B7" s="91">
        <v>3.15</v>
      </c>
      <c r="C7" s="90">
        <v>3.19</v>
      </c>
      <c r="D7" s="90">
        <v>3.18</v>
      </c>
      <c r="E7" s="90">
        <v>2.87</v>
      </c>
      <c r="F7" s="94">
        <v>2.91</v>
      </c>
      <c r="G7" s="25"/>
      <c r="H7" s="91">
        <v>2.37</v>
      </c>
      <c r="I7" s="90">
        <v>2.37</v>
      </c>
      <c r="J7" s="90">
        <v>2.2999999999999998</v>
      </c>
      <c r="K7" s="90">
        <v>2.42</v>
      </c>
      <c r="L7" s="90">
        <v>2.4300000000000002</v>
      </c>
      <c r="M7" s="90">
        <v>2.44</v>
      </c>
      <c r="N7" s="90">
        <v>2.4500000000000002</v>
      </c>
      <c r="O7" s="90">
        <v>2.39</v>
      </c>
      <c r="P7" s="90">
        <v>2.41</v>
      </c>
      <c r="Q7" s="94">
        <v>2.34</v>
      </c>
      <c r="R7" s="109"/>
      <c r="S7" s="91">
        <v>3.21</v>
      </c>
      <c r="T7" s="90">
        <v>3.25</v>
      </c>
      <c r="U7" s="90">
        <v>3.09</v>
      </c>
      <c r="V7" s="90">
        <v>2.95</v>
      </c>
      <c r="W7" s="94">
        <v>2.8</v>
      </c>
      <c r="X7" s="25"/>
      <c r="Y7" s="91">
        <v>5.5</v>
      </c>
      <c r="Z7" s="90">
        <v>5.41</v>
      </c>
      <c r="AA7" s="90">
        <v>5.65</v>
      </c>
      <c r="AB7" s="90">
        <v>5.64</v>
      </c>
      <c r="AC7" s="90">
        <v>5.53</v>
      </c>
      <c r="AD7" s="90">
        <v>5.62</v>
      </c>
      <c r="AE7" s="90">
        <v>5.66</v>
      </c>
      <c r="AF7" s="90">
        <v>5.75</v>
      </c>
      <c r="AG7" s="90">
        <v>5.67</v>
      </c>
      <c r="AH7" s="94">
        <v>5.54</v>
      </c>
    </row>
    <row r="8" spans="1:34" ht="16.5" x14ac:dyDescent="0.35">
      <c r="A8" s="109"/>
      <c r="B8" s="91">
        <v>3.15</v>
      </c>
      <c r="C8" s="90">
        <v>3.2</v>
      </c>
      <c r="D8" s="90">
        <v>3.14</v>
      </c>
      <c r="E8" s="90">
        <v>2.9</v>
      </c>
      <c r="F8" s="94">
        <v>2.84</v>
      </c>
      <c r="G8" s="25"/>
      <c r="H8" s="91">
        <v>2.33</v>
      </c>
      <c r="I8" s="90">
        <v>2.4</v>
      </c>
      <c r="J8" s="90">
        <v>2.38</v>
      </c>
      <c r="K8" s="90">
        <v>2.39</v>
      </c>
      <c r="L8" s="90">
        <v>2.41</v>
      </c>
      <c r="M8" s="90">
        <v>2.38</v>
      </c>
      <c r="N8" s="90">
        <v>2.41</v>
      </c>
      <c r="O8" s="90">
        <v>2.3199999999999998</v>
      </c>
      <c r="P8" s="90">
        <v>2.38</v>
      </c>
      <c r="Q8" s="94">
        <v>2.16</v>
      </c>
      <c r="R8" s="109"/>
      <c r="S8" s="91">
        <v>3.12</v>
      </c>
      <c r="T8" s="90">
        <v>3.16</v>
      </c>
      <c r="U8" s="90">
        <v>3.21</v>
      </c>
      <c r="V8" s="90">
        <v>2.86</v>
      </c>
      <c r="W8" s="94">
        <v>2.85</v>
      </c>
      <c r="X8" s="25"/>
      <c r="Y8" s="91">
        <v>5.26</v>
      </c>
      <c r="Z8" s="90">
        <v>5.41</v>
      </c>
      <c r="AA8" s="90">
        <v>5.44</v>
      </c>
      <c r="AB8" s="90">
        <v>5.5</v>
      </c>
      <c r="AC8" s="90">
        <v>5.52</v>
      </c>
      <c r="AD8" s="90">
        <v>5.61</v>
      </c>
      <c r="AE8" s="90">
        <v>5.6</v>
      </c>
      <c r="AF8" s="90">
        <v>5.63</v>
      </c>
      <c r="AG8" s="90">
        <v>5.64</v>
      </c>
      <c r="AH8" s="94">
        <v>5.45</v>
      </c>
    </row>
    <row r="9" spans="1:34" ht="16.5" x14ac:dyDescent="0.35">
      <c r="A9" s="110"/>
      <c r="B9" s="90">
        <v>3.12</v>
      </c>
      <c r="C9" s="90">
        <v>3.15</v>
      </c>
      <c r="D9" s="90">
        <v>3.05</v>
      </c>
      <c r="E9" s="90">
        <v>2.88</v>
      </c>
      <c r="F9" s="94">
        <v>2.73</v>
      </c>
      <c r="G9" s="25"/>
      <c r="H9" s="90">
        <v>2.19</v>
      </c>
      <c r="I9" s="90">
        <v>2.16</v>
      </c>
      <c r="J9" s="90">
        <v>2.3199999999999998</v>
      </c>
      <c r="K9" s="90">
        <v>2.34</v>
      </c>
      <c r="L9" s="90">
        <v>2.36</v>
      </c>
      <c r="M9" s="90">
        <v>2.36</v>
      </c>
      <c r="N9" s="90">
        <v>2.4</v>
      </c>
      <c r="O9" s="90">
        <v>2.4500000000000002</v>
      </c>
      <c r="P9" s="90">
        <v>2.37</v>
      </c>
      <c r="Q9" s="94">
        <v>2.27</v>
      </c>
      <c r="R9" s="110"/>
      <c r="S9" s="90">
        <v>3.0409999999999999</v>
      </c>
      <c r="T9" s="90">
        <v>3.08</v>
      </c>
      <c r="U9" s="90">
        <v>3.18</v>
      </c>
      <c r="V9" s="90">
        <v>2.96</v>
      </c>
      <c r="W9" s="94">
        <v>2.76</v>
      </c>
      <c r="X9" s="25"/>
      <c r="Y9" s="90">
        <v>5.25</v>
      </c>
      <c r="Z9" s="90">
        <v>5.37</v>
      </c>
      <c r="AA9" s="90">
        <v>5.28</v>
      </c>
      <c r="AB9" s="90">
        <v>5.54</v>
      </c>
      <c r="AC9" s="90">
        <v>5.66</v>
      </c>
      <c r="AD9" s="90">
        <v>5.64</v>
      </c>
      <c r="AE9" s="90">
        <v>5.75</v>
      </c>
      <c r="AF9" s="90">
        <v>5.74</v>
      </c>
      <c r="AG9" s="90">
        <v>5.63</v>
      </c>
      <c r="AH9" s="94">
        <v>5.47</v>
      </c>
    </row>
    <row r="10" spans="1:34" ht="16.5" x14ac:dyDescent="0.35">
      <c r="A10" s="111"/>
      <c r="B10" s="90">
        <v>3.03</v>
      </c>
      <c r="C10" s="90">
        <v>3.16</v>
      </c>
      <c r="D10" s="90">
        <v>3.18</v>
      </c>
      <c r="E10" s="90">
        <v>2.89</v>
      </c>
      <c r="F10" s="94">
        <v>2.75</v>
      </c>
      <c r="G10" s="31"/>
      <c r="H10" s="90">
        <v>2.21</v>
      </c>
      <c r="I10" s="90">
        <v>2.27</v>
      </c>
      <c r="J10" s="90">
        <v>2.44</v>
      </c>
      <c r="K10" s="90">
        <v>2.37</v>
      </c>
      <c r="L10" s="90">
        <v>2.4</v>
      </c>
      <c r="M10" s="90">
        <v>2.41</v>
      </c>
      <c r="N10" s="90">
        <v>2.4</v>
      </c>
      <c r="O10" s="90">
        <v>2.4300000000000002</v>
      </c>
      <c r="P10" s="90">
        <v>2.2799999999999998</v>
      </c>
      <c r="Q10" s="94">
        <v>2.29</v>
      </c>
      <c r="R10" s="111"/>
      <c r="S10" s="90">
        <v>3.15</v>
      </c>
      <c r="T10" s="90">
        <v>3.12</v>
      </c>
      <c r="U10" s="90">
        <v>3.13</v>
      </c>
      <c r="V10" s="90">
        <v>2.94</v>
      </c>
      <c r="W10" s="94">
        <v>2.8</v>
      </c>
      <c r="X10" s="31"/>
      <c r="Y10" s="90">
        <v>5.23</v>
      </c>
      <c r="Z10" s="90">
        <v>5.41</v>
      </c>
      <c r="AA10" s="90">
        <v>5.33</v>
      </c>
      <c r="AB10" s="90">
        <v>5.45</v>
      </c>
      <c r="AC10" s="90">
        <v>5.47</v>
      </c>
      <c r="AD10" s="90">
        <v>5.68</v>
      </c>
      <c r="AE10" s="90">
        <v>5.81</v>
      </c>
      <c r="AF10" s="90">
        <v>5.8</v>
      </c>
      <c r="AG10" s="90">
        <v>5.7</v>
      </c>
      <c r="AH10" s="94">
        <v>5.55</v>
      </c>
    </row>
    <row r="11" spans="1:34" ht="16.5" x14ac:dyDescent="0.35">
      <c r="A11" s="109"/>
      <c r="B11" s="96">
        <v>3.09</v>
      </c>
      <c r="C11" s="96">
        <v>3.19</v>
      </c>
      <c r="D11" s="96">
        <v>3.1</v>
      </c>
      <c r="E11" s="96">
        <v>2.8</v>
      </c>
      <c r="F11" s="97">
        <v>2.72</v>
      </c>
      <c r="G11" s="23"/>
      <c r="H11" s="96">
        <v>2.21</v>
      </c>
      <c r="I11" s="96">
        <v>2.2799999999999998</v>
      </c>
      <c r="J11" s="96">
        <v>2.37</v>
      </c>
      <c r="K11" s="96">
        <v>2.34</v>
      </c>
      <c r="L11" s="96">
        <v>2.25</v>
      </c>
      <c r="M11" s="96">
        <v>2.31</v>
      </c>
      <c r="N11" s="96">
        <v>2.4</v>
      </c>
      <c r="O11" s="96">
        <v>2.37</v>
      </c>
      <c r="P11" s="96">
        <v>2.34</v>
      </c>
      <c r="Q11" s="97">
        <v>2.15</v>
      </c>
      <c r="R11" s="109"/>
      <c r="S11" s="96">
        <v>3.06</v>
      </c>
      <c r="T11" s="96">
        <v>3.18</v>
      </c>
      <c r="U11" s="96">
        <v>3.09</v>
      </c>
      <c r="V11" s="96">
        <v>2.93</v>
      </c>
      <c r="W11" s="97">
        <v>2.83</v>
      </c>
      <c r="X11" s="23"/>
      <c r="Y11" s="96">
        <v>5.38</v>
      </c>
      <c r="Z11" s="96">
        <v>5.36</v>
      </c>
      <c r="AA11" s="96">
        <v>5.32</v>
      </c>
      <c r="AB11" s="96">
        <v>5.55</v>
      </c>
      <c r="AC11" s="96">
        <v>5.74</v>
      </c>
      <c r="AD11" s="96">
        <v>5.73</v>
      </c>
      <c r="AE11" s="96">
        <v>5.77</v>
      </c>
      <c r="AF11" s="96">
        <v>5.82</v>
      </c>
      <c r="AG11" s="96">
        <v>5.74</v>
      </c>
      <c r="AH11" s="97">
        <v>5.51</v>
      </c>
    </row>
    <row r="12" spans="1:34" ht="16.5" x14ac:dyDescent="0.35">
      <c r="A12" s="109"/>
      <c r="B12" s="90">
        <v>3.07</v>
      </c>
      <c r="C12" s="90">
        <v>3.11</v>
      </c>
      <c r="D12" s="90">
        <v>3.11</v>
      </c>
      <c r="E12" s="90">
        <v>2.91</v>
      </c>
      <c r="F12" s="94">
        <v>2.74</v>
      </c>
      <c r="G12" s="25"/>
      <c r="H12" s="90">
        <v>2.1800000000000002</v>
      </c>
      <c r="I12" s="90">
        <v>2.31</v>
      </c>
      <c r="J12" s="90">
        <v>2.37</v>
      </c>
      <c r="K12" s="90">
        <v>2.3199999999999998</v>
      </c>
      <c r="L12" s="90">
        <v>2.34</v>
      </c>
      <c r="M12" s="90">
        <v>2.31</v>
      </c>
      <c r="N12" s="90">
        <v>2.35</v>
      </c>
      <c r="O12" s="90">
        <v>2.35</v>
      </c>
      <c r="P12" s="90">
        <v>2.2599999999999998</v>
      </c>
      <c r="Q12" s="94">
        <v>2.15</v>
      </c>
      <c r="R12" s="109"/>
      <c r="S12" s="90">
        <v>3.08</v>
      </c>
      <c r="T12" s="90">
        <v>3.18</v>
      </c>
      <c r="U12" s="90">
        <v>3.1</v>
      </c>
      <c r="V12" s="90">
        <v>2.97</v>
      </c>
      <c r="W12" s="94">
        <v>2.8</v>
      </c>
      <c r="X12" s="25"/>
      <c r="Y12" s="90">
        <v>5.3</v>
      </c>
      <c r="Z12" s="90">
        <v>5.4</v>
      </c>
      <c r="AA12" s="90">
        <v>5.46</v>
      </c>
      <c r="AB12" s="90">
        <v>5.51</v>
      </c>
      <c r="AC12" s="90">
        <v>5.63</v>
      </c>
      <c r="AD12" s="90">
        <v>5.77</v>
      </c>
      <c r="AE12" s="90">
        <v>5.65</v>
      </c>
      <c r="AF12" s="90">
        <v>5.67</v>
      </c>
      <c r="AG12" s="90">
        <v>5.67</v>
      </c>
      <c r="AH12" s="94">
        <v>5.47</v>
      </c>
    </row>
    <row r="13" spans="1:34" thickBot="1" x14ac:dyDescent="0.4">
      <c r="A13" s="112"/>
      <c r="B13" s="92">
        <v>3.08</v>
      </c>
      <c r="C13" s="92">
        <v>3.14</v>
      </c>
      <c r="D13" s="92">
        <v>3.16</v>
      </c>
      <c r="E13" s="92">
        <v>2.93</v>
      </c>
      <c r="F13" s="93">
        <v>2.76</v>
      </c>
      <c r="G13" s="33"/>
      <c r="H13" s="92">
        <v>2.16</v>
      </c>
      <c r="I13" s="92">
        <v>2.23</v>
      </c>
      <c r="J13" s="92">
        <v>2.3199999999999998</v>
      </c>
      <c r="K13" s="92">
        <v>2.34</v>
      </c>
      <c r="L13" s="92">
        <v>2.3199999999999998</v>
      </c>
      <c r="M13" s="92">
        <v>2.3199999999999998</v>
      </c>
      <c r="N13" s="92">
        <v>2.4</v>
      </c>
      <c r="O13" s="92">
        <v>2.4</v>
      </c>
      <c r="P13" s="92">
        <v>2.38</v>
      </c>
      <c r="Q13" s="93">
        <v>2.1800000000000002</v>
      </c>
      <c r="R13" s="112"/>
      <c r="S13" s="92">
        <v>3.09</v>
      </c>
      <c r="T13" s="92">
        <v>3.2</v>
      </c>
      <c r="U13" s="92">
        <v>3.13</v>
      </c>
      <c r="V13" s="92">
        <v>2.89</v>
      </c>
      <c r="W13" s="93">
        <v>2.83</v>
      </c>
      <c r="X13" s="33"/>
      <c r="Y13" s="92">
        <v>5.15</v>
      </c>
      <c r="Z13" s="92">
        <v>5.19</v>
      </c>
      <c r="AA13" s="92">
        <v>5.23</v>
      </c>
      <c r="AB13" s="92">
        <v>5.49</v>
      </c>
      <c r="AC13" s="92">
        <v>5.66</v>
      </c>
      <c r="AD13" s="92">
        <v>5.79</v>
      </c>
      <c r="AE13" s="92">
        <v>5.67</v>
      </c>
      <c r="AF13" s="92">
        <v>5.6</v>
      </c>
      <c r="AG13" s="92">
        <v>5.6</v>
      </c>
      <c r="AH13" s="93">
        <v>5.43</v>
      </c>
    </row>
    <row r="14" spans="1:34" ht="16.5" x14ac:dyDescent="0.35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>
        <v>1.97</v>
      </c>
      <c r="I14" s="115">
        <v>1.97</v>
      </c>
      <c r="J14" s="115">
        <v>2.02</v>
      </c>
      <c r="K14" s="115">
        <v>2.0099999999999998</v>
      </c>
      <c r="L14" s="115">
        <v>2.0299999999999998</v>
      </c>
      <c r="M14" s="115">
        <v>2</v>
      </c>
      <c r="N14" s="115">
        <v>2.0299999999999998</v>
      </c>
      <c r="O14" s="115">
        <v>2.0499999999999998</v>
      </c>
      <c r="P14" s="115">
        <v>2.0499999999999998</v>
      </c>
      <c r="Q14" s="116">
        <v>1.93</v>
      </c>
      <c r="R14" s="113" t="s">
        <v>75</v>
      </c>
      <c r="S14" s="114">
        <v>1.56</v>
      </c>
      <c r="T14" s="115">
        <v>1.6</v>
      </c>
      <c r="U14" s="115">
        <v>1.44</v>
      </c>
      <c r="V14" s="115">
        <v>1.2</v>
      </c>
      <c r="W14" s="116">
        <v>1.25</v>
      </c>
      <c r="X14" s="113" t="s">
        <v>75</v>
      </c>
      <c r="Y14" s="115">
        <v>3.67</v>
      </c>
      <c r="Z14" s="115">
        <v>3.7</v>
      </c>
      <c r="AA14" s="115">
        <v>3.79</v>
      </c>
      <c r="AB14" s="115">
        <v>3.73</v>
      </c>
      <c r="AC14" s="115">
        <v>3.8</v>
      </c>
      <c r="AD14" s="115">
        <v>3.86</v>
      </c>
      <c r="AE14" s="115">
        <v>3.91</v>
      </c>
      <c r="AF14" s="115">
        <v>3.94</v>
      </c>
      <c r="AG14" s="115">
        <v>3.81</v>
      </c>
      <c r="AH14" s="116">
        <v>3.78</v>
      </c>
    </row>
    <row r="15" spans="1:34" ht="16.5" x14ac:dyDescent="0.35">
      <c r="A15" s="14"/>
      <c r="B15" s="98"/>
      <c r="C15" s="98"/>
      <c r="D15" s="98"/>
      <c r="E15" s="98"/>
      <c r="F15" s="99"/>
      <c r="G15" s="25"/>
      <c r="H15" s="98">
        <v>1.96</v>
      </c>
      <c r="I15" s="98">
        <v>1.9</v>
      </c>
      <c r="J15" s="98">
        <v>2.0299999999999998</v>
      </c>
      <c r="K15" s="98">
        <v>2.1</v>
      </c>
      <c r="L15" s="98">
        <v>2.08</v>
      </c>
      <c r="M15" s="98">
        <v>2.1</v>
      </c>
      <c r="N15" s="98">
        <v>2.11</v>
      </c>
      <c r="O15" s="98">
        <v>2.0699999999999998</v>
      </c>
      <c r="P15" s="98">
        <v>2.0699999999999998</v>
      </c>
      <c r="Q15" s="99">
        <v>1.97</v>
      </c>
      <c r="R15" s="14"/>
      <c r="S15" s="98">
        <v>1.53</v>
      </c>
      <c r="T15" s="98">
        <v>1.55</v>
      </c>
      <c r="U15" s="98">
        <v>1.4</v>
      </c>
      <c r="V15" s="98">
        <v>1.18</v>
      </c>
      <c r="W15" s="99">
        <v>1.2</v>
      </c>
      <c r="X15" s="25"/>
      <c r="Y15" s="98">
        <v>3.76</v>
      </c>
      <c r="Z15" s="98">
        <v>3.72</v>
      </c>
      <c r="AA15" s="98">
        <v>3.85</v>
      </c>
      <c r="AB15" s="98">
        <v>3.82</v>
      </c>
      <c r="AC15" s="98">
        <v>3.77</v>
      </c>
      <c r="AD15" s="98">
        <v>3.82</v>
      </c>
      <c r="AE15" s="98">
        <v>3.94</v>
      </c>
      <c r="AF15" s="98">
        <v>3.89</v>
      </c>
      <c r="AG15" s="98">
        <v>3.86</v>
      </c>
      <c r="AH15" s="99">
        <v>3.78</v>
      </c>
    </row>
    <row r="16" spans="1:34" ht="16.5" x14ac:dyDescent="0.35">
      <c r="A16" s="14"/>
      <c r="B16" s="98"/>
      <c r="C16" s="98"/>
      <c r="D16" s="98"/>
      <c r="E16" s="98"/>
      <c r="F16" s="99"/>
      <c r="G16" s="25"/>
      <c r="H16" s="98">
        <v>1.99</v>
      </c>
      <c r="I16" s="98">
        <v>1.99</v>
      </c>
      <c r="J16" s="98">
        <v>2.02</v>
      </c>
      <c r="K16" s="98">
        <v>2.08</v>
      </c>
      <c r="L16" s="98">
        <v>2.1</v>
      </c>
      <c r="M16" s="98">
        <v>2.0699999999999998</v>
      </c>
      <c r="N16" s="98">
        <v>2.08</v>
      </c>
      <c r="O16" s="98">
        <v>2.08</v>
      </c>
      <c r="P16" s="98">
        <v>2.0699999999999998</v>
      </c>
      <c r="Q16" s="99">
        <v>1.96</v>
      </c>
      <c r="R16" s="14"/>
      <c r="S16" s="98">
        <v>1.54</v>
      </c>
      <c r="T16" s="98">
        <v>1.53</v>
      </c>
      <c r="U16" s="98">
        <v>1.42</v>
      </c>
      <c r="V16" s="98">
        <v>1.1399999999999999</v>
      </c>
      <c r="W16" s="99">
        <v>1.24</v>
      </c>
      <c r="X16" s="25"/>
      <c r="Y16" s="98">
        <v>3.78</v>
      </c>
      <c r="Z16" s="98">
        <v>3.65</v>
      </c>
      <c r="AA16" s="98">
        <v>3.71</v>
      </c>
      <c r="AB16" s="98">
        <v>3.67</v>
      </c>
      <c r="AC16" s="98">
        <v>3.66</v>
      </c>
      <c r="AD16" s="98">
        <v>3.8</v>
      </c>
      <c r="AE16" s="98">
        <v>3.92</v>
      </c>
      <c r="AF16" s="98">
        <v>3.91</v>
      </c>
      <c r="AG16" s="98">
        <v>3.89</v>
      </c>
      <c r="AH16" s="99">
        <v>3.75</v>
      </c>
    </row>
    <row r="17" spans="1:34" ht="16.5" x14ac:dyDescent="0.35">
      <c r="A17" s="14"/>
      <c r="B17" s="98"/>
      <c r="C17" s="98"/>
      <c r="D17" s="98"/>
      <c r="E17" s="98"/>
      <c r="F17" s="99"/>
      <c r="G17" s="25"/>
      <c r="H17" s="98">
        <v>2</v>
      </c>
      <c r="I17" s="98">
        <v>1.98</v>
      </c>
      <c r="J17" s="98">
        <v>2.02</v>
      </c>
      <c r="K17" s="98">
        <v>2.06</v>
      </c>
      <c r="L17" s="98">
        <v>2.08</v>
      </c>
      <c r="M17" s="98">
        <v>2.06</v>
      </c>
      <c r="N17" s="98">
        <v>2.11</v>
      </c>
      <c r="O17" s="98">
        <v>2.12</v>
      </c>
      <c r="P17" s="98">
        <v>2.06</v>
      </c>
      <c r="Q17" s="99">
        <v>1.97</v>
      </c>
      <c r="R17" s="14"/>
      <c r="S17" s="98">
        <v>1.6</v>
      </c>
      <c r="T17" s="98">
        <v>1.52</v>
      </c>
      <c r="U17" s="98">
        <v>1.47</v>
      </c>
      <c r="V17" s="98">
        <v>1.17</v>
      </c>
      <c r="W17" s="99">
        <v>1.23</v>
      </c>
      <c r="X17" s="25"/>
      <c r="Y17" s="98">
        <v>3.82</v>
      </c>
      <c r="Z17" s="98">
        <v>3.71</v>
      </c>
      <c r="AA17" s="98">
        <v>3.7</v>
      </c>
      <c r="AB17" s="98">
        <v>3.66</v>
      </c>
      <c r="AC17" s="98">
        <v>3.7</v>
      </c>
      <c r="AD17" s="98">
        <v>3.75</v>
      </c>
      <c r="AE17" s="98">
        <v>3.78</v>
      </c>
      <c r="AF17" s="98">
        <v>3.87</v>
      </c>
      <c r="AG17" s="98">
        <v>3.77</v>
      </c>
      <c r="AH17" s="99">
        <v>3.78</v>
      </c>
    </row>
    <row r="18" spans="1:34" ht="16.5" x14ac:dyDescent="0.35">
      <c r="A18" s="14"/>
      <c r="B18" s="98"/>
      <c r="C18" s="98"/>
      <c r="D18" s="98"/>
      <c r="E18" s="98"/>
      <c r="F18" s="99"/>
      <c r="G18" s="25"/>
      <c r="H18" s="98">
        <v>2.0299999999999998</v>
      </c>
      <c r="I18" s="98">
        <v>1.97</v>
      </c>
      <c r="J18" s="98">
        <v>2.0099999999999998</v>
      </c>
      <c r="K18" s="98">
        <v>2.0099999999999998</v>
      </c>
      <c r="L18" s="98">
        <v>2.0499999999999998</v>
      </c>
      <c r="M18" s="98">
        <v>2.04</v>
      </c>
      <c r="N18" s="98">
        <v>2.09</v>
      </c>
      <c r="O18" s="98">
        <v>2.0299999999999998</v>
      </c>
      <c r="P18" s="98">
        <v>2.06</v>
      </c>
      <c r="Q18" s="99">
        <v>1.93</v>
      </c>
      <c r="R18" s="14"/>
      <c r="S18" s="98">
        <v>1.48</v>
      </c>
      <c r="T18" s="98">
        <v>1.48</v>
      </c>
      <c r="U18" s="98">
        <v>1.42</v>
      </c>
      <c r="V18" s="98">
        <v>1.1499999999999999</v>
      </c>
      <c r="W18" s="99">
        <v>1.23</v>
      </c>
      <c r="X18" s="25"/>
      <c r="Y18" s="98">
        <v>3.73</v>
      </c>
      <c r="Z18" s="98">
        <v>3.61</v>
      </c>
      <c r="AA18" s="98">
        <v>3.62</v>
      </c>
      <c r="AB18" s="98">
        <v>3.58</v>
      </c>
      <c r="AC18" s="98">
        <v>3.61</v>
      </c>
      <c r="AD18" s="98">
        <v>3.73</v>
      </c>
      <c r="AE18" s="98">
        <v>3.75</v>
      </c>
      <c r="AF18" s="98">
        <v>3.84</v>
      </c>
      <c r="AG18" s="98">
        <v>3.79</v>
      </c>
      <c r="AH18" s="99">
        <v>3.7</v>
      </c>
    </row>
    <row r="19" spans="1:34" ht="16.5" x14ac:dyDescent="0.35">
      <c r="A19" s="14"/>
      <c r="B19" s="98"/>
      <c r="C19" s="98"/>
      <c r="D19" s="98"/>
      <c r="E19" s="98"/>
      <c r="F19" s="99"/>
      <c r="G19" s="25"/>
      <c r="H19" s="98">
        <v>1.83</v>
      </c>
      <c r="I19" s="98">
        <v>1.95</v>
      </c>
      <c r="J19" s="98">
        <v>2.0499999999999998</v>
      </c>
      <c r="K19" s="98">
        <v>2.0299999999999998</v>
      </c>
      <c r="L19" s="98">
        <v>2.0499999999999998</v>
      </c>
      <c r="M19" s="98">
        <v>2.1</v>
      </c>
      <c r="N19" s="98">
        <v>2.11</v>
      </c>
      <c r="O19" s="98">
        <v>2.12</v>
      </c>
      <c r="P19" s="98">
        <v>2.0499999999999998</v>
      </c>
      <c r="Q19" s="99">
        <v>1.91</v>
      </c>
      <c r="R19" s="14"/>
      <c r="S19" s="98">
        <v>1.72</v>
      </c>
      <c r="T19" s="98">
        <v>1.83</v>
      </c>
      <c r="U19" s="98">
        <v>1.86</v>
      </c>
      <c r="V19" s="98">
        <v>1.61</v>
      </c>
      <c r="W19" s="99">
        <v>1.53</v>
      </c>
      <c r="X19" s="25"/>
      <c r="Y19" s="98">
        <v>3.82</v>
      </c>
      <c r="Z19" s="98">
        <v>3.73</v>
      </c>
      <c r="AA19" s="98">
        <v>3.74</v>
      </c>
      <c r="AB19" s="98">
        <v>3.95</v>
      </c>
      <c r="AC19" s="98">
        <v>4.03</v>
      </c>
      <c r="AD19" s="98">
        <v>4.09</v>
      </c>
      <c r="AE19" s="98">
        <v>4.16</v>
      </c>
      <c r="AF19" s="98">
        <v>4.18</v>
      </c>
      <c r="AG19" s="98">
        <v>4.1500000000000004</v>
      </c>
      <c r="AH19" s="99">
        <v>3.88</v>
      </c>
    </row>
    <row r="20" spans="1:34" ht="16.5" x14ac:dyDescent="0.35">
      <c r="A20" s="14"/>
      <c r="B20" s="98"/>
      <c r="C20" s="98"/>
      <c r="D20" s="98"/>
      <c r="E20" s="98"/>
      <c r="F20" s="99"/>
      <c r="G20" s="25"/>
      <c r="H20" s="98">
        <v>1.89</v>
      </c>
      <c r="I20" s="98">
        <v>1.97</v>
      </c>
      <c r="J20" s="98">
        <v>2.14</v>
      </c>
      <c r="K20" s="98">
        <v>2.16</v>
      </c>
      <c r="L20" s="98">
        <v>2.16</v>
      </c>
      <c r="M20" s="98">
        <v>2.14</v>
      </c>
      <c r="N20" s="98">
        <v>2.16</v>
      </c>
      <c r="O20" s="98">
        <v>2.13</v>
      </c>
      <c r="P20" s="98">
        <v>2.0499999999999998</v>
      </c>
      <c r="Q20" s="99">
        <v>1.97</v>
      </c>
      <c r="R20" s="14"/>
      <c r="S20" s="98">
        <v>1.8</v>
      </c>
      <c r="T20" s="98">
        <v>1.83</v>
      </c>
      <c r="U20" s="98">
        <v>1.8</v>
      </c>
      <c r="V20" s="98">
        <v>1.58</v>
      </c>
      <c r="W20" s="99">
        <v>1.47</v>
      </c>
      <c r="X20" s="25"/>
      <c r="Y20" s="98">
        <v>3.81</v>
      </c>
      <c r="Z20" s="98">
        <v>3.76</v>
      </c>
      <c r="AA20" s="98">
        <v>3.72</v>
      </c>
      <c r="AB20" s="98">
        <v>3.81</v>
      </c>
      <c r="AC20" s="98">
        <v>4.01</v>
      </c>
      <c r="AD20" s="98">
        <v>4.12</v>
      </c>
      <c r="AE20" s="98">
        <v>4.18</v>
      </c>
      <c r="AF20" s="98">
        <v>4.13</v>
      </c>
      <c r="AG20" s="98">
        <v>4.0999999999999996</v>
      </c>
      <c r="AH20" s="99">
        <v>3.89</v>
      </c>
    </row>
    <row r="21" spans="1:34" ht="16.5" x14ac:dyDescent="0.35">
      <c r="A21" s="14"/>
      <c r="B21" s="98"/>
      <c r="C21" s="98"/>
      <c r="D21" s="98"/>
      <c r="E21" s="98"/>
      <c r="F21" s="99"/>
      <c r="G21" s="25"/>
      <c r="H21" s="98">
        <v>1.88</v>
      </c>
      <c r="I21" s="98">
        <v>1.94</v>
      </c>
      <c r="J21" s="98">
        <v>2.1</v>
      </c>
      <c r="K21" s="98">
        <v>2.09</v>
      </c>
      <c r="L21" s="98">
        <v>2.11</v>
      </c>
      <c r="M21" s="98">
        <v>2.0699999999999998</v>
      </c>
      <c r="N21" s="98">
        <v>2.09</v>
      </c>
      <c r="O21" s="98">
        <v>2.12</v>
      </c>
      <c r="P21" s="98">
        <v>2.04</v>
      </c>
      <c r="Q21" s="99">
        <v>1.89</v>
      </c>
      <c r="R21" s="14"/>
      <c r="S21" s="98">
        <v>1.79</v>
      </c>
      <c r="T21" s="98">
        <v>1.83</v>
      </c>
      <c r="U21" s="98">
        <v>1.81</v>
      </c>
      <c r="V21" s="98">
        <v>1.57</v>
      </c>
      <c r="W21" s="99">
        <v>1.5</v>
      </c>
      <c r="X21" s="25"/>
      <c r="Y21" s="98">
        <v>3.88</v>
      </c>
      <c r="Z21" s="98">
        <v>3.78</v>
      </c>
      <c r="AA21" s="98">
        <v>3.66</v>
      </c>
      <c r="AB21" s="98">
        <v>3.86</v>
      </c>
      <c r="AC21" s="98">
        <v>3.98</v>
      </c>
      <c r="AD21" s="98">
        <v>4.05</v>
      </c>
      <c r="AE21" s="98">
        <v>4.1100000000000003</v>
      </c>
      <c r="AF21" s="98">
        <v>4.1500000000000004</v>
      </c>
      <c r="AG21" s="98">
        <v>4.08</v>
      </c>
      <c r="AH21" s="99">
        <v>3.87</v>
      </c>
    </row>
    <row r="22" spans="1:34" ht="16.5" x14ac:dyDescent="0.35">
      <c r="A22" s="14"/>
      <c r="B22" s="98"/>
      <c r="C22" s="98"/>
      <c r="D22" s="98"/>
      <c r="E22" s="98"/>
      <c r="F22" s="99"/>
      <c r="G22" s="25"/>
      <c r="H22" s="98">
        <v>1.89</v>
      </c>
      <c r="I22" s="98">
        <v>1.97</v>
      </c>
      <c r="J22" s="98">
        <v>1.97</v>
      </c>
      <c r="K22" s="98">
        <v>2.0299999999999998</v>
      </c>
      <c r="L22" s="98">
        <v>2.0299999999999998</v>
      </c>
      <c r="M22" s="98">
        <v>2.0299999999999998</v>
      </c>
      <c r="N22" s="98">
        <v>2.09</v>
      </c>
      <c r="O22" s="98">
        <v>2.0699999999999998</v>
      </c>
      <c r="P22" s="98">
        <v>2.0099999999999998</v>
      </c>
      <c r="Q22" s="99">
        <v>1.92</v>
      </c>
      <c r="R22" s="14"/>
      <c r="S22" s="98">
        <v>1.81</v>
      </c>
      <c r="T22" s="98">
        <v>1.89</v>
      </c>
      <c r="U22" s="98">
        <v>1.81</v>
      </c>
      <c r="V22" s="98">
        <v>1.62</v>
      </c>
      <c r="W22" s="99">
        <v>1.44</v>
      </c>
      <c r="X22" s="25"/>
      <c r="Y22" s="98">
        <v>3.76</v>
      </c>
      <c r="Z22" s="98">
        <v>3.78</v>
      </c>
      <c r="AA22" s="98">
        <v>3.68</v>
      </c>
      <c r="AB22" s="98">
        <v>3.83</v>
      </c>
      <c r="AC22" s="98">
        <v>3.98</v>
      </c>
      <c r="AD22" s="98">
        <v>4.1100000000000003</v>
      </c>
      <c r="AE22" s="98">
        <v>4.1399999999999997</v>
      </c>
      <c r="AF22" s="98">
        <v>4.12</v>
      </c>
      <c r="AG22" s="98">
        <v>4.0599999999999996</v>
      </c>
      <c r="AH22" s="99">
        <v>3.86</v>
      </c>
    </row>
    <row r="23" spans="1:34" thickBot="1" x14ac:dyDescent="0.4">
      <c r="A23" s="107"/>
      <c r="B23" s="117"/>
      <c r="C23" s="117"/>
      <c r="D23" s="117"/>
      <c r="E23" s="117"/>
      <c r="F23" s="118"/>
      <c r="G23" s="106"/>
      <c r="H23" s="117">
        <v>1.89</v>
      </c>
      <c r="I23" s="117">
        <v>1.96</v>
      </c>
      <c r="J23" s="117">
        <v>2.0099999999999998</v>
      </c>
      <c r="K23" s="117">
        <v>2.04</v>
      </c>
      <c r="L23" s="117">
        <v>2.0699999999999998</v>
      </c>
      <c r="M23" s="117">
        <v>2.1</v>
      </c>
      <c r="N23" s="117">
        <v>2.12</v>
      </c>
      <c r="O23" s="117">
        <v>2.11</v>
      </c>
      <c r="P23" s="117">
        <v>2.0699999999999998</v>
      </c>
      <c r="Q23" s="118">
        <v>1.92</v>
      </c>
      <c r="R23" s="107"/>
      <c r="S23" s="117">
        <v>1.79</v>
      </c>
      <c r="T23" s="117">
        <v>1.87</v>
      </c>
      <c r="U23" s="117">
        <v>1.77</v>
      </c>
      <c r="V23" s="117">
        <v>1.6</v>
      </c>
      <c r="W23" s="118">
        <v>1.53</v>
      </c>
      <c r="X23" s="106"/>
      <c r="Y23" s="117">
        <v>3.66</v>
      </c>
      <c r="Z23" s="117">
        <v>3.73</v>
      </c>
      <c r="AA23" s="117">
        <v>3.55</v>
      </c>
      <c r="AB23" s="117">
        <v>3.82</v>
      </c>
      <c r="AC23" s="117">
        <v>3.94</v>
      </c>
      <c r="AD23" s="117">
        <v>4.01</v>
      </c>
      <c r="AE23" s="117">
        <v>4.07</v>
      </c>
      <c r="AF23" s="117">
        <v>4.08</v>
      </c>
      <c r="AG23" s="117">
        <v>3.97</v>
      </c>
      <c r="AH23" s="118">
        <v>3.68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0.30740000000000123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1.4878200000000006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1.7130999999999994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0.47292307692307878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1.0714753086419757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1.1330026455026452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1.5322707692307753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1.3886320000000005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1.7130999999999992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3.14</v>
      </c>
      <c r="C33" s="67">
        <f t="shared" ref="C33:F33" si="0">C4-C14</f>
        <v>3.23</v>
      </c>
      <c r="D33" s="67">
        <f t="shared" si="0"/>
        <v>3.09</v>
      </c>
      <c r="E33" s="67">
        <f t="shared" si="0"/>
        <v>2.92</v>
      </c>
      <c r="F33" s="68">
        <f t="shared" si="0"/>
        <v>2.8</v>
      </c>
      <c r="G33" s="69" t="s">
        <v>56</v>
      </c>
      <c r="H33" s="22">
        <f>H4-H14</f>
        <v>0.34999999999999987</v>
      </c>
      <c r="I33" s="22">
        <f t="shared" ref="I33:Q33" si="1">I4-I14</f>
        <v>0.30000000000000004</v>
      </c>
      <c r="J33" s="22">
        <f t="shared" si="1"/>
        <v>0.33000000000000007</v>
      </c>
      <c r="K33" s="22">
        <f t="shared" si="1"/>
        <v>0.3400000000000003</v>
      </c>
      <c r="L33" s="22">
        <f t="shared" si="1"/>
        <v>0.3400000000000003</v>
      </c>
      <c r="M33" s="22">
        <f t="shared" si="1"/>
        <v>0.39000000000000012</v>
      </c>
      <c r="N33" s="22">
        <f t="shared" si="1"/>
        <v>0.36000000000000032</v>
      </c>
      <c r="O33" s="22">
        <f t="shared" si="1"/>
        <v>0.36000000000000032</v>
      </c>
      <c r="P33" s="22">
        <f t="shared" si="1"/>
        <v>0.36000000000000032</v>
      </c>
      <c r="Q33" s="70">
        <f t="shared" si="1"/>
        <v>0.3600000000000001</v>
      </c>
      <c r="R33" s="66" t="s">
        <v>52</v>
      </c>
      <c r="S33" s="67">
        <f>S4-S14</f>
        <v>1.52</v>
      </c>
      <c r="T33" s="67">
        <f t="shared" ref="T33:W33" si="2">T4-T14</f>
        <v>1.65</v>
      </c>
      <c r="U33" s="67">
        <f t="shared" si="2"/>
        <v>1.67</v>
      </c>
      <c r="V33" s="67">
        <f t="shared" si="2"/>
        <v>1.7300000000000002</v>
      </c>
      <c r="W33" s="68">
        <f t="shared" si="2"/>
        <v>1.5699999999999998</v>
      </c>
      <c r="X33" s="69" t="s">
        <v>56</v>
      </c>
      <c r="Y33" s="22">
        <f>Y4-Y14</f>
        <v>1.8899999999999997</v>
      </c>
      <c r="Z33" s="22">
        <f t="shared" ref="Z33:AH33" si="3">Z4-Z14</f>
        <v>1.7000000000000002</v>
      </c>
      <c r="AA33" s="22">
        <f t="shared" si="3"/>
        <v>1.5999999999999996</v>
      </c>
      <c r="AB33" s="22">
        <f t="shared" si="3"/>
        <v>1.7399999999999998</v>
      </c>
      <c r="AC33" s="22">
        <f t="shared" si="3"/>
        <v>1.7300000000000004</v>
      </c>
      <c r="AD33" s="22">
        <f t="shared" si="3"/>
        <v>1.6800000000000002</v>
      </c>
      <c r="AE33" s="22">
        <f t="shared" si="3"/>
        <v>1.62</v>
      </c>
      <c r="AF33" s="22">
        <f t="shared" si="3"/>
        <v>1.7100000000000004</v>
      </c>
      <c r="AG33" s="22">
        <f t="shared" si="3"/>
        <v>1.8199999999999998</v>
      </c>
      <c r="AH33" s="70">
        <f t="shared" si="3"/>
        <v>1.8599999999999999</v>
      </c>
    </row>
    <row r="34" spans="1:34" ht="16.5" x14ac:dyDescent="0.35">
      <c r="A34" s="55"/>
      <c r="B34" s="54">
        <f t="shared" ref="B34:F42" si="4">B5-B15</f>
        <v>3.21</v>
      </c>
      <c r="C34" s="54">
        <f t="shared" si="4"/>
        <v>3.18</v>
      </c>
      <c r="D34" s="54">
        <f t="shared" si="4"/>
        <v>3.13</v>
      </c>
      <c r="E34" s="54">
        <f t="shared" si="4"/>
        <v>2.79</v>
      </c>
      <c r="F34" s="56">
        <f t="shared" si="4"/>
        <v>2.87</v>
      </c>
      <c r="G34" s="71"/>
      <c r="H34" s="22">
        <f t="shared" ref="H34:Q42" si="5">H5-H15</f>
        <v>0.33999999999999986</v>
      </c>
      <c r="I34" s="22">
        <f t="shared" si="5"/>
        <v>0.39000000000000012</v>
      </c>
      <c r="J34" s="22">
        <f t="shared" si="5"/>
        <v>0.30000000000000027</v>
      </c>
      <c r="K34" s="22">
        <f t="shared" si="5"/>
        <v>0.2799999999999998</v>
      </c>
      <c r="L34" s="22">
        <f t="shared" si="5"/>
        <v>0.31000000000000005</v>
      </c>
      <c r="M34" s="22">
        <f t="shared" si="5"/>
        <v>0.25999999999999979</v>
      </c>
      <c r="N34" s="22">
        <f t="shared" si="5"/>
        <v>0.3400000000000003</v>
      </c>
      <c r="O34" s="22">
        <f t="shared" si="5"/>
        <v>0.30000000000000027</v>
      </c>
      <c r="P34" s="22">
        <f t="shared" si="5"/>
        <v>0.27</v>
      </c>
      <c r="Q34" s="70">
        <f t="shared" si="5"/>
        <v>0.28999999999999981</v>
      </c>
      <c r="R34" s="55"/>
      <c r="S34" s="54">
        <f t="shared" ref="S34:W42" si="6">S5-S15</f>
        <v>1.66</v>
      </c>
      <c r="T34" s="54">
        <f t="shared" si="6"/>
        <v>1.66</v>
      </c>
      <c r="U34" s="54">
        <f t="shared" si="6"/>
        <v>1.7400000000000002</v>
      </c>
      <c r="V34" s="54">
        <f t="shared" si="6"/>
        <v>1.6700000000000002</v>
      </c>
      <c r="W34" s="56">
        <f t="shared" si="6"/>
        <v>1.61</v>
      </c>
      <c r="X34" s="71"/>
      <c r="Y34" s="22">
        <f t="shared" ref="Y34:AH42" si="7">Y5-Y15</f>
        <v>1.7800000000000002</v>
      </c>
      <c r="Z34" s="22">
        <f t="shared" si="7"/>
        <v>1.81</v>
      </c>
      <c r="AA34" s="22">
        <f t="shared" si="7"/>
        <v>1.7799999999999998</v>
      </c>
      <c r="AB34" s="22">
        <f t="shared" si="7"/>
        <v>1.7200000000000002</v>
      </c>
      <c r="AC34" s="22">
        <f t="shared" si="7"/>
        <v>1.8199999999999998</v>
      </c>
      <c r="AD34" s="22">
        <f t="shared" si="7"/>
        <v>1.8000000000000003</v>
      </c>
      <c r="AE34" s="22">
        <f t="shared" si="7"/>
        <v>1.7900000000000005</v>
      </c>
      <c r="AF34" s="22">
        <f t="shared" si="7"/>
        <v>1.8799999999999994</v>
      </c>
      <c r="AG34" s="22">
        <f t="shared" si="7"/>
        <v>1.94</v>
      </c>
      <c r="AH34" s="70">
        <f t="shared" si="7"/>
        <v>1.9200000000000004</v>
      </c>
    </row>
    <row r="35" spans="1:34" ht="16.5" x14ac:dyDescent="0.35">
      <c r="A35" s="55"/>
      <c r="B35" s="54">
        <f t="shared" si="4"/>
        <v>3.12</v>
      </c>
      <c r="C35" s="54">
        <f t="shared" si="4"/>
        <v>3.22</v>
      </c>
      <c r="D35" s="54">
        <f t="shared" si="4"/>
        <v>3.12</v>
      </c>
      <c r="E35" s="54">
        <f t="shared" si="4"/>
        <v>2.9</v>
      </c>
      <c r="F35" s="56">
        <f t="shared" si="4"/>
        <v>2.84</v>
      </c>
      <c r="G35" s="71"/>
      <c r="H35" s="22">
        <f t="shared" si="5"/>
        <v>0.34000000000000008</v>
      </c>
      <c r="I35" s="22">
        <f t="shared" si="5"/>
        <v>0.32999999999999985</v>
      </c>
      <c r="J35" s="22">
        <f t="shared" si="5"/>
        <v>0.35000000000000009</v>
      </c>
      <c r="K35" s="22">
        <f t="shared" si="5"/>
        <v>0.31000000000000005</v>
      </c>
      <c r="L35" s="22">
        <f t="shared" si="5"/>
        <v>0.29999999999999982</v>
      </c>
      <c r="M35" s="22">
        <f t="shared" si="5"/>
        <v>0.26000000000000023</v>
      </c>
      <c r="N35" s="22">
        <f t="shared" si="5"/>
        <v>0.33000000000000007</v>
      </c>
      <c r="O35" s="22">
        <f t="shared" si="5"/>
        <v>0.33999999999999986</v>
      </c>
      <c r="P35" s="22">
        <f t="shared" si="5"/>
        <v>0.3400000000000003</v>
      </c>
      <c r="Q35" s="70">
        <f t="shared" si="5"/>
        <v>0.33999999999999986</v>
      </c>
      <c r="R35" s="55"/>
      <c r="S35" s="54">
        <f t="shared" si="6"/>
        <v>1.63</v>
      </c>
      <c r="T35" s="54">
        <f t="shared" si="6"/>
        <v>1.66</v>
      </c>
      <c r="U35" s="54">
        <f t="shared" si="6"/>
        <v>1.67</v>
      </c>
      <c r="V35" s="54">
        <f t="shared" si="6"/>
        <v>1.7100000000000002</v>
      </c>
      <c r="W35" s="56">
        <f t="shared" si="6"/>
        <v>1.6300000000000001</v>
      </c>
      <c r="X35" s="71"/>
      <c r="Y35" s="22">
        <f t="shared" si="7"/>
        <v>1.69</v>
      </c>
      <c r="Z35" s="22">
        <f t="shared" si="7"/>
        <v>1.7500000000000004</v>
      </c>
      <c r="AA35" s="22">
        <f t="shared" si="7"/>
        <v>1.9500000000000002</v>
      </c>
      <c r="AB35" s="22">
        <f t="shared" si="7"/>
        <v>1.87</v>
      </c>
      <c r="AC35" s="22">
        <f t="shared" si="7"/>
        <v>1.96</v>
      </c>
      <c r="AD35" s="22">
        <f t="shared" si="7"/>
        <v>1.9500000000000002</v>
      </c>
      <c r="AE35" s="22">
        <f t="shared" si="7"/>
        <v>1.8200000000000003</v>
      </c>
      <c r="AF35" s="22">
        <f t="shared" si="7"/>
        <v>1.9399999999999995</v>
      </c>
      <c r="AG35" s="22">
        <f t="shared" si="7"/>
        <v>1.94</v>
      </c>
      <c r="AH35" s="70">
        <f t="shared" si="7"/>
        <v>1.8099999999999996</v>
      </c>
    </row>
    <row r="36" spans="1:34" ht="16.5" x14ac:dyDescent="0.35">
      <c r="A36" s="55"/>
      <c r="B36" s="54">
        <f t="shared" si="4"/>
        <v>3.15</v>
      </c>
      <c r="C36" s="54">
        <f t="shared" si="4"/>
        <v>3.19</v>
      </c>
      <c r="D36" s="54">
        <f t="shared" si="4"/>
        <v>3.18</v>
      </c>
      <c r="E36" s="54">
        <f t="shared" si="4"/>
        <v>2.87</v>
      </c>
      <c r="F36" s="56">
        <f t="shared" si="4"/>
        <v>2.91</v>
      </c>
      <c r="G36" s="71"/>
      <c r="H36" s="22">
        <f t="shared" si="5"/>
        <v>0.37000000000000011</v>
      </c>
      <c r="I36" s="22">
        <f t="shared" si="5"/>
        <v>0.39000000000000012</v>
      </c>
      <c r="J36" s="22">
        <f t="shared" si="5"/>
        <v>0.2799999999999998</v>
      </c>
      <c r="K36" s="22">
        <f t="shared" si="5"/>
        <v>0.35999999999999988</v>
      </c>
      <c r="L36" s="22">
        <f t="shared" si="5"/>
        <v>0.35000000000000009</v>
      </c>
      <c r="M36" s="22">
        <f t="shared" si="5"/>
        <v>0.37999999999999989</v>
      </c>
      <c r="N36" s="22">
        <f t="shared" si="5"/>
        <v>0.3400000000000003</v>
      </c>
      <c r="O36" s="22">
        <f t="shared" si="5"/>
        <v>0.27</v>
      </c>
      <c r="P36" s="22">
        <f t="shared" si="5"/>
        <v>0.35000000000000009</v>
      </c>
      <c r="Q36" s="70">
        <f t="shared" si="5"/>
        <v>0.36999999999999988</v>
      </c>
      <c r="R36" s="55"/>
      <c r="S36" s="54">
        <f t="shared" si="6"/>
        <v>1.6099999999999999</v>
      </c>
      <c r="T36" s="54">
        <f t="shared" si="6"/>
        <v>1.73</v>
      </c>
      <c r="U36" s="54">
        <f t="shared" si="6"/>
        <v>1.6199999999999999</v>
      </c>
      <c r="V36" s="54">
        <f t="shared" si="6"/>
        <v>1.7800000000000002</v>
      </c>
      <c r="W36" s="56">
        <f t="shared" si="6"/>
        <v>1.5699999999999998</v>
      </c>
      <c r="X36" s="71"/>
      <c r="Y36" s="22">
        <f t="shared" si="7"/>
        <v>1.6800000000000002</v>
      </c>
      <c r="Z36" s="22">
        <f t="shared" si="7"/>
        <v>1.7000000000000002</v>
      </c>
      <c r="AA36" s="22">
        <f t="shared" si="7"/>
        <v>1.9500000000000002</v>
      </c>
      <c r="AB36" s="22">
        <f t="shared" si="7"/>
        <v>1.9799999999999995</v>
      </c>
      <c r="AC36" s="22">
        <f t="shared" si="7"/>
        <v>1.83</v>
      </c>
      <c r="AD36" s="22">
        <f t="shared" si="7"/>
        <v>1.87</v>
      </c>
      <c r="AE36" s="22">
        <f t="shared" si="7"/>
        <v>1.8800000000000003</v>
      </c>
      <c r="AF36" s="22">
        <f t="shared" si="7"/>
        <v>1.88</v>
      </c>
      <c r="AG36" s="22">
        <f t="shared" si="7"/>
        <v>1.9</v>
      </c>
      <c r="AH36" s="70">
        <f t="shared" si="7"/>
        <v>1.7600000000000002</v>
      </c>
    </row>
    <row r="37" spans="1:34" ht="16.5" x14ac:dyDescent="0.35">
      <c r="A37" s="55"/>
      <c r="B37" s="54">
        <f t="shared" si="4"/>
        <v>3.15</v>
      </c>
      <c r="C37" s="54">
        <f t="shared" si="4"/>
        <v>3.2</v>
      </c>
      <c r="D37" s="54">
        <f t="shared" si="4"/>
        <v>3.14</v>
      </c>
      <c r="E37" s="54">
        <f t="shared" si="4"/>
        <v>2.9</v>
      </c>
      <c r="F37" s="56">
        <f t="shared" si="4"/>
        <v>2.84</v>
      </c>
      <c r="G37" s="71"/>
      <c r="H37" s="22">
        <f t="shared" si="5"/>
        <v>0.30000000000000027</v>
      </c>
      <c r="I37" s="22">
        <f t="shared" si="5"/>
        <v>0.42999999999999994</v>
      </c>
      <c r="J37" s="22">
        <f t="shared" si="5"/>
        <v>0.37000000000000011</v>
      </c>
      <c r="K37" s="22">
        <f t="shared" si="5"/>
        <v>0.38000000000000034</v>
      </c>
      <c r="L37" s="22">
        <f t="shared" si="5"/>
        <v>0.36000000000000032</v>
      </c>
      <c r="M37" s="22">
        <f t="shared" si="5"/>
        <v>0.33999999999999986</v>
      </c>
      <c r="N37" s="22">
        <f t="shared" si="5"/>
        <v>0.32000000000000028</v>
      </c>
      <c r="O37" s="22">
        <f t="shared" si="5"/>
        <v>0.29000000000000004</v>
      </c>
      <c r="P37" s="22">
        <f t="shared" si="5"/>
        <v>0.31999999999999984</v>
      </c>
      <c r="Q37" s="70">
        <f t="shared" si="5"/>
        <v>0.2300000000000002</v>
      </c>
      <c r="R37" s="55"/>
      <c r="S37" s="54">
        <f t="shared" si="6"/>
        <v>1.6400000000000001</v>
      </c>
      <c r="T37" s="54">
        <f t="shared" si="6"/>
        <v>1.6800000000000002</v>
      </c>
      <c r="U37" s="54">
        <f t="shared" si="6"/>
        <v>1.79</v>
      </c>
      <c r="V37" s="54">
        <f t="shared" si="6"/>
        <v>1.71</v>
      </c>
      <c r="W37" s="56">
        <f t="shared" si="6"/>
        <v>1.62</v>
      </c>
      <c r="X37" s="71"/>
      <c r="Y37" s="22">
        <f t="shared" si="7"/>
        <v>1.5299999999999998</v>
      </c>
      <c r="Z37" s="22">
        <f t="shared" si="7"/>
        <v>1.8000000000000003</v>
      </c>
      <c r="AA37" s="22">
        <f t="shared" si="7"/>
        <v>1.8200000000000003</v>
      </c>
      <c r="AB37" s="22">
        <f t="shared" si="7"/>
        <v>1.92</v>
      </c>
      <c r="AC37" s="22">
        <f t="shared" si="7"/>
        <v>1.9099999999999997</v>
      </c>
      <c r="AD37" s="22">
        <f t="shared" si="7"/>
        <v>1.8800000000000003</v>
      </c>
      <c r="AE37" s="22">
        <f t="shared" si="7"/>
        <v>1.8499999999999996</v>
      </c>
      <c r="AF37" s="22">
        <f t="shared" si="7"/>
        <v>1.79</v>
      </c>
      <c r="AG37" s="22">
        <f t="shared" si="7"/>
        <v>1.8499999999999996</v>
      </c>
      <c r="AH37" s="70">
        <f t="shared" si="7"/>
        <v>1.75</v>
      </c>
    </row>
    <row r="38" spans="1:34" ht="16.5" x14ac:dyDescent="0.35">
      <c r="A38" s="55" t="s">
        <v>53</v>
      </c>
      <c r="B38" s="54">
        <f t="shared" si="4"/>
        <v>3.12</v>
      </c>
      <c r="C38" s="54">
        <f t="shared" si="4"/>
        <v>3.15</v>
      </c>
      <c r="D38" s="54">
        <f t="shared" si="4"/>
        <v>3.05</v>
      </c>
      <c r="E38" s="54">
        <f t="shared" si="4"/>
        <v>2.88</v>
      </c>
      <c r="F38" s="56">
        <f t="shared" si="4"/>
        <v>2.73</v>
      </c>
      <c r="G38" s="71" t="s">
        <v>57</v>
      </c>
      <c r="H38" s="22">
        <f t="shared" si="5"/>
        <v>0.35999999999999988</v>
      </c>
      <c r="I38" s="22">
        <f t="shared" si="5"/>
        <v>0.21000000000000019</v>
      </c>
      <c r="J38" s="22">
        <f t="shared" si="5"/>
        <v>0.27</v>
      </c>
      <c r="K38" s="22">
        <f t="shared" si="5"/>
        <v>0.31000000000000005</v>
      </c>
      <c r="L38" s="22">
        <f t="shared" si="5"/>
        <v>0.31000000000000005</v>
      </c>
      <c r="M38" s="22">
        <f t="shared" si="5"/>
        <v>0.25999999999999979</v>
      </c>
      <c r="N38" s="22">
        <f t="shared" si="5"/>
        <v>0.29000000000000004</v>
      </c>
      <c r="O38" s="22">
        <f t="shared" si="5"/>
        <v>0.33000000000000007</v>
      </c>
      <c r="P38" s="22">
        <f t="shared" si="5"/>
        <v>0.32000000000000028</v>
      </c>
      <c r="Q38" s="70">
        <f t="shared" si="5"/>
        <v>0.3600000000000001</v>
      </c>
      <c r="R38" s="55" t="s">
        <v>53</v>
      </c>
      <c r="S38" s="54">
        <f t="shared" si="6"/>
        <v>1.321</v>
      </c>
      <c r="T38" s="54">
        <f t="shared" si="6"/>
        <v>1.25</v>
      </c>
      <c r="U38" s="54">
        <f t="shared" si="6"/>
        <v>1.32</v>
      </c>
      <c r="V38" s="54">
        <f t="shared" si="6"/>
        <v>1.3499999999999999</v>
      </c>
      <c r="W38" s="56">
        <f t="shared" si="6"/>
        <v>1.2299999999999998</v>
      </c>
      <c r="X38" s="71" t="s">
        <v>57</v>
      </c>
      <c r="Y38" s="22">
        <f t="shared" si="7"/>
        <v>1.4300000000000002</v>
      </c>
      <c r="Z38" s="22">
        <f t="shared" si="7"/>
        <v>1.6400000000000001</v>
      </c>
      <c r="AA38" s="22">
        <f t="shared" si="7"/>
        <v>1.54</v>
      </c>
      <c r="AB38" s="22">
        <f t="shared" si="7"/>
        <v>1.5899999999999999</v>
      </c>
      <c r="AC38" s="22">
        <f t="shared" si="7"/>
        <v>1.63</v>
      </c>
      <c r="AD38" s="22">
        <f t="shared" si="7"/>
        <v>1.5499999999999998</v>
      </c>
      <c r="AE38" s="22">
        <f t="shared" si="7"/>
        <v>1.5899999999999999</v>
      </c>
      <c r="AF38" s="22">
        <f t="shared" si="7"/>
        <v>1.5600000000000005</v>
      </c>
      <c r="AG38" s="22">
        <f t="shared" si="7"/>
        <v>1.4799999999999995</v>
      </c>
      <c r="AH38" s="70">
        <f t="shared" si="7"/>
        <v>1.5899999999999999</v>
      </c>
    </row>
    <row r="39" spans="1:34" ht="16.5" x14ac:dyDescent="0.35">
      <c r="A39" s="55"/>
      <c r="B39" s="54">
        <f t="shared" si="4"/>
        <v>3.03</v>
      </c>
      <c r="C39" s="54">
        <f t="shared" si="4"/>
        <v>3.16</v>
      </c>
      <c r="D39" s="54">
        <f t="shared" si="4"/>
        <v>3.18</v>
      </c>
      <c r="E39" s="54">
        <f t="shared" si="4"/>
        <v>2.89</v>
      </c>
      <c r="F39" s="56">
        <f t="shared" si="4"/>
        <v>2.75</v>
      </c>
      <c r="G39" s="71"/>
      <c r="H39" s="22">
        <f t="shared" si="5"/>
        <v>0.32000000000000006</v>
      </c>
      <c r="I39" s="22">
        <f t="shared" si="5"/>
        <v>0.30000000000000004</v>
      </c>
      <c r="J39" s="22">
        <f t="shared" si="5"/>
        <v>0.29999999999999982</v>
      </c>
      <c r="K39" s="22">
        <f t="shared" si="5"/>
        <v>0.20999999999999996</v>
      </c>
      <c r="L39" s="22">
        <f t="shared" si="5"/>
        <v>0.23999999999999977</v>
      </c>
      <c r="M39" s="22">
        <f t="shared" si="5"/>
        <v>0.27</v>
      </c>
      <c r="N39" s="22">
        <f t="shared" si="5"/>
        <v>0.23999999999999977</v>
      </c>
      <c r="O39" s="22">
        <f t="shared" si="5"/>
        <v>0.30000000000000027</v>
      </c>
      <c r="P39" s="22">
        <f t="shared" si="5"/>
        <v>0.22999999999999998</v>
      </c>
      <c r="Q39" s="70">
        <f t="shared" si="5"/>
        <v>0.32000000000000006</v>
      </c>
      <c r="R39" s="55"/>
      <c r="S39" s="54">
        <f t="shared" si="6"/>
        <v>1.3499999999999999</v>
      </c>
      <c r="T39" s="54">
        <f t="shared" si="6"/>
        <v>1.29</v>
      </c>
      <c r="U39" s="54">
        <f t="shared" si="6"/>
        <v>1.3299999999999998</v>
      </c>
      <c r="V39" s="54">
        <f t="shared" si="6"/>
        <v>1.3599999999999999</v>
      </c>
      <c r="W39" s="56">
        <f t="shared" si="6"/>
        <v>1.3299999999999998</v>
      </c>
      <c r="X39" s="71"/>
      <c r="Y39" s="22">
        <f t="shared" si="7"/>
        <v>1.4200000000000004</v>
      </c>
      <c r="Z39" s="22">
        <f t="shared" si="7"/>
        <v>1.6500000000000004</v>
      </c>
      <c r="AA39" s="22">
        <f t="shared" si="7"/>
        <v>1.6099999999999999</v>
      </c>
      <c r="AB39" s="22">
        <f t="shared" si="7"/>
        <v>1.6400000000000001</v>
      </c>
      <c r="AC39" s="22">
        <f t="shared" si="7"/>
        <v>1.46</v>
      </c>
      <c r="AD39" s="22">
        <f t="shared" si="7"/>
        <v>1.5599999999999996</v>
      </c>
      <c r="AE39" s="22">
        <f t="shared" si="7"/>
        <v>1.63</v>
      </c>
      <c r="AF39" s="22">
        <f t="shared" si="7"/>
        <v>1.67</v>
      </c>
      <c r="AG39" s="22">
        <f t="shared" si="7"/>
        <v>1.6000000000000005</v>
      </c>
      <c r="AH39" s="70">
        <f t="shared" si="7"/>
        <v>1.6599999999999997</v>
      </c>
    </row>
    <row r="40" spans="1:34" ht="16.5" x14ac:dyDescent="0.35">
      <c r="A40" s="55"/>
      <c r="B40" s="54">
        <f t="shared" si="4"/>
        <v>3.09</v>
      </c>
      <c r="C40" s="54">
        <f t="shared" si="4"/>
        <v>3.19</v>
      </c>
      <c r="D40" s="54">
        <f t="shared" si="4"/>
        <v>3.1</v>
      </c>
      <c r="E40" s="54">
        <f t="shared" si="4"/>
        <v>2.8</v>
      </c>
      <c r="F40" s="56">
        <f t="shared" si="4"/>
        <v>2.72</v>
      </c>
      <c r="G40" s="71"/>
      <c r="H40" s="22">
        <f t="shared" si="5"/>
        <v>0.33000000000000007</v>
      </c>
      <c r="I40" s="22">
        <f t="shared" si="5"/>
        <v>0.33999999999999986</v>
      </c>
      <c r="J40" s="22">
        <f t="shared" si="5"/>
        <v>0.27</v>
      </c>
      <c r="K40" s="22">
        <f t="shared" si="5"/>
        <v>0.25</v>
      </c>
      <c r="L40" s="22">
        <f t="shared" si="5"/>
        <v>0.14000000000000012</v>
      </c>
      <c r="M40" s="22">
        <f t="shared" si="5"/>
        <v>0.24000000000000021</v>
      </c>
      <c r="N40" s="22">
        <f t="shared" si="5"/>
        <v>0.31000000000000005</v>
      </c>
      <c r="O40" s="22">
        <f t="shared" si="5"/>
        <v>0.25</v>
      </c>
      <c r="P40" s="22">
        <f t="shared" si="5"/>
        <v>0.29999999999999982</v>
      </c>
      <c r="Q40" s="70">
        <f t="shared" si="5"/>
        <v>0.26</v>
      </c>
      <c r="R40" s="55"/>
      <c r="S40" s="54">
        <f t="shared" si="6"/>
        <v>1.27</v>
      </c>
      <c r="T40" s="54">
        <f t="shared" si="6"/>
        <v>1.35</v>
      </c>
      <c r="U40" s="54">
        <f t="shared" si="6"/>
        <v>1.2799999999999998</v>
      </c>
      <c r="V40" s="54">
        <f t="shared" si="6"/>
        <v>1.36</v>
      </c>
      <c r="W40" s="56">
        <f t="shared" si="6"/>
        <v>1.33</v>
      </c>
      <c r="X40" s="71"/>
      <c r="Y40" s="22">
        <f t="shared" si="7"/>
        <v>1.5</v>
      </c>
      <c r="Z40" s="22">
        <f t="shared" si="7"/>
        <v>1.5800000000000005</v>
      </c>
      <c r="AA40" s="22">
        <f t="shared" si="7"/>
        <v>1.6600000000000001</v>
      </c>
      <c r="AB40" s="22">
        <f t="shared" si="7"/>
        <v>1.69</v>
      </c>
      <c r="AC40" s="22">
        <f t="shared" si="7"/>
        <v>1.7600000000000002</v>
      </c>
      <c r="AD40" s="22">
        <f t="shared" si="7"/>
        <v>1.6800000000000006</v>
      </c>
      <c r="AE40" s="22">
        <f t="shared" si="7"/>
        <v>1.6599999999999993</v>
      </c>
      <c r="AF40" s="22">
        <f t="shared" si="7"/>
        <v>1.67</v>
      </c>
      <c r="AG40" s="22">
        <f t="shared" si="7"/>
        <v>1.6600000000000001</v>
      </c>
      <c r="AH40" s="70">
        <f t="shared" si="7"/>
        <v>1.6399999999999997</v>
      </c>
    </row>
    <row r="41" spans="1:34" ht="16.5" x14ac:dyDescent="0.35">
      <c r="A41" s="55"/>
      <c r="B41" s="54">
        <f t="shared" si="4"/>
        <v>3.07</v>
      </c>
      <c r="C41" s="54">
        <f t="shared" si="4"/>
        <v>3.11</v>
      </c>
      <c r="D41" s="54">
        <f t="shared" si="4"/>
        <v>3.11</v>
      </c>
      <c r="E41" s="54">
        <f t="shared" si="4"/>
        <v>2.91</v>
      </c>
      <c r="F41" s="56">
        <f t="shared" si="4"/>
        <v>2.74</v>
      </c>
      <c r="G41" s="71"/>
      <c r="H41" s="22">
        <f t="shared" si="5"/>
        <v>0.29000000000000026</v>
      </c>
      <c r="I41" s="22">
        <f t="shared" si="5"/>
        <v>0.34000000000000008</v>
      </c>
      <c r="J41" s="22">
        <f t="shared" si="5"/>
        <v>0.40000000000000013</v>
      </c>
      <c r="K41" s="22">
        <f t="shared" si="5"/>
        <v>0.29000000000000004</v>
      </c>
      <c r="L41" s="22">
        <f t="shared" si="5"/>
        <v>0.31000000000000005</v>
      </c>
      <c r="M41" s="22">
        <f t="shared" si="5"/>
        <v>0.28000000000000025</v>
      </c>
      <c r="N41" s="22">
        <f t="shared" si="5"/>
        <v>0.26000000000000023</v>
      </c>
      <c r="O41" s="22">
        <f t="shared" si="5"/>
        <v>0.28000000000000025</v>
      </c>
      <c r="P41" s="22">
        <f t="shared" si="5"/>
        <v>0.25</v>
      </c>
      <c r="Q41" s="70">
        <f t="shared" si="5"/>
        <v>0.22999999999999998</v>
      </c>
      <c r="R41" s="55"/>
      <c r="S41" s="54">
        <f t="shared" si="6"/>
        <v>1.27</v>
      </c>
      <c r="T41" s="54">
        <f t="shared" si="6"/>
        <v>1.2900000000000003</v>
      </c>
      <c r="U41" s="54">
        <f t="shared" si="6"/>
        <v>1.29</v>
      </c>
      <c r="V41" s="54">
        <f t="shared" si="6"/>
        <v>1.35</v>
      </c>
      <c r="W41" s="56">
        <f t="shared" si="6"/>
        <v>1.3599999999999999</v>
      </c>
      <c r="X41" s="71"/>
      <c r="Y41" s="22">
        <f t="shared" si="7"/>
        <v>1.54</v>
      </c>
      <c r="Z41" s="22">
        <f t="shared" si="7"/>
        <v>1.6200000000000006</v>
      </c>
      <c r="AA41" s="22">
        <f t="shared" si="7"/>
        <v>1.7799999999999998</v>
      </c>
      <c r="AB41" s="22">
        <f t="shared" si="7"/>
        <v>1.6799999999999997</v>
      </c>
      <c r="AC41" s="22">
        <f t="shared" si="7"/>
        <v>1.65</v>
      </c>
      <c r="AD41" s="22">
        <f t="shared" si="7"/>
        <v>1.6599999999999993</v>
      </c>
      <c r="AE41" s="22">
        <f t="shared" si="7"/>
        <v>1.5100000000000007</v>
      </c>
      <c r="AF41" s="22">
        <f t="shared" si="7"/>
        <v>1.5499999999999998</v>
      </c>
      <c r="AG41" s="22">
        <f t="shared" si="7"/>
        <v>1.6100000000000003</v>
      </c>
      <c r="AH41" s="70">
        <f t="shared" si="7"/>
        <v>1.6099999999999999</v>
      </c>
    </row>
    <row r="42" spans="1:34" thickBot="1" x14ac:dyDescent="0.4">
      <c r="A42" s="57"/>
      <c r="B42" s="58">
        <f t="shared" si="4"/>
        <v>3.08</v>
      </c>
      <c r="C42" s="58">
        <f t="shared" si="4"/>
        <v>3.14</v>
      </c>
      <c r="D42" s="58">
        <f t="shared" si="4"/>
        <v>3.16</v>
      </c>
      <c r="E42" s="58">
        <f t="shared" si="4"/>
        <v>2.93</v>
      </c>
      <c r="F42" s="59">
        <f t="shared" si="4"/>
        <v>2.76</v>
      </c>
      <c r="G42" s="73"/>
      <c r="H42" s="36">
        <f t="shared" si="5"/>
        <v>0.27000000000000024</v>
      </c>
      <c r="I42" s="36">
        <f t="shared" si="5"/>
        <v>0.27</v>
      </c>
      <c r="J42" s="36">
        <f t="shared" si="5"/>
        <v>0.31000000000000005</v>
      </c>
      <c r="K42" s="36">
        <f t="shared" si="5"/>
        <v>0.29999999999999982</v>
      </c>
      <c r="L42" s="36">
        <f t="shared" si="5"/>
        <v>0.25</v>
      </c>
      <c r="M42" s="36">
        <f t="shared" si="5"/>
        <v>0.21999999999999975</v>
      </c>
      <c r="N42" s="36">
        <f t="shared" si="5"/>
        <v>0.2799999999999998</v>
      </c>
      <c r="O42" s="36">
        <f t="shared" si="5"/>
        <v>0.29000000000000004</v>
      </c>
      <c r="P42" s="36">
        <f t="shared" si="5"/>
        <v>0.31000000000000005</v>
      </c>
      <c r="Q42" s="74">
        <f t="shared" si="5"/>
        <v>0.26000000000000023</v>
      </c>
      <c r="R42" s="57"/>
      <c r="S42" s="58">
        <f t="shared" si="6"/>
        <v>1.2999999999999998</v>
      </c>
      <c r="T42" s="58">
        <f t="shared" si="6"/>
        <v>1.33</v>
      </c>
      <c r="U42" s="58">
        <f t="shared" si="6"/>
        <v>1.3599999999999999</v>
      </c>
      <c r="V42" s="58">
        <f t="shared" si="6"/>
        <v>1.29</v>
      </c>
      <c r="W42" s="59">
        <f t="shared" si="6"/>
        <v>1.3</v>
      </c>
      <c r="X42" s="73"/>
      <c r="Y42" s="36">
        <f t="shared" si="7"/>
        <v>1.4900000000000002</v>
      </c>
      <c r="Z42" s="36">
        <f t="shared" si="7"/>
        <v>1.4600000000000004</v>
      </c>
      <c r="AA42" s="36">
        <f t="shared" si="7"/>
        <v>1.6800000000000006</v>
      </c>
      <c r="AB42" s="36">
        <f t="shared" si="7"/>
        <v>1.6700000000000004</v>
      </c>
      <c r="AC42" s="36">
        <f t="shared" si="7"/>
        <v>1.7200000000000002</v>
      </c>
      <c r="AD42" s="36">
        <f t="shared" si="7"/>
        <v>1.7800000000000002</v>
      </c>
      <c r="AE42" s="36">
        <f t="shared" si="7"/>
        <v>1.5999999999999996</v>
      </c>
      <c r="AF42" s="36">
        <f t="shared" si="7"/>
        <v>1.5199999999999996</v>
      </c>
      <c r="AG42" s="36">
        <f t="shared" si="7"/>
        <v>1.6299999999999994</v>
      </c>
      <c r="AH42" s="74">
        <f t="shared" si="7"/>
        <v>1.7499999999999996</v>
      </c>
    </row>
    <row r="43" spans="1:34" thickTop="1" x14ac:dyDescent="0.35">
      <c r="A43" s="82" t="s">
        <v>65</v>
      </c>
      <c r="B43" s="60">
        <f>AVERAGE(B33:F37)</f>
        <v>3.0436000000000001</v>
      </c>
      <c r="C43" s="64" t="s">
        <v>51</v>
      </c>
      <c r="D43" s="60">
        <f>MAX(B33:F37)-MIN(B33:F37)</f>
        <v>0.43999999999999995</v>
      </c>
      <c r="E43" s="64" t="s">
        <v>50</v>
      </c>
      <c r="F43" s="61">
        <f>B43/(0.975/E27)</f>
        <v>5.3067897435897438</v>
      </c>
      <c r="G43" s="82" t="s">
        <v>65</v>
      </c>
      <c r="H43" s="60">
        <f>AVERAGE(H33:Q37)</f>
        <v>0.33220000000000005</v>
      </c>
      <c r="I43" s="64" t="s">
        <v>51</v>
      </c>
      <c r="J43" s="60">
        <f>MAX(H33:Q37)-MIN(H33:Q37)</f>
        <v>0.19999999999999973</v>
      </c>
      <c r="K43" s="64" t="s">
        <v>50</v>
      </c>
      <c r="L43" s="78">
        <f>H43/(0.975/K27)</f>
        <v>0.5110769230769231</v>
      </c>
      <c r="M43" s="79" t="s">
        <v>60</v>
      </c>
      <c r="N43" s="80">
        <f>1-(J43/2*H43)</f>
        <v>0.96678000000000008</v>
      </c>
      <c r="O43" s="84" t="s">
        <v>62</v>
      </c>
      <c r="P43" s="86">
        <f>MAX(H33:Q42)-MIN(H33:Q42)</f>
        <v>0.28999999999999981</v>
      </c>
      <c r="Q43" s="152"/>
      <c r="R43" s="82" t="s">
        <v>65</v>
      </c>
      <c r="S43" s="60">
        <f>AVERAGE(S33:W37)</f>
        <v>1.6611999999999998</v>
      </c>
      <c r="T43" s="64" t="s">
        <v>51</v>
      </c>
      <c r="U43" s="60">
        <f>MAX(S33:W37)-MIN(S33:W37)</f>
        <v>0.27</v>
      </c>
      <c r="V43" s="64" t="s">
        <v>50</v>
      </c>
      <c r="W43" s="61">
        <f>S43/(0.975/V27)</f>
        <v>2.3853128205128198</v>
      </c>
      <c r="X43" s="82" t="s">
        <v>65</v>
      </c>
      <c r="Y43" s="60">
        <f>AVERAGE(Y33:AH37)</f>
        <v>1.8159999999999996</v>
      </c>
      <c r="Z43" s="64" t="s">
        <v>51</v>
      </c>
      <c r="AA43" s="60">
        <f>MAX(Y33:AH37)-MIN(Y33:AH37)</f>
        <v>0.44999999999999973</v>
      </c>
      <c r="AB43" s="64" t="s">
        <v>50</v>
      </c>
      <c r="AC43" s="78">
        <f>Y43/(0.975/AB27)</f>
        <v>2.793846153846153</v>
      </c>
      <c r="AD43" s="79" t="s">
        <v>60</v>
      </c>
      <c r="AE43" s="80">
        <f>1-(AA43/2*Y43)</f>
        <v>0.59140000000000037</v>
      </c>
      <c r="AF43" s="84" t="s">
        <v>62</v>
      </c>
      <c r="AG43" s="86">
        <f>MAX(Y33:AH42)-MIN(Y33:AH42)</f>
        <v>0.55999999999999917</v>
      </c>
      <c r="AH43" s="152"/>
    </row>
    <row r="44" spans="1:34" thickBot="1" x14ac:dyDescent="0.4">
      <c r="A44" s="83" t="s">
        <v>64</v>
      </c>
      <c r="B44" s="62">
        <f>AVERAGE(B39:F42)</f>
        <v>2.996</v>
      </c>
      <c r="C44" s="65" t="s">
        <v>51</v>
      </c>
      <c r="D44" s="62">
        <f>MAX(B38:F42)-MIN(B38:F42)</f>
        <v>0.46999999999999975</v>
      </c>
      <c r="E44" s="65" t="s">
        <v>50</v>
      </c>
      <c r="F44" s="63">
        <f>B44/(0.975/E27)</f>
        <v>5.2237948717948726</v>
      </c>
      <c r="G44" s="83" t="s">
        <v>64</v>
      </c>
      <c r="H44" s="62">
        <f>AVERAGE(H39:Q42)</f>
        <v>0.27775</v>
      </c>
      <c r="I44" s="65" t="s">
        <v>51</v>
      </c>
      <c r="J44" s="62">
        <f>MAX(H38:Q42)-MIN(H38:Q42)</f>
        <v>0.26</v>
      </c>
      <c r="K44" s="65" t="s">
        <v>50</v>
      </c>
      <c r="L44" s="75">
        <f>H44/(0.975/K27)</f>
        <v>0.42730769230769228</v>
      </c>
      <c r="M44" s="76" t="s">
        <v>60</v>
      </c>
      <c r="N44" s="81">
        <f>1-(J44/2*H44)</f>
        <v>0.96389250000000004</v>
      </c>
      <c r="O44" s="85" t="s">
        <v>63</v>
      </c>
      <c r="P44" s="87">
        <f>1-(P43/2*AVERAGE(H43:H44))</f>
        <v>0.95577862499999999</v>
      </c>
      <c r="Q44" s="153"/>
      <c r="R44" s="83" t="s">
        <v>64</v>
      </c>
      <c r="S44" s="62">
        <f>AVERAGE(S39:W42)</f>
        <v>1.3194999999999999</v>
      </c>
      <c r="T44" s="65" t="s">
        <v>51</v>
      </c>
      <c r="U44" s="62">
        <f>MAX(S38:W42)-MIN(S38:W42)</f>
        <v>0.13000000000000034</v>
      </c>
      <c r="V44" s="65" t="s">
        <v>50</v>
      </c>
      <c r="W44" s="63">
        <f>S44/(0.975/V27)</f>
        <v>1.8946666666666663</v>
      </c>
      <c r="X44" s="83" t="s">
        <v>64</v>
      </c>
      <c r="Y44" s="62">
        <f>AVERAGE(Y39:AH42)</f>
        <v>1.6227499999999995</v>
      </c>
      <c r="Z44" s="65" t="s">
        <v>51</v>
      </c>
      <c r="AA44" s="62">
        <f>MAX(Y38:AH42)-MIN(Y38:AH42)</f>
        <v>0.35999999999999988</v>
      </c>
      <c r="AB44" s="65" t="s">
        <v>50</v>
      </c>
      <c r="AC44" s="75">
        <f>Y44/(0.975/AB27)</f>
        <v>2.4965384615384605</v>
      </c>
      <c r="AD44" s="76" t="s">
        <v>60</v>
      </c>
      <c r="AE44" s="81">
        <f>1-(AA44/2*Y44)</f>
        <v>0.70790500000000023</v>
      </c>
      <c r="AF44" s="85" t="s">
        <v>63</v>
      </c>
      <c r="AG44" s="87">
        <f>1-(AG43/2*AVERAGE(Y43:Y44))</f>
        <v>0.5185750000000009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649" priority="4" operator="notBetween">
      <formula>0.2</formula>
      <formula>0.404</formula>
    </cfRule>
  </conditionalFormatting>
  <conditionalFormatting sqref="E28">
    <cfRule type="cellIs" dxfId="648" priority="5" operator="notBetween">
      <formula>0.38</formula>
      <formula>0.72</formula>
    </cfRule>
  </conditionalFormatting>
  <conditionalFormatting sqref="K26">
    <cfRule type="cellIs" dxfId="647" priority="3" operator="notBetween">
      <formula>0.77</formula>
      <formula>0.91</formula>
    </cfRule>
  </conditionalFormatting>
  <conditionalFormatting sqref="K28">
    <cfRule type="cellIs" dxfId="646" priority="2" operator="notBetween">
      <formula>0.38</formula>
      <formula>0.72</formula>
    </cfRule>
  </conditionalFormatting>
  <conditionalFormatting sqref="AB26">
    <cfRule type="cellIs" dxfId="645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4C48-7457-4DC0-8D8A-63A19E0FC349}">
  <sheetPr>
    <pageSetUpPr fitToPage="1"/>
  </sheetPr>
  <dimension ref="A1:AH46"/>
  <sheetViews>
    <sheetView zoomScaleNormal="100" workbookViewId="0">
      <selection activeCell="AH24" sqref="AH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3.12</v>
      </c>
      <c r="C4" s="91">
        <v>3.14</v>
      </c>
      <c r="D4" s="91">
        <v>3.07</v>
      </c>
      <c r="E4" s="91">
        <v>2.93</v>
      </c>
      <c r="F4" s="95">
        <v>2.8</v>
      </c>
      <c r="G4" s="23" t="s">
        <v>74</v>
      </c>
      <c r="H4" s="91">
        <v>2.16</v>
      </c>
      <c r="I4" s="91">
        <v>2.29</v>
      </c>
      <c r="J4" s="91">
        <v>2.37</v>
      </c>
      <c r="K4" s="91">
        <v>2.37</v>
      </c>
      <c r="L4" s="91">
        <v>2.4300000000000002</v>
      </c>
      <c r="M4" s="91">
        <v>2.38</v>
      </c>
      <c r="N4" s="91">
        <v>2.36</v>
      </c>
      <c r="O4" s="91">
        <v>2.34</v>
      </c>
      <c r="P4" s="91">
        <v>2.2999999999999998</v>
      </c>
      <c r="Q4" s="95">
        <v>2.1800000000000002</v>
      </c>
      <c r="R4" s="108" t="s">
        <v>74</v>
      </c>
      <c r="S4" s="91">
        <v>3.21</v>
      </c>
      <c r="T4" s="91">
        <v>3.11</v>
      </c>
      <c r="U4" s="91">
        <v>3.09</v>
      </c>
      <c r="V4" s="91">
        <v>2.85</v>
      </c>
      <c r="W4" s="95">
        <v>2.89</v>
      </c>
      <c r="X4" s="23" t="s">
        <v>74</v>
      </c>
      <c r="Y4" s="91">
        <v>5.27</v>
      </c>
      <c r="Z4" s="91">
        <v>5.19</v>
      </c>
      <c r="AA4" s="91">
        <v>5.33</v>
      </c>
      <c r="AB4" s="91">
        <v>5.26</v>
      </c>
      <c r="AC4" s="91">
        <v>5.48</v>
      </c>
      <c r="AD4" s="91">
        <v>5.61</v>
      </c>
      <c r="AE4" s="91">
        <v>5.59</v>
      </c>
      <c r="AF4" s="91">
        <v>5.69</v>
      </c>
      <c r="AG4" s="91">
        <v>5.63</v>
      </c>
      <c r="AH4" s="95">
        <v>5.44</v>
      </c>
    </row>
    <row r="5" spans="1:34" ht="16.5" x14ac:dyDescent="0.35">
      <c r="A5" s="109"/>
      <c r="B5" s="91">
        <v>3.18</v>
      </c>
      <c r="C5" s="90">
        <v>3.2</v>
      </c>
      <c r="D5" s="90">
        <v>3.16</v>
      </c>
      <c r="E5" s="90">
        <v>2.93</v>
      </c>
      <c r="F5" s="94">
        <v>2.87</v>
      </c>
      <c r="G5" s="25"/>
      <c r="H5" s="91">
        <v>2.2200000000000002</v>
      </c>
      <c r="I5" s="90">
        <v>2.2999999999999998</v>
      </c>
      <c r="J5" s="90">
        <v>2.4</v>
      </c>
      <c r="K5" s="90">
        <v>2.5099999999999998</v>
      </c>
      <c r="L5" s="90">
        <v>2.4500000000000002</v>
      </c>
      <c r="M5" s="90">
        <v>2.4300000000000002</v>
      </c>
      <c r="N5" s="90">
        <v>2.39</v>
      </c>
      <c r="O5" s="90">
        <v>2.39</v>
      </c>
      <c r="P5" s="90">
        <v>2.36</v>
      </c>
      <c r="Q5" s="94">
        <v>2.16</v>
      </c>
      <c r="R5" s="109"/>
      <c r="S5" s="91">
        <v>3.1</v>
      </c>
      <c r="T5" s="90">
        <v>3.2</v>
      </c>
      <c r="U5" s="90">
        <v>3.14</v>
      </c>
      <c r="V5" s="90">
        <v>2.93</v>
      </c>
      <c r="W5" s="94">
        <v>2.84</v>
      </c>
      <c r="X5" s="25"/>
      <c r="Y5" s="91">
        <v>5.38</v>
      </c>
      <c r="Z5" s="90">
        <v>5.27</v>
      </c>
      <c r="AA5" s="90">
        <v>5.35</v>
      </c>
      <c r="AB5" s="90">
        <v>5.48</v>
      </c>
      <c r="AC5" s="90">
        <v>5.57</v>
      </c>
      <c r="AD5" s="90">
        <v>5.7</v>
      </c>
      <c r="AE5" s="90">
        <v>5.83</v>
      </c>
      <c r="AF5" s="90">
        <v>5.9</v>
      </c>
      <c r="AG5" s="90">
        <v>5.73</v>
      </c>
      <c r="AH5" s="94">
        <v>5.44</v>
      </c>
    </row>
    <row r="6" spans="1:34" ht="16.5" x14ac:dyDescent="0.35">
      <c r="A6" s="109"/>
      <c r="B6" s="91">
        <v>3.13</v>
      </c>
      <c r="C6" s="90">
        <v>3.17</v>
      </c>
      <c r="D6" s="90">
        <v>3.11</v>
      </c>
      <c r="E6" s="90">
        <v>2.92</v>
      </c>
      <c r="F6" s="94">
        <v>2.83</v>
      </c>
      <c r="G6" s="25"/>
      <c r="H6" s="91">
        <v>2.19</v>
      </c>
      <c r="I6" s="90">
        <v>2.3199999999999998</v>
      </c>
      <c r="J6" s="90">
        <v>2.38</v>
      </c>
      <c r="K6" s="90">
        <v>2.4700000000000002</v>
      </c>
      <c r="L6" s="90">
        <v>2.4500000000000002</v>
      </c>
      <c r="M6" s="90">
        <v>2.44</v>
      </c>
      <c r="N6" s="90">
        <v>2.38</v>
      </c>
      <c r="O6" s="90">
        <v>2.42</v>
      </c>
      <c r="P6" s="90">
        <v>2.36</v>
      </c>
      <c r="Q6" s="94">
        <v>2.2000000000000002</v>
      </c>
      <c r="R6" s="109"/>
      <c r="S6" s="91">
        <v>3.12</v>
      </c>
      <c r="T6" s="90">
        <v>3.23</v>
      </c>
      <c r="U6" s="90">
        <v>3.09</v>
      </c>
      <c r="V6" s="90">
        <v>2.86</v>
      </c>
      <c r="W6" s="94">
        <v>2.86</v>
      </c>
      <c r="X6" s="25"/>
      <c r="Y6" s="91">
        <v>5.29</v>
      </c>
      <c r="Z6" s="90">
        <v>5.25</v>
      </c>
      <c r="AA6" s="90">
        <v>5.4</v>
      </c>
      <c r="AB6" s="90">
        <v>5.37</v>
      </c>
      <c r="AC6" s="90">
        <v>5.54</v>
      </c>
      <c r="AD6" s="90">
        <v>5.67</v>
      </c>
      <c r="AE6" s="90">
        <v>5.8</v>
      </c>
      <c r="AF6" s="90">
        <v>5.85</v>
      </c>
      <c r="AG6" s="90">
        <v>5.85</v>
      </c>
      <c r="AH6" s="94">
        <v>5.57</v>
      </c>
    </row>
    <row r="7" spans="1:34" ht="16.5" x14ac:dyDescent="0.35">
      <c r="A7" s="109"/>
      <c r="B7" s="91">
        <v>3.15</v>
      </c>
      <c r="C7" s="90">
        <v>3.13</v>
      </c>
      <c r="D7" s="90">
        <v>3.11</v>
      </c>
      <c r="E7" s="90">
        <v>2.94</v>
      </c>
      <c r="F7" s="94">
        <v>2.86</v>
      </c>
      <c r="G7" s="25"/>
      <c r="H7" s="91">
        <v>2.1800000000000002</v>
      </c>
      <c r="I7" s="90">
        <v>2.1800000000000002</v>
      </c>
      <c r="J7" s="90">
        <v>2.29</v>
      </c>
      <c r="K7" s="90">
        <v>2.3199999999999998</v>
      </c>
      <c r="L7" s="90">
        <v>2.33</v>
      </c>
      <c r="M7" s="90">
        <v>2.33</v>
      </c>
      <c r="N7" s="90">
        <v>2.34</v>
      </c>
      <c r="O7" s="90">
        <v>2.2599999999999998</v>
      </c>
      <c r="P7" s="90">
        <v>2.25</v>
      </c>
      <c r="Q7" s="94">
        <v>2.12</v>
      </c>
      <c r="R7" s="109"/>
      <c r="S7" s="91">
        <v>3.21</v>
      </c>
      <c r="T7" s="90">
        <v>3.2</v>
      </c>
      <c r="U7" s="90">
        <v>3.11</v>
      </c>
      <c r="V7" s="90">
        <v>2.96</v>
      </c>
      <c r="W7" s="94">
        <v>2.87</v>
      </c>
      <c r="X7" s="25"/>
      <c r="Y7" s="91">
        <v>5.35</v>
      </c>
      <c r="Z7" s="90">
        <v>5.26</v>
      </c>
      <c r="AA7" s="90">
        <v>5.34</v>
      </c>
      <c r="AB7" s="90">
        <v>5.48</v>
      </c>
      <c r="AC7" s="90">
        <v>5.53</v>
      </c>
      <c r="AD7" s="90">
        <v>5.69</v>
      </c>
      <c r="AE7" s="90">
        <v>5.86</v>
      </c>
      <c r="AF7" s="90">
        <v>5.75</v>
      </c>
      <c r="AG7" s="90">
        <v>5.71</v>
      </c>
      <c r="AH7" s="94">
        <v>5.47</v>
      </c>
    </row>
    <row r="8" spans="1:34" ht="16.5" x14ac:dyDescent="0.35">
      <c r="A8" s="109"/>
      <c r="B8" s="91">
        <v>3.17</v>
      </c>
      <c r="C8" s="90">
        <v>3.16</v>
      </c>
      <c r="D8" s="90">
        <v>3.04</v>
      </c>
      <c r="E8" s="90">
        <v>2.82</v>
      </c>
      <c r="F8" s="94">
        <v>2.82</v>
      </c>
      <c r="G8" s="25"/>
      <c r="H8" s="91">
        <v>2.14</v>
      </c>
      <c r="I8" s="90">
        <v>2.29</v>
      </c>
      <c r="J8" s="90">
        <v>2.39</v>
      </c>
      <c r="K8" s="90">
        <v>2.41</v>
      </c>
      <c r="L8" s="90">
        <v>2.39</v>
      </c>
      <c r="M8" s="90">
        <v>2.35</v>
      </c>
      <c r="N8" s="90">
        <v>2.2799999999999998</v>
      </c>
      <c r="O8" s="90">
        <v>2.2799999999999998</v>
      </c>
      <c r="P8" s="90">
        <v>2.2599999999999998</v>
      </c>
      <c r="Q8" s="94">
        <v>2.17</v>
      </c>
      <c r="R8" s="109"/>
      <c r="S8" s="91">
        <v>3.19</v>
      </c>
      <c r="T8" s="90">
        <v>3.2</v>
      </c>
      <c r="U8" s="90">
        <v>3.15</v>
      </c>
      <c r="V8" s="90">
        <v>2.9</v>
      </c>
      <c r="W8" s="94">
        <v>2.87</v>
      </c>
      <c r="X8" s="25"/>
      <c r="Y8" s="91">
        <v>5.24</v>
      </c>
      <c r="Z8" s="90">
        <v>5.24</v>
      </c>
      <c r="AA8" s="90">
        <v>5.36</v>
      </c>
      <c r="AB8" s="90">
        <v>5.41</v>
      </c>
      <c r="AC8" s="90">
        <v>5.55</v>
      </c>
      <c r="AD8" s="90">
        <v>5.67</v>
      </c>
      <c r="AE8" s="90">
        <v>5.66</v>
      </c>
      <c r="AF8" s="90">
        <v>5.8</v>
      </c>
      <c r="AG8" s="90">
        <v>5.72</v>
      </c>
      <c r="AH8" s="94">
        <v>5.45</v>
      </c>
    </row>
    <row r="9" spans="1:34" ht="16.5" x14ac:dyDescent="0.35">
      <c r="A9" s="110"/>
      <c r="B9" s="90">
        <v>3.06</v>
      </c>
      <c r="C9" s="90">
        <v>3.14</v>
      </c>
      <c r="D9" s="90">
        <v>3.1</v>
      </c>
      <c r="E9" s="90">
        <v>2.91</v>
      </c>
      <c r="F9" s="94">
        <v>2.8</v>
      </c>
      <c r="G9" s="25"/>
      <c r="H9" s="90">
        <v>2.31</v>
      </c>
      <c r="I9" s="90">
        <v>2.25</v>
      </c>
      <c r="J9" s="90">
        <v>2.2999999999999998</v>
      </c>
      <c r="K9" s="90">
        <v>2.33</v>
      </c>
      <c r="L9" s="90">
        <v>2.37</v>
      </c>
      <c r="M9" s="90">
        <v>2.33</v>
      </c>
      <c r="N9" s="90">
        <v>2.38</v>
      </c>
      <c r="O9" s="90">
        <v>2.2799999999999998</v>
      </c>
      <c r="P9" s="90">
        <v>2.31</v>
      </c>
      <c r="Q9" s="94">
        <v>2.2599999999999998</v>
      </c>
      <c r="R9" s="110">
        <v>2.2599999999999998</v>
      </c>
      <c r="S9" s="90">
        <v>2.35</v>
      </c>
      <c r="T9" s="90">
        <v>2.27</v>
      </c>
      <c r="U9" s="90">
        <v>2.3199999999999998</v>
      </c>
      <c r="V9" s="90">
        <v>2.2799999999999998</v>
      </c>
      <c r="W9" s="94">
        <v>2.36</v>
      </c>
      <c r="X9" s="25"/>
      <c r="Y9" s="90">
        <v>5.46</v>
      </c>
      <c r="Z9" s="90">
        <v>5.45</v>
      </c>
      <c r="AA9" s="90">
        <v>5.58</v>
      </c>
      <c r="AB9" s="90">
        <v>5.35</v>
      </c>
      <c r="AC9" s="90">
        <v>5.48</v>
      </c>
      <c r="AD9" s="90">
        <v>5.57</v>
      </c>
      <c r="AE9" s="90">
        <v>5.69</v>
      </c>
      <c r="AF9" s="90">
        <v>5.6</v>
      </c>
      <c r="AG9" s="90">
        <v>5.66</v>
      </c>
      <c r="AH9" s="94">
        <v>5.52</v>
      </c>
    </row>
    <row r="10" spans="1:34" ht="16.5" x14ac:dyDescent="0.35">
      <c r="A10" s="111"/>
      <c r="B10" s="90">
        <v>3.1</v>
      </c>
      <c r="C10" s="90">
        <v>3.09</v>
      </c>
      <c r="D10" s="90">
        <v>3.05</v>
      </c>
      <c r="E10" s="90">
        <v>2.89</v>
      </c>
      <c r="F10" s="94">
        <v>2.74</v>
      </c>
      <c r="G10" s="31"/>
      <c r="H10" s="90">
        <v>2.1800000000000002</v>
      </c>
      <c r="I10" s="90">
        <v>2.2599999999999998</v>
      </c>
      <c r="J10" s="90">
        <v>2.2999999999999998</v>
      </c>
      <c r="K10" s="90">
        <v>2.34</v>
      </c>
      <c r="L10" s="90">
        <v>2.39</v>
      </c>
      <c r="M10" s="90">
        <v>2.27</v>
      </c>
      <c r="N10" s="90">
        <v>2.35</v>
      </c>
      <c r="O10" s="90">
        <v>2.33</v>
      </c>
      <c r="P10" s="90">
        <v>2.33</v>
      </c>
      <c r="Q10" s="94">
        <v>2.25</v>
      </c>
      <c r="R10" s="111"/>
      <c r="S10" s="90">
        <v>3.15</v>
      </c>
      <c r="T10" s="90">
        <v>3.16</v>
      </c>
      <c r="U10" s="90">
        <v>3.12</v>
      </c>
      <c r="V10" s="90">
        <v>2.91</v>
      </c>
      <c r="W10" s="94">
        <v>2.79</v>
      </c>
      <c r="X10" s="31"/>
      <c r="Y10" s="90">
        <v>5.47</v>
      </c>
      <c r="Z10" s="90">
        <v>5.46</v>
      </c>
      <c r="AA10" s="90">
        <v>5.59</v>
      </c>
      <c r="AB10" s="90">
        <v>5.53</v>
      </c>
      <c r="AC10" s="90">
        <v>5.6</v>
      </c>
      <c r="AD10" s="90">
        <v>5.65</v>
      </c>
      <c r="AE10" s="90">
        <v>5.64</v>
      </c>
      <c r="AF10" s="90">
        <v>5.7</v>
      </c>
      <c r="AG10" s="90">
        <v>5.61</v>
      </c>
      <c r="AH10" s="94">
        <v>5.54</v>
      </c>
    </row>
    <row r="11" spans="1:34" ht="16.5" x14ac:dyDescent="0.35">
      <c r="A11" s="109"/>
      <c r="B11" s="96">
        <v>3.1</v>
      </c>
      <c r="C11" s="96">
        <v>3.16</v>
      </c>
      <c r="D11" s="96">
        <v>3.18</v>
      </c>
      <c r="E11" s="96">
        <v>2.94</v>
      </c>
      <c r="F11" s="97">
        <v>2.8</v>
      </c>
      <c r="G11" s="23"/>
      <c r="H11" s="96">
        <v>2.17</v>
      </c>
      <c r="I11" s="96">
        <v>2.2799999999999998</v>
      </c>
      <c r="J11" s="96">
        <v>2.34</v>
      </c>
      <c r="K11" s="96">
        <v>2.34</v>
      </c>
      <c r="L11" s="96">
        <v>2.34</v>
      </c>
      <c r="M11" s="96">
        <v>2.3199999999999998</v>
      </c>
      <c r="N11" s="96">
        <v>2.29</v>
      </c>
      <c r="O11" s="96">
        <v>2.31</v>
      </c>
      <c r="P11" s="96">
        <v>2.33</v>
      </c>
      <c r="Q11" s="97">
        <v>2.25</v>
      </c>
      <c r="R11" s="109"/>
      <c r="S11" s="96">
        <v>3.11</v>
      </c>
      <c r="T11" s="96">
        <v>3.14</v>
      </c>
      <c r="U11" s="96">
        <v>3.16</v>
      </c>
      <c r="V11" s="96">
        <v>2.97</v>
      </c>
      <c r="W11" s="97">
        <v>2.8</v>
      </c>
      <c r="X11" s="23"/>
      <c r="Y11" s="96">
        <v>5.48</v>
      </c>
      <c r="Z11" s="96">
        <v>5.49</v>
      </c>
      <c r="AA11" s="96">
        <v>5.5</v>
      </c>
      <c r="AB11" s="96">
        <v>5.38</v>
      </c>
      <c r="AC11" s="96">
        <v>5.52</v>
      </c>
      <c r="AD11" s="96">
        <v>5.55</v>
      </c>
      <c r="AE11" s="96">
        <v>5.55</v>
      </c>
      <c r="AF11" s="96">
        <v>5.63</v>
      </c>
      <c r="AG11" s="96">
        <v>5.72</v>
      </c>
      <c r="AH11" s="97">
        <v>5.47</v>
      </c>
    </row>
    <row r="12" spans="1:34" ht="16.5" x14ac:dyDescent="0.35">
      <c r="A12" s="109"/>
      <c r="B12" s="90">
        <v>3.08</v>
      </c>
      <c r="C12" s="90">
        <v>3.16</v>
      </c>
      <c r="D12" s="90">
        <v>3.12</v>
      </c>
      <c r="E12" s="90">
        <v>2.97</v>
      </c>
      <c r="F12" s="94">
        <v>2.73</v>
      </c>
      <c r="G12" s="25"/>
      <c r="H12" s="90">
        <v>2.2599999999999998</v>
      </c>
      <c r="I12" s="90">
        <v>2.23</v>
      </c>
      <c r="J12" s="90">
        <v>2.2799999999999998</v>
      </c>
      <c r="K12" s="90">
        <v>2.41</v>
      </c>
      <c r="L12" s="90">
        <v>2.33</v>
      </c>
      <c r="M12" s="90">
        <v>2.31</v>
      </c>
      <c r="N12" s="90">
        <v>2.2999999999999998</v>
      </c>
      <c r="O12" s="90">
        <v>2.31</v>
      </c>
      <c r="P12" s="90">
        <v>2.33</v>
      </c>
      <c r="Q12" s="94">
        <v>2.31</v>
      </c>
      <c r="R12" s="109"/>
      <c r="S12" s="90">
        <v>3.14</v>
      </c>
      <c r="T12" s="90">
        <v>3.13</v>
      </c>
      <c r="U12" s="90">
        <v>3.18</v>
      </c>
      <c r="V12" s="90">
        <v>2.94</v>
      </c>
      <c r="W12" s="94">
        <v>2.83</v>
      </c>
      <c r="X12" s="25"/>
      <c r="Y12" s="90">
        <v>5.49</v>
      </c>
      <c r="Z12" s="90">
        <v>5.51</v>
      </c>
      <c r="AA12" s="90">
        <v>5.56</v>
      </c>
      <c r="AB12" s="90">
        <v>5.59</v>
      </c>
      <c r="AC12" s="90">
        <v>5.42</v>
      </c>
      <c r="AD12" s="90">
        <v>5.68</v>
      </c>
      <c r="AE12" s="90">
        <v>5.74</v>
      </c>
      <c r="AF12" s="90">
        <v>5.62</v>
      </c>
      <c r="AG12" s="90">
        <v>5.68</v>
      </c>
      <c r="AH12" s="94">
        <v>5.56</v>
      </c>
    </row>
    <row r="13" spans="1:34" thickBot="1" x14ac:dyDescent="0.4">
      <c r="A13" s="112"/>
      <c r="B13" s="92">
        <v>3.11</v>
      </c>
      <c r="C13" s="92">
        <v>3.22</v>
      </c>
      <c r="D13" s="92">
        <v>3.15</v>
      </c>
      <c r="E13" s="92">
        <v>2.94</v>
      </c>
      <c r="F13" s="93">
        <v>2.83</v>
      </c>
      <c r="G13" s="33"/>
      <c r="H13" s="92">
        <v>2.27</v>
      </c>
      <c r="I13" s="92">
        <v>2.27</v>
      </c>
      <c r="J13" s="92">
        <v>2.33</v>
      </c>
      <c r="K13" s="92">
        <v>2.37</v>
      </c>
      <c r="L13" s="92">
        <v>2.34</v>
      </c>
      <c r="M13" s="92">
        <v>2.34</v>
      </c>
      <c r="N13" s="92">
        <v>2.3199999999999998</v>
      </c>
      <c r="O13" s="92">
        <v>2.39</v>
      </c>
      <c r="P13" s="92">
        <v>2.33</v>
      </c>
      <c r="Q13" s="93">
        <v>2.25</v>
      </c>
      <c r="R13" s="112"/>
      <c r="S13" s="92">
        <v>3.09</v>
      </c>
      <c r="T13" s="92">
        <v>3.08</v>
      </c>
      <c r="U13" s="92">
        <v>3.14</v>
      </c>
      <c r="V13" s="92">
        <v>2.93</v>
      </c>
      <c r="W13" s="93">
        <v>2.78</v>
      </c>
      <c r="X13" s="33"/>
      <c r="Y13" s="92">
        <v>5.58</v>
      </c>
      <c r="Z13" s="92">
        <v>5.51</v>
      </c>
      <c r="AA13" s="92">
        <v>5.55</v>
      </c>
      <c r="AB13" s="92">
        <v>5.62</v>
      </c>
      <c r="AC13" s="92">
        <v>5.59</v>
      </c>
      <c r="AD13" s="92">
        <v>5.41</v>
      </c>
      <c r="AE13" s="92">
        <v>5.71</v>
      </c>
      <c r="AF13" s="92">
        <v>5.64</v>
      </c>
      <c r="AG13" s="92">
        <v>5.58</v>
      </c>
      <c r="AH13" s="93">
        <v>5.46</v>
      </c>
    </row>
    <row r="14" spans="1:34" ht="16.5" x14ac:dyDescent="0.35">
      <c r="A14" s="113" t="s">
        <v>75</v>
      </c>
      <c r="B14" s="114">
        <v>2.9</v>
      </c>
      <c r="C14" s="115">
        <v>2.93</v>
      </c>
      <c r="D14" s="115">
        <v>2.84</v>
      </c>
      <c r="E14" s="115">
        <v>2.66</v>
      </c>
      <c r="F14" s="116">
        <v>2.63</v>
      </c>
      <c r="G14" s="113" t="s">
        <v>75</v>
      </c>
      <c r="H14" s="115">
        <v>1.9</v>
      </c>
      <c r="I14" s="115">
        <v>1.97</v>
      </c>
      <c r="J14" s="115">
        <v>2.06</v>
      </c>
      <c r="K14" s="115">
        <v>2.08</v>
      </c>
      <c r="L14" s="115">
        <v>2.12</v>
      </c>
      <c r="M14" s="115">
        <v>2.08</v>
      </c>
      <c r="N14" s="115">
        <v>2.0299999999999998</v>
      </c>
      <c r="O14" s="115">
        <v>2.08</v>
      </c>
      <c r="P14" s="115">
        <v>2.0699999999999998</v>
      </c>
      <c r="Q14" s="116">
        <v>1.9</v>
      </c>
      <c r="R14" s="113" t="s">
        <v>75</v>
      </c>
      <c r="S14" s="114">
        <v>1.59</v>
      </c>
      <c r="T14" s="115">
        <v>1.58</v>
      </c>
      <c r="U14" s="115">
        <v>1.49</v>
      </c>
      <c r="V14" s="115">
        <v>1.2</v>
      </c>
      <c r="W14" s="116">
        <v>1.27</v>
      </c>
      <c r="X14" s="113" t="s">
        <v>75</v>
      </c>
      <c r="Y14" s="115">
        <v>3.84</v>
      </c>
      <c r="Z14" s="115">
        <v>3.76</v>
      </c>
      <c r="AA14" s="115">
        <v>3.81</v>
      </c>
      <c r="AB14" s="115">
        <v>3.92</v>
      </c>
      <c r="AC14" s="115">
        <v>4.0599999999999996</v>
      </c>
      <c r="AD14" s="115">
        <v>4.0999999999999996</v>
      </c>
      <c r="AE14" s="115">
        <v>4.17</v>
      </c>
      <c r="AF14" s="115">
        <v>4.1900000000000004</v>
      </c>
      <c r="AG14" s="115">
        <v>4.09</v>
      </c>
      <c r="AH14" s="116">
        <v>3.9</v>
      </c>
    </row>
    <row r="15" spans="1:34" ht="16.5" x14ac:dyDescent="0.35">
      <c r="A15" s="14"/>
      <c r="B15" s="98">
        <v>2.94</v>
      </c>
      <c r="C15" s="98">
        <v>2.93</v>
      </c>
      <c r="D15" s="98">
        <v>2.91</v>
      </c>
      <c r="E15" s="98">
        <v>2.68</v>
      </c>
      <c r="F15" s="99">
        <v>2.62</v>
      </c>
      <c r="G15" s="25"/>
      <c r="H15" s="98">
        <v>1.87</v>
      </c>
      <c r="I15" s="98">
        <v>2.0099999999999998</v>
      </c>
      <c r="J15" s="98">
        <v>2.09</v>
      </c>
      <c r="K15" s="98">
        <v>2.15</v>
      </c>
      <c r="L15" s="98">
        <v>2.15</v>
      </c>
      <c r="M15" s="98">
        <v>2.1</v>
      </c>
      <c r="N15" s="98">
        <v>2.06</v>
      </c>
      <c r="O15" s="98">
        <v>2.08</v>
      </c>
      <c r="P15" s="98">
        <v>2.08</v>
      </c>
      <c r="Q15" s="99">
        <v>1.93</v>
      </c>
      <c r="R15" s="14"/>
      <c r="S15" s="98">
        <v>1.57</v>
      </c>
      <c r="T15" s="98">
        <v>1.57</v>
      </c>
      <c r="U15" s="98">
        <v>1.49</v>
      </c>
      <c r="V15" s="98">
        <v>1.22</v>
      </c>
      <c r="W15" s="99">
        <v>1.24</v>
      </c>
      <c r="X15" s="25"/>
      <c r="Y15" s="98">
        <v>3.85</v>
      </c>
      <c r="Z15" s="98">
        <v>3.77</v>
      </c>
      <c r="AA15" s="98">
        <v>3.82</v>
      </c>
      <c r="AB15" s="98">
        <v>3.92</v>
      </c>
      <c r="AC15" s="98">
        <v>4.0999999999999996</v>
      </c>
      <c r="AD15" s="98">
        <v>4.22</v>
      </c>
      <c r="AE15" s="98">
        <v>4.21</v>
      </c>
      <c r="AF15" s="98">
        <v>4.21</v>
      </c>
      <c r="AG15" s="98">
        <v>4.0599999999999996</v>
      </c>
      <c r="AH15" s="99">
        <v>3.82</v>
      </c>
    </row>
    <row r="16" spans="1:34" ht="16.5" x14ac:dyDescent="0.35">
      <c r="A16" s="14"/>
      <c r="B16" s="98">
        <v>2.95</v>
      </c>
      <c r="C16" s="98">
        <v>2.98</v>
      </c>
      <c r="D16" s="98">
        <v>2.86</v>
      </c>
      <c r="E16" s="98">
        <v>2.68</v>
      </c>
      <c r="F16" s="99">
        <v>2.59</v>
      </c>
      <c r="G16" s="25"/>
      <c r="H16" s="98">
        <v>1.87</v>
      </c>
      <c r="I16" s="98">
        <v>1.92</v>
      </c>
      <c r="J16" s="98">
        <v>2.0699999999999998</v>
      </c>
      <c r="K16" s="98">
        <v>2.13</v>
      </c>
      <c r="L16" s="98">
        <v>2.06</v>
      </c>
      <c r="M16" s="98">
        <v>2.08</v>
      </c>
      <c r="N16" s="98">
        <v>2.1</v>
      </c>
      <c r="O16" s="98">
        <v>2.1</v>
      </c>
      <c r="P16" s="98">
        <v>2.08</v>
      </c>
      <c r="Q16" s="99">
        <v>1.88</v>
      </c>
      <c r="R16" s="14"/>
      <c r="S16" s="98">
        <v>1.57</v>
      </c>
      <c r="T16" s="98">
        <v>1.62</v>
      </c>
      <c r="U16" s="98">
        <v>1.43</v>
      </c>
      <c r="V16" s="98">
        <v>1.1599999999999999</v>
      </c>
      <c r="W16" s="99">
        <v>1.21</v>
      </c>
      <c r="X16" s="25"/>
      <c r="Y16" s="98">
        <v>3.79</v>
      </c>
      <c r="Z16" s="98">
        <v>3.72</v>
      </c>
      <c r="AA16" s="98">
        <v>3.75</v>
      </c>
      <c r="AB16" s="98">
        <v>3.86</v>
      </c>
      <c r="AC16" s="98">
        <v>4.03</v>
      </c>
      <c r="AD16" s="98">
        <v>4.17</v>
      </c>
      <c r="AE16" s="98">
        <v>4.13</v>
      </c>
      <c r="AF16" s="98">
        <v>4.17</v>
      </c>
      <c r="AG16" s="98">
        <v>4.0599999999999996</v>
      </c>
      <c r="AH16" s="99">
        <v>3.84</v>
      </c>
    </row>
    <row r="17" spans="1:34" ht="16.5" x14ac:dyDescent="0.35">
      <c r="A17" s="14"/>
      <c r="B17" s="98">
        <v>2.96</v>
      </c>
      <c r="C17" s="98">
        <v>2.91</v>
      </c>
      <c r="D17" s="98">
        <v>2.88</v>
      </c>
      <c r="E17" s="98">
        <v>2.67</v>
      </c>
      <c r="F17" s="99">
        <v>2.63</v>
      </c>
      <c r="G17" s="25"/>
      <c r="H17" s="98">
        <v>1.87</v>
      </c>
      <c r="I17" s="98">
        <v>1.89</v>
      </c>
      <c r="J17" s="98">
        <v>1.94</v>
      </c>
      <c r="K17" s="98">
        <v>2.02</v>
      </c>
      <c r="L17" s="98">
        <v>2.0499999999999998</v>
      </c>
      <c r="M17" s="98">
        <v>2</v>
      </c>
      <c r="N17" s="98">
        <v>2</v>
      </c>
      <c r="O17" s="98">
        <v>1.97</v>
      </c>
      <c r="P17" s="98">
        <v>1.95</v>
      </c>
      <c r="Q17" s="99">
        <v>1.87</v>
      </c>
      <c r="R17" s="14"/>
      <c r="S17" s="98">
        <v>1.57</v>
      </c>
      <c r="T17" s="98">
        <v>1.59</v>
      </c>
      <c r="U17" s="98">
        <v>1.43</v>
      </c>
      <c r="V17" s="98">
        <v>1.23</v>
      </c>
      <c r="W17" s="99">
        <v>1.18</v>
      </c>
      <c r="X17" s="25"/>
      <c r="Y17" s="98">
        <v>3.76</v>
      </c>
      <c r="Z17" s="98">
        <v>3.74</v>
      </c>
      <c r="AA17" s="98">
        <v>3.74</v>
      </c>
      <c r="AB17" s="98">
        <v>3.83</v>
      </c>
      <c r="AC17" s="98">
        <v>4</v>
      </c>
      <c r="AD17" s="98">
        <v>4.0999999999999996</v>
      </c>
      <c r="AE17" s="98">
        <v>4.12</v>
      </c>
      <c r="AF17" s="98">
        <v>4.18</v>
      </c>
      <c r="AG17" s="98">
        <v>3.99</v>
      </c>
      <c r="AH17" s="99">
        <v>3.89</v>
      </c>
    </row>
    <row r="18" spans="1:34" ht="16.5" x14ac:dyDescent="0.35">
      <c r="A18" s="14"/>
      <c r="B18" s="98">
        <v>2.91</v>
      </c>
      <c r="C18" s="98">
        <v>2.85</v>
      </c>
      <c r="D18" s="98">
        <v>2.8</v>
      </c>
      <c r="E18" s="98">
        <v>2.61</v>
      </c>
      <c r="F18" s="99">
        <v>2.59</v>
      </c>
      <c r="G18" s="25"/>
      <c r="H18" s="98">
        <v>1.85</v>
      </c>
      <c r="I18" s="98">
        <v>1.92</v>
      </c>
      <c r="J18" s="98">
        <v>2.0409999999999999</v>
      </c>
      <c r="K18" s="98">
        <v>2.09</v>
      </c>
      <c r="L18" s="98">
        <v>2.08</v>
      </c>
      <c r="M18" s="98">
        <v>2.02</v>
      </c>
      <c r="N18" s="98">
        <v>2.02</v>
      </c>
      <c r="O18" s="98">
        <v>1.96</v>
      </c>
      <c r="P18" s="98">
        <v>1.96</v>
      </c>
      <c r="Q18" s="99">
        <v>1.85</v>
      </c>
      <c r="R18" s="14"/>
      <c r="S18" s="98">
        <v>1.56</v>
      </c>
      <c r="T18" s="98">
        <v>1.58</v>
      </c>
      <c r="U18" s="98">
        <v>1.47</v>
      </c>
      <c r="V18" s="98">
        <v>1.18</v>
      </c>
      <c r="W18" s="99">
        <v>1.23</v>
      </c>
      <c r="X18" s="25"/>
      <c r="Y18" s="98">
        <v>3.76</v>
      </c>
      <c r="Z18" s="98">
        <v>3.73</v>
      </c>
      <c r="AA18" s="98">
        <v>3.62</v>
      </c>
      <c r="AB18" s="98">
        <v>3.79</v>
      </c>
      <c r="AC18" s="98">
        <v>3.97</v>
      </c>
      <c r="AD18" s="98">
        <v>4.05</v>
      </c>
      <c r="AE18" s="98">
        <v>4.12</v>
      </c>
      <c r="AF18" s="98">
        <v>4.09</v>
      </c>
      <c r="AG18" s="98">
        <v>3.95</v>
      </c>
      <c r="AH18" s="99">
        <v>3.83</v>
      </c>
    </row>
    <row r="19" spans="1:34" ht="16.5" x14ac:dyDescent="0.35">
      <c r="A19" s="14"/>
      <c r="B19" s="98">
        <v>2.84</v>
      </c>
      <c r="C19" s="98">
        <v>2.9</v>
      </c>
      <c r="D19" s="98">
        <v>2.86</v>
      </c>
      <c r="E19" s="98">
        <v>2.65</v>
      </c>
      <c r="F19" s="99">
        <v>2.52</v>
      </c>
      <c r="G19" s="25"/>
      <c r="H19" s="98">
        <v>1.85</v>
      </c>
      <c r="I19" s="98">
        <v>1.99</v>
      </c>
      <c r="J19" s="98">
        <v>2.0299999999999998</v>
      </c>
      <c r="K19" s="98">
        <v>2.0699999999999998</v>
      </c>
      <c r="L19" s="98">
        <v>2.0299999999999998</v>
      </c>
      <c r="M19" s="98">
        <v>2.0299999999999998</v>
      </c>
      <c r="N19" s="98">
        <v>2.04</v>
      </c>
      <c r="O19" s="98">
        <v>2.0299999999999998</v>
      </c>
      <c r="P19" s="98">
        <v>1.98</v>
      </c>
      <c r="Q19" s="99">
        <v>1.92</v>
      </c>
      <c r="R19" s="14"/>
      <c r="S19" s="98">
        <v>1.86</v>
      </c>
      <c r="T19" s="98">
        <v>1.86</v>
      </c>
      <c r="U19" s="98">
        <v>1.83</v>
      </c>
      <c r="V19" s="98">
        <v>1.59</v>
      </c>
      <c r="W19" s="99">
        <v>1.46</v>
      </c>
      <c r="X19" s="25"/>
      <c r="Y19" s="98">
        <v>4.1900000000000004</v>
      </c>
      <c r="Z19" s="98">
        <v>4.1100000000000003</v>
      </c>
      <c r="AA19" s="98">
        <v>4.2300000000000004</v>
      </c>
      <c r="AB19" s="98">
        <v>4.09</v>
      </c>
      <c r="AC19" s="98">
        <v>4.1100000000000003</v>
      </c>
      <c r="AD19" s="98">
        <v>4.2</v>
      </c>
      <c r="AE19" s="98">
        <v>4.21</v>
      </c>
      <c r="AF19" s="98">
        <v>4.33</v>
      </c>
      <c r="AG19" s="98">
        <v>4.29</v>
      </c>
      <c r="AH19" s="99">
        <v>4.2699999999999996</v>
      </c>
    </row>
    <row r="20" spans="1:34" ht="16.5" x14ac:dyDescent="0.35">
      <c r="A20" s="14"/>
      <c r="B20" s="98">
        <v>2.8</v>
      </c>
      <c r="C20" s="98">
        <v>2.9</v>
      </c>
      <c r="D20" s="98">
        <v>2.87</v>
      </c>
      <c r="E20" s="98">
        <v>2.64</v>
      </c>
      <c r="F20" s="99">
        <v>2.56</v>
      </c>
      <c r="G20" s="25"/>
      <c r="H20" s="98">
        <v>1.81</v>
      </c>
      <c r="I20" s="98">
        <v>1.98</v>
      </c>
      <c r="J20" s="98">
        <v>2.02</v>
      </c>
      <c r="K20" s="98">
        <v>2.0699999999999998</v>
      </c>
      <c r="L20" s="98">
        <v>2.1</v>
      </c>
      <c r="M20" s="98">
        <v>2</v>
      </c>
      <c r="N20" s="98">
        <v>2.0699999999999998</v>
      </c>
      <c r="O20" s="98">
        <v>2.0299999999999998</v>
      </c>
      <c r="P20" s="98">
        <v>1.97</v>
      </c>
      <c r="Q20" s="99">
        <v>1.94</v>
      </c>
      <c r="R20" s="14"/>
      <c r="S20" s="98">
        <v>1.78</v>
      </c>
      <c r="T20" s="98">
        <v>1.85</v>
      </c>
      <c r="U20" s="98">
        <v>1.83</v>
      </c>
      <c r="V20" s="98">
        <v>1.6</v>
      </c>
      <c r="W20" s="99">
        <v>1.5</v>
      </c>
      <c r="X20" s="25"/>
      <c r="Y20" s="98">
        <v>4.1100000000000003</v>
      </c>
      <c r="Z20" s="98">
        <v>4</v>
      </c>
      <c r="AA20" s="98">
        <v>4.1100000000000003</v>
      </c>
      <c r="AB20" s="98">
        <v>4.0999999999999996</v>
      </c>
      <c r="AC20" s="98">
        <v>4.0199999999999996</v>
      </c>
      <c r="AD20" s="98">
        <v>4.2</v>
      </c>
      <c r="AE20" s="98">
        <v>4.25</v>
      </c>
      <c r="AF20" s="98">
        <v>4.3</v>
      </c>
      <c r="AG20" s="98">
        <v>4.2699999999999996</v>
      </c>
      <c r="AH20" s="99">
        <v>4.1100000000000003</v>
      </c>
    </row>
    <row r="21" spans="1:34" ht="16.5" x14ac:dyDescent="0.35">
      <c r="A21" s="14"/>
      <c r="B21" s="98">
        <v>2.8</v>
      </c>
      <c r="C21" s="98">
        <v>2.92</v>
      </c>
      <c r="D21" s="98">
        <v>2.9</v>
      </c>
      <c r="E21" s="98">
        <v>2.65</v>
      </c>
      <c r="F21" s="99">
        <v>2.5099999999999998</v>
      </c>
      <c r="G21" s="25"/>
      <c r="H21" s="98">
        <v>1.87</v>
      </c>
      <c r="I21" s="98">
        <v>1.96</v>
      </c>
      <c r="J21" s="98">
        <v>2.0499999999999998</v>
      </c>
      <c r="K21" s="98">
        <v>2.06</v>
      </c>
      <c r="L21" s="98">
        <v>2.08</v>
      </c>
      <c r="M21" s="98">
        <v>2.0499999999999998</v>
      </c>
      <c r="N21" s="98">
        <v>2.08</v>
      </c>
      <c r="O21" s="98">
        <v>2.0499999999999998</v>
      </c>
      <c r="P21" s="98">
        <v>2.0299999999999998</v>
      </c>
      <c r="Q21" s="99">
        <v>1.94</v>
      </c>
      <c r="R21" s="14"/>
      <c r="S21" s="98">
        <v>1.76</v>
      </c>
      <c r="T21" s="98">
        <v>1.83</v>
      </c>
      <c r="U21" s="98">
        <v>1.79</v>
      </c>
      <c r="V21" s="98">
        <v>1.55</v>
      </c>
      <c r="W21" s="99">
        <v>1.51</v>
      </c>
      <c r="X21" s="25"/>
      <c r="Y21" s="98">
        <v>4.17</v>
      </c>
      <c r="Z21" s="98">
        <v>4.12</v>
      </c>
      <c r="AA21" s="98">
        <v>4.12</v>
      </c>
      <c r="AB21" s="98">
        <v>4.0199999999999996</v>
      </c>
      <c r="AC21" s="98">
        <v>4.07</v>
      </c>
      <c r="AD21" s="98">
        <v>4.1500000000000004</v>
      </c>
      <c r="AE21" s="98">
        <v>4.24</v>
      </c>
      <c r="AF21" s="98">
        <v>4.28</v>
      </c>
      <c r="AG21" s="98">
        <v>4.2300000000000004</v>
      </c>
      <c r="AH21" s="99">
        <v>4.09</v>
      </c>
    </row>
    <row r="22" spans="1:34" ht="16.5" x14ac:dyDescent="0.35">
      <c r="A22" s="14"/>
      <c r="B22" s="98">
        <v>2.83</v>
      </c>
      <c r="C22" s="98">
        <v>2.87</v>
      </c>
      <c r="D22" s="98">
        <v>2.89</v>
      </c>
      <c r="E22" s="98">
        <v>2.69</v>
      </c>
      <c r="F22" s="99">
        <v>2.54</v>
      </c>
      <c r="G22" s="25"/>
      <c r="H22" s="98">
        <v>1.83</v>
      </c>
      <c r="I22" s="98">
        <v>1.96</v>
      </c>
      <c r="J22" s="98">
        <v>2.0699999999999998</v>
      </c>
      <c r="K22" s="98">
        <v>2.08</v>
      </c>
      <c r="L22" s="98">
        <v>2.06</v>
      </c>
      <c r="M22" s="98">
        <v>2.06</v>
      </c>
      <c r="N22" s="98">
        <v>2.0699999999999998</v>
      </c>
      <c r="O22" s="98">
        <v>2.02</v>
      </c>
      <c r="P22" s="98">
        <v>2.0299999999999998</v>
      </c>
      <c r="Q22" s="99">
        <v>1.95</v>
      </c>
      <c r="R22" s="14"/>
      <c r="S22" s="98">
        <v>1.89</v>
      </c>
      <c r="T22" s="98">
        <v>1.86</v>
      </c>
      <c r="U22" s="98">
        <v>1.81</v>
      </c>
      <c r="V22" s="98">
        <v>1.58</v>
      </c>
      <c r="W22" s="99">
        <v>1.47</v>
      </c>
      <c r="X22" s="25"/>
      <c r="Y22" s="98">
        <v>4.12</v>
      </c>
      <c r="Z22" s="98">
        <v>4.09</v>
      </c>
      <c r="AA22" s="98">
        <v>4.1399999999999997</v>
      </c>
      <c r="AB22" s="98">
        <v>4.0199999999999996</v>
      </c>
      <c r="AC22" s="98">
        <v>4.05</v>
      </c>
      <c r="AD22" s="98">
        <v>4.2</v>
      </c>
      <c r="AE22" s="98">
        <v>4.2300000000000004</v>
      </c>
      <c r="AF22" s="98">
        <v>4.2300000000000004</v>
      </c>
      <c r="AG22" s="98">
        <v>4.1900000000000004</v>
      </c>
      <c r="AH22" s="99">
        <v>4.09</v>
      </c>
    </row>
    <row r="23" spans="1:34" thickBot="1" x14ac:dyDescent="0.4">
      <c r="A23" s="107"/>
      <c r="B23" s="117">
        <v>2.86</v>
      </c>
      <c r="C23" s="117">
        <v>2.9</v>
      </c>
      <c r="D23" s="117">
        <v>2.85</v>
      </c>
      <c r="E23" s="117">
        <v>2.62</v>
      </c>
      <c r="F23" s="118">
        <v>2.54</v>
      </c>
      <c r="G23" s="106"/>
      <c r="H23" s="117">
        <v>1.82</v>
      </c>
      <c r="I23" s="117">
        <v>1.99</v>
      </c>
      <c r="J23" s="117">
        <v>2.0299999999999998</v>
      </c>
      <c r="K23" s="117">
        <v>2.0699999999999998</v>
      </c>
      <c r="L23" s="117">
        <v>2.09</v>
      </c>
      <c r="M23" s="117">
        <v>2.0699999999999998</v>
      </c>
      <c r="N23" s="117">
        <v>2.08</v>
      </c>
      <c r="O23" s="117">
        <v>2.0699999999999998</v>
      </c>
      <c r="P23" s="117">
        <v>2</v>
      </c>
      <c r="Q23" s="118">
        <v>1.94</v>
      </c>
      <c r="R23" s="107"/>
      <c r="S23" s="117">
        <v>1.85</v>
      </c>
      <c r="T23" s="117">
        <v>1.85</v>
      </c>
      <c r="U23" s="117">
        <v>1.81</v>
      </c>
      <c r="V23" s="117">
        <v>1.58</v>
      </c>
      <c r="W23" s="118">
        <v>1.48</v>
      </c>
      <c r="X23" s="106"/>
      <c r="Y23" s="117">
        <v>4.08</v>
      </c>
      <c r="Z23" s="117">
        <v>4.0199999999999996</v>
      </c>
      <c r="AA23" s="117">
        <v>4.12</v>
      </c>
      <c r="AB23" s="117">
        <v>4.04</v>
      </c>
      <c r="AC23" s="117">
        <v>4.01</v>
      </c>
      <c r="AD23" s="117">
        <v>4.12</v>
      </c>
      <c r="AE23" s="117">
        <v>4.2</v>
      </c>
      <c r="AF23" s="117">
        <v>4.28</v>
      </c>
      <c r="AG23" s="117">
        <v>4.2</v>
      </c>
      <c r="AH23" s="118">
        <v>4.04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0.2461999999999982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0.30459000000000103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1.4060000000000008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1.491500000000002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0.42927179487179173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0.46860000000000157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1.0125514403292186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0.9864417989418004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1.3908406153846051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1.5182640000000052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1.3122666666666674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1.491500000000002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0.2200000000000002</v>
      </c>
      <c r="C33" s="67">
        <f t="shared" ref="C33:F33" si="0">C4-C14</f>
        <v>0.20999999999999996</v>
      </c>
      <c r="D33" s="67">
        <f t="shared" si="0"/>
        <v>0.22999999999999998</v>
      </c>
      <c r="E33" s="67">
        <f t="shared" si="0"/>
        <v>0.27</v>
      </c>
      <c r="F33" s="68">
        <f t="shared" si="0"/>
        <v>0.16999999999999993</v>
      </c>
      <c r="G33" s="69" t="s">
        <v>56</v>
      </c>
      <c r="H33" s="22">
        <f>H4-H14</f>
        <v>0.26000000000000023</v>
      </c>
      <c r="I33" s="22">
        <f t="shared" ref="I33:Q33" si="1">I4-I14</f>
        <v>0.32000000000000006</v>
      </c>
      <c r="J33" s="22">
        <f t="shared" si="1"/>
        <v>0.31000000000000005</v>
      </c>
      <c r="K33" s="22">
        <f t="shared" si="1"/>
        <v>0.29000000000000004</v>
      </c>
      <c r="L33" s="22">
        <f t="shared" si="1"/>
        <v>0.31000000000000005</v>
      </c>
      <c r="M33" s="22">
        <f t="shared" si="1"/>
        <v>0.29999999999999982</v>
      </c>
      <c r="N33" s="22">
        <f t="shared" si="1"/>
        <v>0.33000000000000007</v>
      </c>
      <c r="O33" s="22">
        <f t="shared" si="1"/>
        <v>0.25999999999999979</v>
      </c>
      <c r="P33" s="22">
        <f t="shared" si="1"/>
        <v>0.22999999999999998</v>
      </c>
      <c r="Q33" s="70">
        <f t="shared" si="1"/>
        <v>0.28000000000000025</v>
      </c>
      <c r="R33" s="66" t="s">
        <v>52</v>
      </c>
      <c r="S33" s="67">
        <f>S4-S14</f>
        <v>1.6199999999999999</v>
      </c>
      <c r="T33" s="67">
        <f t="shared" ref="T33:W33" si="2">T4-T14</f>
        <v>1.5299999999999998</v>
      </c>
      <c r="U33" s="67">
        <f t="shared" si="2"/>
        <v>1.5999999999999999</v>
      </c>
      <c r="V33" s="67">
        <f t="shared" si="2"/>
        <v>1.6500000000000001</v>
      </c>
      <c r="W33" s="68">
        <f t="shared" si="2"/>
        <v>1.62</v>
      </c>
      <c r="X33" s="69" t="s">
        <v>56</v>
      </c>
      <c r="Y33" s="22">
        <f>Y4-Y14</f>
        <v>1.4299999999999997</v>
      </c>
      <c r="Z33" s="22">
        <f t="shared" ref="Z33:AH33" si="3">Z4-Z14</f>
        <v>1.4300000000000006</v>
      </c>
      <c r="AA33" s="22">
        <f t="shared" si="3"/>
        <v>1.52</v>
      </c>
      <c r="AB33" s="22">
        <f t="shared" si="3"/>
        <v>1.3399999999999999</v>
      </c>
      <c r="AC33" s="22">
        <f t="shared" si="3"/>
        <v>1.4200000000000008</v>
      </c>
      <c r="AD33" s="22">
        <f t="shared" si="3"/>
        <v>1.5100000000000007</v>
      </c>
      <c r="AE33" s="22">
        <f t="shared" si="3"/>
        <v>1.42</v>
      </c>
      <c r="AF33" s="22">
        <f t="shared" si="3"/>
        <v>1.5</v>
      </c>
      <c r="AG33" s="22">
        <f t="shared" si="3"/>
        <v>1.54</v>
      </c>
      <c r="AH33" s="70">
        <f t="shared" si="3"/>
        <v>1.5400000000000005</v>
      </c>
    </row>
    <row r="34" spans="1:34" ht="16.5" x14ac:dyDescent="0.35">
      <c r="A34" s="55"/>
      <c r="B34" s="54">
        <f t="shared" ref="B34:F42" si="4">B5-B15</f>
        <v>0.24000000000000021</v>
      </c>
      <c r="C34" s="54">
        <f t="shared" si="4"/>
        <v>0.27</v>
      </c>
      <c r="D34" s="54">
        <f t="shared" si="4"/>
        <v>0.25</v>
      </c>
      <c r="E34" s="54">
        <f t="shared" si="4"/>
        <v>0.25</v>
      </c>
      <c r="F34" s="56">
        <f t="shared" si="4"/>
        <v>0.25</v>
      </c>
      <c r="G34" s="71"/>
      <c r="H34" s="22">
        <f t="shared" ref="H34:Q42" si="5">H5-H15</f>
        <v>0.35000000000000009</v>
      </c>
      <c r="I34" s="22">
        <f t="shared" si="5"/>
        <v>0.29000000000000004</v>
      </c>
      <c r="J34" s="22">
        <f t="shared" si="5"/>
        <v>0.31000000000000005</v>
      </c>
      <c r="K34" s="22">
        <f t="shared" si="5"/>
        <v>0.35999999999999988</v>
      </c>
      <c r="L34" s="22">
        <f t="shared" si="5"/>
        <v>0.30000000000000027</v>
      </c>
      <c r="M34" s="22">
        <f t="shared" si="5"/>
        <v>0.33000000000000007</v>
      </c>
      <c r="N34" s="22">
        <f t="shared" si="5"/>
        <v>0.33000000000000007</v>
      </c>
      <c r="O34" s="22">
        <f t="shared" si="5"/>
        <v>0.31000000000000005</v>
      </c>
      <c r="P34" s="22">
        <f t="shared" si="5"/>
        <v>0.2799999999999998</v>
      </c>
      <c r="Q34" s="70">
        <f t="shared" si="5"/>
        <v>0.2300000000000002</v>
      </c>
      <c r="R34" s="55"/>
      <c r="S34" s="54">
        <f t="shared" ref="S34:W42" si="6">S5-S15</f>
        <v>1.53</v>
      </c>
      <c r="T34" s="54">
        <f t="shared" si="6"/>
        <v>1.6300000000000001</v>
      </c>
      <c r="U34" s="54">
        <f t="shared" si="6"/>
        <v>1.6500000000000001</v>
      </c>
      <c r="V34" s="54">
        <f t="shared" si="6"/>
        <v>1.7100000000000002</v>
      </c>
      <c r="W34" s="56">
        <f t="shared" si="6"/>
        <v>1.5999999999999999</v>
      </c>
      <c r="X34" s="71"/>
      <c r="Y34" s="22">
        <f t="shared" ref="Y34:AH42" si="7">Y5-Y15</f>
        <v>1.5299999999999998</v>
      </c>
      <c r="Z34" s="22">
        <f t="shared" si="7"/>
        <v>1.4999999999999996</v>
      </c>
      <c r="AA34" s="22">
        <f t="shared" si="7"/>
        <v>1.5299999999999998</v>
      </c>
      <c r="AB34" s="22">
        <f t="shared" si="7"/>
        <v>1.5600000000000005</v>
      </c>
      <c r="AC34" s="22">
        <f t="shared" si="7"/>
        <v>1.4700000000000006</v>
      </c>
      <c r="AD34" s="22">
        <f t="shared" si="7"/>
        <v>1.4800000000000004</v>
      </c>
      <c r="AE34" s="22">
        <f t="shared" si="7"/>
        <v>1.62</v>
      </c>
      <c r="AF34" s="22">
        <f t="shared" si="7"/>
        <v>1.6900000000000004</v>
      </c>
      <c r="AG34" s="22">
        <f t="shared" si="7"/>
        <v>1.6700000000000008</v>
      </c>
      <c r="AH34" s="70">
        <f t="shared" si="7"/>
        <v>1.6200000000000006</v>
      </c>
    </row>
    <row r="35" spans="1:34" ht="16.5" x14ac:dyDescent="0.35">
      <c r="A35" s="55"/>
      <c r="B35" s="54">
        <f t="shared" si="4"/>
        <v>0.17999999999999972</v>
      </c>
      <c r="C35" s="54">
        <f t="shared" si="4"/>
        <v>0.18999999999999995</v>
      </c>
      <c r="D35" s="54">
        <f t="shared" si="4"/>
        <v>0.25</v>
      </c>
      <c r="E35" s="54">
        <f t="shared" si="4"/>
        <v>0.23999999999999977</v>
      </c>
      <c r="F35" s="56">
        <f t="shared" si="4"/>
        <v>0.24000000000000021</v>
      </c>
      <c r="G35" s="71"/>
      <c r="H35" s="22">
        <f t="shared" si="5"/>
        <v>0.31999999999999984</v>
      </c>
      <c r="I35" s="22">
        <f t="shared" si="5"/>
        <v>0.39999999999999991</v>
      </c>
      <c r="J35" s="22">
        <f t="shared" si="5"/>
        <v>0.31000000000000005</v>
      </c>
      <c r="K35" s="22">
        <f t="shared" si="5"/>
        <v>0.3400000000000003</v>
      </c>
      <c r="L35" s="22">
        <f t="shared" si="5"/>
        <v>0.39000000000000012</v>
      </c>
      <c r="M35" s="22">
        <f t="shared" si="5"/>
        <v>0.35999999999999988</v>
      </c>
      <c r="N35" s="22">
        <f t="shared" si="5"/>
        <v>0.2799999999999998</v>
      </c>
      <c r="O35" s="22">
        <f t="shared" si="5"/>
        <v>0.31999999999999984</v>
      </c>
      <c r="P35" s="22">
        <f t="shared" si="5"/>
        <v>0.2799999999999998</v>
      </c>
      <c r="Q35" s="70">
        <f t="shared" si="5"/>
        <v>0.32000000000000028</v>
      </c>
      <c r="R35" s="55"/>
      <c r="S35" s="54">
        <f t="shared" si="6"/>
        <v>1.55</v>
      </c>
      <c r="T35" s="54">
        <f t="shared" si="6"/>
        <v>1.6099999999999999</v>
      </c>
      <c r="U35" s="54">
        <f t="shared" si="6"/>
        <v>1.66</v>
      </c>
      <c r="V35" s="54">
        <f t="shared" si="6"/>
        <v>1.7</v>
      </c>
      <c r="W35" s="56">
        <f t="shared" si="6"/>
        <v>1.65</v>
      </c>
      <c r="X35" s="71"/>
      <c r="Y35" s="22">
        <f t="shared" si="7"/>
        <v>1.5</v>
      </c>
      <c r="Z35" s="22">
        <f t="shared" si="7"/>
        <v>1.5299999999999998</v>
      </c>
      <c r="AA35" s="22">
        <f t="shared" si="7"/>
        <v>1.6500000000000004</v>
      </c>
      <c r="AB35" s="22">
        <f t="shared" si="7"/>
        <v>1.5100000000000002</v>
      </c>
      <c r="AC35" s="22">
        <f t="shared" si="7"/>
        <v>1.5099999999999998</v>
      </c>
      <c r="AD35" s="22">
        <f t="shared" si="7"/>
        <v>1.5</v>
      </c>
      <c r="AE35" s="22">
        <f t="shared" si="7"/>
        <v>1.67</v>
      </c>
      <c r="AF35" s="22">
        <f t="shared" si="7"/>
        <v>1.6799999999999997</v>
      </c>
      <c r="AG35" s="22">
        <f t="shared" si="7"/>
        <v>1.79</v>
      </c>
      <c r="AH35" s="70">
        <f t="shared" si="7"/>
        <v>1.7300000000000004</v>
      </c>
    </row>
    <row r="36" spans="1:34" ht="16.5" x14ac:dyDescent="0.35">
      <c r="A36" s="55"/>
      <c r="B36" s="54">
        <f t="shared" si="4"/>
        <v>0.18999999999999995</v>
      </c>
      <c r="C36" s="54">
        <f t="shared" si="4"/>
        <v>0.21999999999999975</v>
      </c>
      <c r="D36" s="54">
        <f t="shared" si="4"/>
        <v>0.22999999999999998</v>
      </c>
      <c r="E36" s="54">
        <f t="shared" si="4"/>
        <v>0.27</v>
      </c>
      <c r="F36" s="56">
        <f t="shared" si="4"/>
        <v>0.22999999999999998</v>
      </c>
      <c r="G36" s="71"/>
      <c r="H36" s="22">
        <f t="shared" si="5"/>
        <v>0.31000000000000005</v>
      </c>
      <c r="I36" s="22">
        <f t="shared" si="5"/>
        <v>0.29000000000000026</v>
      </c>
      <c r="J36" s="22">
        <f t="shared" si="5"/>
        <v>0.35000000000000009</v>
      </c>
      <c r="K36" s="22">
        <f t="shared" si="5"/>
        <v>0.29999999999999982</v>
      </c>
      <c r="L36" s="22">
        <f t="shared" si="5"/>
        <v>0.28000000000000025</v>
      </c>
      <c r="M36" s="22">
        <f t="shared" si="5"/>
        <v>0.33000000000000007</v>
      </c>
      <c r="N36" s="22">
        <f t="shared" si="5"/>
        <v>0.33999999999999986</v>
      </c>
      <c r="O36" s="22">
        <f t="shared" si="5"/>
        <v>0.28999999999999981</v>
      </c>
      <c r="P36" s="22">
        <f t="shared" si="5"/>
        <v>0.30000000000000004</v>
      </c>
      <c r="Q36" s="70">
        <f t="shared" si="5"/>
        <v>0.25</v>
      </c>
      <c r="R36" s="55"/>
      <c r="S36" s="54">
        <f t="shared" si="6"/>
        <v>1.64</v>
      </c>
      <c r="T36" s="54">
        <f t="shared" si="6"/>
        <v>1.61</v>
      </c>
      <c r="U36" s="54">
        <f t="shared" si="6"/>
        <v>1.68</v>
      </c>
      <c r="V36" s="54">
        <f t="shared" si="6"/>
        <v>1.73</v>
      </c>
      <c r="W36" s="56">
        <f t="shared" si="6"/>
        <v>1.6900000000000002</v>
      </c>
      <c r="X36" s="71"/>
      <c r="Y36" s="22">
        <f t="shared" si="7"/>
        <v>1.5899999999999999</v>
      </c>
      <c r="Z36" s="22">
        <f t="shared" si="7"/>
        <v>1.5199999999999996</v>
      </c>
      <c r="AA36" s="22">
        <f t="shared" si="7"/>
        <v>1.5999999999999996</v>
      </c>
      <c r="AB36" s="22">
        <f t="shared" si="7"/>
        <v>1.6500000000000004</v>
      </c>
      <c r="AC36" s="22">
        <f t="shared" si="7"/>
        <v>1.5300000000000002</v>
      </c>
      <c r="AD36" s="22">
        <f t="shared" si="7"/>
        <v>1.5900000000000007</v>
      </c>
      <c r="AE36" s="22">
        <f t="shared" si="7"/>
        <v>1.7400000000000002</v>
      </c>
      <c r="AF36" s="22">
        <f t="shared" si="7"/>
        <v>1.5700000000000003</v>
      </c>
      <c r="AG36" s="22">
        <f t="shared" si="7"/>
        <v>1.7199999999999998</v>
      </c>
      <c r="AH36" s="70">
        <f t="shared" si="7"/>
        <v>1.5799999999999996</v>
      </c>
    </row>
    <row r="37" spans="1:34" ht="16.5" x14ac:dyDescent="0.35">
      <c r="A37" s="55"/>
      <c r="B37" s="54">
        <f t="shared" si="4"/>
        <v>0.25999999999999979</v>
      </c>
      <c r="C37" s="54">
        <f t="shared" si="4"/>
        <v>0.31000000000000005</v>
      </c>
      <c r="D37" s="54">
        <f t="shared" si="4"/>
        <v>0.24000000000000021</v>
      </c>
      <c r="E37" s="54">
        <f t="shared" si="4"/>
        <v>0.20999999999999996</v>
      </c>
      <c r="F37" s="56">
        <f t="shared" si="4"/>
        <v>0.22999999999999998</v>
      </c>
      <c r="G37" s="71"/>
      <c r="H37" s="22">
        <f t="shared" si="5"/>
        <v>0.29000000000000004</v>
      </c>
      <c r="I37" s="22">
        <f t="shared" si="5"/>
        <v>0.37000000000000011</v>
      </c>
      <c r="J37" s="22">
        <f t="shared" si="5"/>
        <v>0.3490000000000002</v>
      </c>
      <c r="K37" s="22">
        <f t="shared" si="5"/>
        <v>0.32000000000000028</v>
      </c>
      <c r="L37" s="22">
        <f t="shared" si="5"/>
        <v>0.31000000000000005</v>
      </c>
      <c r="M37" s="22">
        <f t="shared" si="5"/>
        <v>0.33000000000000007</v>
      </c>
      <c r="N37" s="22">
        <f t="shared" si="5"/>
        <v>0.25999999999999979</v>
      </c>
      <c r="O37" s="22">
        <f t="shared" si="5"/>
        <v>0.31999999999999984</v>
      </c>
      <c r="P37" s="22">
        <f t="shared" si="5"/>
        <v>0.29999999999999982</v>
      </c>
      <c r="Q37" s="70">
        <f t="shared" si="5"/>
        <v>0.31999999999999984</v>
      </c>
      <c r="R37" s="55"/>
      <c r="S37" s="54">
        <f t="shared" si="6"/>
        <v>1.63</v>
      </c>
      <c r="T37" s="54">
        <f t="shared" si="6"/>
        <v>1.62</v>
      </c>
      <c r="U37" s="54">
        <f t="shared" si="6"/>
        <v>1.68</v>
      </c>
      <c r="V37" s="54">
        <f t="shared" si="6"/>
        <v>1.72</v>
      </c>
      <c r="W37" s="56">
        <f t="shared" si="6"/>
        <v>1.6400000000000001</v>
      </c>
      <c r="X37" s="71"/>
      <c r="Y37" s="22">
        <f t="shared" si="7"/>
        <v>1.4800000000000004</v>
      </c>
      <c r="Z37" s="22">
        <f t="shared" si="7"/>
        <v>1.5100000000000002</v>
      </c>
      <c r="AA37" s="22">
        <f t="shared" si="7"/>
        <v>1.7400000000000002</v>
      </c>
      <c r="AB37" s="22">
        <f t="shared" si="7"/>
        <v>1.62</v>
      </c>
      <c r="AC37" s="22">
        <f t="shared" si="7"/>
        <v>1.5799999999999996</v>
      </c>
      <c r="AD37" s="22">
        <f t="shared" si="7"/>
        <v>1.62</v>
      </c>
      <c r="AE37" s="22">
        <f t="shared" si="7"/>
        <v>1.54</v>
      </c>
      <c r="AF37" s="22">
        <f t="shared" si="7"/>
        <v>1.71</v>
      </c>
      <c r="AG37" s="22">
        <f t="shared" si="7"/>
        <v>1.7699999999999996</v>
      </c>
      <c r="AH37" s="70">
        <f t="shared" si="7"/>
        <v>1.62</v>
      </c>
    </row>
    <row r="38" spans="1:34" ht="16.5" x14ac:dyDescent="0.35">
      <c r="A38" s="55" t="s">
        <v>53</v>
      </c>
      <c r="B38" s="54">
        <f t="shared" si="4"/>
        <v>0.2200000000000002</v>
      </c>
      <c r="C38" s="54">
        <f t="shared" si="4"/>
        <v>0.24000000000000021</v>
      </c>
      <c r="D38" s="54">
        <f t="shared" si="4"/>
        <v>0.24000000000000021</v>
      </c>
      <c r="E38" s="54">
        <f t="shared" si="4"/>
        <v>0.26000000000000023</v>
      </c>
      <c r="F38" s="56">
        <f t="shared" si="4"/>
        <v>0.2799999999999998</v>
      </c>
      <c r="G38" s="71" t="s">
        <v>57</v>
      </c>
      <c r="H38" s="22">
        <f t="shared" si="5"/>
        <v>0.45999999999999996</v>
      </c>
      <c r="I38" s="22">
        <f t="shared" si="5"/>
        <v>0.26</v>
      </c>
      <c r="J38" s="22">
        <f t="shared" si="5"/>
        <v>0.27</v>
      </c>
      <c r="K38" s="22">
        <f t="shared" si="5"/>
        <v>0.26000000000000023</v>
      </c>
      <c r="L38" s="22">
        <f t="shared" si="5"/>
        <v>0.3400000000000003</v>
      </c>
      <c r="M38" s="22">
        <f t="shared" si="5"/>
        <v>0.30000000000000027</v>
      </c>
      <c r="N38" s="22">
        <f t="shared" si="5"/>
        <v>0.33999999999999986</v>
      </c>
      <c r="O38" s="22">
        <f t="shared" si="5"/>
        <v>0.25</v>
      </c>
      <c r="P38" s="22">
        <f t="shared" si="5"/>
        <v>0.33000000000000007</v>
      </c>
      <c r="Q38" s="70">
        <f t="shared" si="5"/>
        <v>0.33999999999999986</v>
      </c>
      <c r="R38" s="55" t="s">
        <v>53</v>
      </c>
      <c r="S38" s="54">
        <f t="shared" si="6"/>
        <v>0.49</v>
      </c>
      <c r="T38" s="54">
        <f t="shared" si="6"/>
        <v>0.40999999999999992</v>
      </c>
      <c r="U38" s="54">
        <f t="shared" si="6"/>
        <v>0.48999999999999977</v>
      </c>
      <c r="V38" s="54">
        <f t="shared" si="6"/>
        <v>0.68999999999999972</v>
      </c>
      <c r="W38" s="56">
        <f t="shared" si="6"/>
        <v>0.89999999999999991</v>
      </c>
      <c r="X38" s="71" t="s">
        <v>57</v>
      </c>
      <c r="Y38" s="22">
        <f t="shared" si="7"/>
        <v>1.2699999999999996</v>
      </c>
      <c r="Z38" s="22">
        <f t="shared" si="7"/>
        <v>1.3399999999999999</v>
      </c>
      <c r="AA38" s="22">
        <f t="shared" si="7"/>
        <v>1.3499999999999996</v>
      </c>
      <c r="AB38" s="22">
        <f t="shared" si="7"/>
        <v>1.2599999999999998</v>
      </c>
      <c r="AC38" s="22">
        <f t="shared" si="7"/>
        <v>1.37</v>
      </c>
      <c r="AD38" s="22">
        <f t="shared" si="7"/>
        <v>1.37</v>
      </c>
      <c r="AE38" s="22">
        <f t="shared" si="7"/>
        <v>1.4800000000000004</v>
      </c>
      <c r="AF38" s="22">
        <f t="shared" si="7"/>
        <v>1.2699999999999996</v>
      </c>
      <c r="AG38" s="22">
        <f t="shared" si="7"/>
        <v>1.37</v>
      </c>
      <c r="AH38" s="70">
        <f t="shared" si="7"/>
        <v>1.25</v>
      </c>
    </row>
    <row r="39" spans="1:34" ht="16.5" x14ac:dyDescent="0.35">
      <c r="A39" s="55"/>
      <c r="B39" s="54">
        <f t="shared" si="4"/>
        <v>0.30000000000000027</v>
      </c>
      <c r="C39" s="54">
        <f t="shared" si="4"/>
        <v>0.18999999999999995</v>
      </c>
      <c r="D39" s="54">
        <f t="shared" si="4"/>
        <v>0.17999999999999972</v>
      </c>
      <c r="E39" s="54">
        <f t="shared" si="4"/>
        <v>0.25</v>
      </c>
      <c r="F39" s="56">
        <f t="shared" si="4"/>
        <v>0.18000000000000016</v>
      </c>
      <c r="G39" s="71"/>
      <c r="H39" s="22">
        <f t="shared" si="5"/>
        <v>0.37000000000000011</v>
      </c>
      <c r="I39" s="22">
        <f t="shared" si="5"/>
        <v>0.2799999999999998</v>
      </c>
      <c r="J39" s="22">
        <f t="shared" si="5"/>
        <v>0.2799999999999998</v>
      </c>
      <c r="K39" s="22">
        <f t="shared" si="5"/>
        <v>0.27</v>
      </c>
      <c r="L39" s="22">
        <f t="shared" si="5"/>
        <v>0.29000000000000004</v>
      </c>
      <c r="M39" s="22">
        <f t="shared" si="5"/>
        <v>0.27</v>
      </c>
      <c r="N39" s="22">
        <f t="shared" si="5"/>
        <v>0.28000000000000025</v>
      </c>
      <c r="O39" s="22">
        <f t="shared" si="5"/>
        <v>0.30000000000000027</v>
      </c>
      <c r="P39" s="22">
        <f t="shared" si="5"/>
        <v>0.3600000000000001</v>
      </c>
      <c r="Q39" s="70">
        <f t="shared" si="5"/>
        <v>0.31000000000000005</v>
      </c>
      <c r="R39" s="55"/>
      <c r="S39" s="54">
        <f t="shared" si="6"/>
        <v>1.3699999999999999</v>
      </c>
      <c r="T39" s="54">
        <f t="shared" si="6"/>
        <v>1.31</v>
      </c>
      <c r="U39" s="54">
        <f t="shared" si="6"/>
        <v>1.29</v>
      </c>
      <c r="V39" s="54">
        <f t="shared" si="6"/>
        <v>1.31</v>
      </c>
      <c r="W39" s="56">
        <f t="shared" si="6"/>
        <v>1.29</v>
      </c>
      <c r="X39" s="71"/>
      <c r="Y39" s="22">
        <f t="shared" si="7"/>
        <v>1.3599999999999994</v>
      </c>
      <c r="Z39" s="22">
        <f t="shared" si="7"/>
        <v>1.46</v>
      </c>
      <c r="AA39" s="22">
        <f t="shared" si="7"/>
        <v>1.4799999999999995</v>
      </c>
      <c r="AB39" s="22">
        <f t="shared" si="7"/>
        <v>1.4300000000000006</v>
      </c>
      <c r="AC39" s="22">
        <f t="shared" si="7"/>
        <v>1.58</v>
      </c>
      <c r="AD39" s="22">
        <f t="shared" si="7"/>
        <v>1.4500000000000002</v>
      </c>
      <c r="AE39" s="22">
        <f t="shared" si="7"/>
        <v>1.3899999999999997</v>
      </c>
      <c r="AF39" s="22">
        <f t="shared" si="7"/>
        <v>1.4000000000000004</v>
      </c>
      <c r="AG39" s="22">
        <f t="shared" si="7"/>
        <v>1.3400000000000007</v>
      </c>
      <c r="AH39" s="70">
        <f t="shared" si="7"/>
        <v>1.4299999999999997</v>
      </c>
    </row>
    <row r="40" spans="1:34" ht="16.5" x14ac:dyDescent="0.35">
      <c r="A40" s="55"/>
      <c r="B40" s="54">
        <f t="shared" si="4"/>
        <v>0.30000000000000027</v>
      </c>
      <c r="C40" s="54">
        <f t="shared" si="4"/>
        <v>0.24000000000000021</v>
      </c>
      <c r="D40" s="54">
        <f t="shared" si="4"/>
        <v>0.28000000000000025</v>
      </c>
      <c r="E40" s="54">
        <f t="shared" si="4"/>
        <v>0.29000000000000004</v>
      </c>
      <c r="F40" s="56">
        <f t="shared" si="4"/>
        <v>0.29000000000000004</v>
      </c>
      <c r="G40" s="71"/>
      <c r="H40" s="22">
        <f t="shared" si="5"/>
        <v>0.29999999999999982</v>
      </c>
      <c r="I40" s="22">
        <f t="shared" si="5"/>
        <v>0.31999999999999984</v>
      </c>
      <c r="J40" s="22">
        <f t="shared" si="5"/>
        <v>0.29000000000000004</v>
      </c>
      <c r="K40" s="22">
        <f t="shared" si="5"/>
        <v>0.2799999999999998</v>
      </c>
      <c r="L40" s="22">
        <f t="shared" si="5"/>
        <v>0.25999999999999979</v>
      </c>
      <c r="M40" s="22">
        <f t="shared" si="5"/>
        <v>0.27</v>
      </c>
      <c r="N40" s="22">
        <f t="shared" si="5"/>
        <v>0.20999999999999996</v>
      </c>
      <c r="O40" s="22">
        <f t="shared" si="5"/>
        <v>0.26000000000000023</v>
      </c>
      <c r="P40" s="22">
        <f t="shared" si="5"/>
        <v>0.30000000000000027</v>
      </c>
      <c r="Q40" s="70">
        <f t="shared" si="5"/>
        <v>0.31000000000000005</v>
      </c>
      <c r="R40" s="55"/>
      <c r="S40" s="54">
        <f t="shared" si="6"/>
        <v>1.3499999999999999</v>
      </c>
      <c r="T40" s="54">
        <f t="shared" si="6"/>
        <v>1.31</v>
      </c>
      <c r="U40" s="54">
        <f t="shared" si="6"/>
        <v>1.37</v>
      </c>
      <c r="V40" s="54">
        <f t="shared" si="6"/>
        <v>1.4200000000000002</v>
      </c>
      <c r="W40" s="56">
        <f t="shared" si="6"/>
        <v>1.2899999999999998</v>
      </c>
      <c r="X40" s="71"/>
      <c r="Y40" s="22">
        <f t="shared" si="7"/>
        <v>1.3100000000000005</v>
      </c>
      <c r="Z40" s="22">
        <f t="shared" si="7"/>
        <v>1.37</v>
      </c>
      <c r="AA40" s="22">
        <f t="shared" si="7"/>
        <v>1.38</v>
      </c>
      <c r="AB40" s="22">
        <f t="shared" si="7"/>
        <v>1.3600000000000003</v>
      </c>
      <c r="AC40" s="22">
        <f t="shared" si="7"/>
        <v>1.4499999999999993</v>
      </c>
      <c r="AD40" s="22">
        <f t="shared" si="7"/>
        <v>1.3999999999999995</v>
      </c>
      <c r="AE40" s="22">
        <f t="shared" si="7"/>
        <v>1.3099999999999996</v>
      </c>
      <c r="AF40" s="22">
        <f t="shared" si="7"/>
        <v>1.3499999999999996</v>
      </c>
      <c r="AG40" s="22">
        <f t="shared" si="7"/>
        <v>1.4899999999999993</v>
      </c>
      <c r="AH40" s="70">
        <f t="shared" si="7"/>
        <v>1.38</v>
      </c>
    </row>
    <row r="41" spans="1:34" ht="16.5" x14ac:dyDescent="0.35">
      <c r="A41" s="55"/>
      <c r="B41" s="54">
        <f t="shared" si="4"/>
        <v>0.25</v>
      </c>
      <c r="C41" s="54">
        <f t="shared" si="4"/>
        <v>0.29000000000000004</v>
      </c>
      <c r="D41" s="54">
        <f t="shared" si="4"/>
        <v>0.22999999999999998</v>
      </c>
      <c r="E41" s="54">
        <f t="shared" si="4"/>
        <v>0.28000000000000025</v>
      </c>
      <c r="F41" s="56">
        <f t="shared" si="4"/>
        <v>0.18999999999999995</v>
      </c>
      <c r="G41" s="71"/>
      <c r="H41" s="22">
        <f t="shared" si="5"/>
        <v>0.42999999999999972</v>
      </c>
      <c r="I41" s="22">
        <f t="shared" si="5"/>
        <v>0.27</v>
      </c>
      <c r="J41" s="22">
        <f t="shared" si="5"/>
        <v>0.20999999999999996</v>
      </c>
      <c r="K41" s="22">
        <f t="shared" si="5"/>
        <v>0.33000000000000007</v>
      </c>
      <c r="L41" s="22">
        <f t="shared" si="5"/>
        <v>0.27</v>
      </c>
      <c r="M41" s="22">
        <f t="shared" si="5"/>
        <v>0.25</v>
      </c>
      <c r="N41" s="22">
        <f t="shared" si="5"/>
        <v>0.22999999999999998</v>
      </c>
      <c r="O41" s="22">
        <f t="shared" si="5"/>
        <v>0.29000000000000004</v>
      </c>
      <c r="P41" s="22">
        <f t="shared" si="5"/>
        <v>0.30000000000000027</v>
      </c>
      <c r="Q41" s="70">
        <f t="shared" si="5"/>
        <v>0.3600000000000001</v>
      </c>
      <c r="R41" s="55"/>
      <c r="S41" s="54">
        <f t="shared" si="6"/>
        <v>1.2500000000000002</v>
      </c>
      <c r="T41" s="54">
        <f t="shared" si="6"/>
        <v>1.2699999999999998</v>
      </c>
      <c r="U41" s="54">
        <f t="shared" si="6"/>
        <v>1.37</v>
      </c>
      <c r="V41" s="54">
        <f t="shared" si="6"/>
        <v>1.3599999999999999</v>
      </c>
      <c r="W41" s="56">
        <f t="shared" si="6"/>
        <v>1.36</v>
      </c>
      <c r="X41" s="71"/>
      <c r="Y41" s="22">
        <f t="shared" si="7"/>
        <v>1.37</v>
      </c>
      <c r="Z41" s="22">
        <f t="shared" si="7"/>
        <v>1.42</v>
      </c>
      <c r="AA41" s="22">
        <f t="shared" si="7"/>
        <v>1.42</v>
      </c>
      <c r="AB41" s="22">
        <f t="shared" si="7"/>
        <v>1.5700000000000003</v>
      </c>
      <c r="AC41" s="22">
        <f t="shared" si="7"/>
        <v>1.37</v>
      </c>
      <c r="AD41" s="22">
        <f t="shared" si="7"/>
        <v>1.4799999999999995</v>
      </c>
      <c r="AE41" s="22">
        <f t="shared" si="7"/>
        <v>1.5099999999999998</v>
      </c>
      <c r="AF41" s="22">
        <f t="shared" si="7"/>
        <v>1.3899999999999997</v>
      </c>
      <c r="AG41" s="22">
        <f t="shared" si="7"/>
        <v>1.4899999999999993</v>
      </c>
      <c r="AH41" s="70">
        <f t="shared" si="7"/>
        <v>1.4699999999999998</v>
      </c>
    </row>
    <row r="42" spans="1:34" thickBot="1" x14ac:dyDescent="0.4">
      <c r="A42" s="57"/>
      <c r="B42" s="58">
        <f t="shared" si="4"/>
        <v>0.25</v>
      </c>
      <c r="C42" s="58">
        <f t="shared" si="4"/>
        <v>0.32000000000000028</v>
      </c>
      <c r="D42" s="58">
        <f t="shared" si="4"/>
        <v>0.29999999999999982</v>
      </c>
      <c r="E42" s="58">
        <f t="shared" si="4"/>
        <v>0.31999999999999984</v>
      </c>
      <c r="F42" s="59">
        <f t="shared" si="4"/>
        <v>0.29000000000000004</v>
      </c>
      <c r="G42" s="73"/>
      <c r="H42" s="36">
        <f t="shared" si="5"/>
        <v>0.44999999999999996</v>
      </c>
      <c r="I42" s="36">
        <f t="shared" si="5"/>
        <v>0.28000000000000003</v>
      </c>
      <c r="J42" s="36">
        <f t="shared" si="5"/>
        <v>0.30000000000000027</v>
      </c>
      <c r="K42" s="36">
        <f t="shared" si="5"/>
        <v>0.30000000000000027</v>
      </c>
      <c r="L42" s="36">
        <f t="shared" si="5"/>
        <v>0.25</v>
      </c>
      <c r="M42" s="36">
        <f t="shared" si="5"/>
        <v>0.27</v>
      </c>
      <c r="N42" s="36">
        <f t="shared" si="5"/>
        <v>0.23999999999999977</v>
      </c>
      <c r="O42" s="36">
        <f t="shared" si="5"/>
        <v>0.32000000000000028</v>
      </c>
      <c r="P42" s="36">
        <f t="shared" si="5"/>
        <v>0.33000000000000007</v>
      </c>
      <c r="Q42" s="74">
        <f t="shared" si="5"/>
        <v>0.31000000000000005</v>
      </c>
      <c r="R42" s="57"/>
      <c r="S42" s="58">
        <f t="shared" si="6"/>
        <v>1.2399999999999998</v>
      </c>
      <c r="T42" s="58">
        <f t="shared" si="6"/>
        <v>1.23</v>
      </c>
      <c r="U42" s="58">
        <f t="shared" si="6"/>
        <v>1.33</v>
      </c>
      <c r="V42" s="58">
        <f t="shared" si="6"/>
        <v>1.35</v>
      </c>
      <c r="W42" s="59">
        <f t="shared" si="6"/>
        <v>1.2999999999999998</v>
      </c>
      <c r="X42" s="73"/>
      <c r="Y42" s="36">
        <f t="shared" si="7"/>
        <v>1.5</v>
      </c>
      <c r="Z42" s="36">
        <f t="shared" si="7"/>
        <v>1.4900000000000002</v>
      </c>
      <c r="AA42" s="36">
        <f t="shared" si="7"/>
        <v>1.4299999999999997</v>
      </c>
      <c r="AB42" s="36">
        <f t="shared" si="7"/>
        <v>1.58</v>
      </c>
      <c r="AC42" s="36">
        <f t="shared" si="7"/>
        <v>1.58</v>
      </c>
      <c r="AD42" s="36">
        <f t="shared" si="7"/>
        <v>1.29</v>
      </c>
      <c r="AE42" s="36">
        <f t="shared" si="7"/>
        <v>1.5099999999999998</v>
      </c>
      <c r="AF42" s="36">
        <f t="shared" si="7"/>
        <v>1.3599999999999994</v>
      </c>
      <c r="AG42" s="36">
        <f t="shared" si="7"/>
        <v>1.38</v>
      </c>
      <c r="AH42" s="74">
        <f t="shared" si="7"/>
        <v>1.42</v>
      </c>
    </row>
    <row r="43" spans="1:34" thickTop="1" x14ac:dyDescent="0.35">
      <c r="A43" s="82" t="s">
        <v>65</v>
      </c>
      <c r="B43" s="60">
        <f>AVERAGE(B33:F37)</f>
        <v>0.23399999999999999</v>
      </c>
      <c r="C43" s="64" t="s">
        <v>51</v>
      </c>
      <c r="D43" s="60">
        <f>MAX(B33:F37)-MIN(B33:F37)</f>
        <v>0.14000000000000012</v>
      </c>
      <c r="E43" s="64" t="s">
        <v>50</v>
      </c>
      <c r="F43" s="61">
        <f>B43/(0.975/E27)</f>
        <v>0.40800000000000003</v>
      </c>
      <c r="G43" s="82" t="s">
        <v>65</v>
      </c>
      <c r="H43" s="60">
        <f>AVERAGE(H33:Q37)</f>
        <v>0.31018000000000007</v>
      </c>
      <c r="I43" s="64" t="s">
        <v>51</v>
      </c>
      <c r="J43" s="60">
        <f>MAX(H33:Q37)-MIN(H33:Q37)</f>
        <v>0.16999999999999993</v>
      </c>
      <c r="K43" s="64" t="s">
        <v>50</v>
      </c>
      <c r="L43" s="78">
        <f>H43/(0.975/K27)</f>
        <v>0.47720000000000007</v>
      </c>
      <c r="M43" s="79" t="s">
        <v>60</v>
      </c>
      <c r="N43" s="80">
        <f>1-(J43/2*H43)</f>
        <v>0.97363469999999996</v>
      </c>
      <c r="O43" s="84" t="s">
        <v>62</v>
      </c>
      <c r="P43" s="86">
        <f>MAX(H33:Q42)-MIN(H33:Q42)</f>
        <v>0.25</v>
      </c>
      <c r="Q43" s="152"/>
      <c r="R43" s="82" t="s">
        <v>65</v>
      </c>
      <c r="S43" s="60">
        <f>AVERAGE(S33:W37)</f>
        <v>1.6379999999999999</v>
      </c>
      <c r="T43" s="64" t="s">
        <v>51</v>
      </c>
      <c r="U43" s="60">
        <f>MAX(S33:W37)-MIN(S33:W37)</f>
        <v>0.20000000000000018</v>
      </c>
      <c r="V43" s="64" t="s">
        <v>50</v>
      </c>
      <c r="W43" s="61">
        <f>S43/(0.975/V27)</f>
        <v>2.3519999999999994</v>
      </c>
      <c r="X43" s="82" t="s">
        <v>65</v>
      </c>
      <c r="Y43" s="60">
        <f>AVERAGE(Y33:AH37)</f>
        <v>1.5734000000000004</v>
      </c>
      <c r="Z43" s="64" t="s">
        <v>51</v>
      </c>
      <c r="AA43" s="60">
        <f>MAX(Y33:AH37)-MIN(Y33:AH37)</f>
        <v>0.45000000000000018</v>
      </c>
      <c r="AB43" s="64" t="s">
        <v>50</v>
      </c>
      <c r="AC43" s="78">
        <f>Y43/(0.975/AB27)</f>
        <v>2.4206153846153851</v>
      </c>
      <c r="AD43" s="79" t="s">
        <v>60</v>
      </c>
      <c r="AE43" s="80">
        <f>1-(AA43/2*Y43)</f>
        <v>0.64598499999999981</v>
      </c>
      <c r="AF43" s="84" t="s">
        <v>62</v>
      </c>
      <c r="AG43" s="86">
        <f>MAX(Y33:AH42)-MIN(Y33:AH42)</f>
        <v>0.54</v>
      </c>
      <c r="AH43" s="152"/>
    </row>
    <row r="44" spans="1:34" thickBot="1" x14ac:dyDescent="0.4">
      <c r="A44" s="83" t="s">
        <v>64</v>
      </c>
      <c r="B44" s="62">
        <f>AVERAGE(B39:F42)</f>
        <v>0.26100000000000007</v>
      </c>
      <c r="C44" s="65" t="s">
        <v>51</v>
      </c>
      <c r="D44" s="62">
        <f>MAX(B38:F42)-MIN(B38:F42)</f>
        <v>0.14000000000000057</v>
      </c>
      <c r="E44" s="65" t="s">
        <v>50</v>
      </c>
      <c r="F44" s="63">
        <f>B44/(0.975/E27)</f>
        <v>0.45507692307692321</v>
      </c>
      <c r="G44" s="83" t="s">
        <v>64</v>
      </c>
      <c r="H44" s="62">
        <f>AVERAGE(H39:Q42)</f>
        <v>0.29500000000000004</v>
      </c>
      <c r="I44" s="65" t="s">
        <v>51</v>
      </c>
      <c r="J44" s="62">
        <f>MAX(H38:Q42)-MIN(H38:Q42)</f>
        <v>0.25</v>
      </c>
      <c r="K44" s="65" t="s">
        <v>50</v>
      </c>
      <c r="L44" s="75">
        <f>H44/(0.975/K27)</f>
        <v>0.4538461538461539</v>
      </c>
      <c r="M44" s="76" t="s">
        <v>60</v>
      </c>
      <c r="N44" s="81">
        <f>1-(J44/2*H44)</f>
        <v>0.96312500000000001</v>
      </c>
      <c r="O44" s="85" t="s">
        <v>63</v>
      </c>
      <c r="P44" s="87">
        <f>1-(P43/2*AVERAGE(H43:H44))</f>
        <v>0.96217624999999996</v>
      </c>
      <c r="Q44" s="153"/>
      <c r="R44" s="83" t="s">
        <v>64</v>
      </c>
      <c r="S44" s="62">
        <f>AVERAGE(S39:W42)</f>
        <v>1.3184999999999998</v>
      </c>
      <c r="T44" s="65" t="s">
        <v>51</v>
      </c>
      <c r="U44" s="62">
        <f>MAX(S38:W42)-MIN(S38:W42)</f>
        <v>1.0100000000000002</v>
      </c>
      <c r="V44" s="65" t="s">
        <v>50</v>
      </c>
      <c r="W44" s="63">
        <f>S44/(0.975/V27)</f>
        <v>1.8932307692307686</v>
      </c>
      <c r="X44" s="83" t="s">
        <v>64</v>
      </c>
      <c r="Y44" s="62">
        <f>AVERAGE(Y39:AH42)</f>
        <v>1.4287499999999995</v>
      </c>
      <c r="Z44" s="65" t="s">
        <v>51</v>
      </c>
      <c r="AA44" s="62">
        <f>MAX(Y38:AH42)-MIN(Y38:AH42)</f>
        <v>0.33000000000000007</v>
      </c>
      <c r="AB44" s="65" t="s">
        <v>50</v>
      </c>
      <c r="AC44" s="75">
        <f>Y44/(0.975/AB27)</f>
        <v>2.1980769230769224</v>
      </c>
      <c r="AD44" s="76" t="s">
        <v>60</v>
      </c>
      <c r="AE44" s="81">
        <f>1-(AA44/2*Y44)</f>
        <v>0.76425625000000008</v>
      </c>
      <c r="AF44" s="85" t="s">
        <v>63</v>
      </c>
      <c r="AG44" s="87">
        <f>1-(AG43/2*AVERAGE(Y43:Y44))</f>
        <v>0.59470975000000004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644" priority="4" operator="notBetween">
      <formula>0.2</formula>
      <formula>0.404</formula>
    </cfRule>
  </conditionalFormatting>
  <conditionalFormatting sqref="E28">
    <cfRule type="cellIs" dxfId="643" priority="5" operator="notBetween">
      <formula>0.38</formula>
      <formula>0.72</formula>
    </cfRule>
  </conditionalFormatting>
  <conditionalFormatting sqref="K26">
    <cfRule type="cellIs" dxfId="642" priority="3" operator="notBetween">
      <formula>0.77</formula>
      <formula>0.91</formula>
    </cfRule>
  </conditionalFormatting>
  <conditionalFormatting sqref="K28">
    <cfRule type="cellIs" dxfId="641" priority="2" operator="notBetween">
      <formula>0.38</formula>
      <formula>0.72</formula>
    </cfRule>
  </conditionalFormatting>
  <conditionalFormatting sqref="AB26">
    <cfRule type="cellIs" dxfId="640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1A1D-247D-4DA5-A1E6-D79231D59845}">
  <sheetPr>
    <pageSetUpPr fitToPage="1"/>
  </sheetPr>
  <dimension ref="A1:AH46"/>
  <sheetViews>
    <sheetView zoomScaleNormal="100" workbookViewId="0">
      <selection activeCell="Q23" sqref="Q23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3.09</v>
      </c>
      <c r="C4" s="91">
        <v>3.19</v>
      </c>
      <c r="D4" s="91">
        <v>3.11</v>
      </c>
      <c r="E4" s="91">
        <v>2.78</v>
      </c>
      <c r="F4" s="95">
        <v>2.8</v>
      </c>
      <c r="G4" s="23" t="s">
        <v>74</v>
      </c>
      <c r="H4" s="91">
        <v>2.19</v>
      </c>
      <c r="I4" s="91">
        <v>2.33</v>
      </c>
      <c r="J4" s="91">
        <v>2.35</v>
      </c>
      <c r="K4" s="91">
        <v>2.35</v>
      </c>
      <c r="L4" s="91">
        <v>2.34</v>
      </c>
      <c r="M4" s="91">
        <v>2.4</v>
      </c>
      <c r="N4" s="91">
        <v>2.3199999999999998</v>
      </c>
      <c r="O4" s="91">
        <v>2.2999999999999998</v>
      </c>
      <c r="P4" s="91">
        <v>2.2200000000000002</v>
      </c>
      <c r="Q4" s="95">
        <v>2.2000000000000002</v>
      </c>
      <c r="R4" s="108" t="s">
        <v>74</v>
      </c>
      <c r="S4" s="91">
        <v>2.79</v>
      </c>
      <c r="T4" s="91">
        <v>2.87</v>
      </c>
      <c r="U4" s="91">
        <v>3.05</v>
      </c>
      <c r="V4" s="91">
        <v>3.1</v>
      </c>
      <c r="W4" s="95">
        <v>3.09</v>
      </c>
      <c r="X4" s="23" t="s">
        <v>74</v>
      </c>
      <c r="Y4" s="91">
        <v>5.43</v>
      </c>
      <c r="Z4" s="91">
        <v>5.38</v>
      </c>
      <c r="AA4" s="91">
        <v>5.39</v>
      </c>
      <c r="AB4" s="91">
        <v>5.49</v>
      </c>
      <c r="AC4" s="91">
        <v>5.56</v>
      </c>
      <c r="AD4" s="91">
        <v>5.75</v>
      </c>
      <c r="AE4" s="91">
        <v>5.69</v>
      </c>
      <c r="AF4" s="91">
        <v>5.71</v>
      </c>
      <c r="AG4" s="91">
        <v>5.53</v>
      </c>
      <c r="AH4" s="95">
        <v>5.23</v>
      </c>
    </row>
    <row r="5" spans="1:34" ht="16.5" x14ac:dyDescent="0.35">
      <c r="A5" s="109"/>
      <c r="B5" s="91">
        <v>3.11</v>
      </c>
      <c r="C5" s="90">
        <v>3.16</v>
      </c>
      <c r="D5" s="90">
        <v>3.08</v>
      </c>
      <c r="E5" s="90">
        <v>2.9</v>
      </c>
      <c r="F5" s="94">
        <v>2.82</v>
      </c>
      <c r="G5" s="25"/>
      <c r="H5" s="91">
        <v>2.1800000000000002</v>
      </c>
      <c r="I5" s="90">
        <v>2.3199999999999998</v>
      </c>
      <c r="J5" s="90">
        <v>2.33</v>
      </c>
      <c r="K5" s="90">
        <v>2.34</v>
      </c>
      <c r="L5" s="90">
        <v>2.36</v>
      </c>
      <c r="M5" s="90">
        <v>2.33</v>
      </c>
      <c r="N5" s="90">
        <v>2.29</v>
      </c>
      <c r="O5" s="90">
        <v>2.2599999999999998</v>
      </c>
      <c r="P5" s="90">
        <v>2.2400000000000002</v>
      </c>
      <c r="Q5" s="94">
        <v>2.2000000000000002</v>
      </c>
      <c r="R5" s="109"/>
      <c r="S5" s="91">
        <v>2.82</v>
      </c>
      <c r="T5" s="90">
        <v>2.93</v>
      </c>
      <c r="U5" s="90">
        <v>3.12</v>
      </c>
      <c r="V5" s="90">
        <v>3.15</v>
      </c>
      <c r="W5" s="94">
        <v>3.07</v>
      </c>
      <c r="X5" s="25"/>
      <c r="Y5" s="91">
        <v>5.37</v>
      </c>
      <c r="Z5" s="90">
        <v>5.47</v>
      </c>
      <c r="AA5" s="90">
        <v>5.35</v>
      </c>
      <c r="AB5" s="90">
        <v>5.54</v>
      </c>
      <c r="AC5" s="90">
        <v>5.66</v>
      </c>
      <c r="AD5" s="90">
        <v>5.66</v>
      </c>
      <c r="AE5" s="90">
        <v>5.72</v>
      </c>
      <c r="AF5" s="90">
        <v>5.7</v>
      </c>
      <c r="AG5" s="90">
        <v>5.6</v>
      </c>
      <c r="AH5" s="94">
        <v>5.39</v>
      </c>
    </row>
    <row r="6" spans="1:34" ht="16.5" x14ac:dyDescent="0.35">
      <c r="A6" s="109"/>
      <c r="B6" s="91">
        <v>3.17</v>
      </c>
      <c r="C6" s="90">
        <v>3.17</v>
      </c>
      <c r="D6" s="90">
        <v>3.08</v>
      </c>
      <c r="E6" s="90">
        <v>2.82</v>
      </c>
      <c r="F6" s="94">
        <v>2.88</v>
      </c>
      <c r="G6" s="25"/>
      <c r="H6" s="91">
        <v>2.21</v>
      </c>
      <c r="I6" s="90">
        <v>2.31</v>
      </c>
      <c r="J6" s="90">
        <v>2.34</v>
      </c>
      <c r="K6" s="90">
        <v>2.36</v>
      </c>
      <c r="L6" s="90">
        <v>2.34</v>
      </c>
      <c r="M6" s="90">
        <v>2.33</v>
      </c>
      <c r="N6" s="90">
        <v>2.3199999999999998</v>
      </c>
      <c r="O6" s="90">
        <v>2.29</v>
      </c>
      <c r="P6" s="90">
        <v>2.2400000000000002</v>
      </c>
      <c r="Q6" s="94">
        <v>2.25</v>
      </c>
      <c r="R6" s="109"/>
      <c r="S6" s="91">
        <v>2.79</v>
      </c>
      <c r="T6" s="90">
        <v>2.91</v>
      </c>
      <c r="U6" s="90">
        <v>3.13</v>
      </c>
      <c r="V6" s="90">
        <v>3.16</v>
      </c>
      <c r="W6" s="94">
        <v>3.18</v>
      </c>
      <c r="X6" s="25"/>
      <c r="Y6" s="91">
        <v>5.43</v>
      </c>
      <c r="Z6" s="90">
        <v>5.39</v>
      </c>
      <c r="AA6" s="90">
        <v>5.39</v>
      </c>
      <c r="AB6" s="90">
        <v>5.49</v>
      </c>
      <c r="AC6" s="90">
        <v>5.68</v>
      </c>
      <c r="AD6" s="90">
        <v>5.77</v>
      </c>
      <c r="AE6" s="90">
        <v>5.83</v>
      </c>
      <c r="AF6" s="90">
        <v>5.73</v>
      </c>
      <c r="AG6" s="90">
        <v>5.69</v>
      </c>
      <c r="AH6" s="94">
        <v>5.36</v>
      </c>
    </row>
    <row r="7" spans="1:34" ht="16.5" x14ac:dyDescent="0.35">
      <c r="A7" s="109"/>
      <c r="B7" s="91">
        <v>3.28</v>
      </c>
      <c r="C7" s="90">
        <v>3.19</v>
      </c>
      <c r="D7" s="90">
        <v>3.09</v>
      </c>
      <c r="E7" s="90">
        <v>2.82</v>
      </c>
      <c r="F7" s="94">
        <v>2.79</v>
      </c>
      <c r="G7" s="25"/>
      <c r="H7" s="91">
        <v>2.23</v>
      </c>
      <c r="I7" s="90">
        <v>2.2999999999999998</v>
      </c>
      <c r="J7" s="90">
        <v>2.33</v>
      </c>
      <c r="K7" s="90">
        <v>2.38</v>
      </c>
      <c r="L7" s="90">
        <v>2.37</v>
      </c>
      <c r="M7" s="90">
        <v>2.33</v>
      </c>
      <c r="N7" s="90">
        <v>2.37</v>
      </c>
      <c r="O7" s="90">
        <v>2.35</v>
      </c>
      <c r="P7" s="90">
        <v>2.2599999999999998</v>
      </c>
      <c r="Q7" s="94">
        <v>2.1800000000000002</v>
      </c>
      <c r="R7" s="109"/>
      <c r="S7" s="91">
        <v>2.86</v>
      </c>
      <c r="T7" s="90">
        <v>3.01</v>
      </c>
      <c r="U7" s="90">
        <v>3.18</v>
      </c>
      <c r="V7" s="90">
        <v>3.14</v>
      </c>
      <c r="W7" s="94">
        <v>3.13</v>
      </c>
      <c r="X7" s="25"/>
      <c r="Y7" s="91">
        <v>5.38</v>
      </c>
      <c r="Z7" s="90">
        <v>5.48</v>
      </c>
      <c r="AA7" s="90">
        <v>5.4</v>
      </c>
      <c r="AB7" s="90">
        <v>5.45</v>
      </c>
      <c r="AC7" s="90">
        <v>5.62</v>
      </c>
      <c r="AD7" s="90">
        <v>5.83</v>
      </c>
      <c r="AE7" s="90">
        <v>5.79</v>
      </c>
      <c r="AF7" s="90">
        <v>5.71</v>
      </c>
      <c r="AG7" s="90">
        <v>5.62</v>
      </c>
      <c r="AH7" s="94">
        <v>5.41</v>
      </c>
    </row>
    <row r="8" spans="1:34" ht="16.5" x14ac:dyDescent="0.35">
      <c r="A8" s="109"/>
      <c r="B8" s="91">
        <v>3.17</v>
      </c>
      <c r="C8" s="90">
        <v>3.27</v>
      </c>
      <c r="D8" s="90">
        <v>3.04</v>
      </c>
      <c r="E8" s="90">
        <v>2.84</v>
      </c>
      <c r="F8" s="94">
        <v>2.82</v>
      </c>
      <c r="G8" s="25"/>
      <c r="H8" s="91">
        <v>2.13</v>
      </c>
      <c r="I8" s="90">
        <v>2.2799999999999998</v>
      </c>
      <c r="J8" s="90">
        <v>2.2799999999999998</v>
      </c>
      <c r="K8" s="90">
        <v>2.35</v>
      </c>
      <c r="L8" s="90">
        <v>2.3199999999999998</v>
      </c>
      <c r="M8" s="90">
        <v>2.2799999999999998</v>
      </c>
      <c r="N8" s="90">
        <v>2.31</v>
      </c>
      <c r="O8" s="90">
        <v>2.29</v>
      </c>
      <c r="P8" s="90">
        <v>2.2400000000000002</v>
      </c>
      <c r="Q8" s="94">
        <v>2.16</v>
      </c>
      <c r="R8" s="109"/>
      <c r="S8" s="91">
        <v>2.76</v>
      </c>
      <c r="T8" s="90">
        <v>2.93</v>
      </c>
      <c r="U8" s="90">
        <v>3.14</v>
      </c>
      <c r="V8" s="90">
        <v>3.17</v>
      </c>
      <c r="W8" s="94">
        <v>3.17</v>
      </c>
      <c r="X8" s="25"/>
      <c r="Y8" s="91">
        <v>5.48</v>
      </c>
      <c r="Z8" s="90">
        <v>5.41</v>
      </c>
      <c r="AA8" s="90">
        <v>5.39</v>
      </c>
      <c r="AB8" s="90">
        <v>5.51</v>
      </c>
      <c r="AC8" s="90">
        <v>5.59</v>
      </c>
      <c r="AD8" s="90">
        <v>5.63</v>
      </c>
      <c r="AE8" s="90">
        <v>5.77</v>
      </c>
      <c r="AF8" s="90">
        <v>5.71</v>
      </c>
      <c r="AG8" s="90">
        <v>5.44</v>
      </c>
      <c r="AH8" s="94">
        <v>5.34</v>
      </c>
    </row>
    <row r="9" spans="1:34" ht="16.5" x14ac:dyDescent="0.35">
      <c r="A9" s="110"/>
      <c r="B9" s="90">
        <v>3.1</v>
      </c>
      <c r="C9" s="90">
        <v>3.11</v>
      </c>
      <c r="D9" s="90">
        <v>3.13</v>
      </c>
      <c r="E9" s="90">
        <v>2.92</v>
      </c>
      <c r="F9" s="94">
        <v>2.82</v>
      </c>
      <c r="G9" s="25"/>
      <c r="H9" s="90">
        <v>2.2799999999999998</v>
      </c>
      <c r="I9" s="90">
        <v>2.2999999999999998</v>
      </c>
      <c r="J9" s="90">
        <v>2.39</v>
      </c>
      <c r="K9" s="90">
        <v>2.33</v>
      </c>
      <c r="L9" s="90">
        <v>2.2999999999999998</v>
      </c>
      <c r="M9" s="90">
        <v>2.4300000000000002</v>
      </c>
      <c r="N9" s="90">
        <v>2.37</v>
      </c>
      <c r="O9" s="90">
        <v>2.38</v>
      </c>
      <c r="P9" s="90">
        <v>2.23</v>
      </c>
      <c r="Q9" s="94">
        <v>2.21</v>
      </c>
      <c r="R9" s="110"/>
      <c r="S9" s="90">
        <v>2.83</v>
      </c>
      <c r="T9" s="90">
        <v>2.91</v>
      </c>
      <c r="U9" s="90">
        <v>3.14</v>
      </c>
      <c r="V9" s="90">
        <v>3.17</v>
      </c>
      <c r="W9" s="94">
        <v>3.19</v>
      </c>
      <c r="X9" s="25"/>
      <c r="Y9" s="90">
        <v>5.39</v>
      </c>
      <c r="Z9" s="90">
        <v>5.47</v>
      </c>
      <c r="AA9" s="90">
        <v>5.57</v>
      </c>
      <c r="AB9" s="90">
        <v>5.56</v>
      </c>
      <c r="AC9" s="90">
        <v>5.6</v>
      </c>
      <c r="AD9" s="90">
        <v>5.59</v>
      </c>
      <c r="AE9" s="90">
        <v>5.65</v>
      </c>
      <c r="AF9" s="90">
        <v>5.7</v>
      </c>
      <c r="AG9" s="90">
        <v>5.73</v>
      </c>
      <c r="AH9" s="94">
        <v>5.61</v>
      </c>
    </row>
    <row r="10" spans="1:34" ht="16.5" x14ac:dyDescent="0.35">
      <c r="A10" s="111"/>
      <c r="B10" s="90">
        <v>3.11</v>
      </c>
      <c r="C10" s="90">
        <v>3.14</v>
      </c>
      <c r="D10" s="90">
        <v>3.15</v>
      </c>
      <c r="E10" s="90">
        <v>2.97</v>
      </c>
      <c r="F10" s="94">
        <v>2.89</v>
      </c>
      <c r="G10" s="31"/>
      <c r="H10" s="90">
        <v>2.13</v>
      </c>
      <c r="I10" s="90">
        <v>2.2999999999999998</v>
      </c>
      <c r="J10" s="90">
        <v>2.37</v>
      </c>
      <c r="K10" s="90">
        <v>2.3199999999999998</v>
      </c>
      <c r="L10" s="90">
        <v>2.3199999999999998</v>
      </c>
      <c r="M10" s="90">
        <v>2.3199999999999998</v>
      </c>
      <c r="N10" s="90">
        <v>2.2799999999999998</v>
      </c>
      <c r="O10" s="90">
        <v>2.2599999999999998</v>
      </c>
      <c r="P10" s="90">
        <v>2.1800000000000002</v>
      </c>
      <c r="Q10" s="94">
        <v>2.2400000000000002</v>
      </c>
      <c r="R10" s="111"/>
      <c r="S10" s="90">
        <v>2.84</v>
      </c>
      <c r="T10" s="90">
        <v>2.91</v>
      </c>
      <c r="U10" s="90">
        <v>3.05</v>
      </c>
      <c r="V10" s="90">
        <v>3.17</v>
      </c>
      <c r="W10" s="94">
        <v>3.15</v>
      </c>
      <c r="X10" s="31"/>
      <c r="Y10" s="90">
        <v>5.26</v>
      </c>
      <c r="Z10" s="90">
        <v>5.5</v>
      </c>
      <c r="AA10" s="90">
        <v>5.58</v>
      </c>
      <c r="AB10" s="90">
        <v>5.44</v>
      </c>
      <c r="AC10" s="90">
        <v>5.75</v>
      </c>
      <c r="AD10" s="90">
        <v>5.55</v>
      </c>
      <c r="AE10" s="90">
        <v>5.76</v>
      </c>
      <c r="AF10" s="90">
        <v>5.85</v>
      </c>
      <c r="AG10" s="90">
        <v>5.71</v>
      </c>
      <c r="AH10" s="94">
        <v>5.55</v>
      </c>
    </row>
    <row r="11" spans="1:34" ht="16.5" x14ac:dyDescent="0.35">
      <c r="A11" s="109"/>
      <c r="B11" s="96">
        <v>3.09</v>
      </c>
      <c r="C11" s="96">
        <v>3.1</v>
      </c>
      <c r="D11" s="96">
        <v>3.09</v>
      </c>
      <c r="E11" s="96">
        <v>3</v>
      </c>
      <c r="F11" s="97">
        <v>2.8</v>
      </c>
      <c r="G11" s="23"/>
      <c r="H11" s="96">
        <v>2.1800000000000002</v>
      </c>
      <c r="I11" s="96">
        <v>2.29</v>
      </c>
      <c r="J11" s="96">
        <v>2.34</v>
      </c>
      <c r="K11" s="96">
        <v>2.34</v>
      </c>
      <c r="L11" s="96">
        <v>2.37</v>
      </c>
      <c r="M11" s="96">
        <v>2.41</v>
      </c>
      <c r="N11" s="96">
        <v>2.35</v>
      </c>
      <c r="O11" s="96">
        <v>2.36</v>
      </c>
      <c r="P11" s="96">
        <v>2.2200000000000002</v>
      </c>
      <c r="Q11" s="97">
        <v>2.34</v>
      </c>
      <c r="R11" s="109"/>
      <c r="S11" s="96">
        <v>2.85</v>
      </c>
      <c r="T11" s="96">
        <v>2.87</v>
      </c>
      <c r="U11" s="96">
        <v>3.16</v>
      </c>
      <c r="V11" s="96">
        <v>3.17</v>
      </c>
      <c r="W11" s="97">
        <v>3.2</v>
      </c>
      <c r="X11" s="23"/>
      <c r="Y11" s="96">
        <v>5.29</v>
      </c>
      <c r="Z11" s="96">
        <v>5.39</v>
      </c>
      <c r="AA11" s="96">
        <v>5.44</v>
      </c>
      <c r="AB11" s="96">
        <v>5.49</v>
      </c>
      <c r="AC11" s="96">
        <v>5.6</v>
      </c>
      <c r="AD11" s="96">
        <v>5.72</v>
      </c>
      <c r="AE11" s="96">
        <v>5.63</v>
      </c>
      <c r="AF11" s="96">
        <v>5.78</v>
      </c>
      <c r="AG11" s="96">
        <v>5.74</v>
      </c>
      <c r="AH11" s="97">
        <v>5.72</v>
      </c>
    </row>
    <row r="12" spans="1:34" ht="16.5" x14ac:dyDescent="0.35">
      <c r="A12" s="109"/>
      <c r="B12" s="90">
        <v>3.06</v>
      </c>
      <c r="C12" s="90">
        <v>3.07</v>
      </c>
      <c r="D12" s="90">
        <v>3.08</v>
      </c>
      <c r="E12" s="90">
        <v>2.87</v>
      </c>
      <c r="F12" s="94">
        <v>2.73</v>
      </c>
      <c r="G12" s="25"/>
      <c r="H12" s="90">
        <v>2.21</v>
      </c>
      <c r="I12" s="90">
        <v>2.34</v>
      </c>
      <c r="J12" s="90">
        <v>2.33</v>
      </c>
      <c r="K12" s="90">
        <v>2.34</v>
      </c>
      <c r="L12" s="90">
        <v>2.2599999999999998</v>
      </c>
      <c r="M12" s="90">
        <v>2.27</v>
      </c>
      <c r="N12" s="90">
        <v>2.35</v>
      </c>
      <c r="O12" s="90">
        <v>2.2799999999999998</v>
      </c>
      <c r="P12" s="90">
        <v>2.2799999999999998</v>
      </c>
      <c r="Q12" s="94">
        <v>2.27</v>
      </c>
      <c r="R12" s="109"/>
      <c r="S12" s="90">
        <v>2.77</v>
      </c>
      <c r="T12" s="90">
        <v>2.89</v>
      </c>
      <c r="U12" s="90">
        <v>3.15</v>
      </c>
      <c r="V12" s="90">
        <v>3.19</v>
      </c>
      <c r="W12" s="94">
        <v>3.19</v>
      </c>
      <c r="X12" s="25"/>
      <c r="Y12" s="90">
        <v>5.31</v>
      </c>
      <c r="Z12" s="90">
        <v>5.52</v>
      </c>
      <c r="AA12" s="90">
        <v>5.5</v>
      </c>
      <c r="AB12" s="90">
        <v>5.57</v>
      </c>
      <c r="AC12" s="90">
        <v>5.64</v>
      </c>
      <c r="AD12" s="90">
        <v>5.7</v>
      </c>
      <c r="AE12" s="90">
        <v>5.77</v>
      </c>
      <c r="AF12" s="90">
        <v>5.75</v>
      </c>
      <c r="AG12" s="90">
        <v>5.69</v>
      </c>
      <c r="AH12" s="94">
        <v>5.57</v>
      </c>
    </row>
    <row r="13" spans="1:34" thickBot="1" x14ac:dyDescent="0.4">
      <c r="A13" s="112"/>
      <c r="B13" s="92">
        <v>3.1</v>
      </c>
      <c r="C13" s="92">
        <v>3.13</v>
      </c>
      <c r="D13" s="92">
        <v>3.13</v>
      </c>
      <c r="E13" s="92">
        <v>2.82</v>
      </c>
      <c r="F13" s="93">
        <v>2.76</v>
      </c>
      <c r="G13" s="33"/>
      <c r="H13" s="92">
        <v>2.15</v>
      </c>
      <c r="I13" s="92">
        <v>2.3199999999999998</v>
      </c>
      <c r="J13" s="92">
        <v>2.38</v>
      </c>
      <c r="K13" s="92">
        <v>2.41</v>
      </c>
      <c r="L13" s="92">
        <v>2.2999999999999998</v>
      </c>
      <c r="M13" s="92">
        <v>2.38</v>
      </c>
      <c r="N13" s="92">
        <v>2.31</v>
      </c>
      <c r="O13" s="92">
        <v>2.34</v>
      </c>
      <c r="P13" s="92">
        <v>2.21</v>
      </c>
      <c r="Q13" s="93">
        <v>2.31</v>
      </c>
      <c r="R13" s="112"/>
      <c r="S13" s="92">
        <v>2.75</v>
      </c>
      <c r="T13" s="92">
        <v>2.85</v>
      </c>
      <c r="U13" s="92">
        <v>3.06</v>
      </c>
      <c r="V13" s="92">
        <v>3.19</v>
      </c>
      <c r="W13" s="93">
        <v>3.12</v>
      </c>
      <c r="X13" s="33"/>
      <c r="Y13" s="92">
        <v>5.25</v>
      </c>
      <c r="Z13" s="92">
        <v>5.4</v>
      </c>
      <c r="AA13" s="92">
        <v>5.52</v>
      </c>
      <c r="AB13" s="92">
        <v>5.47</v>
      </c>
      <c r="AC13" s="92">
        <v>5.57</v>
      </c>
      <c r="AD13" s="92">
        <v>5.55</v>
      </c>
      <c r="AE13" s="92">
        <v>5.65</v>
      </c>
      <c r="AF13" s="92">
        <v>5.67</v>
      </c>
      <c r="AG13" s="92">
        <v>5.66</v>
      </c>
      <c r="AH13" s="93">
        <v>5.46</v>
      </c>
    </row>
    <row r="14" spans="1:34" ht="16.5" x14ac:dyDescent="0.35">
      <c r="A14" s="113" t="s">
        <v>75</v>
      </c>
      <c r="B14" s="114">
        <v>2.85</v>
      </c>
      <c r="C14" s="115">
        <v>2.91</v>
      </c>
      <c r="D14" s="115">
        <v>2.84</v>
      </c>
      <c r="E14" s="115">
        <v>2.59</v>
      </c>
      <c r="F14" s="116">
        <v>2.5299999999999998</v>
      </c>
      <c r="G14" s="113" t="s">
        <v>75</v>
      </c>
      <c r="H14" s="115">
        <v>1.91</v>
      </c>
      <c r="I14" s="115">
        <v>2.09</v>
      </c>
      <c r="J14" s="115">
        <v>2.14</v>
      </c>
      <c r="K14" s="115">
        <v>2.14</v>
      </c>
      <c r="L14" s="115">
        <v>2.0699999999999998</v>
      </c>
      <c r="M14" s="115">
        <v>2.08</v>
      </c>
      <c r="N14" s="115">
        <v>2.08</v>
      </c>
      <c r="O14" s="115">
        <v>2.04</v>
      </c>
      <c r="P14" s="115">
        <v>2.0099999999999998</v>
      </c>
      <c r="Q14" s="116">
        <v>1.91</v>
      </c>
      <c r="R14" s="113" t="s">
        <v>75</v>
      </c>
      <c r="S14" s="114">
        <v>1.38</v>
      </c>
      <c r="T14" s="115">
        <v>1.45</v>
      </c>
      <c r="U14" s="115">
        <v>1.67</v>
      </c>
      <c r="V14" s="115">
        <v>1.63</v>
      </c>
      <c r="W14" s="116">
        <v>1.69</v>
      </c>
      <c r="X14" s="113" t="s">
        <v>75</v>
      </c>
      <c r="Y14" s="115">
        <v>4.01</v>
      </c>
      <c r="Z14" s="115">
        <v>3.88</v>
      </c>
      <c r="AA14" s="115">
        <v>3.78</v>
      </c>
      <c r="AB14" s="115">
        <v>3.91</v>
      </c>
      <c r="AC14" s="115">
        <v>4.1100000000000003</v>
      </c>
      <c r="AD14" s="115">
        <v>4.3</v>
      </c>
      <c r="AE14" s="115">
        <v>4.25</v>
      </c>
      <c r="AF14" s="115">
        <v>4.3</v>
      </c>
      <c r="AG14" s="115">
        <v>4.13</v>
      </c>
      <c r="AH14" s="116">
        <v>3.9</v>
      </c>
    </row>
    <row r="15" spans="1:34" ht="16.5" x14ac:dyDescent="0.35">
      <c r="A15" s="14"/>
      <c r="B15" s="98">
        <v>2.89</v>
      </c>
      <c r="C15" s="98">
        <v>2.92</v>
      </c>
      <c r="D15" s="98">
        <v>2.81</v>
      </c>
      <c r="E15" s="98">
        <v>2.6</v>
      </c>
      <c r="F15" s="99">
        <v>2.57</v>
      </c>
      <c r="G15" s="25"/>
      <c r="H15" s="98">
        <v>1.97</v>
      </c>
      <c r="I15" s="98">
        <v>2.08</v>
      </c>
      <c r="J15" s="98">
        <v>2.14</v>
      </c>
      <c r="K15" s="98">
        <v>2.15</v>
      </c>
      <c r="L15" s="98">
        <v>2.13</v>
      </c>
      <c r="M15" s="98">
        <v>2.13</v>
      </c>
      <c r="N15" s="98">
        <v>2.0699999999999998</v>
      </c>
      <c r="O15" s="98">
        <v>2.0699999999999998</v>
      </c>
      <c r="P15" s="98">
        <v>2.04</v>
      </c>
      <c r="Q15" s="99">
        <v>1.97</v>
      </c>
      <c r="R15" s="14"/>
      <c r="S15" s="98">
        <v>1.36</v>
      </c>
      <c r="T15" s="98">
        <v>1.46</v>
      </c>
      <c r="U15" s="98">
        <v>1.66</v>
      </c>
      <c r="V15" s="98">
        <v>1.64</v>
      </c>
      <c r="W15" s="99">
        <v>1.67</v>
      </c>
      <c r="X15" s="25"/>
      <c r="Y15" s="98">
        <v>4.0199999999999996</v>
      </c>
      <c r="Z15" s="98">
        <v>3.81</v>
      </c>
      <c r="AA15" s="98">
        <v>3.88</v>
      </c>
      <c r="AB15" s="98">
        <v>3.91</v>
      </c>
      <c r="AC15" s="98">
        <v>4.01</v>
      </c>
      <c r="AD15" s="98">
        <v>4.2300000000000004</v>
      </c>
      <c r="AE15" s="98">
        <v>4.2</v>
      </c>
      <c r="AF15" s="98">
        <v>4.22</v>
      </c>
      <c r="AG15" s="98">
        <v>4.18</v>
      </c>
      <c r="AH15" s="99">
        <v>3.92</v>
      </c>
    </row>
    <row r="16" spans="1:34" ht="16.5" x14ac:dyDescent="0.35">
      <c r="A16" s="14"/>
      <c r="B16" s="98">
        <v>2.96</v>
      </c>
      <c r="C16" s="98">
        <v>2.97</v>
      </c>
      <c r="D16" s="98">
        <v>2.84</v>
      </c>
      <c r="E16" s="98">
        <v>2.62</v>
      </c>
      <c r="F16" s="99">
        <v>2.6</v>
      </c>
      <c r="G16" s="25"/>
      <c r="H16" s="98">
        <v>2</v>
      </c>
      <c r="I16" s="98">
        <v>2.09</v>
      </c>
      <c r="J16" s="98">
        <v>2.12</v>
      </c>
      <c r="K16" s="98">
        <v>2.11</v>
      </c>
      <c r="L16" s="98">
        <v>2.12</v>
      </c>
      <c r="M16" s="98">
        <v>2.1</v>
      </c>
      <c r="N16" s="98">
        <v>2.12</v>
      </c>
      <c r="O16" s="98">
        <v>2.04</v>
      </c>
      <c r="P16" s="98">
        <v>2.02</v>
      </c>
      <c r="Q16" s="99">
        <v>2</v>
      </c>
      <c r="R16" s="14"/>
      <c r="S16" s="98">
        <v>1.32</v>
      </c>
      <c r="T16" s="98">
        <v>1.43</v>
      </c>
      <c r="U16" s="98">
        <v>1.63</v>
      </c>
      <c r="V16" s="98">
        <v>1.65</v>
      </c>
      <c r="W16" s="99">
        <v>1.67</v>
      </c>
      <c r="X16" s="25"/>
      <c r="Y16" s="98">
        <v>4.03</v>
      </c>
      <c r="Z16" s="98">
        <v>3.82</v>
      </c>
      <c r="AA16" s="98">
        <v>3.92</v>
      </c>
      <c r="AB16" s="98">
        <v>3.88</v>
      </c>
      <c r="AC16" s="98">
        <v>4.0199999999999996</v>
      </c>
      <c r="AD16" s="98">
        <v>4.1500000000000004</v>
      </c>
      <c r="AE16" s="98">
        <v>4.18</v>
      </c>
      <c r="AF16" s="98">
        <v>4.2</v>
      </c>
      <c r="AG16" s="98">
        <v>4.1500000000000004</v>
      </c>
      <c r="AH16" s="99">
        <v>3.94</v>
      </c>
    </row>
    <row r="17" spans="1:34" ht="16.5" x14ac:dyDescent="0.35">
      <c r="A17" s="14"/>
      <c r="B17" s="98">
        <v>2.97</v>
      </c>
      <c r="C17" s="98">
        <v>2.9</v>
      </c>
      <c r="D17" s="98">
        <v>2.85</v>
      </c>
      <c r="E17" s="98">
        <v>2.64</v>
      </c>
      <c r="F17" s="99">
        <v>2.64</v>
      </c>
      <c r="G17" s="25"/>
      <c r="H17" s="98">
        <v>1.99</v>
      </c>
      <c r="I17" s="98">
        <v>2.09</v>
      </c>
      <c r="J17" s="98">
        <v>2.17</v>
      </c>
      <c r="K17" s="98">
        <v>2.09</v>
      </c>
      <c r="L17" s="98">
        <v>2.11</v>
      </c>
      <c r="M17" s="98">
        <v>2.13</v>
      </c>
      <c r="N17" s="98">
        <v>2.11</v>
      </c>
      <c r="O17" s="98">
        <v>2.09</v>
      </c>
      <c r="P17" s="98">
        <v>2.0299999999999998</v>
      </c>
      <c r="Q17" s="99">
        <v>1.93</v>
      </c>
      <c r="R17" s="14"/>
      <c r="S17" s="98">
        <v>1.33</v>
      </c>
      <c r="T17" s="98">
        <v>1.42</v>
      </c>
      <c r="U17" s="98">
        <v>1.63</v>
      </c>
      <c r="V17" s="98">
        <v>1.64</v>
      </c>
      <c r="W17" s="99">
        <v>1.63</v>
      </c>
      <c r="X17" s="25"/>
      <c r="Y17" s="98">
        <v>4.03</v>
      </c>
      <c r="Z17" s="98">
        <v>3.84</v>
      </c>
      <c r="AA17" s="98">
        <v>3.83</v>
      </c>
      <c r="AB17" s="98">
        <v>3.82</v>
      </c>
      <c r="AC17" s="98">
        <v>3.99</v>
      </c>
      <c r="AD17" s="98">
        <v>4.16</v>
      </c>
      <c r="AE17" s="98">
        <v>4.13</v>
      </c>
      <c r="AF17" s="98">
        <v>4.1500000000000004</v>
      </c>
      <c r="AG17" s="98">
        <v>4.07</v>
      </c>
      <c r="AH17" s="99">
        <v>3.99</v>
      </c>
    </row>
    <row r="18" spans="1:34" ht="16.5" x14ac:dyDescent="0.35">
      <c r="A18" s="14"/>
      <c r="B18" s="98">
        <v>2.9</v>
      </c>
      <c r="C18" s="98">
        <v>2.91</v>
      </c>
      <c r="D18" s="98">
        <v>2.82</v>
      </c>
      <c r="E18" s="98">
        <v>2.59</v>
      </c>
      <c r="F18" s="99">
        <v>2.5499999999999998</v>
      </c>
      <c r="G18" s="25"/>
      <c r="H18" s="98">
        <v>1.94</v>
      </c>
      <c r="I18" s="98">
        <v>2.06</v>
      </c>
      <c r="J18" s="98">
        <v>2.06</v>
      </c>
      <c r="K18" s="98">
        <v>2.09</v>
      </c>
      <c r="L18" s="98">
        <v>2.08</v>
      </c>
      <c r="M18" s="98">
        <v>2.1</v>
      </c>
      <c r="N18" s="98">
        <v>2.1</v>
      </c>
      <c r="O18" s="98">
        <v>2.0499999999999998</v>
      </c>
      <c r="P18" s="98">
        <v>2</v>
      </c>
      <c r="Q18" s="99">
        <v>1.84</v>
      </c>
      <c r="R18" s="14"/>
      <c r="S18" s="98">
        <v>1.35</v>
      </c>
      <c r="T18" s="98">
        <v>1.43</v>
      </c>
      <c r="U18" s="98">
        <v>1.64</v>
      </c>
      <c r="V18" s="98">
        <v>1.65</v>
      </c>
      <c r="W18" s="99">
        <v>1.69</v>
      </c>
      <c r="X18" s="25"/>
      <c r="Y18" s="98">
        <v>3.95</v>
      </c>
      <c r="Z18" s="98">
        <v>3.75</v>
      </c>
      <c r="AA18" s="98">
        <v>3.72</v>
      </c>
      <c r="AB18" s="98">
        <v>3.8</v>
      </c>
      <c r="AC18" s="98">
        <v>3.93</v>
      </c>
      <c r="AD18" s="98">
        <v>4.0199999999999996</v>
      </c>
      <c r="AE18" s="98">
        <v>4.0599999999999996</v>
      </c>
      <c r="AF18" s="98">
        <v>4.0999999999999996</v>
      </c>
      <c r="AG18" s="98">
        <v>4.05</v>
      </c>
      <c r="AH18" s="99">
        <v>3.93</v>
      </c>
    </row>
    <row r="19" spans="1:34" ht="16.5" x14ac:dyDescent="0.35">
      <c r="A19" s="14"/>
      <c r="B19" s="98">
        <v>2.81</v>
      </c>
      <c r="C19" s="98">
        <v>2.9</v>
      </c>
      <c r="D19" s="98">
        <v>2.9</v>
      </c>
      <c r="E19" s="98">
        <v>2.63</v>
      </c>
      <c r="F19" s="99">
        <v>2.5099999999999998</v>
      </c>
      <c r="G19" s="25"/>
      <c r="H19" s="98">
        <v>2.04</v>
      </c>
      <c r="I19" s="98">
        <v>2.17</v>
      </c>
      <c r="J19" s="98">
        <v>2.2000000000000002</v>
      </c>
      <c r="K19" s="98">
        <v>2.19</v>
      </c>
      <c r="L19" s="98">
        <v>2.14</v>
      </c>
      <c r="M19" s="98">
        <v>2.16</v>
      </c>
      <c r="N19" s="98">
        <v>2.13</v>
      </c>
      <c r="O19" s="98">
        <v>2.11</v>
      </c>
      <c r="P19" s="98">
        <v>1.97</v>
      </c>
      <c r="Q19" s="99">
        <v>2.04</v>
      </c>
      <c r="R19" s="14"/>
      <c r="S19" s="98">
        <v>1.76</v>
      </c>
      <c r="T19" s="98">
        <v>1.82</v>
      </c>
      <c r="U19" s="98">
        <v>2.04</v>
      </c>
      <c r="V19" s="98">
        <v>2.12</v>
      </c>
      <c r="W19" s="99">
        <v>2.14</v>
      </c>
      <c r="X19" s="25"/>
      <c r="Y19" s="98">
        <v>4.2</v>
      </c>
      <c r="Z19" s="98">
        <v>4.07</v>
      </c>
      <c r="AA19" s="98">
        <v>4.25</v>
      </c>
      <c r="AB19" s="98">
        <v>4.29</v>
      </c>
      <c r="AC19" s="98">
        <v>4.17</v>
      </c>
      <c r="AD19" s="98">
        <v>4.3</v>
      </c>
      <c r="AE19" s="98">
        <v>4.51</v>
      </c>
      <c r="AF19" s="98">
        <v>4.6100000000000003</v>
      </c>
      <c r="AG19" s="98">
        <v>4.5199999999999996</v>
      </c>
      <c r="AH19" s="99">
        <v>4.46</v>
      </c>
    </row>
    <row r="20" spans="1:34" ht="16.5" x14ac:dyDescent="0.35">
      <c r="A20" s="14"/>
      <c r="B20" s="98">
        <v>2.82</v>
      </c>
      <c r="C20" s="98">
        <v>2.86</v>
      </c>
      <c r="D20" s="98">
        <v>2.88</v>
      </c>
      <c r="E20" s="98">
        <v>2.65</v>
      </c>
      <c r="F20" s="99">
        <v>2.5</v>
      </c>
      <c r="G20" s="25"/>
      <c r="H20" s="98">
        <v>1.94</v>
      </c>
      <c r="I20" s="98">
        <v>2.1</v>
      </c>
      <c r="J20" s="98">
        <v>2.11</v>
      </c>
      <c r="K20" s="98">
        <v>2.09</v>
      </c>
      <c r="L20" s="98">
        <v>2.12</v>
      </c>
      <c r="M20" s="98">
        <v>2.14</v>
      </c>
      <c r="N20" s="98">
        <v>2.13</v>
      </c>
      <c r="O20" s="98">
        <v>2.09</v>
      </c>
      <c r="P20" s="98">
        <v>2.0299999999999998</v>
      </c>
      <c r="Q20" s="99">
        <v>1.98</v>
      </c>
      <c r="R20" s="14"/>
      <c r="S20" s="98">
        <v>1.73</v>
      </c>
      <c r="T20" s="98">
        <v>1.79</v>
      </c>
      <c r="U20" s="98">
        <v>2.02</v>
      </c>
      <c r="V20" s="98">
        <v>2.0699999999999998</v>
      </c>
      <c r="W20" s="99">
        <v>2.06</v>
      </c>
      <c r="X20" s="25"/>
      <c r="Y20" s="98">
        <v>4.09</v>
      </c>
      <c r="Z20" s="98">
        <v>4.05</v>
      </c>
      <c r="AA20" s="98">
        <v>4.24</v>
      </c>
      <c r="AB20" s="98">
        <v>4.1100000000000003</v>
      </c>
      <c r="AC20" s="98">
        <v>4.1500000000000004</v>
      </c>
      <c r="AD20" s="98">
        <v>4.3</v>
      </c>
      <c r="AE20" s="98">
        <v>4.37</v>
      </c>
      <c r="AF20" s="98">
        <v>4.4400000000000004</v>
      </c>
      <c r="AG20" s="98">
        <v>4.3899999999999997</v>
      </c>
      <c r="AH20" s="99">
        <v>4.4000000000000004</v>
      </c>
    </row>
    <row r="21" spans="1:34" ht="16.5" x14ac:dyDescent="0.35">
      <c r="A21" s="14"/>
      <c r="B21" s="98">
        <v>2.78</v>
      </c>
      <c r="C21" s="98">
        <v>2.87</v>
      </c>
      <c r="D21" s="98">
        <v>2.84</v>
      </c>
      <c r="E21" s="98">
        <v>2.63</v>
      </c>
      <c r="F21" s="99">
        <v>2.5499999999999998</v>
      </c>
      <c r="G21" s="25"/>
      <c r="H21" s="98">
        <v>2.0099999999999998</v>
      </c>
      <c r="I21" s="98">
        <v>2.13</v>
      </c>
      <c r="J21" s="98">
        <v>2.17</v>
      </c>
      <c r="K21" s="98">
        <v>2.2000000000000002</v>
      </c>
      <c r="L21" s="98">
        <v>2.15</v>
      </c>
      <c r="M21" s="98">
        <v>2.17</v>
      </c>
      <c r="N21" s="98">
        <v>2.16</v>
      </c>
      <c r="O21" s="98">
        <v>2.16</v>
      </c>
      <c r="P21" s="98">
        <v>2.0499999999999998</v>
      </c>
      <c r="Q21" s="99">
        <v>2.16</v>
      </c>
      <c r="R21" s="14"/>
      <c r="S21" s="98">
        <v>1.76</v>
      </c>
      <c r="T21" s="98">
        <v>1.79</v>
      </c>
      <c r="U21" s="98">
        <v>2.08</v>
      </c>
      <c r="V21" s="98">
        <v>2.12</v>
      </c>
      <c r="W21" s="99">
        <v>2.15</v>
      </c>
      <c r="X21" s="25"/>
      <c r="Y21" s="98">
        <v>4.16</v>
      </c>
      <c r="Z21" s="98">
        <v>4.07</v>
      </c>
      <c r="AA21" s="98">
        <v>4.2699999999999996</v>
      </c>
      <c r="AB21" s="98">
        <v>4.12</v>
      </c>
      <c r="AC21" s="98">
        <v>4.12</v>
      </c>
      <c r="AD21" s="98">
        <v>4.28</v>
      </c>
      <c r="AE21" s="98">
        <v>4.38</v>
      </c>
      <c r="AF21" s="98">
        <v>4.4400000000000004</v>
      </c>
      <c r="AG21" s="98">
        <v>4.37</v>
      </c>
      <c r="AH21" s="99">
        <v>4.3099999999999996</v>
      </c>
    </row>
    <row r="22" spans="1:34" ht="16.5" x14ac:dyDescent="0.35">
      <c r="A22" s="14"/>
      <c r="B22" s="98">
        <v>2.8</v>
      </c>
      <c r="C22" s="98">
        <v>2.87</v>
      </c>
      <c r="D22" s="98">
        <v>2.87</v>
      </c>
      <c r="E22" s="98">
        <v>2.64</v>
      </c>
      <c r="F22" s="99">
        <v>2.54</v>
      </c>
      <c r="G22" s="25"/>
      <c r="H22" s="98">
        <v>1.96</v>
      </c>
      <c r="I22" s="98">
        <v>2.14</v>
      </c>
      <c r="J22" s="98">
        <v>2.13</v>
      </c>
      <c r="K22" s="98">
        <v>2.09</v>
      </c>
      <c r="L22" s="98">
        <v>2.09</v>
      </c>
      <c r="M22" s="98">
        <v>2.12</v>
      </c>
      <c r="N22" s="98">
        <v>2.12</v>
      </c>
      <c r="O22" s="98">
        <v>2.11</v>
      </c>
      <c r="P22" s="98">
        <v>2.04</v>
      </c>
      <c r="Q22" s="99">
        <v>2.11</v>
      </c>
      <c r="R22" s="14"/>
      <c r="S22" s="98">
        <v>1.76</v>
      </c>
      <c r="T22" s="98">
        <v>1.78</v>
      </c>
      <c r="U22" s="98">
        <v>2.0499999999999998</v>
      </c>
      <c r="V22" s="98">
        <v>2.08</v>
      </c>
      <c r="W22" s="99">
        <v>2.12</v>
      </c>
      <c r="X22" s="25"/>
      <c r="Y22" s="98">
        <v>4.1100000000000003</v>
      </c>
      <c r="Z22" s="98">
        <v>4.0599999999999996</v>
      </c>
      <c r="AA22" s="98">
        <v>4.1399999999999997</v>
      </c>
      <c r="AB22" s="98">
        <v>4.1399999999999997</v>
      </c>
      <c r="AC22" s="98">
        <v>4.1399999999999997</v>
      </c>
      <c r="AD22" s="98">
        <v>4.3099999999999996</v>
      </c>
      <c r="AE22" s="98">
        <v>4.3899999999999997</v>
      </c>
      <c r="AF22" s="98">
        <v>4.3899999999999997</v>
      </c>
      <c r="AG22" s="98">
        <v>4.3600000000000003</v>
      </c>
      <c r="AH22" s="99">
        <v>4.3099999999999996</v>
      </c>
    </row>
    <row r="23" spans="1:34" thickBot="1" x14ac:dyDescent="0.4">
      <c r="A23" s="107"/>
      <c r="B23" s="117">
        <v>2.8</v>
      </c>
      <c r="C23" s="117">
        <v>2.89</v>
      </c>
      <c r="D23" s="117">
        <v>2.84</v>
      </c>
      <c r="E23" s="117">
        <v>2.64</v>
      </c>
      <c r="F23" s="118">
        <v>2.4900000000000002</v>
      </c>
      <c r="G23" s="106"/>
      <c r="H23" s="117">
        <v>2</v>
      </c>
      <c r="I23" s="117">
        <v>2.13</v>
      </c>
      <c r="J23" s="117">
        <v>2.13</v>
      </c>
      <c r="K23" s="117">
        <v>2.12</v>
      </c>
      <c r="L23" s="117">
        <v>2.19</v>
      </c>
      <c r="M23" s="117">
        <v>2.15</v>
      </c>
      <c r="N23" s="117">
        <v>2.15</v>
      </c>
      <c r="O23" s="117">
        <v>2.13</v>
      </c>
      <c r="P23" s="117">
        <v>2</v>
      </c>
      <c r="Q23" s="118">
        <v>2.1</v>
      </c>
      <c r="R23" s="107"/>
      <c r="S23" s="117">
        <v>1.75</v>
      </c>
      <c r="T23" s="117">
        <v>1.77</v>
      </c>
      <c r="U23" s="117">
        <v>2.02</v>
      </c>
      <c r="V23" s="117">
        <v>2.1</v>
      </c>
      <c r="W23" s="118">
        <v>2.15</v>
      </c>
      <c r="X23" s="106"/>
      <c r="Y23" s="117">
        <v>4.09</v>
      </c>
      <c r="Z23" s="117">
        <v>4.05</v>
      </c>
      <c r="AA23" s="117">
        <v>4.17</v>
      </c>
      <c r="AB23" s="117">
        <v>4.16</v>
      </c>
      <c r="AC23" s="117">
        <v>4.16</v>
      </c>
      <c r="AD23" s="117">
        <v>4.2699999999999996</v>
      </c>
      <c r="AE23" s="117">
        <v>4.3</v>
      </c>
      <c r="AF23" s="117">
        <v>4.3899999999999997</v>
      </c>
      <c r="AG23" s="117">
        <v>4.37</v>
      </c>
      <c r="AH23" s="118">
        <v>4.32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0.25719999999999921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0.21510000000000096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1.2733999999999999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1.4254999999999978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0.44845128205128071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0.33092307692307837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0.91705761316872414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0.9427910052910039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1.4529821538461494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1.0721907692307739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1.1885066666666664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1.4254999999999978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0.23999999999999977</v>
      </c>
      <c r="C33" s="67">
        <f t="shared" ref="C33:F33" si="0">C4-C14</f>
        <v>0.2799999999999998</v>
      </c>
      <c r="D33" s="67">
        <f t="shared" si="0"/>
        <v>0.27</v>
      </c>
      <c r="E33" s="67">
        <f t="shared" si="0"/>
        <v>0.18999999999999995</v>
      </c>
      <c r="F33" s="68">
        <f t="shared" si="0"/>
        <v>0.27</v>
      </c>
      <c r="G33" s="69" t="s">
        <v>56</v>
      </c>
      <c r="H33" s="22">
        <f>H4-H14</f>
        <v>0.28000000000000003</v>
      </c>
      <c r="I33" s="22">
        <f t="shared" ref="I33:Q33" si="1">I4-I14</f>
        <v>0.24000000000000021</v>
      </c>
      <c r="J33" s="22">
        <f t="shared" si="1"/>
        <v>0.20999999999999996</v>
      </c>
      <c r="K33" s="22">
        <f t="shared" si="1"/>
        <v>0.20999999999999996</v>
      </c>
      <c r="L33" s="22">
        <f t="shared" si="1"/>
        <v>0.27</v>
      </c>
      <c r="M33" s="22">
        <f t="shared" si="1"/>
        <v>0.31999999999999984</v>
      </c>
      <c r="N33" s="22">
        <f t="shared" si="1"/>
        <v>0.23999999999999977</v>
      </c>
      <c r="O33" s="22">
        <f t="shared" si="1"/>
        <v>0.25999999999999979</v>
      </c>
      <c r="P33" s="22">
        <f t="shared" si="1"/>
        <v>0.21000000000000041</v>
      </c>
      <c r="Q33" s="70">
        <f t="shared" si="1"/>
        <v>0.29000000000000026</v>
      </c>
      <c r="R33" s="66" t="s">
        <v>52</v>
      </c>
      <c r="S33" s="67">
        <f>S4-S14</f>
        <v>1.4100000000000001</v>
      </c>
      <c r="T33" s="67">
        <f t="shared" ref="T33:W33" si="2">T4-T14</f>
        <v>1.4200000000000002</v>
      </c>
      <c r="U33" s="67">
        <f t="shared" si="2"/>
        <v>1.38</v>
      </c>
      <c r="V33" s="67">
        <f t="shared" si="2"/>
        <v>1.4700000000000002</v>
      </c>
      <c r="W33" s="68">
        <f t="shared" si="2"/>
        <v>1.4</v>
      </c>
      <c r="X33" s="69" t="s">
        <v>56</v>
      </c>
      <c r="Y33" s="22">
        <f>Y4-Y14</f>
        <v>1.42</v>
      </c>
      <c r="Z33" s="22">
        <f t="shared" ref="Z33:AH33" si="3">Z4-Z14</f>
        <v>1.5</v>
      </c>
      <c r="AA33" s="22">
        <f t="shared" si="3"/>
        <v>1.6099999999999999</v>
      </c>
      <c r="AB33" s="22">
        <f t="shared" si="3"/>
        <v>1.58</v>
      </c>
      <c r="AC33" s="22">
        <f t="shared" si="3"/>
        <v>1.4499999999999993</v>
      </c>
      <c r="AD33" s="22">
        <f t="shared" si="3"/>
        <v>1.4500000000000002</v>
      </c>
      <c r="AE33" s="22">
        <f t="shared" si="3"/>
        <v>1.4400000000000004</v>
      </c>
      <c r="AF33" s="22">
        <f t="shared" si="3"/>
        <v>1.4100000000000001</v>
      </c>
      <c r="AG33" s="22">
        <f t="shared" si="3"/>
        <v>1.4000000000000004</v>
      </c>
      <c r="AH33" s="70">
        <f t="shared" si="3"/>
        <v>1.3300000000000005</v>
      </c>
    </row>
    <row r="34" spans="1:34" ht="16.5" x14ac:dyDescent="0.35">
      <c r="A34" s="55"/>
      <c r="B34" s="54">
        <f t="shared" ref="B34:F42" si="4">B5-B15</f>
        <v>0.21999999999999975</v>
      </c>
      <c r="C34" s="54">
        <f t="shared" si="4"/>
        <v>0.24000000000000021</v>
      </c>
      <c r="D34" s="54">
        <f t="shared" si="4"/>
        <v>0.27</v>
      </c>
      <c r="E34" s="54">
        <f t="shared" si="4"/>
        <v>0.29999999999999982</v>
      </c>
      <c r="F34" s="56">
        <f t="shared" si="4"/>
        <v>0.25</v>
      </c>
      <c r="G34" s="71"/>
      <c r="H34" s="22">
        <f t="shared" ref="H34:Q42" si="5">H5-H15</f>
        <v>0.21000000000000019</v>
      </c>
      <c r="I34" s="22">
        <f t="shared" si="5"/>
        <v>0.23999999999999977</v>
      </c>
      <c r="J34" s="22">
        <f t="shared" si="5"/>
        <v>0.18999999999999995</v>
      </c>
      <c r="K34" s="22">
        <f t="shared" si="5"/>
        <v>0.18999999999999995</v>
      </c>
      <c r="L34" s="22">
        <f t="shared" si="5"/>
        <v>0.22999999999999998</v>
      </c>
      <c r="M34" s="22">
        <f t="shared" si="5"/>
        <v>0.20000000000000018</v>
      </c>
      <c r="N34" s="22">
        <f t="shared" si="5"/>
        <v>0.2200000000000002</v>
      </c>
      <c r="O34" s="22">
        <f t="shared" si="5"/>
        <v>0.18999999999999995</v>
      </c>
      <c r="P34" s="22">
        <f t="shared" si="5"/>
        <v>0.20000000000000018</v>
      </c>
      <c r="Q34" s="70">
        <f t="shared" si="5"/>
        <v>0.2300000000000002</v>
      </c>
      <c r="R34" s="55"/>
      <c r="S34" s="54">
        <f t="shared" ref="S34:W42" si="6">S5-S15</f>
        <v>1.4599999999999997</v>
      </c>
      <c r="T34" s="54">
        <f t="shared" si="6"/>
        <v>1.4700000000000002</v>
      </c>
      <c r="U34" s="54">
        <f t="shared" si="6"/>
        <v>1.4600000000000002</v>
      </c>
      <c r="V34" s="54">
        <f t="shared" si="6"/>
        <v>1.51</v>
      </c>
      <c r="W34" s="56">
        <f t="shared" si="6"/>
        <v>1.4</v>
      </c>
      <c r="X34" s="71"/>
      <c r="Y34" s="22">
        <f t="shared" ref="Y34:AH42" si="7">Y5-Y15</f>
        <v>1.3500000000000005</v>
      </c>
      <c r="Z34" s="22">
        <f t="shared" si="7"/>
        <v>1.6599999999999997</v>
      </c>
      <c r="AA34" s="22">
        <f t="shared" si="7"/>
        <v>1.4699999999999998</v>
      </c>
      <c r="AB34" s="22">
        <f t="shared" si="7"/>
        <v>1.63</v>
      </c>
      <c r="AC34" s="22">
        <f t="shared" si="7"/>
        <v>1.6500000000000004</v>
      </c>
      <c r="AD34" s="22">
        <f t="shared" si="7"/>
        <v>1.4299999999999997</v>
      </c>
      <c r="AE34" s="22">
        <f t="shared" si="7"/>
        <v>1.5199999999999996</v>
      </c>
      <c r="AF34" s="22">
        <f t="shared" si="7"/>
        <v>1.4800000000000004</v>
      </c>
      <c r="AG34" s="22">
        <f t="shared" si="7"/>
        <v>1.42</v>
      </c>
      <c r="AH34" s="70">
        <f t="shared" si="7"/>
        <v>1.4699999999999998</v>
      </c>
    </row>
    <row r="35" spans="1:34" ht="16.5" x14ac:dyDescent="0.35">
      <c r="A35" s="55"/>
      <c r="B35" s="54">
        <f t="shared" si="4"/>
        <v>0.20999999999999996</v>
      </c>
      <c r="C35" s="54">
        <f t="shared" si="4"/>
        <v>0.19999999999999973</v>
      </c>
      <c r="D35" s="54">
        <f t="shared" si="4"/>
        <v>0.24000000000000021</v>
      </c>
      <c r="E35" s="54">
        <f t="shared" si="4"/>
        <v>0.19999999999999973</v>
      </c>
      <c r="F35" s="56">
        <f t="shared" si="4"/>
        <v>0.2799999999999998</v>
      </c>
      <c r="G35" s="71"/>
      <c r="H35" s="22">
        <f t="shared" si="5"/>
        <v>0.20999999999999996</v>
      </c>
      <c r="I35" s="22">
        <f t="shared" si="5"/>
        <v>0.2200000000000002</v>
      </c>
      <c r="J35" s="22">
        <f t="shared" si="5"/>
        <v>0.21999999999999975</v>
      </c>
      <c r="K35" s="22">
        <f t="shared" si="5"/>
        <v>0.25</v>
      </c>
      <c r="L35" s="22">
        <f t="shared" si="5"/>
        <v>0.21999999999999975</v>
      </c>
      <c r="M35" s="22">
        <f t="shared" si="5"/>
        <v>0.22999999999999998</v>
      </c>
      <c r="N35" s="22">
        <f t="shared" si="5"/>
        <v>0.19999999999999973</v>
      </c>
      <c r="O35" s="22">
        <f t="shared" si="5"/>
        <v>0.25</v>
      </c>
      <c r="P35" s="22">
        <f t="shared" si="5"/>
        <v>0.2200000000000002</v>
      </c>
      <c r="Q35" s="70">
        <f t="shared" si="5"/>
        <v>0.25</v>
      </c>
      <c r="R35" s="55"/>
      <c r="S35" s="54">
        <f t="shared" si="6"/>
        <v>1.47</v>
      </c>
      <c r="T35" s="54">
        <f t="shared" si="6"/>
        <v>1.4800000000000002</v>
      </c>
      <c r="U35" s="54">
        <f t="shared" si="6"/>
        <v>1.5</v>
      </c>
      <c r="V35" s="54">
        <f t="shared" si="6"/>
        <v>1.5100000000000002</v>
      </c>
      <c r="W35" s="56">
        <f t="shared" si="6"/>
        <v>1.5100000000000002</v>
      </c>
      <c r="X35" s="71"/>
      <c r="Y35" s="22">
        <f t="shared" si="7"/>
        <v>1.3999999999999995</v>
      </c>
      <c r="Z35" s="22">
        <f t="shared" si="7"/>
        <v>1.5699999999999998</v>
      </c>
      <c r="AA35" s="22">
        <f t="shared" si="7"/>
        <v>1.4699999999999998</v>
      </c>
      <c r="AB35" s="22">
        <f t="shared" si="7"/>
        <v>1.6100000000000003</v>
      </c>
      <c r="AC35" s="22">
        <f t="shared" si="7"/>
        <v>1.6600000000000001</v>
      </c>
      <c r="AD35" s="22">
        <f t="shared" si="7"/>
        <v>1.6199999999999992</v>
      </c>
      <c r="AE35" s="22">
        <f t="shared" si="7"/>
        <v>1.6500000000000004</v>
      </c>
      <c r="AF35" s="22">
        <f t="shared" si="7"/>
        <v>1.5300000000000002</v>
      </c>
      <c r="AG35" s="22">
        <f t="shared" si="7"/>
        <v>1.54</v>
      </c>
      <c r="AH35" s="70">
        <f t="shared" si="7"/>
        <v>1.4200000000000004</v>
      </c>
    </row>
    <row r="36" spans="1:34" ht="16.5" x14ac:dyDescent="0.35">
      <c r="A36" s="55"/>
      <c r="B36" s="54">
        <f t="shared" si="4"/>
        <v>0.30999999999999961</v>
      </c>
      <c r="C36" s="54">
        <f t="shared" si="4"/>
        <v>0.29000000000000004</v>
      </c>
      <c r="D36" s="54">
        <f t="shared" si="4"/>
        <v>0.23999999999999977</v>
      </c>
      <c r="E36" s="54">
        <f t="shared" si="4"/>
        <v>0.17999999999999972</v>
      </c>
      <c r="F36" s="56">
        <f t="shared" si="4"/>
        <v>0.14999999999999991</v>
      </c>
      <c r="G36" s="71"/>
      <c r="H36" s="22">
        <f t="shared" si="5"/>
        <v>0.24</v>
      </c>
      <c r="I36" s="22">
        <f t="shared" si="5"/>
        <v>0.20999999999999996</v>
      </c>
      <c r="J36" s="22">
        <f t="shared" si="5"/>
        <v>0.16000000000000014</v>
      </c>
      <c r="K36" s="22">
        <f t="shared" si="5"/>
        <v>0.29000000000000004</v>
      </c>
      <c r="L36" s="22">
        <f t="shared" si="5"/>
        <v>0.26000000000000023</v>
      </c>
      <c r="M36" s="22">
        <f t="shared" si="5"/>
        <v>0.20000000000000018</v>
      </c>
      <c r="N36" s="22">
        <f t="shared" si="5"/>
        <v>0.26000000000000023</v>
      </c>
      <c r="O36" s="22">
        <f t="shared" si="5"/>
        <v>0.26000000000000023</v>
      </c>
      <c r="P36" s="22">
        <f t="shared" si="5"/>
        <v>0.22999999999999998</v>
      </c>
      <c r="Q36" s="70">
        <f t="shared" si="5"/>
        <v>0.25000000000000022</v>
      </c>
      <c r="R36" s="55"/>
      <c r="S36" s="54">
        <f t="shared" si="6"/>
        <v>1.5299999999999998</v>
      </c>
      <c r="T36" s="54">
        <f t="shared" si="6"/>
        <v>1.5899999999999999</v>
      </c>
      <c r="U36" s="54">
        <f t="shared" si="6"/>
        <v>1.5500000000000003</v>
      </c>
      <c r="V36" s="54">
        <f t="shared" si="6"/>
        <v>1.5000000000000002</v>
      </c>
      <c r="W36" s="56">
        <f t="shared" si="6"/>
        <v>1.5</v>
      </c>
      <c r="X36" s="71"/>
      <c r="Y36" s="22">
        <f t="shared" si="7"/>
        <v>1.3499999999999996</v>
      </c>
      <c r="Z36" s="22">
        <f t="shared" si="7"/>
        <v>1.6400000000000006</v>
      </c>
      <c r="AA36" s="22">
        <f t="shared" si="7"/>
        <v>1.5700000000000003</v>
      </c>
      <c r="AB36" s="22">
        <f t="shared" si="7"/>
        <v>1.6300000000000003</v>
      </c>
      <c r="AC36" s="22">
        <f t="shared" si="7"/>
        <v>1.63</v>
      </c>
      <c r="AD36" s="22">
        <f t="shared" si="7"/>
        <v>1.67</v>
      </c>
      <c r="AE36" s="22">
        <f t="shared" si="7"/>
        <v>1.6600000000000001</v>
      </c>
      <c r="AF36" s="22">
        <f t="shared" si="7"/>
        <v>1.5599999999999996</v>
      </c>
      <c r="AG36" s="22">
        <f t="shared" si="7"/>
        <v>1.5499999999999998</v>
      </c>
      <c r="AH36" s="70">
        <f t="shared" si="7"/>
        <v>1.42</v>
      </c>
    </row>
    <row r="37" spans="1:34" ht="16.5" x14ac:dyDescent="0.35">
      <c r="A37" s="55"/>
      <c r="B37" s="54">
        <f t="shared" si="4"/>
        <v>0.27</v>
      </c>
      <c r="C37" s="54">
        <f t="shared" si="4"/>
        <v>0.35999999999999988</v>
      </c>
      <c r="D37" s="54">
        <f t="shared" si="4"/>
        <v>0.2200000000000002</v>
      </c>
      <c r="E37" s="54">
        <f t="shared" si="4"/>
        <v>0.25</v>
      </c>
      <c r="F37" s="56">
        <f t="shared" si="4"/>
        <v>0.27</v>
      </c>
      <c r="G37" s="71"/>
      <c r="H37" s="22">
        <f t="shared" si="5"/>
        <v>0.18999999999999995</v>
      </c>
      <c r="I37" s="22">
        <f t="shared" si="5"/>
        <v>0.21999999999999975</v>
      </c>
      <c r="J37" s="22">
        <f t="shared" si="5"/>
        <v>0.21999999999999975</v>
      </c>
      <c r="K37" s="22">
        <f t="shared" si="5"/>
        <v>0.26000000000000023</v>
      </c>
      <c r="L37" s="22">
        <f t="shared" si="5"/>
        <v>0.23999999999999977</v>
      </c>
      <c r="M37" s="22">
        <f t="shared" si="5"/>
        <v>0.17999999999999972</v>
      </c>
      <c r="N37" s="22">
        <f t="shared" si="5"/>
        <v>0.20999999999999996</v>
      </c>
      <c r="O37" s="22">
        <f t="shared" si="5"/>
        <v>0.24000000000000021</v>
      </c>
      <c r="P37" s="22">
        <f t="shared" si="5"/>
        <v>0.24000000000000021</v>
      </c>
      <c r="Q37" s="70">
        <f t="shared" si="5"/>
        <v>0.32000000000000006</v>
      </c>
      <c r="R37" s="55"/>
      <c r="S37" s="54">
        <f t="shared" si="6"/>
        <v>1.4099999999999997</v>
      </c>
      <c r="T37" s="54">
        <f t="shared" si="6"/>
        <v>1.5000000000000002</v>
      </c>
      <c r="U37" s="54">
        <f t="shared" si="6"/>
        <v>1.5000000000000002</v>
      </c>
      <c r="V37" s="54">
        <f t="shared" si="6"/>
        <v>1.52</v>
      </c>
      <c r="W37" s="56">
        <f t="shared" si="6"/>
        <v>1.48</v>
      </c>
      <c r="X37" s="71"/>
      <c r="Y37" s="22">
        <f t="shared" si="7"/>
        <v>1.5300000000000002</v>
      </c>
      <c r="Z37" s="22">
        <f t="shared" si="7"/>
        <v>1.6600000000000001</v>
      </c>
      <c r="AA37" s="22">
        <f t="shared" si="7"/>
        <v>1.6699999999999995</v>
      </c>
      <c r="AB37" s="22">
        <f t="shared" si="7"/>
        <v>1.71</v>
      </c>
      <c r="AC37" s="22">
        <f t="shared" si="7"/>
        <v>1.6599999999999997</v>
      </c>
      <c r="AD37" s="22">
        <f t="shared" si="7"/>
        <v>1.6100000000000003</v>
      </c>
      <c r="AE37" s="22">
        <f t="shared" si="7"/>
        <v>1.71</v>
      </c>
      <c r="AF37" s="22">
        <f t="shared" si="7"/>
        <v>1.6100000000000003</v>
      </c>
      <c r="AG37" s="22">
        <f t="shared" si="7"/>
        <v>1.3900000000000006</v>
      </c>
      <c r="AH37" s="70">
        <f t="shared" si="7"/>
        <v>1.4099999999999997</v>
      </c>
    </row>
    <row r="38" spans="1:34" ht="16.5" x14ac:dyDescent="0.35">
      <c r="A38" s="55" t="s">
        <v>53</v>
      </c>
      <c r="B38" s="54">
        <f t="shared" si="4"/>
        <v>0.29000000000000004</v>
      </c>
      <c r="C38" s="54">
        <f t="shared" si="4"/>
        <v>0.20999999999999996</v>
      </c>
      <c r="D38" s="54">
        <f t="shared" si="4"/>
        <v>0.22999999999999998</v>
      </c>
      <c r="E38" s="54">
        <f t="shared" si="4"/>
        <v>0.29000000000000004</v>
      </c>
      <c r="F38" s="56">
        <f t="shared" si="4"/>
        <v>0.31000000000000005</v>
      </c>
      <c r="G38" s="71" t="s">
        <v>57</v>
      </c>
      <c r="H38" s="22">
        <f t="shared" si="5"/>
        <v>0.23999999999999977</v>
      </c>
      <c r="I38" s="22">
        <f t="shared" si="5"/>
        <v>0.12999999999999989</v>
      </c>
      <c r="J38" s="22">
        <f t="shared" si="5"/>
        <v>0.18999999999999995</v>
      </c>
      <c r="K38" s="22">
        <f t="shared" si="5"/>
        <v>0.14000000000000012</v>
      </c>
      <c r="L38" s="22">
        <f t="shared" si="5"/>
        <v>0.1599999999999997</v>
      </c>
      <c r="M38" s="22">
        <f t="shared" si="5"/>
        <v>0.27</v>
      </c>
      <c r="N38" s="22">
        <f t="shared" si="5"/>
        <v>0.24000000000000021</v>
      </c>
      <c r="O38" s="22">
        <f t="shared" si="5"/>
        <v>0.27</v>
      </c>
      <c r="P38" s="22">
        <f t="shared" si="5"/>
        <v>0.26</v>
      </c>
      <c r="Q38" s="70">
        <f t="shared" si="5"/>
        <v>0.16999999999999993</v>
      </c>
      <c r="R38" s="55" t="s">
        <v>53</v>
      </c>
      <c r="S38" s="54">
        <f t="shared" si="6"/>
        <v>1.07</v>
      </c>
      <c r="T38" s="54">
        <f t="shared" si="6"/>
        <v>1.0900000000000001</v>
      </c>
      <c r="U38" s="54">
        <f t="shared" si="6"/>
        <v>1.1000000000000001</v>
      </c>
      <c r="V38" s="54">
        <f t="shared" si="6"/>
        <v>1.0499999999999998</v>
      </c>
      <c r="W38" s="56">
        <f t="shared" si="6"/>
        <v>1.0499999999999998</v>
      </c>
      <c r="X38" s="71" t="s">
        <v>57</v>
      </c>
      <c r="Y38" s="22">
        <f t="shared" si="7"/>
        <v>1.1899999999999995</v>
      </c>
      <c r="Z38" s="22">
        <f t="shared" si="7"/>
        <v>1.3999999999999995</v>
      </c>
      <c r="AA38" s="22">
        <f t="shared" si="7"/>
        <v>1.3200000000000003</v>
      </c>
      <c r="AB38" s="22">
        <f t="shared" si="7"/>
        <v>1.2699999999999996</v>
      </c>
      <c r="AC38" s="22">
        <f t="shared" si="7"/>
        <v>1.4299999999999997</v>
      </c>
      <c r="AD38" s="22">
        <f t="shared" si="7"/>
        <v>1.29</v>
      </c>
      <c r="AE38" s="22">
        <f t="shared" si="7"/>
        <v>1.1400000000000006</v>
      </c>
      <c r="AF38" s="22">
        <f t="shared" si="7"/>
        <v>1.0899999999999999</v>
      </c>
      <c r="AG38" s="22">
        <f t="shared" si="7"/>
        <v>1.2100000000000009</v>
      </c>
      <c r="AH38" s="70">
        <f t="shared" si="7"/>
        <v>1.1500000000000004</v>
      </c>
    </row>
    <row r="39" spans="1:34" ht="16.5" x14ac:dyDescent="0.35">
      <c r="A39" s="55"/>
      <c r="B39" s="54">
        <f t="shared" si="4"/>
        <v>0.29000000000000004</v>
      </c>
      <c r="C39" s="54">
        <f t="shared" si="4"/>
        <v>0.28000000000000025</v>
      </c>
      <c r="D39" s="54">
        <f t="shared" si="4"/>
        <v>0.27</v>
      </c>
      <c r="E39" s="54">
        <f t="shared" si="4"/>
        <v>0.32000000000000028</v>
      </c>
      <c r="F39" s="56">
        <f t="shared" si="4"/>
        <v>0.39000000000000012</v>
      </c>
      <c r="G39" s="71"/>
      <c r="H39" s="22">
        <f t="shared" si="5"/>
        <v>0.18999999999999995</v>
      </c>
      <c r="I39" s="22">
        <f t="shared" si="5"/>
        <v>0.19999999999999973</v>
      </c>
      <c r="J39" s="22">
        <f t="shared" si="5"/>
        <v>0.26000000000000023</v>
      </c>
      <c r="K39" s="22">
        <f t="shared" si="5"/>
        <v>0.22999999999999998</v>
      </c>
      <c r="L39" s="22">
        <f t="shared" si="5"/>
        <v>0.19999999999999973</v>
      </c>
      <c r="M39" s="22">
        <f t="shared" si="5"/>
        <v>0.17999999999999972</v>
      </c>
      <c r="N39" s="22">
        <f t="shared" si="5"/>
        <v>0.14999999999999991</v>
      </c>
      <c r="O39" s="22">
        <f t="shared" si="5"/>
        <v>0.16999999999999993</v>
      </c>
      <c r="P39" s="22">
        <f t="shared" si="5"/>
        <v>0.15000000000000036</v>
      </c>
      <c r="Q39" s="70">
        <f t="shared" si="5"/>
        <v>0.26000000000000023</v>
      </c>
      <c r="R39" s="55"/>
      <c r="S39" s="54">
        <f t="shared" si="6"/>
        <v>1.1099999999999999</v>
      </c>
      <c r="T39" s="54">
        <f t="shared" si="6"/>
        <v>1.1200000000000001</v>
      </c>
      <c r="U39" s="54">
        <f t="shared" si="6"/>
        <v>1.0299999999999998</v>
      </c>
      <c r="V39" s="54">
        <f t="shared" si="6"/>
        <v>1.1000000000000001</v>
      </c>
      <c r="W39" s="56">
        <f t="shared" si="6"/>
        <v>1.0899999999999999</v>
      </c>
      <c r="X39" s="71"/>
      <c r="Y39" s="22">
        <f t="shared" si="7"/>
        <v>1.17</v>
      </c>
      <c r="Z39" s="22">
        <f t="shared" si="7"/>
        <v>1.4500000000000002</v>
      </c>
      <c r="AA39" s="22">
        <f t="shared" si="7"/>
        <v>1.3399999999999999</v>
      </c>
      <c r="AB39" s="22">
        <f t="shared" si="7"/>
        <v>1.33</v>
      </c>
      <c r="AC39" s="22">
        <f t="shared" si="7"/>
        <v>1.5999999999999996</v>
      </c>
      <c r="AD39" s="22">
        <f t="shared" si="7"/>
        <v>1.25</v>
      </c>
      <c r="AE39" s="22">
        <f t="shared" si="7"/>
        <v>1.3899999999999997</v>
      </c>
      <c r="AF39" s="22">
        <f t="shared" si="7"/>
        <v>1.4099999999999993</v>
      </c>
      <c r="AG39" s="22">
        <f t="shared" si="7"/>
        <v>1.3200000000000003</v>
      </c>
      <c r="AH39" s="70">
        <f t="shared" si="7"/>
        <v>1.1499999999999995</v>
      </c>
    </row>
    <row r="40" spans="1:34" ht="16.5" x14ac:dyDescent="0.35">
      <c r="A40" s="55"/>
      <c r="B40" s="54">
        <f t="shared" si="4"/>
        <v>0.31000000000000005</v>
      </c>
      <c r="C40" s="54">
        <f t="shared" si="4"/>
        <v>0.22999999999999998</v>
      </c>
      <c r="D40" s="54">
        <f t="shared" si="4"/>
        <v>0.25</v>
      </c>
      <c r="E40" s="54">
        <f t="shared" si="4"/>
        <v>0.37000000000000011</v>
      </c>
      <c r="F40" s="56">
        <f t="shared" si="4"/>
        <v>0.25</v>
      </c>
      <c r="G40" s="71"/>
      <c r="H40" s="22">
        <f t="shared" si="5"/>
        <v>0.17000000000000037</v>
      </c>
      <c r="I40" s="22">
        <f t="shared" si="5"/>
        <v>0.16000000000000014</v>
      </c>
      <c r="J40" s="22">
        <f t="shared" si="5"/>
        <v>0.16999999999999993</v>
      </c>
      <c r="K40" s="22">
        <f t="shared" si="5"/>
        <v>0.13999999999999968</v>
      </c>
      <c r="L40" s="22">
        <f t="shared" si="5"/>
        <v>0.2200000000000002</v>
      </c>
      <c r="M40" s="22">
        <f t="shared" si="5"/>
        <v>0.24000000000000021</v>
      </c>
      <c r="N40" s="22">
        <f t="shared" si="5"/>
        <v>0.18999999999999995</v>
      </c>
      <c r="O40" s="22">
        <f t="shared" si="5"/>
        <v>0.19999999999999973</v>
      </c>
      <c r="P40" s="22">
        <f t="shared" si="5"/>
        <v>0.17000000000000037</v>
      </c>
      <c r="Q40" s="70">
        <f t="shared" si="5"/>
        <v>0.17999999999999972</v>
      </c>
      <c r="R40" s="55"/>
      <c r="S40" s="54">
        <f t="shared" si="6"/>
        <v>1.0900000000000001</v>
      </c>
      <c r="T40" s="54">
        <f t="shared" si="6"/>
        <v>1.08</v>
      </c>
      <c r="U40" s="54">
        <f t="shared" si="6"/>
        <v>1.08</v>
      </c>
      <c r="V40" s="54">
        <f t="shared" si="6"/>
        <v>1.0499999999999998</v>
      </c>
      <c r="W40" s="56">
        <f t="shared" si="6"/>
        <v>1.0500000000000003</v>
      </c>
      <c r="X40" s="71"/>
      <c r="Y40" s="22">
        <f t="shared" si="7"/>
        <v>1.1299999999999999</v>
      </c>
      <c r="Z40" s="22">
        <f t="shared" si="7"/>
        <v>1.3199999999999994</v>
      </c>
      <c r="AA40" s="22">
        <f t="shared" si="7"/>
        <v>1.1700000000000008</v>
      </c>
      <c r="AB40" s="22">
        <f t="shared" si="7"/>
        <v>1.37</v>
      </c>
      <c r="AC40" s="22">
        <f t="shared" si="7"/>
        <v>1.4799999999999995</v>
      </c>
      <c r="AD40" s="22">
        <f t="shared" si="7"/>
        <v>1.4399999999999995</v>
      </c>
      <c r="AE40" s="22">
        <f t="shared" si="7"/>
        <v>1.25</v>
      </c>
      <c r="AF40" s="22">
        <f t="shared" si="7"/>
        <v>1.3399999999999999</v>
      </c>
      <c r="AG40" s="22">
        <f t="shared" si="7"/>
        <v>1.37</v>
      </c>
      <c r="AH40" s="70">
        <f t="shared" si="7"/>
        <v>1.4100000000000001</v>
      </c>
    </row>
    <row r="41" spans="1:34" ht="16.5" x14ac:dyDescent="0.35">
      <c r="A41" s="55"/>
      <c r="B41" s="54">
        <f t="shared" si="4"/>
        <v>0.26000000000000023</v>
      </c>
      <c r="C41" s="54">
        <f t="shared" si="4"/>
        <v>0.19999999999999973</v>
      </c>
      <c r="D41" s="54">
        <f t="shared" si="4"/>
        <v>0.20999999999999996</v>
      </c>
      <c r="E41" s="54">
        <f t="shared" si="4"/>
        <v>0.22999999999999998</v>
      </c>
      <c r="F41" s="56">
        <f t="shared" si="4"/>
        <v>0.18999999999999995</v>
      </c>
      <c r="G41" s="71"/>
      <c r="H41" s="22">
        <f t="shared" si="5"/>
        <v>0.25</v>
      </c>
      <c r="I41" s="22">
        <f t="shared" si="5"/>
        <v>0.19999999999999973</v>
      </c>
      <c r="J41" s="22">
        <f t="shared" si="5"/>
        <v>0.20000000000000018</v>
      </c>
      <c r="K41" s="22">
        <f t="shared" si="5"/>
        <v>0.25</v>
      </c>
      <c r="L41" s="22">
        <f t="shared" si="5"/>
        <v>0.16999999999999993</v>
      </c>
      <c r="M41" s="22">
        <f t="shared" si="5"/>
        <v>0.14999999999999991</v>
      </c>
      <c r="N41" s="22">
        <f t="shared" si="5"/>
        <v>0.22999999999999998</v>
      </c>
      <c r="O41" s="22">
        <f t="shared" si="5"/>
        <v>0.16999999999999993</v>
      </c>
      <c r="P41" s="22">
        <f t="shared" si="5"/>
        <v>0.23999999999999977</v>
      </c>
      <c r="Q41" s="70">
        <f t="shared" si="5"/>
        <v>0.16000000000000014</v>
      </c>
      <c r="R41" s="55"/>
      <c r="S41" s="54">
        <f t="shared" si="6"/>
        <v>1.01</v>
      </c>
      <c r="T41" s="54">
        <f t="shared" si="6"/>
        <v>1.1100000000000001</v>
      </c>
      <c r="U41" s="54">
        <f t="shared" si="6"/>
        <v>1.1000000000000001</v>
      </c>
      <c r="V41" s="54">
        <f t="shared" si="6"/>
        <v>1.1099999999999999</v>
      </c>
      <c r="W41" s="56">
        <f t="shared" si="6"/>
        <v>1.0699999999999998</v>
      </c>
      <c r="X41" s="71"/>
      <c r="Y41" s="22">
        <f t="shared" si="7"/>
        <v>1.1999999999999993</v>
      </c>
      <c r="Z41" s="22">
        <f t="shared" si="7"/>
        <v>1.46</v>
      </c>
      <c r="AA41" s="22">
        <f t="shared" si="7"/>
        <v>1.3600000000000003</v>
      </c>
      <c r="AB41" s="22">
        <f t="shared" si="7"/>
        <v>1.4300000000000006</v>
      </c>
      <c r="AC41" s="22">
        <f t="shared" si="7"/>
        <v>1.5</v>
      </c>
      <c r="AD41" s="22">
        <f t="shared" si="7"/>
        <v>1.3900000000000006</v>
      </c>
      <c r="AE41" s="22">
        <f t="shared" si="7"/>
        <v>1.38</v>
      </c>
      <c r="AF41" s="22">
        <f t="shared" si="7"/>
        <v>1.3600000000000003</v>
      </c>
      <c r="AG41" s="22">
        <f t="shared" si="7"/>
        <v>1.33</v>
      </c>
      <c r="AH41" s="70">
        <f t="shared" si="7"/>
        <v>1.2600000000000007</v>
      </c>
    </row>
    <row r="42" spans="1:34" thickBot="1" x14ac:dyDescent="0.4">
      <c r="A42" s="57"/>
      <c r="B42" s="58">
        <f t="shared" si="4"/>
        <v>0.30000000000000027</v>
      </c>
      <c r="C42" s="58">
        <f t="shared" si="4"/>
        <v>0.23999999999999977</v>
      </c>
      <c r="D42" s="58">
        <f t="shared" si="4"/>
        <v>0.29000000000000004</v>
      </c>
      <c r="E42" s="58">
        <f t="shared" si="4"/>
        <v>0.17999999999999972</v>
      </c>
      <c r="F42" s="59">
        <f t="shared" si="4"/>
        <v>0.26999999999999957</v>
      </c>
      <c r="G42" s="73"/>
      <c r="H42" s="36">
        <f t="shared" si="5"/>
        <v>0.14999999999999991</v>
      </c>
      <c r="I42" s="36">
        <f t="shared" si="5"/>
        <v>0.18999999999999995</v>
      </c>
      <c r="J42" s="36">
        <f t="shared" si="5"/>
        <v>0.25</v>
      </c>
      <c r="K42" s="36">
        <f t="shared" si="5"/>
        <v>0.29000000000000004</v>
      </c>
      <c r="L42" s="36">
        <f t="shared" si="5"/>
        <v>0.10999999999999988</v>
      </c>
      <c r="M42" s="36">
        <f t="shared" si="5"/>
        <v>0.22999999999999998</v>
      </c>
      <c r="N42" s="36">
        <f t="shared" si="5"/>
        <v>0.16000000000000014</v>
      </c>
      <c r="O42" s="36">
        <f t="shared" si="5"/>
        <v>0.20999999999999996</v>
      </c>
      <c r="P42" s="36">
        <f t="shared" si="5"/>
        <v>0.20999999999999996</v>
      </c>
      <c r="Q42" s="74">
        <f t="shared" si="5"/>
        <v>0.20999999999999996</v>
      </c>
      <c r="R42" s="57"/>
      <c r="S42" s="58">
        <f t="shared" si="6"/>
        <v>1</v>
      </c>
      <c r="T42" s="58">
        <f t="shared" si="6"/>
        <v>1.08</v>
      </c>
      <c r="U42" s="58">
        <f t="shared" si="6"/>
        <v>1.04</v>
      </c>
      <c r="V42" s="58">
        <f t="shared" si="6"/>
        <v>1.0899999999999999</v>
      </c>
      <c r="W42" s="59">
        <f t="shared" si="6"/>
        <v>0.9700000000000002</v>
      </c>
      <c r="X42" s="73"/>
      <c r="Y42" s="36">
        <f t="shared" si="7"/>
        <v>1.1600000000000001</v>
      </c>
      <c r="Z42" s="36">
        <f t="shared" si="7"/>
        <v>1.3500000000000005</v>
      </c>
      <c r="AA42" s="36">
        <f t="shared" si="7"/>
        <v>1.3499999999999996</v>
      </c>
      <c r="AB42" s="36">
        <f t="shared" si="7"/>
        <v>1.3099999999999996</v>
      </c>
      <c r="AC42" s="36">
        <f t="shared" si="7"/>
        <v>1.4100000000000001</v>
      </c>
      <c r="AD42" s="36">
        <f t="shared" si="7"/>
        <v>1.2800000000000002</v>
      </c>
      <c r="AE42" s="36">
        <f t="shared" si="7"/>
        <v>1.3500000000000005</v>
      </c>
      <c r="AF42" s="36">
        <f t="shared" si="7"/>
        <v>1.2800000000000002</v>
      </c>
      <c r="AG42" s="36">
        <f t="shared" si="7"/>
        <v>1.29</v>
      </c>
      <c r="AH42" s="74">
        <f t="shared" si="7"/>
        <v>1.1399999999999997</v>
      </c>
    </row>
    <row r="43" spans="1:34" thickTop="1" x14ac:dyDescent="0.35">
      <c r="A43" s="82" t="s">
        <v>65</v>
      </c>
      <c r="B43" s="60">
        <f>AVERAGE(B33:F37)</f>
        <v>0.24799999999999989</v>
      </c>
      <c r="C43" s="64" t="s">
        <v>51</v>
      </c>
      <c r="D43" s="60">
        <f>MAX(B33:F37)-MIN(B33:F37)</f>
        <v>0.20999999999999996</v>
      </c>
      <c r="E43" s="64" t="s">
        <v>50</v>
      </c>
      <c r="F43" s="61">
        <f>B43/(0.975/E27)</f>
        <v>0.43241025641025627</v>
      </c>
      <c r="G43" s="82" t="s">
        <v>65</v>
      </c>
      <c r="H43" s="60">
        <f>AVERAGE(H33:Q37)</f>
        <v>0.23160000000000003</v>
      </c>
      <c r="I43" s="64" t="s">
        <v>51</v>
      </c>
      <c r="J43" s="60">
        <f>MAX(H33:Q37)-MIN(H33:Q37)</f>
        <v>0.15999999999999992</v>
      </c>
      <c r="K43" s="64" t="s">
        <v>50</v>
      </c>
      <c r="L43" s="78">
        <f>H43/(0.975/K27)</f>
        <v>0.35630769230769233</v>
      </c>
      <c r="M43" s="79" t="s">
        <v>60</v>
      </c>
      <c r="N43" s="80">
        <f>1-(J43/2*H43)</f>
        <v>0.98147200000000001</v>
      </c>
      <c r="O43" s="84" t="s">
        <v>62</v>
      </c>
      <c r="P43" s="86">
        <f>MAX(H33:Q42)-MIN(H33:Q42)</f>
        <v>0.21000000000000019</v>
      </c>
      <c r="Q43" s="152"/>
      <c r="R43" s="82" t="s">
        <v>65</v>
      </c>
      <c r="S43" s="60">
        <f>AVERAGE(S33:W37)</f>
        <v>1.4772000000000003</v>
      </c>
      <c r="T43" s="64" t="s">
        <v>51</v>
      </c>
      <c r="U43" s="60">
        <f>MAX(S33:W37)-MIN(S33:W37)</f>
        <v>0.20999999999999996</v>
      </c>
      <c r="V43" s="64" t="s">
        <v>50</v>
      </c>
      <c r="W43" s="61">
        <f>S43/(0.975/V27)</f>
        <v>2.1211076923076924</v>
      </c>
      <c r="X43" s="82" t="s">
        <v>65</v>
      </c>
      <c r="Y43" s="60">
        <f>AVERAGE(Y33:AH37)</f>
        <v>1.5355999999999996</v>
      </c>
      <c r="Z43" s="64" t="s">
        <v>51</v>
      </c>
      <c r="AA43" s="60">
        <f>MAX(Y33:AH37)-MIN(Y33:AH37)</f>
        <v>0.37999999999999945</v>
      </c>
      <c r="AB43" s="64" t="s">
        <v>50</v>
      </c>
      <c r="AC43" s="78">
        <f>Y43/(0.975/AB27)</f>
        <v>2.3624615384615377</v>
      </c>
      <c r="AD43" s="79" t="s">
        <v>60</v>
      </c>
      <c r="AE43" s="80">
        <f>1-(AA43/2*Y43)</f>
        <v>0.70823600000000053</v>
      </c>
      <c r="AF43" s="84" t="s">
        <v>62</v>
      </c>
      <c r="AG43" s="86">
        <f>MAX(Y33:AH42)-MIN(Y33:AH42)</f>
        <v>0.62000000000000011</v>
      </c>
      <c r="AH43" s="152"/>
    </row>
    <row r="44" spans="1:34" thickBot="1" x14ac:dyDescent="0.4">
      <c r="A44" s="83" t="s">
        <v>64</v>
      </c>
      <c r="B44" s="62">
        <f>AVERAGE(B39:F42)</f>
        <v>0.26650000000000007</v>
      </c>
      <c r="C44" s="65" t="s">
        <v>51</v>
      </c>
      <c r="D44" s="62">
        <f>MAX(B38:F42)-MIN(B38:F42)</f>
        <v>0.21000000000000041</v>
      </c>
      <c r="E44" s="65" t="s">
        <v>50</v>
      </c>
      <c r="F44" s="63">
        <f>B44/(0.975/E27)</f>
        <v>0.46466666666666684</v>
      </c>
      <c r="G44" s="83" t="s">
        <v>64</v>
      </c>
      <c r="H44" s="62">
        <f>AVERAGE(H39:Q42)</f>
        <v>0.19650000000000001</v>
      </c>
      <c r="I44" s="65" t="s">
        <v>51</v>
      </c>
      <c r="J44" s="62">
        <f>MAX(H38:Q42)-MIN(H38:Q42)</f>
        <v>0.18000000000000016</v>
      </c>
      <c r="K44" s="65" t="s">
        <v>50</v>
      </c>
      <c r="L44" s="75">
        <f>H44/(0.975/K27)</f>
        <v>0.30230769230769233</v>
      </c>
      <c r="M44" s="76" t="s">
        <v>60</v>
      </c>
      <c r="N44" s="81">
        <f>1-(J44/2*H44)</f>
        <v>0.98231499999999994</v>
      </c>
      <c r="O44" s="85" t="s">
        <v>63</v>
      </c>
      <c r="P44" s="87">
        <f>1-(P43/2*AVERAGE(H43:H44))</f>
        <v>0.97752474999999994</v>
      </c>
      <c r="Q44" s="153"/>
      <c r="R44" s="83" t="s">
        <v>64</v>
      </c>
      <c r="S44" s="62">
        <f>AVERAGE(S39:W42)</f>
        <v>1.069</v>
      </c>
      <c r="T44" s="65" t="s">
        <v>51</v>
      </c>
      <c r="U44" s="62">
        <f>MAX(S38:W42)-MIN(S38:W42)</f>
        <v>0.14999999999999991</v>
      </c>
      <c r="V44" s="65" t="s">
        <v>50</v>
      </c>
      <c r="W44" s="63">
        <f>S44/(0.975/V27)</f>
        <v>1.5349743589743587</v>
      </c>
      <c r="X44" s="83" t="s">
        <v>64</v>
      </c>
      <c r="Y44" s="62">
        <f>AVERAGE(Y39:AH42)</f>
        <v>1.3320000000000001</v>
      </c>
      <c r="Z44" s="65" t="s">
        <v>51</v>
      </c>
      <c r="AA44" s="62">
        <f>MAX(Y38:AH42)-MIN(Y38:AH42)</f>
        <v>0.50999999999999979</v>
      </c>
      <c r="AB44" s="65" t="s">
        <v>50</v>
      </c>
      <c r="AC44" s="75">
        <f>Y44/(0.975/AB27)</f>
        <v>2.0492307692307694</v>
      </c>
      <c r="AD44" s="76" t="s">
        <v>60</v>
      </c>
      <c r="AE44" s="81">
        <f>1-(AA44/2*Y44)</f>
        <v>0.66034000000000015</v>
      </c>
      <c r="AF44" s="85" t="s">
        <v>63</v>
      </c>
      <c r="AG44" s="87">
        <f>1-(AG43/2*AVERAGE(Y43:Y44))</f>
        <v>0.55552200000000007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639" priority="4" operator="notBetween">
      <formula>0.2</formula>
      <formula>0.404</formula>
    </cfRule>
  </conditionalFormatting>
  <conditionalFormatting sqref="E28">
    <cfRule type="cellIs" dxfId="638" priority="5" operator="notBetween">
      <formula>0.38</formula>
      <formula>0.72</formula>
    </cfRule>
  </conditionalFormatting>
  <conditionalFormatting sqref="K26">
    <cfRule type="cellIs" dxfId="637" priority="3" operator="notBetween">
      <formula>0.77</formula>
      <formula>0.91</formula>
    </cfRule>
  </conditionalFormatting>
  <conditionalFormatting sqref="K28">
    <cfRule type="cellIs" dxfId="636" priority="2" operator="notBetween">
      <formula>0.38</formula>
      <formula>0.72</formula>
    </cfRule>
  </conditionalFormatting>
  <conditionalFormatting sqref="AB26">
    <cfRule type="cellIs" dxfId="635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C057-F617-48B7-B40D-26B3A5A1ADFD}">
  <sheetPr>
    <pageSetUpPr fitToPage="1"/>
  </sheetPr>
  <dimension ref="A1:AH46"/>
  <sheetViews>
    <sheetView topLeftCell="F1" zoomScaleNormal="100" workbookViewId="0">
      <selection activeCell="Q24" sqref="Q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2.76</v>
      </c>
      <c r="C4" s="91">
        <v>2.94</v>
      </c>
      <c r="D4" s="91">
        <v>3.19</v>
      </c>
      <c r="E4" s="91">
        <v>3.09</v>
      </c>
      <c r="F4" s="95">
        <v>3.11</v>
      </c>
      <c r="G4" s="23" t="s">
        <v>74</v>
      </c>
      <c r="H4" s="91">
        <v>2.2000000000000002</v>
      </c>
      <c r="I4" s="91">
        <v>2.4300000000000002</v>
      </c>
      <c r="J4" s="91">
        <v>2.3199999999999998</v>
      </c>
      <c r="K4" s="91">
        <v>2.34</v>
      </c>
      <c r="L4" s="91">
        <v>2.36</v>
      </c>
      <c r="M4" s="91">
        <v>2.38</v>
      </c>
      <c r="N4" s="91">
        <v>2.34</v>
      </c>
      <c r="O4" s="91">
        <v>2.3199999999999998</v>
      </c>
      <c r="P4" s="91">
        <v>2.23</v>
      </c>
      <c r="Q4" s="95">
        <v>2.2000000000000002</v>
      </c>
      <c r="R4" s="108" t="s">
        <v>74</v>
      </c>
      <c r="S4" s="91">
        <v>2.84</v>
      </c>
      <c r="T4" s="91">
        <v>2.95</v>
      </c>
      <c r="U4" s="91">
        <v>3.12</v>
      </c>
      <c r="V4" s="91">
        <v>3.15</v>
      </c>
      <c r="W4" s="95">
        <v>3.13</v>
      </c>
      <c r="X4" s="23" t="s">
        <v>74</v>
      </c>
      <c r="Y4" s="91">
        <v>5.51</v>
      </c>
      <c r="Z4" s="91">
        <v>5.44</v>
      </c>
      <c r="AA4" s="91">
        <v>5.45</v>
      </c>
      <c r="AB4" s="91">
        <v>5.36</v>
      </c>
      <c r="AC4" s="91">
        <v>5.57</v>
      </c>
      <c r="AD4" s="91">
        <v>5.6</v>
      </c>
      <c r="AE4" s="91">
        <v>5.66</v>
      </c>
      <c r="AF4" s="91">
        <v>5.75</v>
      </c>
      <c r="AG4" s="91">
        <v>5.55</v>
      </c>
      <c r="AH4" s="95">
        <v>5.49</v>
      </c>
    </row>
    <row r="5" spans="1:34" ht="16.5" x14ac:dyDescent="0.35">
      <c r="A5" s="109"/>
      <c r="B5" s="91">
        <v>2.84</v>
      </c>
      <c r="C5" s="90">
        <v>2.89</v>
      </c>
      <c r="D5" s="90">
        <v>3.11</v>
      </c>
      <c r="E5" s="90">
        <v>3.09</v>
      </c>
      <c r="F5" s="94">
        <v>3.05</v>
      </c>
      <c r="G5" s="25"/>
      <c r="H5" s="91">
        <v>2.2400000000000002</v>
      </c>
      <c r="I5" s="90">
        <v>2.36</v>
      </c>
      <c r="J5" s="90">
        <v>2.46</v>
      </c>
      <c r="K5" s="90">
        <v>2.41</v>
      </c>
      <c r="L5" s="90">
        <v>2.38</v>
      </c>
      <c r="M5" s="90">
        <v>2.3199999999999998</v>
      </c>
      <c r="N5" s="90">
        <v>2.39</v>
      </c>
      <c r="O5" s="90">
        <v>2.29</v>
      </c>
      <c r="P5" s="90">
        <v>2.31</v>
      </c>
      <c r="Q5" s="94">
        <v>2.14</v>
      </c>
      <c r="R5" s="109"/>
      <c r="S5" s="91">
        <v>2.8</v>
      </c>
      <c r="T5" s="90">
        <v>2.99</v>
      </c>
      <c r="U5" s="90">
        <v>3.17</v>
      </c>
      <c r="V5" s="90">
        <v>3.18</v>
      </c>
      <c r="W5" s="94">
        <v>3.16</v>
      </c>
      <c r="X5" s="25"/>
      <c r="Y5" s="91">
        <v>5.51</v>
      </c>
      <c r="Z5" s="90">
        <v>5.58</v>
      </c>
      <c r="AA5" s="90">
        <v>5.68</v>
      </c>
      <c r="AB5" s="90">
        <v>5.54</v>
      </c>
      <c r="AC5" s="90">
        <v>5.61</v>
      </c>
      <c r="AD5" s="90">
        <v>5.7</v>
      </c>
      <c r="AE5" s="90">
        <v>5.74</v>
      </c>
      <c r="AF5" s="90">
        <v>5.74</v>
      </c>
      <c r="AG5" s="90">
        <v>5.72</v>
      </c>
      <c r="AH5" s="94">
        <v>5.61</v>
      </c>
    </row>
    <row r="6" spans="1:34" ht="16.5" x14ac:dyDescent="0.35">
      <c r="A6" s="109"/>
      <c r="B6" s="91">
        <v>2.76</v>
      </c>
      <c r="C6" s="90">
        <v>2.87</v>
      </c>
      <c r="D6" s="90">
        <v>3.08</v>
      </c>
      <c r="E6" s="90">
        <v>3.13</v>
      </c>
      <c r="F6" s="94">
        <v>3.01</v>
      </c>
      <c r="G6" s="25"/>
      <c r="H6" s="91">
        <v>2.2400000000000002</v>
      </c>
      <c r="I6" s="90">
        <v>2.34</v>
      </c>
      <c r="J6" s="90">
        <v>2.41</v>
      </c>
      <c r="K6" s="90">
        <v>2.4</v>
      </c>
      <c r="L6" s="90">
        <v>2.3199999999999998</v>
      </c>
      <c r="M6" s="90">
        <v>2.37</v>
      </c>
      <c r="N6" s="90">
        <v>2.41</v>
      </c>
      <c r="O6" s="90">
        <v>2.37</v>
      </c>
      <c r="P6" s="90">
        <v>2.25</v>
      </c>
      <c r="Q6" s="94">
        <v>2.25</v>
      </c>
      <c r="R6" s="109"/>
      <c r="S6" s="91">
        <v>2.79</v>
      </c>
      <c r="T6" s="90">
        <v>2.93</v>
      </c>
      <c r="U6" s="90">
        <v>3.1</v>
      </c>
      <c r="V6" s="90">
        <v>3.12</v>
      </c>
      <c r="W6" s="94">
        <v>3.11</v>
      </c>
      <c r="X6" s="25"/>
      <c r="Y6" s="91">
        <v>5.42</v>
      </c>
      <c r="Z6" s="90">
        <v>5.56</v>
      </c>
      <c r="AA6" s="90">
        <v>5.53</v>
      </c>
      <c r="AB6" s="90">
        <v>5.54</v>
      </c>
      <c r="AC6" s="90">
        <v>5.67</v>
      </c>
      <c r="AD6" s="90">
        <v>5.72</v>
      </c>
      <c r="AE6" s="90">
        <v>5.72</v>
      </c>
      <c r="AF6" s="90">
        <v>5.76</v>
      </c>
      <c r="AG6" s="90">
        <v>5.72</v>
      </c>
      <c r="AH6" s="94">
        <v>5.64</v>
      </c>
    </row>
    <row r="7" spans="1:34" ht="16.5" x14ac:dyDescent="0.35">
      <c r="A7" s="109"/>
      <c r="B7" s="91">
        <v>2.81</v>
      </c>
      <c r="C7" s="90">
        <v>2.94</v>
      </c>
      <c r="D7" s="90">
        <v>3.16</v>
      </c>
      <c r="E7" s="90">
        <v>3.1</v>
      </c>
      <c r="F7" s="94">
        <v>3.05</v>
      </c>
      <c r="G7" s="25"/>
      <c r="H7" s="91">
        <v>2.29</v>
      </c>
      <c r="I7" s="90">
        <v>2.38</v>
      </c>
      <c r="J7" s="90">
        <v>2.39</v>
      </c>
      <c r="K7" s="90">
        <v>2.44</v>
      </c>
      <c r="L7" s="90">
        <v>2.42</v>
      </c>
      <c r="M7" s="90">
        <v>2.44</v>
      </c>
      <c r="N7" s="90">
        <v>2.4</v>
      </c>
      <c r="O7" s="90">
        <v>2.34</v>
      </c>
      <c r="P7" s="90">
        <v>2.29</v>
      </c>
      <c r="Q7" s="94">
        <v>2.23</v>
      </c>
      <c r="R7" s="109"/>
      <c r="S7" s="91">
        <v>2.78</v>
      </c>
      <c r="T7" s="90">
        <v>2.89</v>
      </c>
      <c r="U7" s="90">
        <v>3.12</v>
      </c>
      <c r="V7" s="90">
        <v>3.17</v>
      </c>
      <c r="W7" s="94">
        <v>3.13</v>
      </c>
      <c r="X7" s="25"/>
      <c r="Y7" s="91">
        <v>5.52</v>
      </c>
      <c r="Z7" s="90">
        <v>5.51</v>
      </c>
      <c r="AA7" s="90">
        <v>5.67</v>
      </c>
      <c r="AB7" s="90">
        <v>5.56</v>
      </c>
      <c r="AC7" s="90">
        <v>5.59</v>
      </c>
      <c r="AD7" s="90">
        <v>5.63</v>
      </c>
      <c r="AE7" s="90">
        <v>5.58</v>
      </c>
      <c r="AF7" s="90">
        <v>5.8</v>
      </c>
      <c r="AG7" s="90">
        <v>5.61</v>
      </c>
      <c r="AH7" s="94">
        <v>5.62</v>
      </c>
    </row>
    <row r="8" spans="1:34" ht="16.5" x14ac:dyDescent="0.35">
      <c r="A8" s="109"/>
      <c r="B8" s="91">
        <v>2.82</v>
      </c>
      <c r="C8" s="90">
        <v>2.85</v>
      </c>
      <c r="D8" s="90">
        <v>3.06</v>
      </c>
      <c r="E8" s="90">
        <v>3.08</v>
      </c>
      <c r="F8" s="94">
        <v>3.03</v>
      </c>
      <c r="G8" s="25"/>
      <c r="H8" s="91">
        <v>2.1800000000000002</v>
      </c>
      <c r="I8" s="90">
        <v>2.35</v>
      </c>
      <c r="J8" s="90">
        <v>2.3199999999999998</v>
      </c>
      <c r="K8" s="90">
        <v>2.33</v>
      </c>
      <c r="L8" s="90">
        <v>2.38</v>
      </c>
      <c r="M8" s="90">
        <v>2.3199999999999998</v>
      </c>
      <c r="N8" s="90">
        <v>2.2999999999999998</v>
      </c>
      <c r="O8" s="90">
        <v>2.31</v>
      </c>
      <c r="P8" s="90">
        <v>2.2000000000000002</v>
      </c>
      <c r="Q8" s="94">
        <v>2.14</v>
      </c>
      <c r="R8" s="109"/>
      <c r="S8" s="91">
        <v>2.75</v>
      </c>
      <c r="T8" s="90">
        <v>2.89</v>
      </c>
      <c r="U8" s="90">
        <v>3.17</v>
      </c>
      <c r="V8" s="90">
        <v>3.14</v>
      </c>
      <c r="W8" s="94">
        <v>3.12</v>
      </c>
      <c r="X8" s="25"/>
      <c r="Y8" s="91">
        <v>5.3</v>
      </c>
      <c r="Z8" s="90">
        <v>5.46</v>
      </c>
      <c r="AA8" s="90">
        <v>5.64</v>
      </c>
      <c r="AB8" s="90">
        <v>5.38</v>
      </c>
      <c r="AC8" s="90">
        <v>5.46</v>
      </c>
      <c r="AD8" s="90">
        <v>5.59</v>
      </c>
      <c r="AE8" s="90">
        <v>5.62</v>
      </c>
      <c r="AF8" s="90">
        <v>5.7</v>
      </c>
      <c r="AG8" s="90">
        <v>5.68</v>
      </c>
      <c r="AH8" s="94">
        <v>5.49</v>
      </c>
    </row>
    <row r="9" spans="1:34" ht="16.5" x14ac:dyDescent="0.35">
      <c r="A9" s="110"/>
      <c r="B9" s="90">
        <v>2.83</v>
      </c>
      <c r="C9" s="90">
        <v>2.82</v>
      </c>
      <c r="D9" s="90">
        <v>3.01</v>
      </c>
      <c r="E9" s="90">
        <v>3.06</v>
      </c>
      <c r="F9" s="94">
        <v>3.12</v>
      </c>
      <c r="G9" s="25"/>
      <c r="H9" s="90">
        <v>2.2200000000000002</v>
      </c>
      <c r="I9" s="90">
        <v>2.34</v>
      </c>
      <c r="J9" s="90">
        <v>2.39</v>
      </c>
      <c r="K9" s="90">
        <v>2.4</v>
      </c>
      <c r="L9" s="90">
        <v>2.42</v>
      </c>
      <c r="M9" s="90">
        <v>2.37</v>
      </c>
      <c r="N9" s="90">
        <v>2.39</v>
      </c>
      <c r="O9" s="90">
        <v>2.39</v>
      </c>
      <c r="P9" s="90">
        <v>2.29</v>
      </c>
      <c r="Q9" s="94">
        <v>2.2450000000000001</v>
      </c>
      <c r="R9" s="110"/>
      <c r="S9" s="90">
        <v>2.85</v>
      </c>
      <c r="T9" s="90">
        <v>2.9</v>
      </c>
      <c r="U9" s="90">
        <v>3.12</v>
      </c>
      <c r="V9" s="90">
        <v>3.24</v>
      </c>
      <c r="W9" s="94">
        <v>3.24</v>
      </c>
      <c r="X9" s="25"/>
      <c r="Y9" s="90">
        <v>5.43</v>
      </c>
      <c r="Z9" s="90">
        <v>5.34</v>
      </c>
      <c r="AA9" s="90">
        <v>5.46</v>
      </c>
      <c r="AB9" s="90">
        <v>5.6</v>
      </c>
      <c r="AC9" s="90">
        <v>5.6</v>
      </c>
      <c r="AD9" s="90">
        <v>5.73</v>
      </c>
      <c r="AE9" s="90">
        <v>5.71</v>
      </c>
      <c r="AF9" s="90">
        <v>5.7</v>
      </c>
      <c r="AG9" s="90">
        <v>5.69</v>
      </c>
      <c r="AH9" s="94">
        <v>5.36</v>
      </c>
    </row>
    <row r="10" spans="1:34" ht="16.5" x14ac:dyDescent="0.35">
      <c r="A10" s="111"/>
      <c r="B10" s="90">
        <v>2.79</v>
      </c>
      <c r="C10" s="90">
        <v>2.91</v>
      </c>
      <c r="D10" s="90">
        <v>3.03</v>
      </c>
      <c r="E10" s="90">
        <v>3.16</v>
      </c>
      <c r="F10" s="94">
        <v>3.23</v>
      </c>
      <c r="G10" s="31"/>
      <c r="H10" s="90">
        <v>2.23</v>
      </c>
      <c r="I10" s="90">
        <v>2.4</v>
      </c>
      <c r="J10" s="90">
        <v>2.4300000000000002</v>
      </c>
      <c r="K10" s="90">
        <v>2.41</v>
      </c>
      <c r="L10" s="90">
        <v>2.38</v>
      </c>
      <c r="M10" s="90">
        <v>2.41</v>
      </c>
      <c r="N10" s="90">
        <v>2.42</v>
      </c>
      <c r="O10" s="90">
        <v>2.35</v>
      </c>
      <c r="P10" s="90">
        <v>2.2799999999999998</v>
      </c>
      <c r="Q10" s="94">
        <v>2.33</v>
      </c>
      <c r="R10" s="111"/>
      <c r="S10" s="90">
        <v>2.87</v>
      </c>
      <c r="T10" s="90">
        <v>2.93</v>
      </c>
      <c r="U10" s="90">
        <v>3.05</v>
      </c>
      <c r="V10" s="90">
        <v>3.18</v>
      </c>
      <c r="W10" s="94">
        <v>3.2</v>
      </c>
      <c r="X10" s="31"/>
      <c r="Y10" s="90">
        <v>5.45</v>
      </c>
      <c r="Z10" s="90">
        <v>5.38</v>
      </c>
      <c r="AA10" s="90">
        <v>5.49</v>
      </c>
      <c r="AB10" s="90">
        <v>5.59</v>
      </c>
      <c r="AC10" s="90">
        <v>5.71</v>
      </c>
      <c r="AD10" s="90">
        <v>5.79</v>
      </c>
      <c r="AE10" s="90">
        <v>5.86</v>
      </c>
      <c r="AF10" s="90">
        <v>5.89</v>
      </c>
      <c r="AG10" s="90">
        <v>5.7</v>
      </c>
      <c r="AH10" s="94">
        <v>5.66</v>
      </c>
    </row>
    <row r="11" spans="1:34" ht="16.5" x14ac:dyDescent="0.35">
      <c r="A11" s="109"/>
      <c r="B11" s="96">
        <v>2.91</v>
      </c>
      <c r="C11" s="96">
        <v>2.81</v>
      </c>
      <c r="D11" s="96">
        <v>3.11</v>
      </c>
      <c r="E11" s="96">
        <v>3.14</v>
      </c>
      <c r="F11" s="97">
        <v>3.12</v>
      </c>
      <c r="G11" s="23"/>
      <c r="H11" s="96">
        <v>2.2599999999999998</v>
      </c>
      <c r="I11" s="96">
        <v>2.38</v>
      </c>
      <c r="J11" s="96">
        <v>2.4300000000000002</v>
      </c>
      <c r="K11" s="96">
        <v>2.39</v>
      </c>
      <c r="L11" s="96">
        <v>2.36</v>
      </c>
      <c r="M11" s="96">
        <v>2.37</v>
      </c>
      <c r="N11" s="96">
        <v>2.4</v>
      </c>
      <c r="O11" s="96">
        <v>2.41</v>
      </c>
      <c r="P11" s="96">
        <v>2.27</v>
      </c>
      <c r="Q11" s="97">
        <v>2.37</v>
      </c>
      <c r="R11" s="109"/>
      <c r="S11" s="96">
        <v>2.83</v>
      </c>
      <c r="T11" s="96">
        <v>2.89</v>
      </c>
      <c r="U11" s="96">
        <v>3.12</v>
      </c>
      <c r="V11" s="96">
        <v>3.3</v>
      </c>
      <c r="W11" s="97">
        <v>3.19</v>
      </c>
      <c r="X11" s="23"/>
      <c r="Y11" s="96">
        <v>5.56</v>
      </c>
      <c r="Z11" s="96">
        <v>5.49</v>
      </c>
      <c r="AA11" s="96">
        <v>5.46</v>
      </c>
      <c r="AB11" s="96">
        <v>5.53</v>
      </c>
      <c r="AC11" s="96">
        <v>5.72</v>
      </c>
      <c r="AD11" s="96">
        <v>5.77</v>
      </c>
      <c r="AE11" s="96">
        <v>5.82</v>
      </c>
      <c r="AF11" s="96">
        <v>5.86</v>
      </c>
      <c r="AG11" s="96">
        <v>5.64</v>
      </c>
      <c r="AH11" s="97">
        <v>5.5</v>
      </c>
    </row>
    <row r="12" spans="1:34" ht="16.5" x14ac:dyDescent="0.35">
      <c r="A12" s="109"/>
      <c r="B12" s="90">
        <v>2.81</v>
      </c>
      <c r="C12" s="90">
        <v>2.85</v>
      </c>
      <c r="D12" s="90">
        <v>3.05</v>
      </c>
      <c r="E12" s="90">
        <v>3.2</v>
      </c>
      <c r="F12" s="94">
        <v>3.21</v>
      </c>
      <c r="G12" s="25"/>
      <c r="H12" s="90">
        <v>2.17</v>
      </c>
      <c r="I12" s="90">
        <v>2.33</v>
      </c>
      <c r="J12" s="90">
        <v>2.48</v>
      </c>
      <c r="K12" s="90">
        <v>2.41</v>
      </c>
      <c r="L12" s="90">
        <v>2.41</v>
      </c>
      <c r="M12" s="90">
        <v>2.36</v>
      </c>
      <c r="N12" s="90">
        <v>2.2400000000000002</v>
      </c>
      <c r="O12" s="90">
        <v>2.33</v>
      </c>
      <c r="P12" s="90">
        <v>2.29</v>
      </c>
      <c r="Q12" s="94">
        <v>2.29</v>
      </c>
      <c r="R12" s="109"/>
      <c r="S12" s="90">
        <v>2.82</v>
      </c>
      <c r="T12" s="90">
        <v>2.93</v>
      </c>
      <c r="U12" s="90">
        <v>3.17</v>
      </c>
      <c r="V12" s="90">
        <v>3.17</v>
      </c>
      <c r="W12" s="94">
        <v>3.2</v>
      </c>
      <c r="X12" s="25"/>
      <c r="Y12" s="90">
        <v>5.37</v>
      </c>
      <c r="Z12" s="90">
        <v>5.38</v>
      </c>
      <c r="AA12" s="90">
        <v>5.48</v>
      </c>
      <c r="AB12" s="90">
        <v>5.59</v>
      </c>
      <c r="AC12" s="90">
        <v>5.68</v>
      </c>
      <c r="AD12" s="90">
        <v>5.79</v>
      </c>
      <c r="AE12" s="90">
        <v>5.78</v>
      </c>
      <c r="AF12" s="90">
        <v>5.77</v>
      </c>
      <c r="AG12" s="90">
        <v>5.98</v>
      </c>
      <c r="AH12" s="94">
        <v>5.51</v>
      </c>
    </row>
    <row r="13" spans="1:34" thickBot="1" x14ac:dyDescent="0.4">
      <c r="A13" s="112"/>
      <c r="B13" s="92">
        <v>2.82</v>
      </c>
      <c r="C13" s="92">
        <v>2.85</v>
      </c>
      <c r="D13" s="92">
        <v>3.11</v>
      </c>
      <c r="E13" s="92">
        <v>3.18</v>
      </c>
      <c r="F13" s="93">
        <v>3.09</v>
      </c>
      <c r="G13" s="33"/>
      <c r="H13" s="92">
        <v>2.14</v>
      </c>
      <c r="I13" s="92">
        <v>2.34</v>
      </c>
      <c r="J13" s="92">
        <v>2.4900000000000002</v>
      </c>
      <c r="K13" s="92">
        <v>2.4700000000000002</v>
      </c>
      <c r="L13" s="92">
        <v>2.4</v>
      </c>
      <c r="M13" s="92">
        <v>2.36</v>
      </c>
      <c r="N13" s="92">
        <v>2.36</v>
      </c>
      <c r="O13" s="92">
        <v>2.36</v>
      </c>
      <c r="P13" s="92">
        <v>2.2599999999999998</v>
      </c>
      <c r="Q13" s="93">
        <v>2.25</v>
      </c>
      <c r="R13" s="112"/>
      <c r="S13" s="92">
        <v>2.82</v>
      </c>
      <c r="T13" s="92">
        <v>2.91</v>
      </c>
      <c r="U13" s="92">
        <v>3.1</v>
      </c>
      <c r="V13" s="92">
        <v>3.08</v>
      </c>
      <c r="W13" s="93">
        <v>3.18</v>
      </c>
      <c r="X13" s="33"/>
      <c r="Y13" s="92">
        <v>5.24</v>
      </c>
      <c r="Z13" s="92">
        <v>5.36</v>
      </c>
      <c r="AA13" s="92">
        <v>5.41</v>
      </c>
      <c r="AB13" s="92">
        <v>5.49</v>
      </c>
      <c r="AC13" s="92">
        <v>5.5</v>
      </c>
      <c r="AD13" s="92">
        <v>5.71</v>
      </c>
      <c r="AE13" s="92">
        <v>5.71</v>
      </c>
      <c r="AF13" s="92">
        <v>5.59</v>
      </c>
      <c r="AG13" s="92">
        <v>5.55</v>
      </c>
      <c r="AH13" s="93">
        <v>5.49</v>
      </c>
    </row>
    <row r="14" spans="1:34" ht="16.5" x14ac:dyDescent="0.35">
      <c r="A14" s="113" t="s">
        <v>75</v>
      </c>
      <c r="B14" s="114">
        <v>2.5</v>
      </c>
      <c r="C14" s="115">
        <v>2.63</v>
      </c>
      <c r="D14" s="115">
        <v>2.81</v>
      </c>
      <c r="E14" s="115">
        <v>2.82</v>
      </c>
      <c r="F14" s="116">
        <v>2.73</v>
      </c>
      <c r="G14" s="113" t="s">
        <v>75</v>
      </c>
      <c r="H14" s="115">
        <v>1.88</v>
      </c>
      <c r="I14" s="115">
        <v>1.84</v>
      </c>
      <c r="J14" s="115">
        <v>1.95</v>
      </c>
      <c r="K14" s="115">
        <v>1.96</v>
      </c>
      <c r="L14" s="115">
        <v>2.0099999999999998</v>
      </c>
      <c r="M14" s="115">
        <v>1.99</v>
      </c>
      <c r="N14" s="115">
        <v>2.0099999999999998</v>
      </c>
      <c r="O14" s="115">
        <v>1.98</v>
      </c>
      <c r="P14" s="115">
        <v>1.99</v>
      </c>
      <c r="Q14" s="116">
        <v>1.87</v>
      </c>
      <c r="R14" s="113" t="s">
        <v>75</v>
      </c>
      <c r="S14" s="114">
        <v>1.59</v>
      </c>
      <c r="T14" s="115">
        <v>1.68</v>
      </c>
      <c r="U14" s="115">
        <v>1.9</v>
      </c>
      <c r="V14" s="115">
        <v>1.92</v>
      </c>
      <c r="W14" s="116">
        <v>1.92</v>
      </c>
      <c r="X14" s="113" t="s">
        <v>75</v>
      </c>
      <c r="Y14" s="115">
        <v>4.26</v>
      </c>
      <c r="Z14" s="115">
        <v>4.29</v>
      </c>
      <c r="AA14" s="115">
        <v>4.38</v>
      </c>
      <c r="AB14" s="115">
        <v>0.28000000000000003</v>
      </c>
      <c r="AC14" s="115">
        <v>4.49</v>
      </c>
      <c r="AD14" s="115">
        <v>4.5</v>
      </c>
      <c r="AE14" s="115">
        <v>4.5199999999999996</v>
      </c>
      <c r="AF14" s="115">
        <v>4.54</v>
      </c>
      <c r="AG14" s="115">
        <v>4.51</v>
      </c>
      <c r="AH14" s="116">
        <v>4.2699999999999996</v>
      </c>
    </row>
    <row r="15" spans="1:34" ht="16.5" x14ac:dyDescent="0.35">
      <c r="A15" s="14"/>
      <c r="B15" s="98">
        <v>2.5299999999999998</v>
      </c>
      <c r="C15" s="98">
        <v>2.66</v>
      </c>
      <c r="D15" s="98">
        <v>2.88</v>
      </c>
      <c r="E15" s="98">
        <v>2.85</v>
      </c>
      <c r="F15" s="99">
        <v>2.87</v>
      </c>
      <c r="G15" s="25"/>
      <c r="H15" s="98">
        <v>1.84</v>
      </c>
      <c r="I15" s="98">
        <v>1.88</v>
      </c>
      <c r="J15" s="98">
        <v>1.97</v>
      </c>
      <c r="K15" s="98">
        <v>2.04</v>
      </c>
      <c r="L15" s="98">
        <v>2.04</v>
      </c>
      <c r="M15" s="98">
        <v>2.06</v>
      </c>
      <c r="N15" s="98">
        <v>2.0499999999999998</v>
      </c>
      <c r="O15" s="98">
        <v>2.0699999999999998</v>
      </c>
      <c r="P15" s="98">
        <v>2</v>
      </c>
      <c r="Q15" s="99">
        <v>1.94</v>
      </c>
      <c r="R15" s="14"/>
      <c r="S15" s="98">
        <v>1.58</v>
      </c>
      <c r="T15" s="98">
        <v>1.69</v>
      </c>
      <c r="U15" s="98">
        <v>1.9</v>
      </c>
      <c r="V15" s="98">
        <v>1.92</v>
      </c>
      <c r="W15" s="99">
        <v>1.92</v>
      </c>
      <c r="X15" s="25"/>
      <c r="Y15" s="98">
        <v>4.3600000000000003</v>
      </c>
      <c r="Z15" s="98">
        <v>4.33</v>
      </c>
      <c r="AA15" s="98">
        <v>4.4400000000000004</v>
      </c>
      <c r="AB15" s="98">
        <v>4.3099999999999996</v>
      </c>
      <c r="AC15" s="98">
        <v>4.4800000000000004</v>
      </c>
      <c r="AD15" s="98">
        <v>4.4400000000000004</v>
      </c>
      <c r="AE15" s="98">
        <v>4.4800000000000004</v>
      </c>
      <c r="AF15" s="98">
        <v>4.59</v>
      </c>
      <c r="AG15" s="98">
        <v>4.5599999999999996</v>
      </c>
      <c r="AH15" s="99">
        <v>4.37</v>
      </c>
    </row>
    <row r="16" spans="1:34" ht="16.5" x14ac:dyDescent="0.35">
      <c r="A16" s="14"/>
      <c r="B16" s="98">
        <v>2.52</v>
      </c>
      <c r="C16" s="98">
        <v>2.67</v>
      </c>
      <c r="D16" s="98">
        <v>2.89</v>
      </c>
      <c r="E16" s="98">
        <v>2.85</v>
      </c>
      <c r="F16" s="99">
        <v>2.75</v>
      </c>
      <c r="G16" s="25"/>
      <c r="H16" s="98">
        <v>1.93</v>
      </c>
      <c r="I16" s="98">
        <v>1.88</v>
      </c>
      <c r="J16" s="98">
        <v>1.97</v>
      </c>
      <c r="K16" s="98">
        <v>2.0499999999999998</v>
      </c>
      <c r="L16" s="98">
        <v>2.06</v>
      </c>
      <c r="M16" s="98">
        <v>2.0299999999999998</v>
      </c>
      <c r="N16" s="98">
        <v>2.06</v>
      </c>
      <c r="O16" s="98">
        <v>2.06</v>
      </c>
      <c r="P16" s="98">
        <v>2.02</v>
      </c>
      <c r="Q16" s="99">
        <v>1.94</v>
      </c>
      <c r="R16" s="14"/>
      <c r="S16" s="98">
        <v>1.57</v>
      </c>
      <c r="T16" s="98">
        <v>1.64</v>
      </c>
      <c r="U16" s="98">
        <v>1.87</v>
      </c>
      <c r="V16" s="98">
        <v>1.86</v>
      </c>
      <c r="W16" s="99">
        <v>1.9</v>
      </c>
      <c r="X16" s="25"/>
      <c r="Y16" s="98">
        <v>4.29</v>
      </c>
      <c r="Z16" s="98">
        <v>4.3099999999999996</v>
      </c>
      <c r="AA16" s="98">
        <v>4.41</v>
      </c>
      <c r="AB16" s="98">
        <v>4.38</v>
      </c>
      <c r="AC16" s="98">
        <v>4.5</v>
      </c>
      <c r="AD16" s="98">
        <v>4.45</v>
      </c>
      <c r="AE16" s="98">
        <v>4.5</v>
      </c>
      <c r="AF16" s="98">
        <v>4.6100000000000003</v>
      </c>
      <c r="AG16" s="98">
        <v>4.58</v>
      </c>
      <c r="AH16" s="99">
        <v>4.43</v>
      </c>
    </row>
    <row r="17" spans="1:34" ht="16.5" x14ac:dyDescent="0.35">
      <c r="A17" s="14"/>
      <c r="B17" s="98">
        <v>2.52</v>
      </c>
      <c r="C17" s="98">
        <v>2.65</v>
      </c>
      <c r="D17" s="98">
        <v>2.87</v>
      </c>
      <c r="E17" s="98">
        <v>2.81</v>
      </c>
      <c r="F17" s="99">
        <v>2.8</v>
      </c>
      <c r="G17" s="25"/>
      <c r="H17" s="98">
        <v>1.84</v>
      </c>
      <c r="I17" s="98">
        <v>1.86</v>
      </c>
      <c r="J17" s="98">
        <v>1.99</v>
      </c>
      <c r="K17" s="98">
        <v>2.0499999999999998</v>
      </c>
      <c r="L17" s="98">
        <v>2.06</v>
      </c>
      <c r="M17" s="98">
        <v>2.0299999999999998</v>
      </c>
      <c r="N17" s="98">
        <v>2.08</v>
      </c>
      <c r="O17" s="98">
        <v>2.0299999999999998</v>
      </c>
      <c r="P17" s="98">
        <v>2.02</v>
      </c>
      <c r="Q17" s="99">
        <v>1.9</v>
      </c>
      <c r="R17" s="14"/>
      <c r="S17" s="98">
        <v>1.57</v>
      </c>
      <c r="T17" s="98">
        <v>1.67</v>
      </c>
      <c r="U17" s="98">
        <v>1.86</v>
      </c>
      <c r="V17" s="98">
        <v>1.89</v>
      </c>
      <c r="W17" s="99">
        <v>1.9</v>
      </c>
      <c r="X17" s="25"/>
      <c r="Y17" s="98">
        <v>4.21</v>
      </c>
      <c r="Z17" s="98">
        <v>4.3499999999999996</v>
      </c>
      <c r="AA17" s="98">
        <v>4.42</v>
      </c>
      <c r="AB17" s="98">
        <v>4.3499999999999996</v>
      </c>
      <c r="AC17" s="98">
        <v>4.47</v>
      </c>
      <c r="AD17" s="98">
        <v>4.49</v>
      </c>
      <c r="AE17" s="98">
        <v>4.6500000000000004</v>
      </c>
      <c r="AF17" s="98">
        <v>4.7699999999999996</v>
      </c>
      <c r="AG17" s="98">
        <v>4.71</v>
      </c>
      <c r="AH17" s="99">
        <v>4.4800000000000004</v>
      </c>
    </row>
    <row r="18" spans="1:34" ht="16.5" x14ac:dyDescent="0.35">
      <c r="A18" s="14"/>
      <c r="B18" s="98">
        <v>2.54</v>
      </c>
      <c r="C18" s="98">
        <v>2.59</v>
      </c>
      <c r="D18" s="98">
        <v>2.81</v>
      </c>
      <c r="E18" s="98">
        <v>2.84</v>
      </c>
      <c r="F18" s="99">
        <v>2.75</v>
      </c>
      <c r="G18" s="25"/>
      <c r="H18" s="98">
        <v>1.85</v>
      </c>
      <c r="I18" s="98">
        <v>1.87</v>
      </c>
      <c r="J18" s="98">
        <v>1.99</v>
      </c>
      <c r="K18" s="98">
        <v>1.99</v>
      </c>
      <c r="L18" s="98">
        <v>2.0099999999999998</v>
      </c>
      <c r="M18" s="98">
        <v>2</v>
      </c>
      <c r="N18" s="98">
        <v>2</v>
      </c>
      <c r="O18" s="98">
        <v>2.0299999999999998</v>
      </c>
      <c r="P18" s="98">
        <v>2.0499999999999998</v>
      </c>
      <c r="Q18" s="99">
        <v>1.87</v>
      </c>
      <c r="R18" s="14"/>
      <c r="S18" s="98">
        <v>1.56</v>
      </c>
      <c r="T18" s="98">
        <v>1.62</v>
      </c>
      <c r="U18" s="98">
        <v>1.89</v>
      </c>
      <c r="V18" s="98">
        <v>1.89</v>
      </c>
      <c r="W18" s="99">
        <v>1.89</v>
      </c>
      <c r="X18" s="25"/>
      <c r="Y18" s="98">
        <v>4.25</v>
      </c>
      <c r="Z18" s="98">
        <v>4.29</v>
      </c>
      <c r="AA18" s="98">
        <v>4.3499999999999996</v>
      </c>
      <c r="AB18" s="98">
        <v>4.34</v>
      </c>
      <c r="AC18" s="98">
        <v>4.49</v>
      </c>
      <c r="AD18" s="98">
        <v>4.58</v>
      </c>
      <c r="AE18" s="98">
        <v>4.6100000000000003</v>
      </c>
      <c r="AF18" s="98">
        <v>4.68</v>
      </c>
      <c r="AG18" s="98">
        <v>4.6100000000000003</v>
      </c>
      <c r="AH18" s="99">
        <v>4.2300000000000004</v>
      </c>
    </row>
    <row r="19" spans="1:34" ht="16.5" x14ac:dyDescent="0.35">
      <c r="A19" s="14"/>
      <c r="B19" s="98">
        <v>2.5299999999999998</v>
      </c>
      <c r="C19" s="98">
        <v>2.54</v>
      </c>
      <c r="D19" s="98">
        <v>2.76</v>
      </c>
      <c r="E19" s="98">
        <v>2.83</v>
      </c>
      <c r="F19" s="99">
        <v>2.81</v>
      </c>
      <c r="G19" s="25"/>
      <c r="H19" s="98">
        <v>1.92</v>
      </c>
      <c r="I19" s="98">
        <v>1.89</v>
      </c>
      <c r="J19" s="98">
        <v>2.06</v>
      </c>
      <c r="K19" s="98">
        <v>2.04</v>
      </c>
      <c r="L19" s="98">
        <v>2.08</v>
      </c>
      <c r="M19" s="98">
        <v>2.06</v>
      </c>
      <c r="N19" s="98">
        <v>2.09</v>
      </c>
      <c r="O19" s="98">
        <v>2.08</v>
      </c>
      <c r="P19" s="98">
        <v>2.11</v>
      </c>
      <c r="Q19" s="99">
        <v>1.92</v>
      </c>
      <c r="R19" s="14"/>
      <c r="S19" s="98">
        <v>1.93</v>
      </c>
      <c r="T19" s="98">
        <v>2.0099999999999998</v>
      </c>
      <c r="U19" s="98">
        <v>2.2799999999999998</v>
      </c>
      <c r="V19" s="98">
        <v>2.31</v>
      </c>
      <c r="W19" s="99">
        <v>2.2999999999999998</v>
      </c>
      <c r="X19" s="25"/>
      <c r="Y19" s="98">
        <v>4.41</v>
      </c>
      <c r="Z19" s="98">
        <v>4.4000000000000004</v>
      </c>
      <c r="AA19" s="98">
        <v>4.38</v>
      </c>
      <c r="AB19" s="98">
        <v>4.45</v>
      </c>
      <c r="AC19" s="98">
        <v>4.4800000000000004</v>
      </c>
      <c r="AD19" s="98">
        <v>4.8</v>
      </c>
      <c r="AE19" s="98">
        <v>4.7</v>
      </c>
      <c r="AF19" s="98">
        <v>4.7699999999999996</v>
      </c>
      <c r="AG19" s="98">
        <v>4.76</v>
      </c>
      <c r="AH19" s="99">
        <v>4.49</v>
      </c>
    </row>
    <row r="20" spans="1:34" ht="16.5" x14ac:dyDescent="0.35">
      <c r="A20" s="14"/>
      <c r="B20" s="98">
        <v>2.4700000000000002</v>
      </c>
      <c r="C20" s="98">
        <v>2.62</v>
      </c>
      <c r="D20" s="98">
        <v>2.8</v>
      </c>
      <c r="E20" s="98">
        <v>2.91</v>
      </c>
      <c r="F20" s="99">
        <v>2.95</v>
      </c>
      <c r="G20" s="25"/>
      <c r="H20" s="98">
        <v>1.91</v>
      </c>
      <c r="I20" s="98">
        <v>1.96</v>
      </c>
      <c r="J20" s="98">
        <v>1.98</v>
      </c>
      <c r="K20" s="98">
        <v>1.98</v>
      </c>
      <c r="L20" s="98">
        <v>1.98</v>
      </c>
      <c r="M20" s="98">
        <v>2</v>
      </c>
      <c r="N20" s="98">
        <v>2.06</v>
      </c>
      <c r="O20" s="98">
        <v>2.08</v>
      </c>
      <c r="P20" s="98">
        <v>2.08</v>
      </c>
      <c r="Q20" s="99">
        <v>1.91</v>
      </c>
      <c r="R20" s="14"/>
      <c r="S20" s="98">
        <v>1.91</v>
      </c>
      <c r="T20" s="98">
        <v>2</v>
      </c>
      <c r="U20" s="98">
        <v>2.16</v>
      </c>
      <c r="V20" s="98">
        <v>2.2599999999999998</v>
      </c>
      <c r="W20" s="99">
        <v>2.2400000000000002</v>
      </c>
      <c r="X20" s="25"/>
      <c r="Y20" s="98">
        <v>4.49</v>
      </c>
      <c r="Z20" s="98">
        <v>4.3600000000000003</v>
      </c>
      <c r="AA20" s="98">
        <v>4.37</v>
      </c>
      <c r="AB20" s="98">
        <v>4.34</v>
      </c>
      <c r="AC20" s="98">
        <v>4.53</v>
      </c>
      <c r="AD20" s="98">
        <v>4.7</v>
      </c>
      <c r="AE20" s="98">
        <v>4.71</v>
      </c>
      <c r="AF20" s="98">
        <v>4.7699999999999996</v>
      </c>
      <c r="AG20" s="98">
        <v>4.75</v>
      </c>
      <c r="AH20" s="99">
        <v>4.57</v>
      </c>
    </row>
    <row r="21" spans="1:34" ht="16.5" x14ac:dyDescent="0.35">
      <c r="A21" s="14"/>
      <c r="B21" s="98">
        <v>2.57</v>
      </c>
      <c r="C21" s="98">
        <v>2.56</v>
      </c>
      <c r="D21" s="98">
        <v>2.82</v>
      </c>
      <c r="E21" s="98">
        <v>2.91</v>
      </c>
      <c r="F21" s="99">
        <v>2.91</v>
      </c>
      <c r="G21" s="25"/>
      <c r="H21" s="98">
        <v>2</v>
      </c>
      <c r="I21" s="98">
        <v>1.93</v>
      </c>
      <c r="J21" s="98">
        <v>2.0299999999999998</v>
      </c>
      <c r="K21" s="98">
        <v>2.0299999999999998</v>
      </c>
      <c r="L21" s="98">
        <v>2.06</v>
      </c>
      <c r="M21" s="98">
        <v>2.0699999999999998</v>
      </c>
      <c r="N21" s="98">
        <v>2.09</v>
      </c>
      <c r="O21" s="98">
        <v>2.08</v>
      </c>
      <c r="P21" s="98">
        <v>2.04</v>
      </c>
      <c r="Q21" s="99">
        <v>1.88</v>
      </c>
      <c r="R21" s="14"/>
      <c r="S21" s="98">
        <v>1.91</v>
      </c>
      <c r="T21" s="98">
        <v>1.98</v>
      </c>
      <c r="U21" s="98">
        <v>2.23</v>
      </c>
      <c r="V21" s="98">
        <v>2.2999999999999998</v>
      </c>
      <c r="W21" s="99">
        <v>2.25</v>
      </c>
      <c r="X21" s="25"/>
      <c r="Y21" s="98">
        <v>4.4400000000000004</v>
      </c>
      <c r="Z21" s="98">
        <v>4.4000000000000004</v>
      </c>
      <c r="AA21" s="98">
        <v>4.37</v>
      </c>
      <c r="AB21" s="98">
        <v>4.3600000000000003</v>
      </c>
      <c r="AC21" s="98">
        <v>4.58</v>
      </c>
      <c r="AD21" s="98">
        <v>4.75</v>
      </c>
      <c r="AE21" s="98">
        <v>4.74</v>
      </c>
      <c r="AF21" s="98">
        <v>4.76</v>
      </c>
      <c r="AG21" s="98">
        <v>4.7300000000000004</v>
      </c>
      <c r="AH21" s="99">
        <v>4.57</v>
      </c>
    </row>
    <row r="22" spans="1:34" ht="16.5" x14ac:dyDescent="0.35">
      <c r="A22" s="14"/>
      <c r="B22" s="98">
        <v>2.5</v>
      </c>
      <c r="C22" s="98">
        <v>2.6</v>
      </c>
      <c r="D22" s="98">
        <v>2.84</v>
      </c>
      <c r="E22" s="98">
        <v>2.93</v>
      </c>
      <c r="F22" s="99">
        <v>2.89</v>
      </c>
      <c r="G22" s="25"/>
      <c r="H22" s="98">
        <v>1.91</v>
      </c>
      <c r="I22" s="98">
        <v>1.96</v>
      </c>
      <c r="J22" s="98">
        <v>2.02</v>
      </c>
      <c r="K22" s="98">
        <v>2.02</v>
      </c>
      <c r="L22" s="98">
        <v>2.04</v>
      </c>
      <c r="M22" s="98">
        <v>2.0499999999999998</v>
      </c>
      <c r="N22" s="98">
        <v>2.0499999999999998</v>
      </c>
      <c r="O22" s="98">
        <v>2.09</v>
      </c>
      <c r="P22" s="98">
        <v>2.02</v>
      </c>
      <c r="Q22" s="99">
        <v>1.91</v>
      </c>
      <c r="R22" s="14"/>
      <c r="S22" s="98">
        <v>1.92</v>
      </c>
      <c r="T22" s="98">
        <v>1.99</v>
      </c>
      <c r="U22" s="98">
        <v>2.2200000000000002</v>
      </c>
      <c r="V22" s="98">
        <v>2.2400000000000002</v>
      </c>
      <c r="W22" s="99">
        <v>2.36</v>
      </c>
      <c r="X22" s="25"/>
      <c r="Y22" s="98">
        <v>4.41</v>
      </c>
      <c r="Z22" s="98">
        <v>4.29</v>
      </c>
      <c r="AA22" s="98">
        <v>4.3600000000000003</v>
      </c>
      <c r="AB22" s="98">
        <v>4.38</v>
      </c>
      <c r="AC22" s="98">
        <v>4.57</v>
      </c>
      <c r="AD22" s="98">
        <v>4.66</v>
      </c>
      <c r="AE22" s="98">
        <v>4.8</v>
      </c>
      <c r="AF22" s="98">
        <v>4.74</v>
      </c>
      <c r="AG22" s="98">
        <v>4.76</v>
      </c>
      <c r="AH22" s="99">
        <v>4.5999999999999996</v>
      </c>
    </row>
    <row r="23" spans="1:34" thickBot="1" x14ac:dyDescent="0.4">
      <c r="A23" s="107"/>
      <c r="B23" s="117">
        <v>2.48</v>
      </c>
      <c r="C23" s="117">
        <v>2.58</v>
      </c>
      <c r="D23" s="117">
        <v>2.82</v>
      </c>
      <c r="E23" s="117">
        <v>2.82</v>
      </c>
      <c r="F23" s="118">
        <v>2.81</v>
      </c>
      <c r="G23" s="106"/>
      <c r="H23" s="117">
        <v>1.91</v>
      </c>
      <c r="I23" s="117">
        <v>1.88</v>
      </c>
      <c r="J23" s="117">
        <v>2.0699999999999998</v>
      </c>
      <c r="K23" s="117">
        <v>2.0699999999999998</v>
      </c>
      <c r="L23" s="117">
        <v>2.06</v>
      </c>
      <c r="M23" s="117">
        <v>2.04</v>
      </c>
      <c r="N23" s="117">
        <v>2.12</v>
      </c>
      <c r="O23" s="117">
        <v>2.0699999999999998</v>
      </c>
      <c r="P23" s="117">
        <v>1.98</v>
      </c>
      <c r="Q23" s="118">
        <v>1.93</v>
      </c>
      <c r="R23" s="107"/>
      <c r="S23" s="117">
        <v>1.92</v>
      </c>
      <c r="T23" s="117">
        <v>2.0299999999999998</v>
      </c>
      <c r="U23" s="117">
        <v>2.2200000000000002</v>
      </c>
      <c r="V23" s="117">
        <v>2.27</v>
      </c>
      <c r="W23" s="118">
        <v>2.29</v>
      </c>
      <c r="X23" s="106"/>
      <c r="Y23" s="117">
        <v>4.46</v>
      </c>
      <c r="Z23" s="117">
        <v>4.28</v>
      </c>
      <c r="AA23" s="117">
        <v>4.32</v>
      </c>
      <c r="AB23" s="117">
        <v>4.34</v>
      </c>
      <c r="AC23" s="117">
        <v>4.46</v>
      </c>
      <c r="AD23" s="117">
        <v>4.58</v>
      </c>
      <c r="AE23" s="117">
        <v>4.6900000000000004</v>
      </c>
      <c r="AF23" s="117">
        <v>4.67</v>
      </c>
      <c r="AG23" s="117">
        <v>4.76</v>
      </c>
      <c r="AH23" s="118">
        <v>4.5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0.27280000000000015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0.34214999999999995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1.0772000000000002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1.1362000000000005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0.47565128205128238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0.52638461538461534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0.77576131687242811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0.75145502645502693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1.5411101538461549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1.7054861538461539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1.0053866666666669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1.1362000000000005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0.25999999999999979</v>
      </c>
      <c r="C33" s="67">
        <f t="shared" ref="C33:F33" si="0">C4-C14</f>
        <v>0.31000000000000005</v>
      </c>
      <c r="D33" s="67">
        <f t="shared" si="0"/>
        <v>0.37999999999999989</v>
      </c>
      <c r="E33" s="67">
        <f t="shared" si="0"/>
        <v>0.27</v>
      </c>
      <c r="F33" s="68">
        <f t="shared" si="0"/>
        <v>0.37999999999999989</v>
      </c>
      <c r="G33" s="69" t="s">
        <v>56</v>
      </c>
      <c r="H33" s="22">
        <f>H4-H14</f>
        <v>0.32000000000000028</v>
      </c>
      <c r="I33" s="22">
        <f t="shared" ref="I33:Q33" si="1">I4-I14</f>
        <v>0.59000000000000008</v>
      </c>
      <c r="J33" s="22">
        <f t="shared" si="1"/>
        <v>0.36999999999999988</v>
      </c>
      <c r="K33" s="22">
        <f t="shared" si="1"/>
        <v>0.37999999999999989</v>
      </c>
      <c r="L33" s="22">
        <f t="shared" si="1"/>
        <v>0.35000000000000009</v>
      </c>
      <c r="M33" s="22">
        <f t="shared" si="1"/>
        <v>0.3899999999999999</v>
      </c>
      <c r="N33" s="22">
        <f t="shared" si="1"/>
        <v>0.33000000000000007</v>
      </c>
      <c r="O33" s="22">
        <f t="shared" si="1"/>
        <v>0.33999999999999986</v>
      </c>
      <c r="P33" s="22">
        <f t="shared" si="1"/>
        <v>0.24</v>
      </c>
      <c r="Q33" s="70">
        <f t="shared" si="1"/>
        <v>0.33000000000000007</v>
      </c>
      <c r="R33" s="66" t="s">
        <v>52</v>
      </c>
      <c r="S33" s="67">
        <f>S4-S14</f>
        <v>1.2499999999999998</v>
      </c>
      <c r="T33" s="67">
        <f t="shared" ref="T33:W33" si="2">T4-T14</f>
        <v>1.2700000000000002</v>
      </c>
      <c r="U33" s="67">
        <f t="shared" si="2"/>
        <v>1.2200000000000002</v>
      </c>
      <c r="V33" s="67">
        <f t="shared" si="2"/>
        <v>1.23</v>
      </c>
      <c r="W33" s="68">
        <f t="shared" si="2"/>
        <v>1.21</v>
      </c>
      <c r="X33" s="69" t="s">
        <v>56</v>
      </c>
      <c r="Y33" s="22">
        <f>Y4-Y14</f>
        <v>1.25</v>
      </c>
      <c r="Z33" s="22">
        <f t="shared" ref="Z33:AH33" si="3">Z4-Z14</f>
        <v>1.1500000000000004</v>
      </c>
      <c r="AA33" s="22">
        <f t="shared" si="3"/>
        <v>1.0700000000000003</v>
      </c>
      <c r="AB33" s="22">
        <f t="shared" si="3"/>
        <v>5.08</v>
      </c>
      <c r="AC33" s="22">
        <f t="shared" si="3"/>
        <v>1.08</v>
      </c>
      <c r="AD33" s="22">
        <f t="shared" si="3"/>
        <v>1.0999999999999996</v>
      </c>
      <c r="AE33" s="22">
        <f t="shared" si="3"/>
        <v>1.1400000000000006</v>
      </c>
      <c r="AF33" s="22">
        <f t="shared" si="3"/>
        <v>1.21</v>
      </c>
      <c r="AG33" s="22">
        <f t="shared" si="3"/>
        <v>1.04</v>
      </c>
      <c r="AH33" s="70">
        <f t="shared" si="3"/>
        <v>1.2200000000000006</v>
      </c>
    </row>
    <row r="34" spans="1:34" ht="16.5" x14ac:dyDescent="0.35">
      <c r="A34" s="55"/>
      <c r="B34" s="54">
        <f t="shared" ref="B34:F42" si="4">B5-B15</f>
        <v>0.31000000000000005</v>
      </c>
      <c r="C34" s="54">
        <f t="shared" si="4"/>
        <v>0.22999999999999998</v>
      </c>
      <c r="D34" s="54">
        <f t="shared" si="4"/>
        <v>0.22999999999999998</v>
      </c>
      <c r="E34" s="54">
        <f t="shared" si="4"/>
        <v>0.23999999999999977</v>
      </c>
      <c r="F34" s="56">
        <f t="shared" si="4"/>
        <v>0.17999999999999972</v>
      </c>
      <c r="G34" s="71"/>
      <c r="H34" s="22">
        <f t="shared" ref="H34:Q42" si="5">H5-H15</f>
        <v>0.40000000000000013</v>
      </c>
      <c r="I34" s="22">
        <f t="shared" si="5"/>
        <v>0.48</v>
      </c>
      <c r="J34" s="22">
        <f t="shared" si="5"/>
        <v>0.49</v>
      </c>
      <c r="K34" s="22">
        <f t="shared" si="5"/>
        <v>0.37000000000000011</v>
      </c>
      <c r="L34" s="22">
        <f t="shared" si="5"/>
        <v>0.33999999999999986</v>
      </c>
      <c r="M34" s="22">
        <f t="shared" si="5"/>
        <v>0.25999999999999979</v>
      </c>
      <c r="N34" s="22">
        <f t="shared" si="5"/>
        <v>0.3400000000000003</v>
      </c>
      <c r="O34" s="22">
        <f t="shared" si="5"/>
        <v>0.2200000000000002</v>
      </c>
      <c r="P34" s="22">
        <f t="shared" si="5"/>
        <v>0.31000000000000005</v>
      </c>
      <c r="Q34" s="70">
        <f t="shared" si="5"/>
        <v>0.20000000000000018</v>
      </c>
      <c r="R34" s="55"/>
      <c r="S34" s="54">
        <f t="shared" ref="S34:W42" si="6">S5-S15</f>
        <v>1.2199999999999998</v>
      </c>
      <c r="T34" s="54">
        <f t="shared" si="6"/>
        <v>1.3000000000000003</v>
      </c>
      <c r="U34" s="54">
        <f t="shared" si="6"/>
        <v>1.27</v>
      </c>
      <c r="V34" s="54">
        <f t="shared" si="6"/>
        <v>1.2600000000000002</v>
      </c>
      <c r="W34" s="56">
        <f t="shared" si="6"/>
        <v>1.2400000000000002</v>
      </c>
      <c r="X34" s="71"/>
      <c r="Y34" s="22">
        <f t="shared" ref="Y34:AH42" si="7">Y5-Y15</f>
        <v>1.1499999999999995</v>
      </c>
      <c r="Z34" s="22">
        <f t="shared" si="7"/>
        <v>1.25</v>
      </c>
      <c r="AA34" s="22">
        <f t="shared" si="7"/>
        <v>1.2399999999999993</v>
      </c>
      <c r="AB34" s="22">
        <f t="shared" si="7"/>
        <v>1.2300000000000004</v>
      </c>
      <c r="AC34" s="22">
        <f t="shared" si="7"/>
        <v>1.1299999999999999</v>
      </c>
      <c r="AD34" s="22">
        <f t="shared" si="7"/>
        <v>1.2599999999999998</v>
      </c>
      <c r="AE34" s="22">
        <f t="shared" si="7"/>
        <v>1.2599999999999998</v>
      </c>
      <c r="AF34" s="22">
        <f t="shared" si="7"/>
        <v>1.1500000000000004</v>
      </c>
      <c r="AG34" s="22">
        <f t="shared" si="7"/>
        <v>1.1600000000000001</v>
      </c>
      <c r="AH34" s="70">
        <f t="shared" si="7"/>
        <v>1.2400000000000002</v>
      </c>
    </row>
    <row r="35" spans="1:34" ht="16.5" x14ac:dyDescent="0.35">
      <c r="A35" s="55"/>
      <c r="B35" s="54">
        <f t="shared" si="4"/>
        <v>0.23999999999999977</v>
      </c>
      <c r="C35" s="54">
        <f t="shared" si="4"/>
        <v>0.20000000000000018</v>
      </c>
      <c r="D35" s="54">
        <f t="shared" si="4"/>
        <v>0.18999999999999995</v>
      </c>
      <c r="E35" s="54">
        <f t="shared" si="4"/>
        <v>0.2799999999999998</v>
      </c>
      <c r="F35" s="56">
        <f t="shared" si="4"/>
        <v>0.25999999999999979</v>
      </c>
      <c r="G35" s="71"/>
      <c r="H35" s="22">
        <f t="shared" si="5"/>
        <v>0.31000000000000028</v>
      </c>
      <c r="I35" s="22">
        <f t="shared" si="5"/>
        <v>0.45999999999999996</v>
      </c>
      <c r="J35" s="22">
        <f t="shared" si="5"/>
        <v>0.44000000000000017</v>
      </c>
      <c r="K35" s="22">
        <f t="shared" si="5"/>
        <v>0.35000000000000009</v>
      </c>
      <c r="L35" s="22">
        <f t="shared" si="5"/>
        <v>0.25999999999999979</v>
      </c>
      <c r="M35" s="22">
        <f t="shared" si="5"/>
        <v>0.3400000000000003</v>
      </c>
      <c r="N35" s="22">
        <f t="shared" si="5"/>
        <v>0.35000000000000009</v>
      </c>
      <c r="O35" s="22">
        <f t="shared" si="5"/>
        <v>0.31000000000000005</v>
      </c>
      <c r="P35" s="22">
        <f t="shared" si="5"/>
        <v>0.22999999999999998</v>
      </c>
      <c r="Q35" s="70">
        <f t="shared" si="5"/>
        <v>0.31000000000000005</v>
      </c>
      <c r="R35" s="55"/>
      <c r="S35" s="54">
        <f t="shared" si="6"/>
        <v>1.22</v>
      </c>
      <c r="T35" s="54">
        <f t="shared" si="6"/>
        <v>1.2900000000000003</v>
      </c>
      <c r="U35" s="54">
        <f t="shared" si="6"/>
        <v>1.23</v>
      </c>
      <c r="V35" s="54">
        <f t="shared" si="6"/>
        <v>1.26</v>
      </c>
      <c r="W35" s="56">
        <f t="shared" si="6"/>
        <v>1.21</v>
      </c>
      <c r="X35" s="71"/>
      <c r="Y35" s="22">
        <f t="shared" si="7"/>
        <v>1.1299999999999999</v>
      </c>
      <c r="Z35" s="22">
        <f t="shared" si="7"/>
        <v>1.25</v>
      </c>
      <c r="AA35" s="22">
        <f t="shared" si="7"/>
        <v>1.1200000000000001</v>
      </c>
      <c r="AB35" s="22">
        <f t="shared" si="7"/>
        <v>1.1600000000000001</v>
      </c>
      <c r="AC35" s="22">
        <f t="shared" si="7"/>
        <v>1.17</v>
      </c>
      <c r="AD35" s="22">
        <f t="shared" si="7"/>
        <v>1.2699999999999996</v>
      </c>
      <c r="AE35" s="22">
        <f t="shared" si="7"/>
        <v>1.2199999999999998</v>
      </c>
      <c r="AF35" s="22">
        <f t="shared" si="7"/>
        <v>1.1499999999999995</v>
      </c>
      <c r="AG35" s="22">
        <f t="shared" si="7"/>
        <v>1.1399999999999997</v>
      </c>
      <c r="AH35" s="70">
        <f t="shared" si="7"/>
        <v>1.21</v>
      </c>
    </row>
    <row r="36" spans="1:34" ht="16.5" x14ac:dyDescent="0.35">
      <c r="A36" s="55"/>
      <c r="B36" s="54">
        <f t="shared" si="4"/>
        <v>0.29000000000000004</v>
      </c>
      <c r="C36" s="54">
        <f t="shared" si="4"/>
        <v>0.29000000000000004</v>
      </c>
      <c r="D36" s="54">
        <f t="shared" si="4"/>
        <v>0.29000000000000004</v>
      </c>
      <c r="E36" s="54">
        <f t="shared" si="4"/>
        <v>0.29000000000000004</v>
      </c>
      <c r="F36" s="56">
        <f t="shared" si="4"/>
        <v>0.25</v>
      </c>
      <c r="G36" s="71"/>
      <c r="H36" s="22">
        <f t="shared" si="5"/>
        <v>0.44999999999999996</v>
      </c>
      <c r="I36" s="22">
        <f t="shared" si="5"/>
        <v>0.5199999999999998</v>
      </c>
      <c r="J36" s="22">
        <f t="shared" si="5"/>
        <v>0.40000000000000013</v>
      </c>
      <c r="K36" s="22">
        <f t="shared" si="5"/>
        <v>0.39000000000000012</v>
      </c>
      <c r="L36" s="22">
        <f t="shared" si="5"/>
        <v>0.35999999999999988</v>
      </c>
      <c r="M36" s="22">
        <f t="shared" si="5"/>
        <v>0.41000000000000014</v>
      </c>
      <c r="N36" s="22">
        <f t="shared" si="5"/>
        <v>0.31999999999999984</v>
      </c>
      <c r="O36" s="22">
        <f t="shared" si="5"/>
        <v>0.31000000000000005</v>
      </c>
      <c r="P36" s="22">
        <f t="shared" si="5"/>
        <v>0.27</v>
      </c>
      <c r="Q36" s="70">
        <f t="shared" si="5"/>
        <v>0.33000000000000007</v>
      </c>
      <c r="R36" s="55"/>
      <c r="S36" s="54">
        <f t="shared" si="6"/>
        <v>1.2099999999999997</v>
      </c>
      <c r="T36" s="54">
        <f t="shared" si="6"/>
        <v>1.2200000000000002</v>
      </c>
      <c r="U36" s="54">
        <f t="shared" si="6"/>
        <v>1.26</v>
      </c>
      <c r="V36" s="54">
        <f t="shared" si="6"/>
        <v>1.28</v>
      </c>
      <c r="W36" s="56">
        <f t="shared" si="6"/>
        <v>1.23</v>
      </c>
      <c r="X36" s="71"/>
      <c r="Y36" s="22">
        <f t="shared" si="7"/>
        <v>1.3099999999999996</v>
      </c>
      <c r="Z36" s="22">
        <f t="shared" si="7"/>
        <v>1.1600000000000001</v>
      </c>
      <c r="AA36" s="22">
        <f t="shared" si="7"/>
        <v>1.25</v>
      </c>
      <c r="AB36" s="22">
        <f t="shared" si="7"/>
        <v>1.21</v>
      </c>
      <c r="AC36" s="22">
        <f t="shared" si="7"/>
        <v>1.1200000000000001</v>
      </c>
      <c r="AD36" s="22">
        <f t="shared" si="7"/>
        <v>1.1399999999999997</v>
      </c>
      <c r="AE36" s="22">
        <f t="shared" si="7"/>
        <v>0.92999999999999972</v>
      </c>
      <c r="AF36" s="22">
        <f t="shared" si="7"/>
        <v>1.0300000000000002</v>
      </c>
      <c r="AG36" s="22">
        <f t="shared" si="7"/>
        <v>0.90000000000000036</v>
      </c>
      <c r="AH36" s="70">
        <f t="shared" si="7"/>
        <v>1.1399999999999997</v>
      </c>
    </row>
    <row r="37" spans="1:34" ht="16.5" x14ac:dyDescent="0.35">
      <c r="A37" s="55"/>
      <c r="B37" s="54">
        <f t="shared" si="4"/>
        <v>0.2799999999999998</v>
      </c>
      <c r="C37" s="54">
        <f t="shared" si="4"/>
        <v>0.26000000000000023</v>
      </c>
      <c r="D37" s="54">
        <f t="shared" si="4"/>
        <v>0.25</v>
      </c>
      <c r="E37" s="54">
        <f t="shared" si="4"/>
        <v>0.24000000000000021</v>
      </c>
      <c r="F37" s="56">
        <f t="shared" si="4"/>
        <v>0.2799999999999998</v>
      </c>
      <c r="G37" s="71"/>
      <c r="H37" s="22">
        <f t="shared" si="5"/>
        <v>0.33000000000000007</v>
      </c>
      <c r="I37" s="22">
        <f t="shared" si="5"/>
        <v>0.48</v>
      </c>
      <c r="J37" s="22">
        <f t="shared" si="5"/>
        <v>0.32999999999999985</v>
      </c>
      <c r="K37" s="22">
        <f t="shared" si="5"/>
        <v>0.34000000000000008</v>
      </c>
      <c r="L37" s="22">
        <f t="shared" si="5"/>
        <v>0.37000000000000011</v>
      </c>
      <c r="M37" s="22">
        <f t="shared" si="5"/>
        <v>0.31999999999999984</v>
      </c>
      <c r="N37" s="22">
        <f t="shared" si="5"/>
        <v>0.29999999999999982</v>
      </c>
      <c r="O37" s="22">
        <f t="shared" si="5"/>
        <v>0.28000000000000025</v>
      </c>
      <c r="P37" s="22">
        <f t="shared" si="5"/>
        <v>0.15000000000000036</v>
      </c>
      <c r="Q37" s="70">
        <f t="shared" si="5"/>
        <v>0.27</v>
      </c>
      <c r="R37" s="55"/>
      <c r="S37" s="54">
        <f t="shared" si="6"/>
        <v>1.19</v>
      </c>
      <c r="T37" s="54">
        <f t="shared" si="6"/>
        <v>1.27</v>
      </c>
      <c r="U37" s="54">
        <f t="shared" si="6"/>
        <v>1.28</v>
      </c>
      <c r="V37" s="54">
        <f t="shared" si="6"/>
        <v>1.2500000000000002</v>
      </c>
      <c r="W37" s="56">
        <f t="shared" si="6"/>
        <v>1.2300000000000002</v>
      </c>
      <c r="X37" s="71"/>
      <c r="Y37" s="22">
        <f t="shared" si="7"/>
        <v>1.0499999999999998</v>
      </c>
      <c r="Z37" s="22">
        <f t="shared" si="7"/>
        <v>1.17</v>
      </c>
      <c r="AA37" s="22">
        <f t="shared" si="7"/>
        <v>1.29</v>
      </c>
      <c r="AB37" s="22">
        <f t="shared" si="7"/>
        <v>1.04</v>
      </c>
      <c r="AC37" s="22">
        <f t="shared" si="7"/>
        <v>0.96999999999999975</v>
      </c>
      <c r="AD37" s="22">
        <f t="shared" si="7"/>
        <v>1.0099999999999998</v>
      </c>
      <c r="AE37" s="22">
        <f t="shared" si="7"/>
        <v>1.0099999999999998</v>
      </c>
      <c r="AF37" s="22">
        <f t="shared" si="7"/>
        <v>1.0200000000000005</v>
      </c>
      <c r="AG37" s="22">
        <f t="shared" si="7"/>
        <v>1.0699999999999994</v>
      </c>
      <c r="AH37" s="70">
        <f t="shared" si="7"/>
        <v>1.2599999999999998</v>
      </c>
    </row>
    <row r="38" spans="1:34" ht="16.5" x14ac:dyDescent="0.35">
      <c r="A38" s="55" t="s">
        <v>53</v>
      </c>
      <c r="B38" s="54">
        <f t="shared" si="4"/>
        <v>0.30000000000000027</v>
      </c>
      <c r="C38" s="54">
        <f t="shared" si="4"/>
        <v>0.2799999999999998</v>
      </c>
      <c r="D38" s="54">
        <f t="shared" si="4"/>
        <v>0.25</v>
      </c>
      <c r="E38" s="54">
        <f t="shared" si="4"/>
        <v>0.22999999999999998</v>
      </c>
      <c r="F38" s="56">
        <f t="shared" si="4"/>
        <v>0.31000000000000005</v>
      </c>
      <c r="G38" s="71" t="s">
        <v>57</v>
      </c>
      <c r="H38" s="22">
        <f t="shared" si="5"/>
        <v>0.30000000000000027</v>
      </c>
      <c r="I38" s="22">
        <f t="shared" si="5"/>
        <v>0.44999999999999996</v>
      </c>
      <c r="J38" s="22">
        <f t="shared" si="5"/>
        <v>0.33000000000000007</v>
      </c>
      <c r="K38" s="22">
        <f t="shared" si="5"/>
        <v>0.35999999999999988</v>
      </c>
      <c r="L38" s="22">
        <f t="shared" si="5"/>
        <v>0.33999999999999986</v>
      </c>
      <c r="M38" s="22">
        <f t="shared" si="5"/>
        <v>0.31000000000000005</v>
      </c>
      <c r="N38" s="22">
        <f t="shared" si="5"/>
        <v>0.30000000000000027</v>
      </c>
      <c r="O38" s="22">
        <f t="shared" si="5"/>
        <v>0.31000000000000005</v>
      </c>
      <c r="P38" s="22">
        <f t="shared" si="5"/>
        <v>0.18000000000000016</v>
      </c>
      <c r="Q38" s="70">
        <f t="shared" si="5"/>
        <v>0.32500000000000018</v>
      </c>
      <c r="R38" s="55" t="s">
        <v>53</v>
      </c>
      <c r="S38" s="54">
        <f t="shared" si="6"/>
        <v>0.92000000000000015</v>
      </c>
      <c r="T38" s="54">
        <f t="shared" si="6"/>
        <v>0.89000000000000012</v>
      </c>
      <c r="U38" s="54">
        <f t="shared" si="6"/>
        <v>0.8400000000000003</v>
      </c>
      <c r="V38" s="54">
        <f t="shared" si="6"/>
        <v>0.93000000000000016</v>
      </c>
      <c r="W38" s="56">
        <f t="shared" si="6"/>
        <v>0.94000000000000039</v>
      </c>
      <c r="X38" s="71" t="s">
        <v>57</v>
      </c>
      <c r="Y38" s="22">
        <f t="shared" si="7"/>
        <v>1.0199999999999996</v>
      </c>
      <c r="Z38" s="22">
        <f t="shared" si="7"/>
        <v>0.9399999999999995</v>
      </c>
      <c r="AA38" s="22">
        <f t="shared" si="7"/>
        <v>1.08</v>
      </c>
      <c r="AB38" s="22">
        <f t="shared" si="7"/>
        <v>1.1499999999999995</v>
      </c>
      <c r="AC38" s="22">
        <f t="shared" si="7"/>
        <v>1.1199999999999992</v>
      </c>
      <c r="AD38" s="22">
        <f t="shared" si="7"/>
        <v>0.9300000000000006</v>
      </c>
      <c r="AE38" s="22">
        <f t="shared" si="7"/>
        <v>1.0099999999999998</v>
      </c>
      <c r="AF38" s="22">
        <f t="shared" si="7"/>
        <v>0.9300000000000006</v>
      </c>
      <c r="AG38" s="22">
        <f t="shared" si="7"/>
        <v>0.9300000000000006</v>
      </c>
      <c r="AH38" s="70">
        <f t="shared" si="7"/>
        <v>0.87000000000000011</v>
      </c>
    </row>
    <row r="39" spans="1:34" ht="16.5" x14ac:dyDescent="0.35">
      <c r="A39" s="55"/>
      <c r="B39" s="54">
        <f t="shared" si="4"/>
        <v>0.31999999999999984</v>
      </c>
      <c r="C39" s="54">
        <f t="shared" si="4"/>
        <v>0.29000000000000004</v>
      </c>
      <c r="D39" s="54">
        <f t="shared" si="4"/>
        <v>0.22999999999999998</v>
      </c>
      <c r="E39" s="54">
        <f t="shared" si="4"/>
        <v>0.25</v>
      </c>
      <c r="F39" s="56">
        <f t="shared" si="4"/>
        <v>0.2799999999999998</v>
      </c>
      <c r="G39" s="71"/>
      <c r="H39" s="22">
        <f t="shared" si="5"/>
        <v>0.32000000000000006</v>
      </c>
      <c r="I39" s="22">
        <f t="shared" si="5"/>
        <v>0.43999999999999995</v>
      </c>
      <c r="J39" s="22">
        <f t="shared" si="5"/>
        <v>0.45000000000000018</v>
      </c>
      <c r="K39" s="22">
        <f t="shared" si="5"/>
        <v>0.43000000000000016</v>
      </c>
      <c r="L39" s="22">
        <f t="shared" si="5"/>
        <v>0.39999999999999991</v>
      </c>
      <c r="M39" s="22">
        <f t="shared" si="5"/>
        <v>0.41000000000000014</v>
      </c>
      <c r="N39" s="22">
        <f t="shared" si="5"/>
        <v>0.35999999999999988</v>
      </c>
      <c r="O39" s="22">
        <f t="shared" si="5"/>
        <v>0.27</v>
      </c>
      <c r="P39" s="22">
        <f t="shared" si="5"/>
        <v>0.19999999999999973</v>
      </c>
      <c r="Q39" s="70">
        <f t="shared" si="5"/>
        <v>0.42000000000000015</v>
      </c>
      <c r="R39" s="55"/>
      <c r="S39" s="54">
        <f t="shared" si="6"/>
        <v>0.96000000000000019</v>
      </c>
      <c r="T39" s="54">
        <f t="shared" si="6"/>
        <v>0.93000000000000016</v>
      </c>
      <c r="U39" s="54">
        <f t="shared" si="6"/>
        <v>0.88999999999999968</v>
      </c>
      <c r="V39" s="54">
        <f t="shared" si="6"/>
        <v>0.92000000000000037</v>
      </c>
      <c r="W39" s="56">
        <f t="shared" si="6"/>
        <v>0.96</v>
      </c>
      <c r="X39" s="71"/>
      <c r="Y39" s="22">
        <f t="shared" si="7"/>
        <v>0.96</v>
      </c>
      <c r="Z39" s="22">
        <f t="shared" si="7"/>
        <v>1.0199999999999996</v>
      </c>
      <c r="AA39" s="22">
        <f t="shared" si="7"/>
        <v>1.1200000000000001</v>
      </c>
      <c r="AB39" s="22">
        <f t="shared" si="7"/>
        <v>1.25</v>
      </c>
      <c r="AC39" s="22">
        <f t="shared" si="7"/>
        <v>1.1799999999999997</v>
      </c>
      <c r="AD39" s="22">
        <f t="shared" si="7"/>
        <v>1.0899999999999999</v>
      </c>
      <c r="AE39" s="22">
        <f t="shared" si="7"/>
        <v>1.1500000000000004</v>
      </c>
      <c r="AF39" s="22">
        <f t="shared" si="7"/>
        <v>1.1200000000000001</v>
      </c>
      <c r="AG39" s="22">
        <f t="shared" si="7"/>
        <v>0.95000000000000018</v>
      </c>
      <c r="AH39" s="70">
        <f t="shared" si="7"/>
        <v>1.0899999999999999</v>
      </c>
    </row>
    <row r="40" spans="1:34" ht="16.5" x14ac:dyDescent="0.35">
      <c r="A40" s="55"/>
      <c r="B40" s="54">
        <f t="shared" si="4"/>
        <v>0.3400000000000003</v>
      </c>
      <c r="C40" s="54">
        <f t="shared" si="4"/>
        <v>0.25</v>
      </c>
      <c r="D40" s="54">
        <f t="shared" si="4"/>
        <v>0.29000000000000004</v>
      </c>
      <c r="E40" s="54">
        <f t="shared" si="4"/>
        <v>0.22999999999999998</v>
      </c>
      <c r="F40" s="56">
        <f t="shared" si="4"/>
        <v>0.20999999999999996</v>
      </c>
      <c r="G40" s="71"/>
      <c r="H40" s="22">
        <f t="shared" si="5"/>
        <v>0.25999999999999979</v>
      </c>
      <c r="I40" s="22">
        <f t="shared" si="5"/>
        <v>0.44999999999999996</v>
      </c>
      <c r="J40" s="22">
        <f t="shared" si="5"/>
        <v>0.40000000000000036</v>
      </c>
      <c r="K40" s="22">
        <f t="shared" si="5"/>
        <v>0.36000000000000032</v>
      </c>
      <c r="L40" s="22">
        <f t="shared" si="5"/>
        <v>0.29999999999999982</v>
      </c>
      <c r="M40" s="22">
        <f t="shared" si="5"/>
        <v>0.30000000000000027</v>
      </c>
      <c r="N40" s="22">
        <f t="shared" si="5"/>
        <v>0.31000000000000005</v>
      </c>
      <c r="O40" s="22">
        <f t="shared" si="5"/>
        <v>0.33000000000000007</v>
      </c>
      <c r="P40" s="22">
        <f t="shared" si="5"/>
        <v>0.22999999999999998</v>
      </c>
      <c r="Q40" s="70">
        <f t="shared" si="5"/>
        <v>0.49000000000000021</v>
      </c>
      <c r="R40" s="55"/>
      <c r="S40" s="54">
        <f t="shared" si="6"/>
        <v>0.92000000000000015</v>
      </c>
      <c r="T40" s="54">
        <f t="shared" si="6"/>
        <v>0.91000000000000014</v>
      </c>
      <c r="U40" s="54">
        <f t="shared" si="6"/>
        <v>0.89000000000000012</v>
      </c>
      <c r="V40" s="54">
        <f t="shared" si="6"/>
        <v>1</v>
      </c>
      <c r="W40" s="56">
        <f t="shared" si="6"/>
        <v>0.94</v>
      </c>
      <c r="X40" s="71"/>
      <c r="Y40" s="22">
        <f t="shared" si="7"/>
        <v>1.1199999999999992</v>
      </c>
      <c r="Z40" s="22">
        <f t="shared" si="7"/>
        <v>1.0899999999999999</v>
      </c>
      <c r="AA40" s="22">
        <f t="shared" si="7"/>
        <v>1.0899999999999999</v>
      </c>
      <c r="AB40" s="22">
        <f t="shared" si="7"/>
        <v>1.17</v>
      </c>
      <c r="AC40" s="22">
        <f t="shared" si="7"/>
        <v>1.1399999999999997</v>
      </c>
      <c r="AD40" s="22">
        <f t="shared" si="7"/>
        <v>1.0199999999999996</v>
      </c>
      <c r="AE40" s="22">
        <f t="shared" si="7"/>
        <v>1.08</v>
      </c>
      <c r="AF40" s="22">
        <f t="shared" si="7"/>
        <v>1.1000000000000005</v>
      </c>
      <c r="AG40" s="22">
        <f t="shared" si="7"/>
        <v>0.90999999999999925</v>
      </c>
      <c r="AH40" s="70">
        <f t="shared" si="7"/>
        <v>0.92999999999999972</v>
      </c>
    </row>
    <row r="41" spans="1:34" ht="16.5" x14ac:dyDescent="0.35">
      <c r="A41" s="55"/>
      <c r="B41" s="54">
        <f t="shared" si="4"/>
        <v>0.31000000000000005</v>
      </c>
      <c r="C41" s="54">
        <f t="shared" si="4"/>
        <v>0.25</v>
      </c>
      <c r="D41" s="54">
        <f t="shared" si="4"/>
        <v>0.20999999999999996</v>
      </c>
      <c r="E41" s="54">
        <f t="shared" si="4"/>
        <v>0.27</v>
      </c>
      <c r="F41" s="56">
        <f t="shared" si="4"/>
        <v>0.31999999999999984</v>
      </c>
      <c r="G41" s="71"/>
      <c r="H41" s="22">
        <f t="shared" si="5"/>
        <v>0.26</v>
      </c>
      <c r="I41" s="22">
        <f t="shared" si="5"/>
        <v>0.37000000000000011</v>
      </c>
      <c r="J41" s="22">
        <f t="shared" si="5"/>
        <v>0.45999999999999996</v>
      </c>
      <c r="K41" s="22">
        <f t="shared" si="5"/>
        <v>0.39000000000000012</v>
      </c>
      <c r="L41" s="22">
        <f t="shared" si="5"/>
        <v>0.37000000000000011</v>
      </c>
      <c r="M41" s="22">
        <f t="shared" si="5"/>
        <v>0.31000000000000005</v>
      </c>
      <c r="N41" s="22">
        <f t="shared" si="5"/>
        <v>0.19000000000000039</v>
      </c>
      <c r="O41" s="22">
        <f t="shared" si="5"/>
        <v>0.24000000000000021</v>
      </c>
      <c r="P41" s="22">
        <f t="shared" si="5"/>
        <v>0.27</v>
      </c>
      <c r="Q41" s="70">
        <f t="shared" si="5"/>
        <v>0.38000000000000012</v>
      </c>
      <c r="R41" s="55"/>
      <c r="S41" s="54">
        <f t="shared" si="6"/>
        <v>0.89999999999999991</v>
      </c>
      <c r="T41" s="54">
        <f t="shared" si="6"/>
        <v>0.94000000000000017</v>
      </c>
      <c r="U41" s="54">
        <f t="shared" si="6"/>
        <v>0.94999999999999973</v>
      </c>
      <c r="V41" s="54">
        <f t="shared" si="6"/>
        <v>0.92999999999999972</v>
      </c>
      <c r="W41" s="56">
        <f t="shared" si="6"/>
        <v>0.8400000000000003</v>
      </c>
      <c r="X41" s="71"/>
      <c r="Y41" s="22">
        <f t="shared" si="7"/>
        <v>0.96</v>
      </c>
      <c r="Z41" s="22">
        <f t="shared" si="7"/>
        <v>1.0899999999999999</v>
      </c>
      <c r="AA41" s="22">
        <f t="shared" si="7"/>
        <v>1.1200000000000001</v>
      </c>
      <c r="AB41" s="22">
        <f t="shared" si="7"/>
        <v>1.21</v>
      </c>
      <c r="AC41" s="22">
        <f t="shared" si="7"/>
        <v>1.1099999999999994</v>
      </c>
      <c r="AD41" s="22">
        <f t="shared" si="7"/>
        <v>1.1299999999999999</v>
      </c>
      <c r="AE41" s="22">
        <f t="shared" si="7"/>
        <v>0.98000000000000043</v>
      </c>
      <c r="AF41" s="22">
        <f t="shared" si="7"/>
        <v>1.0299999999999994</v>
      </c>
      <c r="AG41" s="22">
        <f t="shared" si="7"/>
        <v>1.2200000000000006</v>
      </c>
      <c r="AH41" s="70">
        <f t="shared" si="7"/>
        <v>0.91000000000000014</v>
      </c>
    </row>
    <row r="42" spans="1:34" thickBot="1" x14ac:dyDescent="0.4">
      <c r="A42" s="57"/>
      <c r="B42" s="58">
        <f t="shared" si="4"/>
        <v>0.33999999999999986</v>
      </c>
      <c r="C42" s="58">
        <f t="shared" si="4"/>
        <v>0.27</v>
      </c>
      <c r="D42" s="58">
        <f t="shared" si="4"/>
        <v>0.29000000000000004</v>
      </c>
      <c r="E42" s="58">
        <f t="shared" si="4"/>
        <v>0.36000000000000032</v>
      </c>
      <c r="F42" s="59">
        <f t="shared" si="4"/>
        <v>0.2799999999999998</v>
      </c>
      <c r="G42" s="73"/>
      <c r="H42" s="36">
        <f t="shared" si="5"/>
        <v>0.2300000000000002</v>
      </c>
      <c r="I42" s="36">
        <f t="shared" si="5"/>
        <v>0.45999999999999996</v>
      </c>
      <c r="J42" s="36">
        <f t="shared" si="5"/>
        <v>0.42000000000000037</v>
      </c>
      <c r="K42" s="36">
        <f t="shared" si="5"/>
        <v>0.40000000000000036</v>
      </c>
      <c r="L42" s="36">
        <f t="shared" si="5"/>
        <v>0.33999999999999986</v>
      </c>
      <c r="M42" s="36">
        <f t="shared" si="5"/>
        <v>0.31999999999999984</v>
      </c>
      <c r="N42" s="36">
        <f t="shared" si="5"/>
        <v>0.23999999999999977</v>
      </c>
      <c r="O42" s="36">
        <f t="shared" si="5"/>
        <v>0.29000000000000004</v>
      </c>
      <c r="P42" s="36">
        <f t="shared" si="5"/>
        <v>0.2799999999999998</v>
      </c>
      <c r="Q42" s="74">
        <f t="shared" si="5"/>
        <v>0.32000000000000006</v>
      </c>
      <c r="R42" s="57"/>
      <c r="S42" s="58">
        <f t="shared" si="6"/>
        <v>0.89999999999999991</v>
      </c>
      <c r="T42" s="58">
        <f t="shared" si="6"/>
        <v>0.88000000000000034</v>
      </c>
      <c r="U42" s="58">
        <f t="shared" si="6"/>
        <v>0.87999999999999989</v>
      </c>
      <c r="V42" s="58">
        <f t="shared" si="6"/>
        <v>0.81</v>
      </c>
      <c r="W42" s="59">
        <f t="shared" si="6"/>
        <v>0.89000000000000012</v>
      </c>
      <c r="X42" s="73"/>
      <c r="Y42" s="36">
        <f t="shared" si="7"/>
        <v>0.78000000000000025</v>
      </c>
      <c r="Z42" s="36">
        <f t="shared" si="7"/>
        <v>1.08</v>
      </c>
      <c r="AA42" s="36">
        <f t="shared" si="7"/>
        <v>1.0899999999999999</v>
      </c>
      <c r="AB42" s="36">
        <f t="shared" si="7"/>
        <v>1.1500000000000004</v>
      </c>
      <c r="AC42" s="36">
        <f t="shared" si="7"/>
        <v>1.04</v>
      </c>
      <c r="AD42" s="36">
        <f t="shared" si="7"/>
        <v>1.1299999999999999</v>
      </c>
      <c r="AE42" s="36">
        <f t="shared" si="7"/>
        <v>1.0199999999999996</v>
      </c>
      <c r="AF42" s="36">
        <f t="shared" si="7"/>
        <v>0.91999999999999993</v>
      </c>
      <c r="AG42" s="36">
        <f t="shared" si="7"/>
        <v>0.79</v>
      </c>
      <c r="AH42" s="74">
        <f t="shared" si="7"/>
        <v>0.99000000000000021</v>
      </c>
    </row>
    <row r="43" spans="1:34" thickTop="1" x14ac:dyDescent="0.35">
      <c r="A43" s="82" t="s">
        <v>65</v>
      </c>
      <c r="B43" s="60">
        <f>AVERAGE(B33:F37)</f>
        <v>0.26719999999999994</v>
      </c>
      <c r="C43" s="64" t="s">
        <v>51</v>
      </c>
      <c r="D43" s="60">
        <f>MAX(B33:F37)-MIN(B33:F37)</f>
        <v>0.20000000000000018</v>
      </c>
      <c r="E43" s="64" t="s">
        <v>50</v>
      </c>
      <c r="F43" s="61">
        <f>B43/(0.975/E27)</f>
        <v>0.46588717948717939</v>
      </c>
      <c r="G43" s="82" t="s">
        <v>65</v>
      </c>
      <c r="H43" s="60">
        <f>AVERAGE(H33:Q37)</f>
        <v>0.34680000000000016</v>
      </c>
      <c r="I43" s="64" t="s">
        <v>51</v>
      </c>
      <c r="J43" s="60">
        <f>MAX(H33:Q37)-MIN(H33:Q37)</f>
        <v>0.43999999999999972</v>
      </c>
      <c r="K43" s="64" t="s">
        <v>50</v>
      </c>
      <c r="L43" s="78">
        <f>H43/(0.975/K27)</f>
        <v>0.53353846153846174</v>
      </c>
      <c r="M43" s="79" t="s">
        <v>60</v>
      </c>
      <c r="N43" s="80">
        <f>1-(J43/2*H43)</f>
        <v>0.92370399999999997</v>
      </c>
      <c r="O43" s="84" t="s">
        <v>62</v>
      </c>
      <c r="P43" s="86">
        <f>MAX(H33:Q42)-MIN(H33:Q42)</f>
        <v>0.43999999999999972</v>
      </c>
      <c r="Q43" s="152"/>
      <c r="R43" s="82" t="s">
        <v>65</v>
      </c>
      <c r="S43" s="60">
        <f>AVERAGE(S33:W37)</f>
        <v>1.2440000000000004</v>
      </c>
      <c r="T43" s="64" t="s">
        <v>51</v>
      </c>
      <c r="U43" s="60">
        <f>MAX(S33:W37)-MIN(S33:W37)</f>
        <v>0.11000000000000032</v>
      </c>
      <c r="V43" s="64" t="s">
        <v>50</v>
      </c>
      <c r="W43" s="61">
        <f>S43/(0.975/V27)</f>
        <v>1.7862564102564107</v>
      </c>
      <c r="X43" s="82" t="s">
        <v>65</v>
      </c>
      <c r="Y43" s="60">
        <f>AVERAGE(Y33:AH37)</f>
        <v>1.2261999999999995</v>
      </c>
      <c r="Z43" s="64" t="s">
        <v>51</v>
      </c>
      <c r="AA43" s="60">
        <f>MAX(Y33:AH37)-MIN(Y33:AH37)</f>
        <v>4.18</v>
      </c>
      <c r="AB43" s="64" t="s">
        <v>50</v>
      </c>
      <c r="AC43" s="78">
        <f>Y43/(0.975/AB27)</f>
        <v>1.8864615384615377</v>
      </c>
      <c r="AD43" s="79" t="s">
        <v>60</v>
      </c>
      <c r="AE43" s="80">
        <f>1-(AA43/2*Y43)</f>
        <v>-1.5627579999999988</v>
      </c>
      <c r="AF43" s="84" t="s">
        <v>62</v>
      </c>
      <c r="AG43" s="86">
        <f>MAX(Y33:AH42)-MIN(Y33:AH42)</f>
        <v>4.3</v>
      </c>
      <c r="AH43" s="152"/>
    </row>
    <row r="44" spans="1:34" thickBot="1" x14ac:dyDescent="0.4">
      <c r="A44" s="83" t="s">
        <v>64</v>
      </c>
      <c r="B44" s="62">
        <f>AVERAGE(B39:F42)</f>
        <v>0.27949999999999997</v>
      </c>
      <c r="C44" s="65" t="s">
        <v>51</v>
      </c>
      <c r="D44" s="62">
        <f>MAX(B38:F42)-MIN(B38:F42)</f>
        <v>0.15000000000000036</v>
      </c>
      <c r="E44" s="65" t="s">
        <v>50</v>
      </c>
      <c r="F44" s="63">
        <f>B44/(0.975/E27)</f>
        <v>0.48733333333333334</v>
      </c>
      <c r="G44" s="83" t="s">
        <v>64</v>
      </c>
      <c r="H44" s="62">
        <f>AVERAGE(H39:Q42)</f>
        <v>0.34175000000000016</v>
      </c>
      <c r="I44" s="65" t="s">
        <v>51</v>
      </c>
      <c r="J44" s="62">
        <f>MAX(H38:Q42)-MIN(H38:Q42)</f>
        <v>0.31000000000000005</v>
      </c>
      <c r="K44" s="65" t="s">
        <v>50</v>
      </c>
      <c r="L44" s="75">
        <f>H44/(0.975/K27)</f>
        <v>0.52576923076923099</v>
      </c>
      <c r="M44" s="76" t="s">
        <v>60</v>
      </c>
      <c r="N44" s="81">
        <f>1-(J44/2*H44)</f>
        <v>0.94702874999999997</v>
      </c>
      <c r="O44" s="85" t="s">
        <v>63</v>
      </c>
      <c r="P44" s="87">
        <f>1-(P43/2*AVERAGE(H43:H44))</f>
        <v>0.92425950000000001</v>
      </c>
      <c r="Q44" s="153"/>
      <c r="R44" s="83" t="s">
        <v>64</v>
      </c>
      <c r="S44" s="62">
        <f>AVERAGE(S39:W42)</f>
        <v>0.91199999999999992</v>
      </c>
      <c r="T44" s="65" t="s">
        <v>51</v>
      </c>
      <c r="U44" s="62">
        <f>MAX(S38:W42)-MIN(S38:W42)</f>
        <v>0.18999999999999995</v>
      </c>
      <c r="V44" s="65" t="s">
        <v>50</v>
      </c>
      <c r="W44" s="63">
        <f>S44/(0.975/V27)</f>
        <v>1.3095384615384613</v>
      </c>
      <c r="X44" s="83" t="s">
        <v>64</v>
      </c>
      <c r="Y44" s="62">
        <f>AVERAGE(Y39:AH42)</f>
        <v>1.0582500000000004</v>
      </c>
      <c r="Z44" s="65" t="s">
        <v>51</v>
      </c>
      <c r="AA44" s="62">
        <f>MAX(Y38:AH42)-MIN(Y38:AH42)</f>
        <v>0.46999999999999975</v>
      </c>
      <c r="AB44" s="65" t="s">
        <v>50</v>
      </c>
      <c r="AC44" s="75">
        <f>Y44/(0.975/AB27)</f>
        <v>1.6280769230769236</v>
      </c>
      <c r="AD44" s="76" t="s">
        <v>60</v>
      </c>
      <c r="AE44" s="81">
        <f>1-(AA44/2*Y44)</f>
        <v>0.7513112500000001</v>
      </c>
      <c r="AF44" s="85" t="s">
        <v>63</v>
      </c>
      <c r="AG44" s="87">
        <f>1-(AG43/2*AVERAGE(Y43:Y44))</f>
        <v>-1.4557837499999997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634" priority="4" operator="notBetween">
      <formula>0.2</formula>
      <formula>0.404</formula>
    </cfRule>
  </conditionalFormatting>
  <conditionalFormatting sqref="E28">
    <cfRule type="cellIs" dxfId="633" priority="5" operator="notBetween">
      <formula>0.38</formula>
      <formula>0.72</formula>
    </cfRule>
  </conditionalFormatting>
  <conditionalFormatting sqref="K26">
    <cfRule type="cellIs" dxfId="632" priority="3" operator="notBetween">
      <formula>0.77</formula>
      <formula>0.91</formula>
    </cfRule>
  </conditionalFormatting>
  <conditionalFormatting sqref="K28">
    <cfRule type="cellIs" dxfId="631" priority="2" operator="notBetween">
      <formula>0.38</formula>
      <formula>0.72</formula>
    </cfRule>
  </conditionalFormatting>
  <conditionalFormatting sqref="AB26">
    <cfRule type="cellIs" dxfId="630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50F1-C2DF-40E7-B1AE-BB434687632D}">
  <sheetPr>
    <pageSetUpPr fitToPage="1"/>
  </sheetPr>
  <dimension ref="A1:AH46"/>
  <sheetViews>
    <sheetView topLeftCell="H1" zoomScaleNormal="100" workbookViewId="0">
      <selection activeCell="AH24" sqref="AH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2.75</v>
      </c>
      <c r="C4" s="91">
        <v>2.98</v>
      </c>
      <c r="D4" s="91">
        <v>3.14</v>
      </c>
      <c r="E4" s="91">
        <v>3.06</v>
      </c>
      <c r="F4" s="95">
        <v>3.07</v>
      </c>
      <c r="G4" s="23" t="s">
        <v>74</v>
      </c>
      <c r="H4" s="91">
        <v>2.2200000000000002</v>
      </c>
      <c r="I4" s="91">
        <v>2.34</v>
      </c>
      <c r="J4" s="91">
        <v>2.33</v>
      </c>
      <c r="K4" s="91">
        <v>2.33</v>
      </c>
      <c r="L4" s="91">
        <v>2.34</v>
      </c>
      <c r="M4" s="91">
        <v>2.35</v>
      </c>
      <c r="N4" s="91">
        <v>2.3199999999999998</v>
      </c>
      <c r="O4" s="91">
        <v>2.2799999999999998</v>
      </c>
      <c r="P4" s="91">
        <v>2.23</v>
      </c>
      <c r="Q4" s="95">
        <v>2.2000000000000002</v>
      </c>
      <c r="R4" s="108" t="s">
        <v>74</v>
      </c>
      <c r="S4" s="91">
        <v>2.83</v>
      </c>
      <c r="T4" s="91">
        <v>2.89</v>
      </c>
      <c r="U4" s="91">
        <v>3.11</v>
      </c>
      <c r="V4" s="91">
        <v>3.15</v>
      </c>
      <c r="W4" s="95">
        <v>3.08</v>
      </c>
      <c r="X4" s="23" t="s">
        <v>74</v>
      </c>
      <c r="Y4" s="91">
        <v>5.34</v>
      </c>
      <c r="Z4" s="91">
        <v>5.46</v>
      </c>
      <c r="AA4" s="91">
        <v>5.35</v>
      </c>
      <c r="AB4" s="91">
        <v>5.44</v>
      </c>
      <c r="AC4" s="91">
        <v>5.72</v>
      </c>
      <c r="AD4" s="91">
        <v>5.65</v>
      </c>
      <c r="AE4" s="91">
        <v>5.75</v>
      </c>
      <c r="AF4" s="91">
        <v>5.77</v>
      </c>
      <c r="AG4" s="91">
        <v>5.4</v>
      </c>
      <c r="AH4" s="95">
        <v>5.29</v>
      </c>
    </row>
    <row r="5" spans="1:34" ht="16.5" x14ac:dyDescent="0.35">
      <c r="A5" s="109"/>
      <c r="B5" s="91">
        <v>2.79</v>
      </c>
      <c r="C5" s="90">
        <v>2.9</v>
      </c>
      <c r="D5" s="90">
        <v>3.09</v>
      </c>
      <c r="E5" s="90">
        <v>3.09</v>
      </c>
      <c r="F5" s="94">
        <v>3.02</v>
      </c>
      <c r="G5" s="25"/>
      <c r="H5" s="91">
        <v>2.23</v>
      </c>
      <c r="I5" s="90">
        <v>2.34</v>
      </c>
      <c r="J5" s="90">
        <v>2.37</v>
      </c>
      <c r="K5" s="90">
        <v>2.37</v>
      </c>
      <c r="L5" s="90">
        <v>2.41</v>
      </c>
      <c r="M5" s="90">
        <v>2.35</v>
      </c>
      <c r="N5" s="90">
        <v>2.31</v>
      </c>
      <c r="O5" s="90">
        <v>2.33</v>
      </c>
      <c r="P5" s="90">
        <v>2.2999999999999998</v>
      </c>
      <c r="Q5" s="94">
        <v>2.2000000000000002</v>
      </c>
      <c r="R5" s="109"/>
      <c r="S5" s="91">
        <v>2.76</v>
      </c>
      <c r="T5" s="90">
        <v>2.93</v>
      </c>
      <c r="U5" s="90">
        <v>3.1</v>
      </c>
      <c r="V5" s="90">
        <v>3.16</v>
      </c>
      <c r="W5" s="94">
        <v>3.06</v>
      </c>
      <c r="X5" s="25"/>
      <c r="Y5" s="91">
        <v>5.44</v>
      </c>
      <c r="Z5" s="90">
        <v>5.38</v>
      </c>
      <c r="AA5" s="90">
        <v>5.36</v>
      </c>
      <c r="AB5" s="90">
        <v>5.57</v>
      </c>
      <c r="AC5" s="90">
        <v>5.79</v>
      </c>
      <c r="AD5" s="90">
        <v>5.58</v>
      </c>
      <c r="AE5" s="90">
        <v>5.82</v>
      </c>
      <c r="AF5" s="90">
        <v>5.76</v>
      </c>
      <c r="AG5" s="90">
        <v>5.55</v>
      </c>
      <c r="AH5" s="94">
        <v>5.32</v>
      </c>
    </row>
    <row r="6" spans="1:34" ht="16.5" x14ac:dyDescent="0.35">
      <c r="A6" s="109"/>
      <c r="B6" s="91">
        <v>2.81</v>
      </c>
      <c r="C6" s="90">
        <v>2.89</v>
      </c>
      <c r="D6" s="90">
        <v>3.1</v>
      </c>
      <c r="E6" s="90">
        <v>3.09</v>
      </c>
      <c r="F6" s="94">
        <v>3.06</v>
      </c>
      <c r="G6" s="25"/>
      <c r="H6" s="91">
        <v>2.25</v>
      </c>
      <c r="I6" s="90">
        <v>2.37</v>
      </c>
      <c r="J6" s="90">
        <v>2.4700000000000002</v>
      </c>
      <c r="K6" s="90">
        <v>2.4</v>
      </c>
      <c r="L6" s="90">
        <v>2.4300000000000002</v>
      </c>
      <c r="M6" s="90">
        <v>2.39</v>
      </c>
      <c r="N6" s="90">
        <v>2.33</v>
      </c>
      <c r="O6" s="90">
        <v>2.33</v>
      </c>
      <c r="P6" s="90">
        <v>2.21</v>
      </c>
      <c r="Q6" s="94">
        <v>2.21</v>
      </c>
      <c r="R6" s="109"/>
      <c r="S6" s="91">
        <v>2.84</v>
      </c>
      <c r="T6" s="90">
        <v>3</v>
      </c>
      <c r="U6" s="90">
        <v>3.16</v>
      </c>
      <c r="V6" s="90">
        <v>3.18</v>
      </c>
      <c r="W6" s="94">
        <v>3.1</v>
      </c>
      <c r="X6" s="25"/>
      <c r="Y6" s="91">
        <v>5.46</v>
      </c>
      <c r="Z6" s="90">
        <v>5.51</v>
      </c>
      <c r="AA6" s="90">
        <v>5.44</v>
      </c>
      <c r="AB6" s="90">
        <v>5.7</v>
      </c>
      <c r="AC6" s="90">
        <v>5.86</v>
      </c>
      <c r="AD6" s="90">
        <v>5.82</v>
      </c>
      <c r="AE6" s="90">
        <v>5.88</v>
      </c>
      <c r="AF6" s="90">
        <v>5.85</v>
      </c>
      <c r="AG6" s="90">
        <v>5.57</v>
      </c>
      <c r="AH6" s="94">
        <v>5.27</v>
      </c>
    </row>
    <row r="7" spans="1:34" ht="16.5" x14ac:dyDescent="0.35">
      <c r="A7" s="109"/>
      <c r="B7" s="91">
        <v>2.75</v>
      </c>
      <c r="C7" s="90">
        <v>2.92</v>
      </c>
      <c r="D7" s="90">
        <v>3.14</v>
      </c>
      <c r="E7" s="90">
        <v>3.13</v>
      </c>
      <c r="F7" s="94">
        <v>3.13</v>
      </c>
      <c r="G7" s="25"/>
      <c r="H7" s="91">
        <v>2.2400000000000002</v>
      </c>
      <c r="I7" s="90">
        <v>2.34</v>
      </c>
      <c r="J7" s="90">
        <v>2.34</v>
      </c>
      <c r="K7" s="90">
        <v>2.34</v>
      </c>
      <c r="L7" s="90">
        <v>2.33</v>
      </c>
      <c r="M7" s="90">
        <v>2.36</v>
      </c>
      <c r="N7" s="90">
        <v>2.35</v>
      </c>
      <c r="O7" s="90">
        <v>2.31</v>
      </c>
      <c r="P7" s="90">
        <v>2.27</v>
      </c>
      <c r="Q7" s="94">
        <v>2.2599999999999998</v>
      </c>
      <c r="R7" s="109"/>
      <c r="S7" s="91">
        <v>2.78</v>
      </c>
      <c r="T7" s="90">
        <v>2.9</v>
      </c>
      <c r="U7" s="90">
        <v>3.19</v>
      </c>
      <c r="V7" s="90">
        <v>3.17</v>
      </c>
      <c r="W7" s="94">
        <v>3.15</v>
      </c>
      <c r="X7" s="25"/>
      <c r="Y7" s="91">
        <v>5.56</v>
      </c>
      <c r="Z7" s="90">
        <v>5.53</v>
      </c>
      <c r="AA7" s="90">
        <v>5.41</v>
      </c>
      <c r="AB7" s="90">
        <v>5.44</v>
      </c>
      <c r="AC7" s="90">
        <v>5.8</v>
      </c>
      <c r="AD7" s="90">
        <v>5.8</v>
      </c>
      <c r="AE7" s="90">
        <v>5.9</v>
      </c>
      <c r="AF7" s="90">
        <v>5.76</v>
      </c>
      <c r="AG7" s="90">
        <v>5.67</v>
      </c>
      <c r="AH7" s="94">
        <v>5.43</v>
      </c>
    </row>
    <row r="8" spans="1:34" ht="16.5" x14ac:dyDescent="0.35">
      <c r="A8" s="109"/>
      <c r="B8" s="91">
        <v>2.82</v>
      </c>
      <c r="C8" s="90">
        <v>2.93</v>
      </c>
      <c r="D8" s="90">
        <v>3.13</v>
      </c>
      <c r="E8" s="90">
        <v>3.08</v>
      </c>
      <c r="F8" s="94">
        <v>3.11</v>
      </c>
      <c r="G8" s="25"/>
      <c r="H8" s="91">
        <v>2.13</v>
      </c>
      <c r="I8" s="90">
        <v>2.2400000000000002</v>
      </c>
      <c r="J8" s="90">
        <v>2.27</v>
      </c>
      <c r="K8" s="90">
        <v>2.3199999999999998</v>
      </c>
      <c r="L8" s="90">
        <v>2.34</v>
      </c>
      <c r="M8" s="90">
        <v>2.35</v>
      </c>
      <c r="N8" s="90">
        <v>2.35</v>
      </c>
      <c r="O8" s="90">
        <v>2.33</v>
      </c>
      <c r="P8" s="90">
        <v>2.27</v>
      </c>
      <c r="Q8" s="94">
        <v>2.1800000000000002</v>
      </c>
      <c r="R8" s="109"/>
      <c r="S8" s="91">
        <v>2.83</v>
      </c>
      <c r="T8" s="90">
        <v>2.87</v>
      </c>
      <c r="U8" s="90">
        <v>3.06</v>
      </c>
      <c r="V8" s="90">
        <v>3.12</v>
      </c>
      <c r="W8" s="94">
        <v>3.08</v>
      </c>
      <c r="X8" s="25"/>
      <c r="Y8" s="91">
        <v>5.36</v>
      </c>
      <c r="Z8" s="90">
        <v>5.45</v>
      </c>
      <c r="AA8" s="90">
        <v>5.44</v>
      </c>
      <c r="AB8" s="90">
        <v>5.6</v>
      </c>
      <c r="AC8" s="90">
        <v>5.74</v>
      </c>
      <c r="AD8" s="90">
        <v>5.8</v>
      </c>
      <c r="AE8" s="90">
        <v>5.84</v>
      </c>
      <c r="AF8" s="90">
        <v>5.82</v>
      </c>
      <c r="AG8" s="90">
        <v>5.67</v>
      </c>
      <c r="AH8" s="94">
        <v>5.19</v>
      </c>
    </row>
    <row r="9" spans="1:34" ht="16.5" x14ac:dyDescent="0.35">
      <c r="A9" s="110"/>
      <c r="B9" s="90">
        <v>2.83</v>
      </c>
      <c r="C9" s="90">
        <v>2.86</v>
      </c>
      <c r="D9" s="90">
        <v>3.05</v>
      </c>
      <c r="E9" s="90">
        <v>3.13</v>
      </c>
      <c r="F9" s="94">
        <v>3.04</v>
      </c>
      <c r="G9" s="25"/>
      <c r="H9" s="90">
        <v>2.21</v>
      </c>
      <c r="I9" s="90">
        <v>2.35</v>
      </c>
      <c r="J9" s="90">
        <v>2.31</v>
      </c>
      <c r="K9" s="90">
        <v>2.38</v>
      </c>
      <c r="L9" s="90">
        <v>2.34</v>
      </c>
      <c r="M9" s="90">
        <v>2.36</v>
      </c>
      <c r="N9" s="90">
        <v>2.34</v>
      </c>
      <c r="O9" s="90">
        <v>2.34</v>
      </c>
      <c r="P9" s="90">
        <v>2.2799999999999998</v>
      </c>
      <c r="Q9" s="94">
        <v>2.29</v>
      </c>
      <c r="R9" s="110"/>
      <c r="S9" s="90">
        <v>2.79</v>
      </c>
      <c r="T9" s="90">
        <v>2.86</v>
      </c>
      <c r="U9" s="90">
        <v>3.04</v>
      </c>
      <c r="V9" s="90">
        <v>3.14</v>
      </c>
      <c r="W9" s="94">
        <v>3.07</v>
      </c>
      <c r="X9" s="25"/>
      <c r="Y9" s="90">
        <v>5.42</v>
      </c>
      <c r="Z9" s="90">
        <v>5.46</v>
      </c>
      <c r="AA9" s="90">
        <v>5.57</v>
      </c>
      <c r="AB9" s="90">
        <v>5.55</v>
      </c>
      <c r="AC9" s="90">
        <v>5.64</v>
      </c>
      <c r="AD9" s="90">
        <v>5.63</v>
      </c>
      <c r="AE9" s="90">
        <v>5.75</v>
      </c>
      <c r="AF9" s="90">
        <v>5.75</v>
      </c>
      <c r="AG9" s="90">
        <v>5.77</v>
      </c>
      <c r="AH9" s="94">
        <v>5.61</v>
      </c>
    </row>
    <row r="10" spans="1:34" ht="16.5" x14ac:dyDescent="0.35">
      <c r="A10" s="111"/>
      <c r="B10" s="90">
        <v>2.84</v>
      </c>
      <c r="C10" s="90">
        <v>2.92</v>
      </c>
      <c r="D10" s="90">
        <v>3.07</v>
      </c>
      <c r="E10" s="90">
        <v>3.11</v>
      </c>
      <c r="F10" s="94">
        <v>3.26</v>
      </c>
      <c r="G10" s="31"/>
      <c r="H10" s="90">
        <v>2.27</v>
      </c>
      <c r="I10" s="90">
        <v>2.37</v>
      </c>
      <c r="J10" s="90">
        <v>2.4500000000000002</v>
      </c>
      <c r="K10" s="90">
        <v>2.39</v>
      </c>
      <c r="L10" s="90">
        <v>2.38</v>
      </c>
      <c r="M10" s="90">
        <v>2.39</v>
      </c>
      <c r="N10" s="90">
        <v>2.34</v>
      </c>
      <c r="O10" s="90">
        <v>2.29</v>
      </c>
      <c r="P10" s="90">
        <v>2.2799999999999998</v>
      </c>
      <c r="Q10" s="94">
        <v>2.2599999999999998</v>
      </c>
      <c r="R10" s="111"/>
      <c r="S10" s="90">
        <v>2.77</v>
      </c>
      <c r="T10" s="90">
        <v>2.85</v>
      </c>
      <c r="U10" s="90">
        <v>3.07</v>
      </c>
      <c r="V10" s="90">
        <v>3.11</v>
      </c>
      <c r="W10" s="94">
        <v>3.18</v>
      </c>
      <c r="X10" s="31"/>
      <c r="Y10" s="90">
        <v>5.39</v>
      </c>
      <c r="Z10" s="90">
        <v>5.39</v>
      </c>
      <c r="AA10" s="90">
        <v>5.6</v>
      </c>
      <c r="AB10" s="90">
        <v>5.56</v>
      </c>
      <c r="AC10" s="90">
        <v>5.57</v>
      </c>
      <c r="AD10" s="90">
        <v>5.69</v>
      </c>
      <c r="AE10" s="90">
        <v>5.81</v>
      </c>
      <c r="AF10" s="90">
        <v>5.73</v>
      </c>
      <c r="AG10" s="90">
        <v>5.68</v>
      </c>
      <c r="AH10" s="94">
        <v>5.59</v>
      </c>
    </row>
    <row r="11" spans="1:34" ht="16.5" x14ac:dyDescent="0.35">
      <c r="A11" s="109"/>
      <c r="B11" s="96">
        <v>2.89</v>
      </c>
      <c r="C11" s="96">
        <v>2.96</v>
      </c>
      <c r="D11" s="96">
        <v>3.11</v>
      </c>
      <c r="E11" s="96">
        <v>3.15</v>
      </c>
      <c r="F11" s="97">
        <v>3.17</v>
      </c>
      <c r="G11" s="23"/>
      <c r="H11" s="96">
        <v>2.2599999999999998</v>
      </c>
      <c r="I11" s="96">
        <v>2.4300000000000002</v>
      </c>
      <c r="J11" s="96">
        <v>2.46</v>
      </c>
      <c r="K11" s="96">
        <v>2.5</v>
      </c>
      <c r="L11" s="96">
        <v>2.41</v>
      </c>
      <c r="M11" s="96">
        <v>2.39</v>
      </c>
      <c r="N11" s="96">
        <v>2.35</v>
      </c>
      <c r="O11" s="96">
        <v>2.4</v>
      </c>
      <c r="P11" s="96">
        <v>2.31</v>
      </c>
      <c r="Q11" s="97">
        <v>2.38</v>
      </c>
      <c r="R11" s="109"/>
      <c r="S11" s="96">
        <v>2.82</v>
      </c>
      <c r="T11" s="96">
        <v>2.83</v>
      </c>
      <c r="U11" s="96">
        <v>3.08</v>
      </c>
      <c r="V11" s="96">
        <v>3.13</v>
      </c>
      <c r="W11" s="97">
        <v>3.24</v>
      </c>
      <c r="X11" s="23"/>
      <c r="Y11" s="96">
        <v>5.48</v>
      </c>
      <c r="Z11" s="96">
        <v>5.54</v>
      </c>
      <c r="AA11" s="96">
        <v>5.55</v>
      </c>
      <c r="AB11" s="96">
        <v>5.53</v>
      </c>
      <c r="AC11" s="96">
        <v>5.45</v>
      </c>
      <c r="AD11" s="96">
        <v>5.67</v>
      </c>
      <c r="AE11" s="96">
        <v>5.76</v>
      </c>
      <c r="AF11" s="96">
        <v>5.73</v>
      </c>
      <c r="AG11" s="96">
        <v>5.73</v>
      </c>
      <c r="AH11" s="97">
        <v>5.65</v>
      </c>
    </row>
    <row r="12" spans="1:34" ht="16.5" x14ac:dyDescent="0.35">
      <c r="A12" s="109"/>
      <c r="B12" s="90">
        <v>2.87</v>
      </c>
      <c r="C12" s="90">
        <v>2.89</v>
      </c>
      <c r="D12" s="90">
        <v>3.06</v>
      </c>
      <c r="E12" s="90">
        <v>3.08</v>
      </c>
      <c r="F12" s="94">
        <v>3.08</v>
      </c>
      <c r="G12" s="25"/>
      <c r="H12" s="90">
        <v>2.15</v>
      </c>
      <c r="I12" s="90">
        <v>2.39</v>
      </c>
      <c r="J12" s="90">
        <v>2.41</v>
      </c>
      <c r="K12" s="90">
        <v>2.34</v>
      </c>
      <c r="L12" s="90">
        <v>2.31</v>
      </c>
      <c r="M12" s="90">
        <v>2.33</v>
      </c>
      <c r="N12" s="90">
        <v>2.2799999999999998</v>
      </c>
      <c r="O12" s="90">
        <v>2.29</v>
      </c>
      <c r="P12" s="90">
        <v>2.3199999999999998</v>
      </c>
      <c r="Q12" s="94">
        <v>2.2799999999999998</v>
      </c>
      <c r="R12" s="109"/>
      <c r="S12" s="90">
        <v>2.88</v>
      </c>
      <c r="T12" s="90">
        <v>2.84</v>
      </c>
      <c r="U12" s="90">
        <v>3.06</v>
      </c>
      <c r="V12" s="90">
        <v>3.19</v>
      </c>
      <c r="W12" s="94">
        <v>3.14</v>
      </c>
      <c r="X12" s="25"/>
      <c r="Y12" s="90">
        <v>5.35</v>
      </c>
      <c r="Z12" s="90">
        <v>5.51</v>
      </c>
      <c r="AA12" s="90">
        <v>5.55</v>
      </c>
      <c r="AB12" s="90">
        <v>5.46</v>
      </c>
      <c r="AC12" s="90">
        <v>5.6</v>
      </c>
      <c r="AD12" s="90">
        <v>5.58</v>
      </c>
      <c r="AE12" s="90">
        <v>5.66</v>
      </c>
      <c r="AF12" s="90">
        <v>5.77</v>
      </c>
      <c r="AG12" s="90">
        <v>5.86</v>
      </c>
      <c r="AH12" s="94">
        <v>5.73</v>
      </c>
    </row>
    <row r="13" spans="1:34" thickBot="1" x14ac:dyDescent="0.4">
      <c r="A13" s="112"/>
      <c r="B13" s="92">
        <v>2.86</v>
      </c>
      <c r="C13" s="92">
        <v>2.98</v>
      </c>
      <c r="D13" s="92">
        <v>3.09</v>
      </c>
      <c r="E13" s="92">
        <v>3.15</v>
      </c>
      <c r="F13" s="93">
        <v>3.18</v>
      </c>
      <c r="G13" s="33"/>
      <c r="H13" s="92">
        <v>2.17</v>
      </c>
      <c r="I13" s="92">
        <v>2.34</v>
      </c>
      <c r="J13" s="92">
        <v>2.39</v>
      </c>
      <c r="K13" s="92">
        <v>2.39</v>
      </c>
      <c r="L13" s="92">
        <v>2.36</v>
      </c>
      <c r="M13" s="92">
        <v>2.35</v>
      </c>
      <c r="N13" s="92">
        <v>2.37</v>
      </c>
      <c r="O13" s="92">
        <v>2.34</v>
      </c>
      <c r="P13" s="92">
        <v>2.1800000000000002</v>
      </c>
      <c r="Q13" s="93">
        <v>2.27</v>
      </c>
      <c r="R13" s="112"/>
      <c r="S13" s="92">
        <v>2.86</v>
      </c>
      <c r="T13" s="92">
        <v>2.85</v>
      </c>
      <c r="U13" s="92">
        <v>3.12</v>
      </c>
      <c r="V13" s="92">
        <v>3.21</v>
      </c>
      <c r="W13" s="93">
        <v>3.07</v>
      </c>
      <c r="X13" s="33"/>
      <c r="Y13" s="92">
        <v>5.33</v>
      </c>
      <c r="Z13" s="92">
        <v>5.38</v>
      </c>
      <c r="AA13" s="92">
        <v>5.35</v>
      </c>
      <c r="AB13" s="92">
        <v>5.51</v>
      </c>
      <c r="AC13" s="92">
        <v>5.62</v>
      </c>
      <c r="AD13" s="92">
        <v>5.71</v>
      </c>
      <c r="AE13" s="92">
        <v>5.63</v>
      </c>
      <c r="AF13" s="92">
        <v>5.74</v>
      </c>
      <c r="AG13" s="92">
        <v>5.57</v>
      </c>
      <c r="AH13" s="93">
        <v>5.73</v>
      </c>
    </row>
    <row r="14" spans="1:34" ht="16.5" x14ac:dyDescent="0.35">
      <c r="A14" s="113" t="s">
        <v>75</v>
      </c>
      <c r="B14" s="114">
        <v>2.5499999999999998</v>
      </c>
      <c r="C14" s="115">
        <v>2.64</v>
      </c>
      <c r="D14" s="115">
        <v>2.87</v>
      </c>
      <c r="E14" s="115">
        <v>2.82</v>
      </c>
      <c r="F14" s="116">
        <v>2.75</v>
      </c>
      <c r="G14" s="113" t="s">
        <v>75</v>
      </c>
      <c r="H14" s="115">
        <v>1.95</v>
      </c>
      <c r="I14" s="115">
        <v>2.1</v>
      </c>
      <c r="J14" s="115">
        <v>2.11</v>
      </c>
      <c r="K14" s="115">
        <v>2.14</v>
      </c>
      <c r="L14" s="115">
        <v>2.13</v>
      </c>
      <c r="M14" s="115">
        <v>2.13</v>
      </c>
      <c r="N14" s="115">
        <v>2.14</v>
      </c>
      <c r="O14" s="115">
        <v>2.08</v>
      </c>
      <c r="P14" s="115">
        <v>2.0099999999999998</v>
      </c>
      <c r="Q14" s="116">
        <v>1.95</v>
      </c>
      <c r="R14" s="113" t="s">
        <v>75</v>
      </c>
      <c r="S14" s="114">
        <v>1.34</v>
      </c>
      <c r="T14" s="115">
        <v>1.37</v>
      </c>
      <c r="U14" s="115">
        <v>1.56</v>
      </c>
      <c r="V14" s="115">
        <v>1.59</v>
      </c>
      <c r="W14" s="116">
        <v>1.57</v>
      </c>
      <c r="X14" s="113" t="s">
        <v>75</v>
      </c>
      <c r="Y14" s="115">
        <v>3.57</v>
      </c>
      <c r="Z14" s="115">
        <v>3.56</v>
      </c>
      <c r="AA14" s="115">
        <v>3.58</v>
      </c>
      <c r="AB14" s="115">
        <v>3.63</v>
      </c>
      <c r="AC14" s="115">
        <v>3.83</v>
      </c>
      <c r="AD14" s="115">
        <v>3.84</v>
      </c>
      <c r="AE14" s="115">
        <v>3.88</v>
      </c>
      <c r="AF14" s="115">
        <v>3.93</v>
      </c>
      <c r="AG14" s="115">
        <v>3.69</v>
      </c>
      <c r="AH14" s="116">
        <v>3.53</v>
      </c>
    </row>
    <row r="15" spans="1:34" ht="16.5" x14ac:dyDescent="0.35">
      <c r="A15" s="14"/>
      <c r="B15" s="98">
        <v>2.57</v>
      </c>
      <c r="C15" s="98">
        <v>2.67</v>
      </c>
      <c r="D15" s="98">
        <v>2.88</v>
      </c>
      <c r="E15" s="98">
        <v>2.87</v>
      </c>
      <c r="F15" s="99">
        <v>2.84</v>
      </c>
      <c r="G15" s="25"/>
      <c r="H15" s="98">
        <v>1.99</v>
      </c>
      <c r="I15" s="98">
        <v>2.09</v>
      </c>
      <c r="J15" s="98">
        <v>2.17</v>
      </c>
      <c r="K15" s="98">
        <v>2.16</v>
      </c>
      <c r="L15" s="98">
        <v>2.17</v>
      </c>
      <c r="M15" s="98">
        <v>2.17</v>
      </c>
      <c r="N15" s="98">
        <v>2.13</v>
      </c>
      <c r="O15" s="98">
        <v>2.0699999999999998</v>
      </c>
      <c r="P15" s="98">
        <v>2.02</v>
      </c>
      <c r="Q15" s="99">
        <v>1.95</v>
      </c>
      <c r="R15" s="14"/>
      <c r="S15" s="98">
        <v>1.3</v>
      </c>
      <c r="T15" s="98">
        <v>1.41</v>
      </c>
      <c r="U15" s="98">
        <v>1.63</v>
      </c>
      <c r="V15" s="98">
        <v>1.57</v>
      </c>
      <c r="W15" s="99">
        <v>1.61</v>
      </c>
      <c r="X15" s="25"/>
      <c r="Y15" s="98">
        <v>3.53</v>
      </c>
      <c r="Z15" s="98">
        <v>3.58</v>
      </c>
      <c r="AA15" s="98">
        <v>3.51</v>
      </c>
      <c r="AB15" s="98">
        <v>3.6</v>
      </c>
      <c r="AC15" s="98">
        <v>3.82</v>
      </c>
      <c r="AD15" s="98">
        <v>3.93</v>
      </c>
      <c r="AE15" s="98">
        <v>3.91</v>
      </c>
      <c r="AF15" s="98">
        <v>3.87</v>
      </c>
      <c r="AG15" s="98">
        <v>3.69</v>
      </c>
      <c r="AH15" s="99">
        <v>3.51</v>
      </c>
    </row>
    <row r="16" spans="1:34" ht="16.5" x14ac:dyDescent="0.35">
      <c r="A16" s="14"/>
      <c r="B16" s="98">
        <v>2.57</v>
      </c>
      <c r="C16" s="98">
        <v>2.67</v>
      </c>
      <c r="D16" s="98">
        <v>2.87</v>
      </c>
      <c r="E16" s="98">
        <v>2.88</v>
      </c>
      <c r="F16" s="99">
        <v>2.84</v>
      </c>
      <c r="G16" s="25"/>
      <c r="H16" s="98">
        <v>2</v>
      </c>
      <c r="I16" s="98">
        <v>2.14</v>
      </c>
      <c r="J16" s="98">
        <v>2.13</v>
      </c>
      <c r="K16" s="98">
        <v>2.1800000000000002</v>
      </c>
      <c r="L16" s="98">
        <v>2.17</v>
      </c>
      <c r="M16" s="98">
        <v>2.15</v>
      </c>
      <c r="N16" s="98">
        <v>2.15</v>
      </c>
      <c r="O16" s="98">
        <v>2.1</v>
      </c>
      <c r="P16" s="98">
        <v>2.0099999999999998</v>
      </c>
      <c r="Q16" s="99">
        <v>2.0099999999999998</v>
      </c>
      <c r="R16" s="14"/>
      <c r="S16" s="98">
        <v>1.28</v>
      </c>
      <c r="T16" s="98">
        <v>1.38</v>
      </c>
      <c r="U16" s="98">
        <v>1.55</v>
      </c>
      <c r="V16" s="98">
        <v>1.58</v>
      </c>
      <c r="W16" s="99">
        <v>1.63</v>
      </c>
      <c r="X16" s="25"/>
      <c r="Y16" s="98">
        <v>3.6</v>
      </c>
      <c r="Z16" s="98">
        <v>3.6</v>
      </c>
      <c r="AA16" s="98">
        <v>3.54</v>
      </c>
      <c r="AB16" s="98">
        <v>3.63</v>
      </c>
      <c r="AC16" s="98">
        <v>3.8</v>
      </c>
      <c r="AD16" s="98">
        <v>3.82</v>
      </c>
      <c r="AE16" s="98">
        <v>3.89</v>
      </c>
      <c r="AF16" s="98">
        <v>3.82</v>
      </c>
      <c r="AG16" s="98">
        <v>3.65</v>
      </c>
      <c r="AH16" s="99">
        <v>3.43</v>
      </c>
    </row>
    <row r="17" spans="1:34" ht="16.5" x14ac:dyDescent="0.35">
      <c r="A17" s="14"/>
      <c r="B17" s="98">
        <v>2.57</v>
      </c>
      <c r="C17" s="98">
        <v>2.67</v>
      </c>
      <c r="D17" s="98">
        <v>2.81</v>
      </c>
      <c r="E17" s="98">
        <v>2.86</v>
      </c>
      <c r="F17" s="99">
        <v>2.82</v>
      </c>
      <c r="G17" s="25"/>
      <c r="H17" s="98">
        <v>1.97</v>
      </c>
      <c r="I17" s="98">
        <v>2.1</v>
      </c>
      <c r="J17" s="98">
        <v>2.13</v>
      </c>
      <c r="K17" s="98">
        <v>2.14</v>
      </c>
      <c r="L17" s="98">
        <v>2.14</v>
      </c>
      <c r="M17" s="98">
        <v>2.13</v>
      </c>
      <c r="N17" s="98">
        <v>2.11</v>
      </c>
      <c r="O17" s="98">
        <v>2.08</v>
      </c>
      <c r="P17" s="98">
        <v>2.0499999999999998</v>
      </c>
      <c r="Q17" s="99">
        <v>1.97</v>
      </c>
      <c r="R17" s="14"/>
      <c r="S17" s="98">
        <v>1.29</v>
      </c>
      <c r="T17" s="98">
        <v>1.38</v>
      </c>
      <c r="U17" s="98">
        <v>1.57</v>
      </c>
      <c r="V17" s="98">
        <v>1.59</v>
      </c>
      <c r="W17" s="99">
        <v>1.57</v>
      </c>
      <c r="X17" s="25"/>
      <c r="Y17" s="98">
        <v>3.57</v>
      </c>
      <c r="Z17" s="98">
        <v>3.63</v>
      </c>
      <c r="AA17" s="98">
        <v>3.48</v>
      </c>
      <c r="AB17" s="98">
        <v>3.58</v>
      </c>
      <c r="AC17" s="98">
        <v>3.79</v>
      </c>
      <c r="AD17" s="98">
        <v>3.86</v>
      </c>
      <c r="AE17" s="98">
        <v>3.84</v>
      </c>
      <c r="AF17" s="98">
        <v>3.82</v>
      </c>
      <c r="AG17" s="98">
        <v>3.67</v>
      </c>
      <c r="AH17" s="99">
        <v>3.4</v>
      </c>
    </row>
    <row r="18" spans="1:34" ht="16.5" x14ac:dyDescent="0.35">
      <c r="A18" s="14"/>
      <c r="B18" s="98">
        <v>2.5099999999999998</v>
      </c>
      <c r="C18" s="98">
        <v>2.57</v>
      </c>
      <c r="D18" s="98">
        <v>2.77</v>
      </c>
      <c r="E18" s="98">
        <v>2.84</v>
      </c>
      <c r="F18" s="99">
        <v>2.78</v>
      </c>
      <c r="G18" s="25"/>
      <c r="H18" s="98">
        <v>1.98</v>
      </c>
      <c r="I18" s="98">
        <v>2.0099999999999998</v>
      </c>
      <c r="J18" s="98">
        <v>2.09</v>
      </c>
      <c r="K18" s="98">
        <v>2.15</v>
      </c>
      <c r="L18" s="98">
        <v>2.12</v>
      </c>
      <c r="M18" s="98">
        <v>2.1</v>
      </c>
      <c r="N18" s="98">
        <v>2.12</v>
      </c>
      <c r="O18" s="98">
        <v>2.04</v>
      </c>
      <c r="P18" s="98">
        <v>1.99</v>
      </c>
      <c r="Q18" s="99">
        <v>1.9</v>
      </c>
      <c r="R18" s="14"/>
      <c r="S18" s="98">
        <v>1.25</v>
      </c>
      <c r="T18" s="98">
        <v>1.37</v>
      </c>
      <c r="U18" s="98">
        <v>1.58</v>
      </c>
      <c r="V18" s="98">
        <v>1.59</v>
      </c>
      <c r="W18" s="99">
        <v>1.55</v>
      </c>
      <c r="X18" s="25"/>
      <c r="Y18" s="98">
        <v>3.47</v>
      </c>
      <c r="Z18" s="98">
        <v>3.57</v>
      </c>
      <c r="AA18" s="98">
        <v>3.45</v>
      </c>
      <c r="AB18" s="98">
        <v>3.61</v>
      </c>
      <c r="AC18" s="98">
        <v>3.81</v>
      </c>
      <c r="AD18" s="98">
        <v>3.82</v>
      </c>
      <c r="AE18" s="98">
        <v>3.91</v>
      </c>
      <c r="AF18" s="98">
        <v>3.85</v>
      </c>
      <c r="AG18" s="98">
        <v>3.64</v>
      </c>
      <c r="AH18" s="99">
        <v>3.41</v>
      </c>
    </row>
    <row r="19" spans="1:34" ht="16.5" x14ac:dyDescent="0.35">
      <c r="A19" s="14"/>
      <c r="B19" s="98">
        <v>2.5499999999999998</v>
      </c>
      <c r="C19" s="98">
        <v>2.61</v>
      </c>
      <c r="D19" s="98">
        <v>2.82</v>
      </c>
      <c r="E19" s="98">
        <v>2.92</v>
      </c>
      <c r="F19" s="99">
        <v>2.86</v>
      </c>
      <c r="G19" s="25"/>
      <c r="H19" s="98">
        <v>1.97</v>
      </c>
      <c r="I19" s="98">
        <v>2.1</v>
      </c>
      <c r="J19" s="98">
        <v>2.09</v>
      </c>
      <c r="K19" s="98">
        <v>2.13</v>
      </c>
      <c r="L19" s="98">
        <v>2.09</v>
      </c>
      <c r="M19" s="98">
        <v>2.12</v>
      </c>
      <c r="N19" s="98">
        <v>2.11</v>
      </c>
      <c r="O19" s="98">
        <v>2.0499999999999998</v>
      </c>
      <c r="P19" s="98">
        <v>2.02</v>
      </c>
      <c r="Q19" s="99">
        <v>2.09</v>
      </c>
      <c r="R19" s="14"/>
      <c r="S19" s="98">
        <v>1.58</v>
      </c>
      <c r="T19" s="98">
        <v>1.73</v>
      </c>
      <c r="U19" s="98">
        <v>1.94</v>
      </c>
      <c r="V19" s="98">
        <v>2.04</v>
      </c>
      <c r="W19" s="99">
        <v>2.0499999999999998</v>
      </c>
      <c r="X19" s="25"/>
      <c r="Y19" s="98">
        <v>4.07</v>
      </c>
      <c r="Z19" s="98">
        <v>4.12</v>
      </c>
      <c r="AA19" s="98">
        <v>4.12</v>
      </c>
      <c r="AB19" s="98">
        <v>4.13</v>
      </c>
      <c r="AC19" s="98">
        <v>4.21</v>
      </c>
      <c r="AD19" s="98">
        <v>4.18</v>
      </c>
      <c r="AE19" s="98">
        <v>4.25</v>
      </c>
      <c r="AF19" s="98">
        <v>4.3099999999999996</v>
      </c>
      <c r="AG19" s="98">
        <v>4.2699999999999996</v>
      </c>
      <c r="AH19" s="99">
        <v>4.12</v>
      </c>
    </row>
    <row r="20" spans="1:34" ht="16.5" x14ac:dyDescent="0.35">
      <c r="A20" s="14"/>
      <c r="B20" s="98">
        <v>2.59</v>
      </c>
      <c r="C20" s="98">
        <v>2.6</v>
      </c>
      <c r="D20" s="98">
        <v>2.81</v>
      </c>
      <c r="E20" s="98">
        <v>2.84</v>
      </c>
      <c r="F20" s="99">
        <v>2.9</v>
      </c>
      <c r="G20" s="25"/>
      <c r="H20" s="98">
        <v>2.0099999999999998</v>
      </c>
      <c r="I20" s="98">
        <v>2.15</v>
      </c>
      <c r="J20" s="98">
        <v>2.2000000000000002</v>
      </c>
      <c r="K20" s="98">
        <v>2.19</v>
      </c>
      <c r="L20" s="98">
        <v>2.09</v>
      </c>
      <c r="M20" s="98">
        <v>2.09</v>
      </c>
      <c r="N20" s="98">
        <v>2.13</v>
      </c>
      <c r="O20" s="98">
        <v>2.08</v>
      </c>
      <c r="P20" s="98">
        <v>2.0299999999999998</v>
      </c>
      <c r="Q20" s="99">
        <v>2.06</v>
      </c>
      <c r="R20" s="14"/>
      <c r="S20" s="98">
        <v>1.63</v>
      </c>
      <c r="T20" s="98">
        <v>1.7</v>
      </c>
      <c r="U20" s="98">
        <v>1.9</v>
      </c>
      <c r="V20" s="98">
        <v>2.0299999999999998</v>
      </c>
      <c r="W20" s="99">
        <v>2.0299999999999998</v>
      </c>
      <c r="X20" s="25"/>
      <c r="Y20" s="98">
        <v>4.16</v>
      </c>
      <c r="Z20" s="98">
        <v>4.09</v>
      </c>
      <c r="AA20" s="98">
        <v>4.1900000000000004</v>
      </c>
      <c r="AB20" s="98">
        <v>4.16</v>
      </c>
      <c r="AC20" s="98">
        <v>4.2</v>
      </c>
      <c r="AD20" s="98">
        <v>4.1500000000000004</v>
      </c>
      <c r="AE20" s="98">
        <v>4.2300000000000004</v>
      </c>
      <c r="AF20" s="98">
        <v>4.3099999999999996</v>
      </c>
      <c r="AG20" s="98">
        <v>4.25</v>
      </c>
      <c r="AH20" s="99">
        <v>4.2699999999999996</v>
      </c>
    </row>
    <row r="21" spans="1:34" ht="16.5" x14ac:dyDescent="0.35">
      <c r="A21" s="14"/>
      <c r="B21" s="98">
        <v>2.54</v>
      </c>
      <c r="C21" s="98">
        <v>2.59</v>
      </c>
      <c r="D21" s="98">
        <v>2.83</v>
      </c>
      <c r="E21" s="98">
        <v>2.95</v>
      </c>
      <c r="F21" s="99">
        <v>2.83</v>
      </c>
      <c r="G21" s="25"/>
      <c r="H21" s="98">
        <v>2.0299999999999998</v>
      </c>
      <c r="I21" s="98">
        <v>2.16</v>
      </c>
      <c r="J21" s="98">
        <v>2.16</v>
      </c>
      <c r="K21" s="98">
        <v>2.1800000000000002</v>
      </c>
      <c r="L21" s="98">
        <v>2.13</v>
      </c>
      <c r="M21" s="98">
        <v>2.14</v>
      </c>
      <c r="N21" s="98">
        <v>2.14</v>
      </c>
      <c r="O21" s="98">
        <v>2.06</v>
      </c>
      <c r="P21" s="98">
        <v>2.0299999999999998</v>
      </c>
      <c r="Q21" s="99">
        <v>2.14</v>
      </c>
      <c r="R21" s="14"/>
      <c r="S21" s="98">
        <v>1.67</v>
      </c>
      <c r="T21" s="98">
        <v>1.74</v>
      </c>
      <c r="U21" s="98">
        <v>1.92</v>
      </c>
      <c r="V21" s="98">
        <v>1.99</v>
      </c>
      <c r="W21" s="99">
        <v>2.04</v>
      </c>
      <c r="X21" s="25"/>
      <c r="Y21" s="98">
        <v>4.07</v>
      </c>
      <c r="Z21" s="98">
        <v>4.08</v>
      </c>
      <c r="AA21" s="98">
        <v>4.2</v>
      </c>
      <c r="AB21" s="98">
        <v>4.09</v>
      </c>
      <c r="AC21" s="98">
        <v>4.16</v>
      </c>
      <c r="AD21" s="98">
        <v>4.25</v>
      </c>
      <c r="AE21" s="98">
        <v>4.26</v>
      </c>
      <c r="AF21" s="98">
        <v>4.34</v>
      </c>
      <c r="AG21" s="98">
        <v>4.3499999999999996</v>
      </c>
      <c r="AH21" s="99">
        <v>4.2</v>
      </c>
    </row>
    <row r="22" spans="1:34" ht="16.5" x14ac:dyDescent="0.35">
      <c r="A22" s="14"/>
      <c r="B22" s="98">
        <v>2.58</v>
      </c>
      <c r="C22" s="98">
        <v>2.58</v>
      </c>
      <c r="D22" s="98">
        <v>2.81</v>
      </c>
      <c r="E22" s="98">
        <v>2.83</v>
      </c>
      <c r="F22" s="99">
        <v>2.89</v>
      </c>
      <c r="G22" s="25"/>
      <c r="H22" s="98">
        <v>1.95</v>
      </c>
      <c r="I22" s="98">
        <v>2.14</v>
      </c>
      <c r="J22" s="98">
        <v>2.14</v>
      </c>
      <c r="K22" s="98">
        <v>2.14</v>
      </c>
      <c r="L22" s="98">
        <v>2.0699999999999998</v>
      </c>
      <c r="M22" s="98">
        <v>2.08</v>
      </c>
      <c r="N22" s="98">
        <v>2.09</v>
      </c>
      <c r="O22" s="98">
        <v>2.09</v>
      </c>
      <c r="P22" s="98">
        <v>2.0299999999999998</v>
      </c>
      <c r="Q22" s="99">
        <v>2.08</v>
      </c>
      <c r="R22" s="14"/>
      <c r="S22" s="98">
        <v>1.72</v>
      </c>
      <c r="T22" s="98">
        <v>1.69</v>
      </c>
      <c r="U22" s="98">
        <v>1.93</v>
      </c>
      <c r="V22" s="98">
        <v>2.0099999999999998</v>
      </c>
      <c r="W22" s="99">
        <v>2.04</v>
      </c>
      <c r="X22" s="25"/>
      <c r="Y22" s="98">
        <v>4.08</v>
      </c>
      <c r="Z22" s="98">
        <v>4.1500000000000004</v>
      </c>
      <c r="AA22" s="98">
        <v>4.1900000000000004</v>
      </c>
      <c r="AB22" s="98">
        <v>4.1500000000000004</v>
      </c>
      <c r="AC22" s="98">
        <v>4.18</v>
      </c>
      <c r="AD22" s="98">
        <v>4.29</v>
      </c>
      <c r="AE22" s="98">
        <v>4.3099999999999996</v>
      </c>
      <c r="AF22" s="98">
        <v>4.37</v>
      </c>
      <c r="AG22" s="98">
        <v>4.3499999999999996</v>
      </c>
      <c r="AH22" s="99">
        <v>4.2300000000000004</v>
      </c>
    </row>
    <row r="23" spans="1:34" thickBot="1" x14ac:dyDescent="0.4">
      <c r="A23" s="107"/>
      <c r="B23" s="117">
        <v>2.59</v>
      </c>
      <c r="C23" s="117">
        <v>2.61</v>
      </c>
      <c r="D23" s="117">
        <v>2.84</v>
      </c>
      <c r="E23" s="117">
        <v>2.86</v>
      </c>
      <c r="F23" s="118">
        <v>2.87</v>
      </c>
      <c r="G23" s="106"/>
      <c r="H23" s="117">
        <v>1.97</v>
      </c>
      <c r="I23" s="117">
        <v>2.11</v>
      </c>
      <c r="J23" s="117">
        <v>2.17</v>
      </c>
      <c r="K23" s="117">
        <v>2.14</v>
      </c>
      <c r="L23" s="117">
        <v>2.08</v>
      </c>
      <c r="M23" s="117">
        <v>2.08</v>
      </c>
      <c r="N23" s="117">
        <v>2.04</v>
      </c>
      <c r="O23" s="117">
        <v>1.93</v>
      </c>
      <c r="P23" s="117">
        <v>1.94</v>
      </c>
      <c r="Q23" s="118">
        <v>2.1</v>
      </c>
      <c r="R23" s="107"/>
      <c r="S23" s="117">
        <v>1.64</v>
      </c>
      <c r="T23" s="117">
        <v>1.69</v>
      </c>
      <c r="U23" s="117">
        <v>1.91</v>
      </c>
      <c r="V23" s="117">
        <v>2</v>
      </c>
      <c r="W23" s="118">
        <v>1.99</v>
      </c>
      <c r="X23" s="106"/>
      <c r="Y23" s="117">
        <v>3.89</v>
      </c>
      <c r="Z23" s="117">
        <v>4.1900000000000004</v>
      </c>
      <c r="AA23" s="117">
        <v>4.1900000000000004</v>
      </c>
      <c r="AB23" s="117">
        <v>4.1399999999999997</v>
      </c>
      <c r="AC23" s="117">
        <v>4.1500000000000004</v>
      </c>
      <c r="AD23" s="117">
        <v>4.3099999999999996</v>
      </c>
      <c r="AE23" s="117">
        <v>4.3499999999999996</v>
      </c>
      <c r="AF23" s="117">
        <v>4.45</v>
      </c>
      <c r="AG23" s="117">
        <v>4.3600000000000003</v>
      </c>
      <c r="AH23" s="118">
        <v>4.29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0.26840000000000019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0.23869999999999925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1.339599999999999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1.6484000000000023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0.46797948717948756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0.36723076923076808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0.96473251028806517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1.090211640211642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1.5162535384615397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1.1898276923076887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1.2502933333333324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1.6484000000000025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0.20000000000000018</v>
      </c>
      <c r="C33" s="67">
        <f t="shared" ref="C33:F33" si="0">C4-C14</f>
        <v>0.33999999999999986</v>
      </c>
      <c r="D33" s="67">
        <f t="shared" si="0"/>
        <v>0.27</v>
      </c>
      <c r="E33" s="67">
        <f t="shared" si="0"/>
        <v>0.24000000000000021</v>
      </c>
      <c r="F33" s="68">
        <f t="shared" si="0"/>
        <v>0.31999999999999984</v>
      </c>
      <c r="G33" s="69" t="s">
        <v>56</v>
      </c>
      <c r="H33" s="22">
        <f>H4-H14</f>
        <v>0.27000000000000024</v>
      </c>
      <c r="I33" s="22">
        <f t="shared" ref="I33:Q33" si="1">I4-I14</f>
        <v>0.23999999999999977</v>
      </c>
      <c r="J33" s="22">
        <f t="shared" si="1"/>
        <v>0.2200000000000002</v>
      </c>
      <c r="K33" s="22">
        <f t="shared" si="1"/>
        <v>0.18999999999999995</v>
      </c>
      <c r="L33" s="22">
        <f t="shared" si="1"/>
        <v>0.20999999999999996</v>
      </c>
      <c r="M33" s="22">
        <f t="shared" si="1"/>
        <v>0.2200000000000002</v>
      </c>
      <c r="N33" s="22">
        <f t="shared" si="1"/>
        <v>0.17999999999999972</v>
      </c>
      <c r="O33" s="22">
        <f t="shared" si="1"/>
        <v>0.19999999999999973</v>
      </c>
      <c r="P33" s="22">
        <f t="shared" si="1"/>
        <v>0.2200000000000002</v>
      </c>
      <c r="Q33" s="70">
        <f t="shared" si="1"/>
        <v>0.25000000000000022</v>
      </c>
      <c r="R33" s="66" t="s">
        <v>52</v>
      </c>
      <c r="S33" s="67">
        <f>S4-S14</f>
        <v>1.49</v>
      </c>
      <c r="T33" s="67">
        <f t="shared" ref="T33:W33" si="2">T4-T14</f>
        <v>1.52</v>
      </c>
      <c r="U33" s="67">
        <f t="shared" si="2"/>
        <v>1.5499999999999998</v>
      </c>
      <c r="V33" s="67">
        <f t="shared" si="2"/>
        <v>1.5599999999999998</v>
      </c>
      <c r="W33" s="68">
        <f t="shared" si="2"/>
        <v>1.51</v>
      </c>
      <c r="X33" s="69" t="s">
        <v>56</v>
      </c>
      <c r="Y33" s="22">
        <f>Y4-Y14</f>
        <v>1.77</v>
      </c>
      <c r="Z33" s="22">
        <f t="shared" ref="Z33:AH33" si="3">Z4-Z14</f>
        <v>1.9</v>
      </c>
      <c r="AA33" s="22">
        <f t="shared" si="3"/>
        <v>1.7699999999999996</v>
      </c>
      <c r="AB33" s="22">
        <f t="shared" si="3"/>
        <v>1.8100000000000005</v>
      </c>
      <c r="AC33" s="22">
        <f t="shared" si="3"/>
        <v>1.8899999999999997</v>
      </c>
      <c r="AD33" s="22">
        <f t="shared" si="3"/>
        <v>1.8100000000000005</v>
      </c>
      <c r="AE33" s="22">
        <f t="shared" si="3"/>
        <v>1.87</v>
      </c>
      <c r="AF33" s="22">
        <f t="shared" si="3"/>
        <v>1.8399999999999994</v>
      </c>
      <c r="AG33" s="22">
        <f t="shared" si="3"/>
        <v>1.7100000000000004</v>
      </c>
      <c r="AH33" s="70">
        <f t="shared" si="3"/>
        <v>1.7600000000000002</v>
      </c>
    </row>
    <row r="34" spans="1:34" ht="16.5" x14ac:dyDescent="0.35">
      <c r="A34" s="55"/>
      <c r="B34" s="54">
        <f t="shared" ref="B34:F42" si="4">B5-B15</f>
        <v>0.2200000000000002</v>
      </c>
      <c r="C34" s="54">
        <f t="shared" si="4"/>
        <v>0.22999999999999998</v>
      </c>
      <c r="D34" s="54">
        <f t="shared" si="4"/>
        <v>0.20999999999999996</v>
      </c>
      <c r="E34" s="54">
        <f t="shared" si="4"/>
        <v>0.21999999999999975</v>
      </c>
      <c r="F34" s="56">
        <f t="shared" si="4"/>
        <v>0.18000000000000016</v>
      </c>
      <c r="G34" s="71"/>
      <c r="H34" s="22">
        <f t="shared" ref="H34:Q42" si="5">H5-H15</f>
        <v>0.24</v>
      </c>
      <c r="I34" s="22">
        <f t="shared" si="5"/>
        <v>0.25</v>
      </c>
      <c r="J34" s="22">
        <f t="shared" si="5"/>
        <v>0.20000000000000018</v>
      </c>
      <c r="K34" s="22">
        <f t="shared" si="5"/>
        <v>0.20999999999999996</v>
      </c>
      <c r="L34" s="22">
        <f t="shared" si="5"/>
        <v>0.24000000000000021</v>
      </c>
      <c r="M34" s="22">
        <f t="shared" si="5"/>
        <v>0.18000000000000016</v>
      </c>
      <c r="N34" s="22">
        <f t="shared" si="5"/>
        <v>0.18000000000000016</v>
      </c>
      <c r="O34" s="22">
        <f t="shared" si="5"/>
        <v>0.26000000000000023</v>
      </c>
      <c r="P34" s="22">
        <f t="shared" si="5"/>
        <v>0.2799999999999998</v>
      </c>
      <c r="Q34" s="70">
        <f t="shared" si="5"/>
        <v>0.25000000000000022</v>
      </c>
      <c r="R34" s="55"/>
      <c r="S34" s="54">
        <f t="shared" ref="S34:W42" si="6">S5-S15</f>
        <v>1.4599999999999997</v>
      </c>
      <c r="T34" s="54">
        <f t="shared" si="6"/>
        <v>1.5200000000000002</v>
      </c>
      <c r="U34" s="54">
        <f t="shared" si="6"/>
        <v>1.4700000000000002</v>
      </c>
      <c r="V34" s="54">
        <f t="shared" si="6"/>
        <v>1.59</v>
      </c>
      <c r="W34" s="56">
        <f t="shared" si="6"/>
        <v>1.45</v>
      </c>
      <c r="X34" s="71"/>
      <c r="Y34" s="22">
        <f t="shared" ref="Y34:AH42" si="7">Y5-Y15</f>
        <v>1.9100000000000006</v>
      </c>
      <c r="Z34" s="22">
        <f t="shared" si="7"/>
        <v>1.7999999999999998</v>
      </c>
      <c r="AA34" s="22">
        <f t="shared" si="7"/>
        <v>1.8500000000000005</v>
      </c>
      <c r="AB34" s="22">
        <f t="shared" si="7"/>
        <v>1.9700000000000002</v>
      </c>
      <c r="AC34" s="22">
        <f t="shared" si="7"/>
        <v>1.9700000000000002</v>
      </c>
      <c r="AD34" s="22">
        <f t="shared" si="7"/>
        <v>1.65</v>
      </c>
      <c r="AE34" s="22">
        <f t="shared" si="7"/>
        <v>1.9100000000000001</v>
      </c>
      <c r="AF34" s="22">
        <f t="shared" si="7"/>
        <v>1.8899999999999997</v>
      </c>
      <c r="AG34" s="22">
        <f t="shared" si="7"/>
        <v>1.8599999999999999</v>
      </c>
      <c r="AH34" s="70">
        <f t="shared" si="7"/>
        <v>1.8100000000000005</v>
      </c>
    </row>
    <row r="35" spans="1:34" ht="16.5" x14ac:dyDescent="0.35">
      <c r="A35" s="55"/>
      <c r="B35" s="54">
        <f t="shared" si="4"/>
        <v>0.24000000000000021</v>
      </c>
      <c r="C35" s="54">
        <f t="shared" si="4"/>
        <v>0.2200000000000002</v>
      </c>
      <c r="D35" s="54">
        <f t="shared" si="4"/>
        <v>0.22999999999999998</v>
      </c>
      <c r="E35" s="54">
        <f t="shared" si="4"/>
        <v>0.20999999999999996</v>
      </c>
      <c r="F35" s="56">
        <f t="shared" si="4"/>
        <v>0.2200000000000002</v>
      </c>
      <c r="G35" s="71"/>
      <c r="H35" s="22">
        <f t="shared" si="5"/>
        <v>0.25</v>
      </c>
      <c r="I35" s="22">
        <f t="shared" si="5"/>
        <v>0.22999999999999998</v>
      </c>
      <c r="J35" s="22">
        <f t="shared" si="5"/>
        <v>0.3400000000000003</v>
      </c>
      <c r="K35" s="22">
        <f t="shared" si="5"/>
        <v>0.21999999999999975</v>
      </c>
      <c r="L35" s="22">
        <f t="shared" si="5"/>
        <v>0.26000000000000023</v>
      </c>
      <c r="M35" s="22">
        <f t="shared" si="5"/>
        <v>0.24000000000000021</v>
      </c>
      <c r="N35" s="22">
        <f t="shared" si="5"/>
        <v>0.18000000000000016</v>
      </c>
      <c r="O35" s="22">
        <f t="shared" si="5"/>
        <v>0.22999999999999998</v>
      </c>
      <c r="P35" s="22">
        <f t="shared" si="5"/>
        <v>0.20000000000000018</v>
      </c>
      <c r="Q35" s="70">
        <f t="shared" si="5"/>
        <v>0.20000000000000018</v>
      </c>
      <c r="R35" s="55"/>
      <c r="S35" s="54">
        <f t="shared" si="6"/>
        <v>1.5599999999999998</v>
      </c>
      <c r="T35" s="54">
        <f t="shared" si="6"/>
        <v>1.62</v>
      </c>
      <c r="U35" s="54">
        <f t="shared" si="6"/>
        <v>1.61</v>
      </c>
      <c r="V35" s="54">
        <f t="shared" si="6"/>
        <v>1.6</v>
      </c>
      <c r="W35" s="56">
        <f t="shared" si="6"/>
        <v>1.4700000000000002</v>
      </c>
      <c r="X35" s="71"/>
      <c r="Y35" s="22">
        <f t="shared" si="7"/>
        <v>1.8599999999999999</v>
      </c>
      <c r="Z35" s="22">
        <f t="shared" si="7"/>
        <v>1.9099999999999997</v>
      </c>
      <c r="AA35" s="22">
        <f t="shared" si="7"/>
        <v>1.9000000000000004</v>
      </c>
      <c r="AB35" s="22">
        <f t="shared" si="7"/>
        <v>2.0700000000000003</v>
      </c>
      <c r="AC35" s="22">
        <f t="shared" si="7"/>
        <v>2.0600000000000005</v>
      </c>
      <c r="AD35" s="22">
        <f t="shared" si="7"/>
        <v>2.0000000000000004</v>
      </c>
      <c r="AE35" s="22">
        <f t="shared" si="7"/>
        <v>1.9899999999999998</v>
      </c>
      <c r="AF35" s="22">
        <f t="shared" si="7"/>
        <v>2.0299999999999998</v>
      </c>
      <c r="AG35" s="22">
        <f t="shared" si="7"/>
        <v>1.9200000000000004</v>
      </c>
      <c r="AH35" s="70">
        <f t="shared" si="7"/>
        <v>1.8399999999999994</v>
      </c>
    </row>
    <row r="36" spans="1:34" ht="16.5" x14ac:dyDescent="0.35">
      <c r="A36" s="55"/>
      <c r="B36" s="54">
        <f t="shared" si="4"/>
        <v>0.18000000000000016</v>
      </c>
      <c r="C36" s="54">
        <f t="shared" si="4"/>
        <v>0.25</v>
      </c>
      <c r="D36" s="54">
        <f t="shared" si="4"/>
        <v>0.33000000000000007</v>
      </c>
      <c r="E36" s="54">
        <f t="shared" si="4"/>
        <v>0.27</v>
      </c>
      <c r="F36" s="56">
        <f t="shared" si="4"/>
        <v>0.31000000000000005</v>
      </c>
      <c r="G36" s="71"/>
      <c r="H36" s="22">
        <f t="shared" si="5"/>
        <v>0.27000000000000024</v>
      </c>
      <c r="I36" s="22">
        <f t="shared" si="5"/>
        <v>0.23999999999999977</v>
      </c>
      <c r="J36" s="22">
        <f t="shared" si="5"/>
        <v>0.20999999999999996</v>
      </c>
      <c r="K36" s="22">
        <f t="shared" si="5"/>
        <v>0.19999999999999973</v>
      </c>
      <c r="L36" s="22">
        <f t="shared" si="5"/>
        <v>0.18999999999999995</v>
      </c>
      <c r="M36" s="22">
        <f t="shared" si="5"/>
        <v>0.22999999999999998</v>
      </c>
      <c r="N36" s="22">
        <f t="shared" si="5"/>
        <v>0.24000000000000021</v>
      </c>
      <c r="O36" s="22">
        <f t="shared" si="5"/>
        <v>0.22999999999999998</v>
      </c>
      <c r="P36" s="22">
        <f t="shared" si="5"/>
        <v>0.2200000000000002</v>
      </c>
      <c r="Q36" s="70">
        <f t="shared" si="5"/>
        <v>0.28999999999999981</v>
      </c>
      <c r="R36" s="55"/>
      <c r="S36" s="54">
        <f t="shared" si="6"/>
        <v>1.4899999999999998</v>
      </c>
      <c r="T36" s="54">
        <f t="shared" si="6"/>
        <v>1.52</v>
      </c>
      <c r="U36" s="54">
        <f t="shared" si="6"/>
        <v>1.6199999999999999</v>
      </c>
      <c r="V36" s="54">
        <f t="shared" si="6"/>
        <v>1.5799999999999998</v>
      </c>
      <c r="W36" s="56">
        <f t="shared" si="6"/>
        <v>1.5799999999999998</v>
      </c>
      <c r="X36" s="71"/>
      <c r="Y36" s="22">
        <f t="shared" si="7"/>
        <v>1.9899999999999998</v>
      </c>
      <c r="Z36" s="22">
        <f t="shared" si="7"/>
        <v>1.9000000000000004</v>
      </c>
      <c r="AA36" s="22">
        <f t="shared" si="7"/>
        <v>1.9300000000000002</v>
      </c>
      <c r="AB36" s="22">
        <f t="shared" si="7"/>
        <v>1.8600000000000003</v>
      </c>
      <c r="AC36" s="22">
        <f t="shared" si="7"/>
        <v>2.0099999999999998</v>
      </c>
      <c r="AD36" s="22">
        <f t="shared" si="7"/>
        <v>1.94</v>
      </c>
      <c r="AE36" s="22">
        <f t="shared" si="7"/>
        <v>2.0600000000000005</v>
      </c>
      <c r="AF36" s="22">
        <f t="shared" si="7"/>
        <v>1.94</v>
      </c>
      <c r="AG36" s="22">
        <f t="shared" si="7"/>
        <v>2</v>
      </c>
      <c r="AH36" s="70">
        <f t="shared" si="7"/>
        <v>2.0299999999999998</v>
      </c>
    </row>
    <row r="37" spans="1:34" ht="16.5" x14ac:dyDescent="0.35">
      <c r="A37" s="55"/>
      <c r="B37" s="54">
        <f t="shared" si="4"/>
        <v>0.31000000000000005</v>
      </c>
      <c r="C37" s="54">
        <f t="shared" si="4"/>
        <v>0.36000000000000032</v>
      </c>
      <c r="D37" s="54">
        <f t="shared" si="4"/>
        <v>0.35999999999999988</v>
      </c>
      <c r="E37" s="54">
        <f t="shared" si="4"/>
        <v>0.24000000000000021</v>
      </c>
      <c r="F37" s="56">
        <f t="shared" si="4"/>
        <v>0.33000000000000007</v>
      </c>
      <c r="G37" s="71"/>
      <c r="H37" s="22">
        <f t="shared" si="5"/>
        <v>0.14999999999999991</v>
      </c>
      <c r="I37" s="22">
        <f t="shared" si="5"/>
        <v>0.23000000000000043</v>
      </c>
      <c r="J37" s="22">
        <f t="shared" si="5"/>
        <v>0.18000000000000016</v>
      </c>
      <c r="K37" s="22">
        <f t="shared" si="5"/>
        <v>0.16999999999999993</v>
      </c>
      <c r="L37" s="22">
        <f t="shared" si="5"/>
        <v>0.21999999999999975</v>
      </c>
      <c r="M37" s="22">
        <f t="shared" si="5"/>
        <v>0.25</v>
      </c>
      <c r="N37" s="22">
        <f t="shared" si="5"/>
        <v>0.22999999999999998</v>
      </c>
      <c r="O37" s="22">
        <f t="shared" si="5"/>
        <v>0.29000000000000004</v>
      </c>
      <c r="P37" s="22">
        <f t="shared" si="5"/>
        <v>0.28000000000000003</v>
      </c>
      <c r="Q37" s="70">
        <f t="shared" si="5"/>
        <v>0.28000000000000025</v>
      </c>
      <c r="R37" s="55"/>
      <c r="S37" s="54">
        <f t="shared" si="6"/>
        <v>1.58</v>
      </c>
      <c r="T37" s="54">
        <f t="shared" si="6"/>
        <v>1.5</v>
      </c>
      <c r="U37" s="54">
        <f t="shared" si="6"/>
        <v>1.48</v>
      </c>
      <c r="V37" s="54">
        <f t="shared" si="6"/>
        <v>1.53</v>
      </c>
      <c r="W37" s="56">
        <f t="shared" si="6"/>
        <v>1.53</v>
      </c>
      <c r="X37" s="71"/>
      <c r="Y37" s="22">
        <f t="shared" si="7"/>
        <v>1.8900000000000001</v>
      </c>
      <c r="Z37" s="22">
        <f t="shared" si="7"/>
        <v>1.8800000000000003</v>
      </c>
      <c r="AA37" s="22">
        <f t="shared" si="7"/>
        <v>1.9900000000000002</v>
      </c>
      <c r="AB37" s="22">
        <f t="shared" si="7"/>
        <v>1.9899999999999998</v>
      </c>
      <c r="AC37" s="22">
        <f t="shared" si="7"/>
        <v>1.9300000000000002</v>
      </c>
      <c r="AD37" s="22">
        <f t="shared" si="7"/>
        <v>1.98</v>
      </c>
      <c r="AE37" s="22">
        <f t="shared" si="7"/>
        <v>1.9299999999999997</v>
      </c>
      <c r="AF37" s="22">
        <f t="shared" si="7"/>
        <v>1.9700000000000002</v>
      </c>
      <c r="AG37" s="22">
        <f t="shared" si="7"/>
        <v>2.0299999999999998</v>
      </c>
      <c r="AH37" s="70">
        <f t="shared" si="7"/>
        <v>1.7800000000000002</v>
      </c>
    </row>
    <row r="38" spans="1:34" ht="16.5" x14ac:dyDescent="0.35">
      <c r="A38" s="55" t="s">
        <v>53</v>
      </c>
      <c r="B38" s="54">
        <f t="shared" si="4"/>
        <v>0.28000000000000025</v>
      </c>
      <c r="C38" s="54">
        <f t="shared" si="4"/>
        <v>0.25</v>
      </c>
      <c r="D38" s="54">
        <f t="shared" si="4"/>
        <v>0.22999999999999998</v>
      </c>
      <c r="E38" s="54">
        <f t="shared" si="4"/>
        <v>0.20999999999999996</v>
      </c>
      <c r="F38" s="56">
        <f t="shared" si="4"/>
        <v>0.18000000000000016</v>
      </c>
      <c r="G38" s="71" t="s">
        <v>57</v>
      </c>
      <c r="H38" s="22">
        <f t="shared" si="5"/>
        <v>0.24</v>
      </c>
      <c r="I38" s="22">
        <f t="shared" si="5"/>
        <v>0.25</v>
      </c>
      <c r="J38" s="22">
        <f t="shared" si="5"/>
        <v>0.2200000000000002</v>
      </c>
      <c r="K38" s="22">
        <f t="shared" si="5"/>
        <v>0.25</v>
      </c>
      <c r="L38" s="22">
        <f t="shared" si="5"/>
        <v>0.25</v>
      </c>
      <c r="M38" s="22">
        <f t="shared" si="5"/>
        <v>0.23999999999999977</v>
      </c>
      <c r="N38" s="22">
        <f t="shared" si="5"/>
        <v>0.22999999999999998</v>
      </c>
      <c r="O38" s="22">
        <f t="shared" si="5"/>
        <v>0.29000000000000004</v>
      </c>
      <c r="P38" s="22">
        <f t="shared" si="5"/>
        <v>0.25999999999999979</v>
      </c>
      <c r="Q38" s="70">
        <f t="shared" si="5"/>
        <v>0.20000000000000018</v>
      </c>
      <c r="R38" s="55" t="s">
        <v>53</v>
      </c>
      <c r="S38" s="54">
        <f t="shared" si="6"/>
        <v>1.21</v>
      </c>
      <c r="T38" s="54">
        <f t="shared" si="6"/>
        <v>1.1299999999999999</v>
      </c>
      <c r="U38" s="54">
        <f t="shared" si="6"/>
        <v>1.1000000000000001</v>
      </c>
      <c r="V38" s="54">
        <f t="shared" si="6"/>
        <v>1.1000000000000001</v>
      </c>
      <c r="W38" s="56">
        <f t="shared" si="6"/>
        <v>1.02</v>
      </c>
      <c r="X38" s="71" t="s">
        <v>57</v>
      </c>
      <c r="Y38" s="22">
        <f t="shared" si="7"/>
        <v>1.3499999999999996</v>
      </c>
      <c r="Z38" s="22">
        <f t="shared" si="7"/>
        <v>1.3399999999999999</v>
      </c>
      <c r="AA38" s="22">
        <f t="shared" si="7"/>
        <v>1.4500000000000002</v>
      </c>
      <c r="AB38" s="22">
        <f t="shared" si="7"/>
        <v>1.42</v>
      </c>
      <c r="AC38" s="22">
        <f t="shared" si="7"/>
        <v>1.4299999999999997</v>
      </c>
      <c r="AD38" s="22">
        <f t="shared" si="7"/>
        <v>1.4500000000000002</v>
      </c>
      <c r="AE38" s="22">
        <f t="shared" si="7"/>
        <v>1.5</v>
      </c>
      <c r="AF38" s="22">
        <f t="shared" si="7"/>
        <v>1.4400000000000004</v>
      </c>
      <c r="AG38" s="22">
        <f t="shared" si="7"/>
        <v>1.5</v>
      </c>
      <c r="AH38" s="70">
        <f t="shared" si="7"/>
        <v>1.4900000000000002</v>
      </c>
    </row>
    <row r="39" spans="1:34" ht="16.5" x14ac:dyDescent="0.35">
      <c r="A39" s="55"/>
      <c r="B39" s="54">
        <f t="shared" si="4"/>
        <v>0.25</v>
      </c>
      <c r="C39" s="54">
        <f t="shared" si="4"/>
        <v>0.31999999999999984</v>
      </c>
      <c r="D39" s="54">
        <f t="shared" si="4"/>
        <v>0.25999999999999979</v>
      </c>
      <c r="E39" s="54">
        <f t="shared" si="4"/>
        <v>0.27</v>
      </c>
      <c r="F39" s="56">
        <f t="shared" si="4"/>
        <v>0.35999999999999988</v>
      </c>
      <c r="G39" s="71"/>
      <c r="H39" s="22">
        <f t="shared" si="5"/>
        <v>0.26000000000000023</v>
      </c>
      <c r="I39" s="22">
        <f t="shared" si="5"/>
        <v>0.2200000000000002</v>
      </c>
      <c r="J39" s="22">
        <f t="shared" si="5"/>
        <v>0.25</v>
      </c>
      <c r="K39" s="22">
        <f t="shared" si="5"/>
        <v>0.20000000000000018</v>
      </c>
      <c r="L39" s="22">
        <f t="shared" si="5"/>
        <v>0.29000000000000004</v>
      </c>
      <c r="M39" s="22">
        <f t="shared" si="5"/>
        <v>0.30000000000000027</v>
      </c>
      <c r="N39" s="22">
        <f t="shared" si="5"/>
        <v>0.20999999999999996</v>
      </c>
      <c r="O39" s="22">
        <f t="shared" si="5"/>
        <v>0.20999999999999996</v>
      </c>
      <c r="P39" s="22">
        <f t="shared" si="5"/>
        <v>0.25</v>
      </c>
      <c r="Q39" s="70">
        <f t="shared" si="5"/>
        <v>0.19999999999999973</v>
      </c>
      <c r="R39" s="55"/>
      <c r="S39" s="54">
        <f t="shared" si="6"/>
        <v>1.1400000000000001</v>
      </c>
      <c r="T39" s="54">
        <f t="shared" si="6"/>
        <v>1.1500000000000001</v>
      </c>
      <c r="U39" s="54">
        <f t="shared" si="6"/>
        <v>1.17</v>
      </c>
      <c r="V39" s="54">
        <f t="shared" si="6"/>
        <v>1.08</v>
      </c>
      <c r="W39" s="56">
        <f t="shared" si="6"/>
        <v>1.1500000000000004</v>
      </c>
      <c r="X39" s="71"/>
      <c r="Y39" s="22">
        <f t="shared" si="7"/>
        <v>1.2299999999999995</v>
      </c>
      <c r="Z39" s="22">
        <f t="shared" si="7"/>
        <v>1.2999999999999998</v>
      </c>
      <c r="AA39" s="22">
        <f t="shared" si="7"/>
        <v>1.4099999999999993</v>
      </c>
      <c r="AB39" s="22">
        <f t="shared" si="7"/>
        <v>1.3999999999999995</v>
      </c>
      <c r="AC39" s="22">
        <f t="shared" si="7"/>
        <v>1.37</v>
      </c>
      <c r="AD39" s="22">
        <f t="shared" si="7"/>
        <v>1.54</v>
      </c>
      <c r="AE39" s="22">
        <f t="shared" si="7"/>
        <v>1.5799999999999992</v>
      </c>
      <c r="AF39" s="22">
        <f t="shared" si="7"/>
        <v>1.4200000000000008</v>
      </c>
      <c r="AG39" s="22">
        <f t="shared" si="7"/>
        <v>1.4299999999999997</v>
      </c>
      <c r="AH39" s="70">
        <f t="shared" si="7"/>
        <v>1.3200000000000003</v>
      </c>
    </row>
    <row r="40" spans="1:34" ht="16.5" x14ac:dyDescent="0.35">
      <c r="A40" s="55"/>
      <c r="B40" s="54">
        <f t="shared" si="4"/>
        <v>0.35000000000000009</v>
      </c>
      <c r="C40" s="54">
        <f t="shared" si="4"/>
        <v>0.37000000000000011</v>
      </c>
      <c r="D40" s="54">
        <f t="shared" si="4"/>
        <v>0.2799999999999998</v>
      </c>
      <c r="E40" s="54">
        <f t="shared" si="4"/>
        <v>0.19999999999999973</v>
      </c>
      <c r="F40" s="56">
        <f t="shared" si="4"/>
        <v>0.33999999999999986</v>
      </c>
      <c r="G40" s="71"/>
      <c r="H40" s="22">
        <f t="shared" si="5"/>
        <v>0.22999999999999998</v>
      </c>
      <c r="I40" s="22">
        <f t="shared" si="5"/>
        <v>0.27</v>
      </c>
      <c r="J40" s="22">
        <f t="shared" si="5"/>
        <v>0.29999999999999982</v>
      </c>
      <c r="K40" s="22">
        <f t="shared" si="5"/>
        <v>0.31999999999999984</v>
      </c>
      <c r="L40" s="22">
        <f t="shared" si="5"/>
        <v>0.28000000000000025</v>
      </c>
      <c r="M40" s="22">
        <f t="shared" si="5"/>
        <v>0.25</v>
      </c>
      <c r="N40" s="22">
        <f t="shared" si="5"/>
        <v>0.20999999999999996</v>
      </c>
      <c r="O40" s="22">
        <f t="shared" si="5"/>
        <v>0.33999999999999986</v>
      </c>
      <c r="P40" s="22">
        <f t="shared" si="5"/>
        <v>0.28000000000000025</v>
      </c>
      <c r="Q40" s="70">
        <f t="shared" si="5"/>
        <v>0.23999999999999977</v>
      </c>
      <c r="R40" s="55"/>
      <c r="S40" s="54">
        <f t="shared" si="6"/>
        <v>1.1499999999999999</v>
      </c>
      <c r="T40" s="54">
        <f t="shared" si="6"/>
        <v>1.0900000000000001</v>
      </c>
      <c r="U40" s="54">
        <f t="shared" si="6"/>
        <v>1.1600000000000001</v>
      </c>
      <c r="V40" s="54">
        <f t="shared" si="6"/>
        <v>1.1399999999999999</v>
      </c>
      <c r="W40" s="56">
        <f t="shared" si="6"/>
        <v>1.2000000000000002</v>
      </c>
      <c r="X40" s="71"/>
      <c r="Y40" s="22">
        <f t="shared" si="7"/>
        <v>1.4100000000000001</v>
      </c>
      <c r="Z40" s="22">
        <f t="shared" si="7"/>
        <v>1.46</v>
      </c>
      <c r="AA40" s="22">
        <f t="shared" si="7"/>
        <v>1.3499999999999996</v>
      </c>
      <c r="AB40" s="22">
        <f t="shared" si="7"/>
        <v>1.4400000000000004</v>
      </c>
      <c r="AC40" s="22">
        <f t="shared" si="7"/>
        <v>1.29</v>
      </c>
      <c r="AD40" s="22">
        <f t="shared" si="7"/>
        <v>1.42</v>
      </c>
      <c r="AE40" s="22">
        <f t="shared" si="7"/>
        <v>1.5</v>
      </c>
      <c r="AF40" s="22">
        <f t="shared" si="7"/>
        <v>1.3900000000000006</v>
      </c>
      <c r="AG40" s="22">
        <f t="shared" si="7"/>
        <v>1.3800000000000008</v>
      </c>
      <c r="AH40" s="70">
        <f t="shared" si="7"/>
        <v>1.4500000000000002</v>
      </c>
    </row>
    <row r="41" spans="1:34" ht="16.5" x14ac:dyDescent="0.35">
      <c r="A41" s="55"/>
      <c r="B41" s="54">
        <f t="shared" si="4"/>
        <v>0.29000000000000004</v>
      </c>
      <c r="C41" s="54">
        <f t="shared" si="4"/>
        <v>0.31000000000000005</v>
      </c>
      <c r="D41" s="54">
        <f t="shared" si="4"/>
        <v>0.25</v>
      </c>
      <c r="E41" s="54">
        <f t="shared" si="4"/>
        <v>0.25</v>
      </c>
      <c r="F41" s="56">
        <f t="shared" si="4"/>
        <v>0.18999999999999995</v>
      </c>
      <c r="G41" s="71"/>
      <c r="H41" s="22">
        <f t="shared" si="5"/>
        <v>0.19999999999999996</v>
      </c>
      <c r="I41" s="22">
        <f t="shared" si="5"/>
        <v>0.25</v>
      </c>
      <c r="J41" s="22">
        <f t="shared" si="5"/>
        <v>0.27</v>
      </c>
      <c r="K41" s="22">
        <f t="shared" si="5"/>
        <v>0.19999999999999973</v>
      </c>
      <c r="L41" s="22">
        <f t="shared" si="5"/>
        <v>0.24000000000000021</v>
      </c>
      <c r="M41" s="22">
        <f t="shared" si="5"/>
        <v>0.25</v>
      </c>
      <c r="N41" s="22">
        <f t="shared" si="5"/>
        <v>0.18999999999999995</v>
      </c>
      <c r="O41" s="22">
        <f t="shared" si="5"/>
        <v>0.20000000000000018</v>
      </c>
      <c r="P41" s="22">
        <f t="shared" si="5"/>
        <v>0.29000000000000004</v>
      </c>
      <c r="Q41" s="70">
        <f t="shared" si="5"/>
        <v>0.19999999999999973</v>
      </c>
      <c r="R41" s="55"/>
      <c r="S41" s="54">
        <f t="shared" si="6"/>
        <v>1.1599999999999999</v>
      </c>
      <c r="T41" s="54">
        <f t="shared" si="6"/>
        <v>1.1499999999999999</v>
      </c>
      <c r="U41" s="54">
        <f t="shared" si="6"/>
        <v>1.1300000000000001</v>
      </c>
      <c r="V41" s="54">
        <f t="shared" si="6"/>
        <v>1.1800000000000002</v>
      </c>
      <c r="W41" s="56">
        <f t="shared" si="6"/>
        <v>1.1000000000000001</v>
      </c>
      <c r="X41" s="71"/>
      <c r="Y41" s="22">
        <f t="shared" si="7"/>
        <v>1.2699999999999996</v>
      </c>
      <c r="Z41" s="22">
        <f t="shared" si="7"/>
        <v>1.3599999999999994</v>
      </c>
      <c r="AA41" s="22">
        <f t="shared" si="7"/>
        <v>1.3599999999999994</v>
      </c>
      <c r="AB41" s="22">
        <f t="shared" si="7"/>
        <v>1.3099999999999996</v>
      </c>
      <c r="AC41" s="22">
        <f t="shared" si="7"/>
        <v>1.42</v>
      </c>
      <c r="AD41" s="22">
        <f t="shared" si="7"/>
        <v>1.29</v>
      </c>
      <c r="AE41" s="22">
        <f t="shared" si="7"/>
        <v>1.3500000000000005</v>
      </c>
      <c r="AF41" s="22">
        <f t="shared" si="7"/>
        <v>1.3999999999999995</v>
      </c>
      <c r="AG41" s="22">
        <f t="shared" si="7"/>
        <v>1.5100000000000007</v>
      </c>
      <c r="AH41" s="70">
        <f t="shared" si="7"/>
        <v>1.5</v>
      </c>
    </row>
    <row r="42" spans="1:34" thickBot="1" x14ac:dyDescent="0.4">
      <c r="A42" s="57"/>
      <c r="B42" s="58">
        <f t="shared" si="4"/>
        <v>0.27</v>
      </c>
      <c r="C42" s="58">
        <f t="shared" si="4"/>
        <v>0.37000000000000011</v>
      </c>
      <c r="D42" s="58">
        <f t="shared" si="4"/>
        <v>0.25</v>
      </c>
      <c r="E42" s="58">
        <f t="shared" si="4"/>
        <v>0.29000000000000004</v>
      </c>
      <c r="F42" s="59">
        <f t="shared" si="4"/>
        <v>0.31000000000000005</v>
      </c>
      <c r="G42" s="73"/>
      <c r="H42" s="36">
        <f t="shared" si="5"/>
        <v>0.19999999999999996</v>
      </c>
      <c r="I42" s="36">
        <f t="shared" si="5"/>
        <v>0.22999999999999998</v>
      </c>
      <c r="J42" s="36">
        <f t="shared" si="5"/>
        <v>0.2200000000000002</v>
      </c>
      <c r="K42" s="36">
        <f t="shared" si="5"/>
        <v>0.25</v>
      </c>
      <c r="L42" s="36">
        <f t="shared" si="5"/>
        <v>0.2799999999999998</v>
      </c>
      <c r="M42" s="36">
        <f t="shared" si="5"/>
        <v>0.27</v>
      </c>
      <c r="N42" s="36">
        <f t="shared" si="5"/>
        <v>0.33000000000000007</v>
      </c>
      <c r="O42" s="36">
        <f t="shared" si="5"/>
        <v>0.40999999999999992</v>
      </c>
      <c r="P42" s="36">
        <f t="shared" si="5"/>
        <v>0.24000000000000021</v>
      </c>
      <c r="Q42" s="74">
        <f t="shared" si="5"/>
        <v>0.16999999999999993</v>
      </c>
      <c r="R42" s="57"/>
      <c r="S42" s="58">
        <f t="shared" si="6"/>
        <v>1.22</v>
      </c>
      <c r="T42" s="58">
        <f t="shared" si="6"/>
        <v>1.1600000000000001</v>
      </c>
      <c r="U42" s="58">
        <f t="shared" si="6"/>
        <v>1.2100000000000002</v>
      </c>
      <c r="V42" s="58">
        <f t="shared" si="6"/>
        <v>1.21</v>
      </c>
      <c r="W42" s="59">
        <f t="shared" si="6"/>
        <v>1.0799999999999998</v>
      </c>
      <c r="X42" s="73"/>
      <c r="Y42" s="36">
        <f t="shared" si="7"/>
        <v>1.44</v>
      </c>
      <c r="Z42" s="36">
        <f t="shared" si="7"/>
        <v>1.1899999999999995</v>
      </c>
      <c r="AA42" s="36">
        <f t="shared" si="7"/>
        <v>1.1599999999999993</v>
      </c>
      <c r="AB42" s="36">
        <f t="shared" si="7"/>
        <v>1.37</v>
      </c>
      <c r="AC42" s="36">
        <f t="shared" si="7"/>
        <v>1.4699999999999998</v>
      </c>
      <c r="AD42" s="36">
        <f t="shared" si="7"/>
        <v>1.4000000000000004</v>
      </c>
      <c r="AE42" s="36">
        <f t="shared" si="7"/>
        <v>1.2800000000000002</v>
      </c>
      <c r="AF42" s="36">
        <f t="shared" si="7"/>
        <v>1.29</v>
      </c>
      <c r="AG42" s="36">
        <f t="shared" si="7"/>
        <v>1.21</v>
      </c>
      <c r="AH42" s="74">
        <f t="shared" si="7"/>
        <v>1.4400000000000004</v>
      </c>
    </row>
    <row r="43" spans="1:34" thickTop="1" x14ac:dyDescent="0.35">
      <c r="A43" s="82" t="s">
        <v>65</v>
      </c>
      <c r="B43" s="60">
        <f>AVERAGE(B33:F37)</f>
        <v>0.25960000000000005</v>
      </c>
      <c r="C43" s="64" t="s">
        <v>51</v>
      </c>
      <c r="D43" s="60">
        <f>MAX(B33:F37)-MIN(B33:F37)</f>
        <v>0.18000000000000016</v>
      </c>
      <c r="E43" s="64" t="s">
        <v>50</v>
      </c>
      <c r="F43" s="61">
        <f>B43/(0.975/E27)</f>
        <v>0.45263589743589755</v>
      </c>
      <c r="G43" s="82" t="s">
        <v>65</v>
      </c>
      <c r="H43" s="60">
        <f>AVERAGE(H33:Q37)</f>
        <v>0.22880000000000003</v>
      </c>
      <c r="I43" s="64" t="s">
        <v>51</v>
      </c>
      <c r="J43" s="60">
        <f>MAX(H33:Q37)-MIN(H33:Q37)</f>
        <v>0.19000000000000039</v>
      </c>
      <c r="K43" s="64" t="s">
        <v>50</v>
      </c>
      <c r="L43" s="78">
        <f>H43/(0.975/K27)</f>
        <v>0.35200000000000004</v>
      </c>
      <c r="M43" s="79" t="s">
        <v>60</v>
      </c>
      <c r="N43" s="80">
        <f>1-(J43/2*H43)</f>
        <v>0.97826399999999991</v>
      </c>
      <c r="O43" s="84" t="s">
        <v>62</v>
      </c>
      <c r="P43" s="86">
        <f>MAX(H33:Q42)-MIN(H33:Q42)</f>
        <v>0.26</v>
      </c>
      <c r="Q43" s="152"/>
      <c r="R43" s="82" t="s">
        <v>65</v>
      </c>
      <c r="S43" s="60">
        <f>AVERAGE(S33:W37)</f>
        <v>1.5355999999999996</v>
      </c>
      <c r="T43" s="64" t="s">
        <v>51</v>
      </c>
      <c r="U43" s="60">
        <f>MAX(S33:W37)-MIN(S33:W37)</f>
        <v>0.17000000000000015</v>
      </c>
      <c r="V43" s="64" t="s">
        <v>50</v>
      </c>
      <c r="W43" s="61">
        <f>S43/(0.975/V27)</f>
        <v>2.2049641025641016</v>
      </c>
      <c r="X43" s="82" t="s">
        <v>65</v>
      </c>
      <c r="Y43" s="60">
        <f>AVERAGE(Y33:AH37)</f>
        <v>1.9072000000000002</v>
      </c>
      <c r="Z43" s="64" t="s">
        <v>51</v>
      </c>
      <c r="AA43" s="60">
        <f>MAX(Y33:AH37)-MIN(Y33:AH37)</f>
        <v>0.42000000000000037</v>
      </c>
      <c r="AB43" s="64" t="s">
        <v>50</v>
      </c>
      <c r="AC43" s="78">
        <f>Y43/(0.975/AB27)</f>
        <v>2.9341538461538463</v>
      </c>
      <c r="AD43" s="79" t="s">
        <v>60</v>
      </c>
      <c r="AE43" s="80">
        <f>1-(AA43/2*Y43)</f>
        <v>0.59948799999999958</v>
      </c>
      <c r="AF43" s="84" t="s">
        <v>62</v>
      </c>
      <c r="AG43" s="86">
        <f>MAX(Y33:AH42)-MIN(Y33:AH42)</f>
        <v>0.91000000000000103</v>
      </c>
      <c r="AH43" s="152"/>
    </row>
    <row r="44" spans="1:34" thickBot="1" x14ac:dyDescent="0.4">
      <c r="A44" s="83" t="s">
        <v>64</v>
      </c>
      <c r="B44" s="62">
        <f>AVERAGE(B39:F42)</f>
        <v>0.28899999999999998</v>
      </c>
      <c r="C44" s="65" t="s">
        <v>51</v>
      </c>
      <c r="D44" s="62">
        <f>MAX(B38:F42)-MIN(B38:F42)</f>
        <v>0.18999999999999995</v>
      </c>
      <c r="E44" s="65" t="s">
        <v>50</v>
      </c>
      <c r="F44" s="63">
        <f>B44/(0.975/E27)</f>
        <v>0.50389743589743585</v>
      </c>
      <c r="G44" s="83" t="s">
        <v>64</v>
      </c>
      <c r="H44" s="62">
        <f>AVERAGE(H39:Q42)</f>
        <v>0.25</v>
      </c>
      <c r="I44" s="65" t="s">
        <v>51</v>
      </c>
      <c r="J44" s="62">
        <f>MAX(H38:Q42)-MIN(H38:Q42)</f>
        <v>0.24</v>
      </c>
      <c r="K44" s="65" t="s">
        <v>50</v>
      </c>
      <c r="L44" s="75">
        <f>H44/(0.975/K27)</f>
        <v>0.38461538461538458</v>
      </c>
      <c r="M44" s="76" t="s">
        <v>60</v>
      </c>
      <c r="N44" s="81">
        <f>1-(J44/2*H44)</f>
        <v>0.97</v>
      </c>
      <c r="O44" s="85" t="s">
        <v>63</v>
      </c>
      <c r="P44" s="87">
        <f>1-(P43/2*AVERAGE(H43:H44))</f>
        <v>0.96887800000000002</v>
      </c>
      <c r="Q44" s="153"/>
      <c r="R44" s="83" t="s">
        <v>64</v>
      </c>
      <c r="S44" s="62">
        <f>AVERAGE(S39:W42)</f>
        <v>1.1515</v>
      </c>
      <c r="T44" s="65" t="s">
        <v>51</v>
      </c>
      <c r="U44" s="62">
        <f>MAX(S38:W42)-MIN(S38:W42)</f>
        <v>0.19999999999999996</v>
      </c>
      <c r="V44" s="65" t="s">
        <v>50</v>
      </c>
      <c r="W44" s="63">
        <f>S44/(0.975/V27)</f>
        <v>1.6534358974358971</v>
      </c>
      <c r="X44" s="83" t="s">
        <v>64</v>
      </c>
      <c r="Y44" s="62">
        <f>AVERAGE(Y39:AH42)</f>
        <v>1.3777499999999996</v>
      </c>
      <c r="Z44" s="65" t="s">
        <v>51</v>
      </c>
      <c r="AA44" s="62">
        <f>MAX(Y38:AH42)-MIN(Y38:AH42)</f>
        <v>0.41999999999999993</v>
      </c>
      <c r="AB44" s="65" t="s">
        <v>50</v>
      </c>
      <c r="AC44" s="75">
        <f>Y44/(0.975/AB27)</f>
        <v>2.119615384615384</v>
      </c>
      <c r="AD44" s="76" t="s">
        <v>60</v>
      </c>
      <c r="AE44" s="81">
        <f>1-(AA44/2*Y44)</f>
        <v>0.71067250000000015</v>
      </c>
      <c r="AF44" s="85" t="s">
        <v>63</v>
      </c>
      <c r="AG44" s="87">
        <f>1-(AG43/2*AVERAGE(Y43:Y44))</f>
        <v>0.25267387499999916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629" priority="4" operator="notBetween">
      <formula>0.2</formula>
      <formula>0.404</formula>
    </cfRule>
  </conditionalFormatting>
  <conditionalFormatting sqref="E28">
    <cfRule type="cellIs" dxfId="628" priority="5" operator="notBetween">
      <formula>0.38</formula>
      <formula>0.72</formula>
    </cfRule>
  </conditionalFormatting>
  <conditionalFormatting sqref="K26">
    <cfRule type="cellIs" dxfId="627" priority="3" operator="notBetween">
      <formula>0.77</formula>
      <formula>0.91</formula>
    </cfRule>
  </conditionalFormatting>
  <conditionalFormatting sqref="K28">
    <cfRule type="cellIs" dxfId="626" priority="2" operator="notBetween">
      <formula>0.38</formula>
      <formula>0.72</formula>
    </cfRule>
  </conditionalFormatting>
  <conditionalFormatting sqref="AB26">
    <cfRule type="cellIs" dxfId="625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7384-4766-41B4-B68D-AECC471FD11B}">
  <sheetPr>
    <pageSetUpPr fitToPage="1"/>
  </sheetPr>
  <dimension ref="A1:AH46"/>
  <sheetViews>
    <sheetView topLeftCell="H1" zoomScaleNormal="100" workbookViewId="0">
      <selection activeCell="AH24" sqref="AH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2.76</v>
      </c>
      <c r="C4" s="91">
        <v>2.86</v>
      </c>
      <c r="D4" s="91">
        <v>3.09</v>
      </c>
      <c r="E4" s="91">
        <v>3.12</v>
      </c>
      <c r="F4" s="95">
        <v>3.01</v>
      </c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>
        <v>2.79</v>
      </c>
      <c r="T4" s="91">
        <v>2.9</v>
      </c>
      <c r="U4" s="91">
        <v>3.07</v>
      </c>
      <c r="V4" s="91">
        <v>3.13</v>
      </c>
      <c r="W4" s="95">
        <v>3.06</v>
      </c>
      <c r="X4" s="23" t="s">
        <v>74</v>
      </c>
      <c r="Y4" s="91">
        <v>5.4</v>
      </c>
      <c r="Z4" s="91">
        <v>5.4</v>
      </c>
      <c r="AA4" s="91">
        <v>5.37</v>
      </c>
      <c r="AB4" s="91">
        <v>5.52</v>
      </c>
      <c r="AC4" s="91">
        <v>5.51</v>
      </c>
      <c r="AD4" s="91">
        <v>5.72</v>
      </c>
      <c r="AE4" s="91">
        <v>5.67</v>
      </c>
      <c r="AF4" s="91">
        <v>5.62</v>
      </c>
      <c r="AG4" s="91">
        <v>5.59</v>
      </c>
      <c r="AH4" s="95">
        <v>5.36</v>
      </c>
    </row>
    <row r="5" spans="1:34" ht="16.5" x14ac:dyDescent="0.35">
      <c r="A5" s="109"/>
      <c r="B5" s="91">
        <v>2.77</v>
      </c>
      <c r="C5" s="90">
        <v>2.89</v>
      </c>
      <c r="D5" s="90">
        <v>3.08</v>
      </c>
      <c r="E5" s="90">
        <v>3.16</v>
      </c>
      <c r="F5" s="94">
        <v>3.09</v>
      </c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>
        <v>2.78</v>
      </c>
      <c r="T5" s="90">
        <v>2.88</v>
      </c>
      <c r="U5" s="90">
        <v>3.15</v>
      </c>
      <c r="V5" s="90">
        <v>3.17</v>
      </c>
      <c r="W5" s="94">
        <v>3.12</v>
      </c>
      <c r="X5" s="25"/>
      <c r="Y5" s="91">
        <v>5.4</v>
      </c>
      <c r="Z5" s="90">
        <v>5.44</v>
      </c>
      <c r="AA5" s="90">
        <v>5.33</v>
      </c>
      <c r="AB5" s="90">
        <v>5.43</v>
      </c>
      <c r="AC5" s="90">
        <v>5.51</v>
      </c>
      <c r="AD5" s="90">
        <v>5.65</v>
      </c>
      <c r="AE5" s="90">
        <v>5.69</v>
      </c>
      <c r="AF5" s="90">
        <v>5.7</v>
      </c>
      <c r="AG5" s="90">
        <v>5.5</v>
      </c>
      <c r="AH5" s="94">
        <v>5.37</v>
      </c>
    </row>
    <row r="6" spans="1:34" ht="16.5" x14ac:dyDescent="0.35">
      <c r="A6" s="109"/>
      <c r="B6" s="91">
        <v>2.81</v>
      </c>
      <c r="C6" s="90">
        <v>2.92</v>
      </c>
      <c r="D6" s="90">
        <v>3.12</v>
      </c>
      <c r="E6" s="90">
        <v>3.17</v>
      </c>
      <c r="F6" s="94">
        <v>3.11</v>
      </c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>
        <v>2.78</v>
      </c>
      <c r="T6" s="90">
        <v>2.94</v>
      </c>
      <c r="U6" s="90">
        <v>3.09</v>
      </c>
      <c r="V6" s="90">
        <v>3.14</v>
      </c>
      <c r="W6" s="94">
        <v>3.08</v>
      </c>
      <c r="X6" s="25"/>
      <c r="Y6" s="91">
        <v>5.36</v>
      </c>
      <c r="Z6" s="90">
        <v>5.25</v>
      </c>
      <c r="AA6" s="90">
        <v>5.3</v>
      </c>
      <c r="AB6" s="90">
        <v>5.5</v>
      </c>
      <c r="AC6" s="90">
        <v>5.63</v>
      </c>
      <c r="AD6" s="90">
        <v>5.81</v>
      </c>
      <c r="AE6" s="90">
        <v>5.78</v>
      </c>
      <c r="AF6" s="90">
        <v>5.73</v>
      </c>
      <c r="AG6" s="90">
        <v>5.65</v>
      </c>
      <c r="AH6" s="94">
        <v>5.32</v>
      </c>
    </row>
    <row r="7" spans="1:34" ht="16.5" x14ac:dyDescent="0.35">
      <c r="A7" s="109"/>
      <c r="B7" s="91">
        <v>2.82</v>
      </c>
      <c r="C7" s="90">
        <v>2.93</v>
      </c>
      <c r="D7" s="90">
        <v>3.15</v>
      </c>
      <c r="E7" s="90">
        <v>3.04</v>
      </c>
      <c r="F7" s="94">
        <v>3.1</v>
      </c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>
        <v>2.81</v>
      </c>
      <c r="T7" s="90">
        <v>2.85</v>
      </c>
      <c r="U7" s="90">
        <v>3.12</v>
      </c>
      <c r="V7" s="90">
        <v>3.18</v>
      </c>
      <c r="W7" s="94">
        <v>3.13</v>
      </c>
      <c r="X7" s="25"/>
      <c r="Y7" s="91">
        <v>5.32</v>
      </c>
      <c r="Z7" s="90">
        <v>5.38</v>
      </c>
      <c r="AA7" s="90">
        <v>5.38</v>
      </c>
      <c r="AB7" s="90">
        <v>5.38</v>
      </c>
      <c r="AC7" s="90">
        <v>5.62</v>
      </c>
      <c r="AD7" s="90">
        <v>5.66</v>
      </c>
      <c r="AE7" s="90">
        <v>5.78</v>
      </c>
      <c r="AF7" s="90">
        <v>5.79</v>
      </c>
      <c r="AG7" s="90">
        <v>5.65</v>
      </c>
      <c r="AH7" s="94">
        <v>5.37</v>
      </c>
    </row>
    <row r="8" spans="1:34" ht="16.5" x14ac:dyDescent="0.35">
      <c r="A8" s="109"/>
      <c r="B8" s="91">
        <v>2.74</v>
      </c>
      <c r="C8" s="90">
        <v>2.96</v>
      </c>
      <c r="D8" s="90">
        <v>3.12</v>
      </c>
      <c r="E8" s="90">
        <v>3.15</v>
      </c>
      <c r="F8" s="94">
        <v>3.11</v>
      </c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>
        <v>2.75</v>
      </c>
      <c r="T8" s="90">
        <v>2.89</v>
      </c>
      <c r="U8" s="90">
        <v>3.09</v>
      </c>
      <c r="V8" s="90">
        <v>3.08</v>
      </c>
      <c r="W8" s="94">
        <v>3.07</v>
      </c>
      <c r="X8" s="25"/>
      <c r="Y8" s="91">
        <v>5.38</v>
      </c>
      <c r="Z8" s="90">
        <v>5.38</v>
      </c>
      <c r="AA8" s="90">
        <v>5.35</v>
      </c>
      <c r="AB8" s="90">
        <v>5.49</v>
      </c>
      <c r="AC8" s="90">
        <v>5.42</v>
      </c>
      <c r="AD8" s="90">
        <v>5.55</v>
      </c>
      <c r="AE8" s="90">
        <v>5.64</v>
      </c>
      <c r="AF8" s="90">
        <v>5.62</v>
      </c>
      <c r="AG8" s="90">
        <v>5.54</v>
      </c>
      <c r="AH8" s="94">
        <v>5.26</v>
      </c>
    </row>
    <row r="9" spans="1:34" ht="16.5" x14ac:dyDescent="0.35">
      <c r="A9" s="110"/>
      <c r="B9" s="90">
        <v>2.85</v>
      </c>
      <c r="C9" s="90">
        <v>2.83</v>
      </c>
      <c r="D9" s="90">
        <v>3.08</v>
      </c>
      <c r="E9" s="90">
        <v>3.14</v>
      </c>
      <c r="F9" s="94">
        <v>3.15</v>
      </c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>
        <v>2.78</v>
      </c>
      <c r="T9" s="90">
        <v>2.85</v>
      </c>
      <c r="U9" s="90">
        <v>3.15</v>
      </c>
      <c r="V9" s="90">
        <v>3.11</v>
      </c>
      <c r="W9" s="94">
        <v>3.22</v>
      </c>
      <c r="X9" s="25"/>
      <c r="Y9" s="90">
        <v>5.29</v>
      </c>
      <c r="Z9" s="90">
        <v>5.37</v>
      </c>
      <c r="AA9" s="90">
        <v>5.44</v>
      </c>
      <c r="AB9" s="90">
        <v>5.4</v>
      </c>
      <c r="AC9" s="90">
        <v>5.43</v>
      </c>
      <c r="AD9" s="90">
        <v>5.7</v>
      </c>
      <c r="AE9" s="90">
        <v>5.65</v>
      </c>
      <c r="AF9" s="90">
        <v>5.72</v>
      </c>
      <c r="AG9" s="90">
        <v>5.68</v>
      </c>
      <c r="AH9" s="94">
        <v>5.59</v>
      </c>
    </row>
    <row r="10" spans="1:34" ht="16.5" x14ac:dyDescent="0.35">
      <c r="A10" s="111"/>
      <c r="B10" s="90">
        <v>2.82</v>
      </c>
      <c r="C10" s="90">
        <v>2.87</v>
      </c>
      <c r="D10" s="90">
        <v>3.02</v>
      </c>
      <c r="E10" s="90">
        <v>3.16</v>
      </c>
      <c r="F10" s="94">
        <v>3.15</v>
      </c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>
        <v>2.91</v>
      </c>
      <c r="T10" s="90">
        <v>2.89</v>
      </c>
      <c r="U10" s="90">
        <v>3.07</v>
      </c>
      <c r="V10" s="90">
        <v>3.07</v>
      </c>
      <c r="W10" s="94">
        <v>3.1</v>
      </c>
      <c r="X10" s="31"/>
      <c r="Y10" s="90">
        <v>5.41</v>
      </c>
      <c r="Z10" s="90">
        <v>5.45</v>
      </c>
      <c r="AA10" s="90">
        <v>5.61</v>
      </c>
      <c r="AB10" s="90">
        <v>5.42</v>
      </c>
      <c r="AC10" s="90">
        <v>5.51</v>
      </c>
      <c r="AD10" s="90">
        <v>5.66</v>
      </c>
      <c r="AE10" s="90">
        <v>5.52</v>
      </c>
      <c r="AF10" s="90">
        <v>5.72</v>
      </c>
      <c r="AG10" s="90">
        <v>5.67</v>
      </c>
      <c r="AH10" s="94">
        <v>5.59</v>
      </c>
    </row>
    <row r="11" spans="1:34" ht="16.5" x14ac:dyDescent="0.35">
      <c r="A11" s="109"/>
      <c r="B11" s="96">
        <v>2.86</v>
      </c>
      <c r="C11" s="96">
        <v>2.84</v>
      </c>
      <c r="D11" s="96">
        <v>3.09</v>
      </c>
      <c r="E11" s="96">
        <v>3.11</v>
      </c>
      <c r="F11" s="97">
        <v>3.09</v>
      </c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>
        <v>2.86</v>
      </c>
      <c r="T11" s="96">
        <v>2.91</v>
      </c>
      <c r="U11" s="96">
        <v>3.09</v>
      </c>
      <c r="V11" s="96">
        <v>3.17</v>
      </c>
      <c r="W11" s="97">
        <v>3.14</v>
      </c>
      <c r="X11" s="23"/>
      <c r="Y11" s="96">
        <v>5.45</v>
      </c>
      <c r="Z11" s="96">
        <v>5.44</v>
      </c>
      <c r="AA11" s="96">
        <v>5.44</v>
      </c>
      <c r="AB11" s="96">
        <v>5.39</v>
      </c>
      <c r="AC11" s="96">
        <v>5.45</v>
      </c>
      <c r="AD11" s="96">
        <v>5.66</v>
      </c>
      <c r="AE11" s="96">
        <v>5.7</v>
      </c>
      <c r="AF11" s="96">
        <v>5.69</v>
      </c>
      <c r="AG11" s="96">
        <v>5.71</v>
      </c>
      <c r="AH11" s="97">
        <v>5.59</v>
      </c>
    </row>
    <row r="12" spans="1:34" ht="16.5" x14ac:dyDescent="0.35">
      <c r="A12" s="109"/>
      <c r="B12" s="90">
        <v>2.88</v>
      </c>
      <c r="C12" s="90">
        <v>2.91</v>
      </c>
      <c r="D12" s="90">
        <v>3.09</v>
      </c>
      <c r="E12" s="90">
        <v>3.17</v>
      </c>
      <c r="F12" s="94">
        <v>3.12</v>
      </c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>
        <v>2.88</v>
      </c>
      <c r="T12" s="90">
        <v>2.96</v>
      </c>
      <c r="U12" s="90">
        <v>3.06</v>
      </c>
      <c r="V12" s="90">
        <v>3.23</v>
      </c>
      <c r="W12" s="94">
        <v>3.16</v>
      </c>
      <c r="X12" s="25"/>
      <c r="Y12" s="90">
        <v>5.29</v>
      </c>
      <c r="Z12" s="90">
        <v>5.35</v>
      </c>
      <c r="AA12" s="90">
        <v>5.5</v>
      </c>
      <c r="AB12" s="90">
        <v>5.58</v>
      </c>
      <c r="AC12" s="90">
        <v>5.57</v>
      </c>
      <c r="AD12" s="90">
        <v>5.62</v>
      </c>
      <c r="AE12" s="90">
        <v>5.65</v>
      </c>
      <c r="AF12" s="90">
        <v>5.72</v>
      </c>
      <c r="AG12" s="90">
        <v>5.7</v>
      </c>
      <c r="AH12" s="94">
        <v>5.63</v>
      </c>
    </row>
    <row r="13" spans="1:34" thickBot="1" x14ac:dyDescent="0.4">
      <c r="A13" s="112"/>
      <c r="B13" s="92">
        <v>2.79</v>
      </c>
      <c r="C13" s="92">
        <v>2.83</v>
      </c>
      <c r="D13" s="92">
        <v>3.01</v>
      </c>
      <c r="E13" s="92">
        <v>3.14</v>
      </c>
      <c r="F13" s="93">
        <v>3.15</v>
      </c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>
        <v>2.84</v>
      </c>
      <c r="T13" s="92">
        <v>2.92</v>
      </c>
      <c r="U13" s="92">
        <v>3</v>
      </c>
      <c r="V13" s="92">
        <v>3.2</v>
      </c>
      <c r="W13" s="93">
        <v>3.21</v>
      </c>
      <c r="X13" s="33"/>
      <c r="Y13" s="92">
        <v>5.33</v>
      </c>
      <c r="Z13" s="92">
        <v>5.42</v>
      </c>
      <c r="AA13" s="92">
        <v>5.32</v>
      </c>
      <c r="AB13" s="92">
        <v>5.35</v>
      </c>
      <c r="AC13" s="92">
        <v>5.36</v>
      </c>
      <c r="AD13" s="92">
        <v>5.52</v>
      </c>
      <c r="AE13" s="92">
        <v>5.61</v>
      </c>
      <c r="AF13" s="92">
        <v>5.57</v>
      </c>
      <c r="AG13" s="92">
        <v>5.65</v>
      </c>
      <c r="AH13" s="93">
        <v>5.47</v>
      </c>
    </row>
    <row r="14" spans="1:34" ht="16.5" x14ac:dyDescent="0.35">
      <c r="A14" s="113" t="s">
        <v>75</v>
      </c>
      <c r="B14" s="114">
        <v>2.5</v>
      </c>
      <c r="C14" s="115">
        <v>2.62</v>
      </c>
      <c r="D14" s="115">
        <v>2.83</v>
      </c>
      <c r="E14" s="115">
        <v>2.82</v>
      </c>
      <c r="F14" s="116">
        <v>2.77</v>
      </c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>
        <v>1.48</v>
      </c>
      <c r="T14" s="115">
        <v>1.52</v>
      </c>
      <c r="U14" s="115">
        <v>1.76</v>
      </c>
      <c r="V14" s="115">
        <v>1.75</v>
      </c>
      <c r="W14" s="116">
        <v>1.78</v>
      </c>
      <c r="X14" s="113" t="s">
        <v>75</v>
      </c>
      <c r="Y14" s="115">
        <v>4.0199999999999996</v>
      </c>
      <c r="Z14" s="115">
        <v>3.94</v>
      </c>
      <c r="AA14" s="115">
        <v>3.84</v>
      </c>
      <c r="AB14" s="115">
        <v>4.04</v>
      </c>
      <c r="AC14" s="115">
        <v>4.12</v>
      </c>
      <c r="AD14" s="115">
        <v>4.2300000000000004</v>
      </c>
      <c r="AE14" s="115">
        <v>4.22</v>
      </c>
      <c r="AF14" s="115">
        <v>4.25</v>
      </c>
      <c r="AG14" s="115">
        <v>4.13</v>
      </c>
      <c r="AH14" s="116">
        <v>4.01</v>
      </c>
    </row>
    <row r="15" spans="1:34" ht="16.5" x14ac:dyDescent="0.35">
      <c r="A15" s="14"/>
      <c r="B15" s="98">
        <v>2.5099999999999998</v>
      </c>
      <c r="C15" s="98">
        <v>2.65</v>
      </c>
      <c r="D15" s="98">
        <v>2.86</v>
      </c>
      <c r="E15" s="98">
        <v>2.88</v>
      </c>
      <c r="F15" s="99">
        <v>2.83</v>
      </c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>
        <v>1.43</v>
      </c>
      <c r="T15" s="98">
        <v>1.51</v>
      </c>
      <c r="U15" s="98">
        <v>1.7</v>
      </c>
      <c r="V15" s="98">
        <v>1.69</v>
      </c>
      <c r="W15" s="99">
        <v>1.72</v>
      </c>
      <c r="X15" s="25"/>
      <c r="Y15" s="98">
        <v>4</v>
      </c>
      <c r="Z15" s="98">
        <v>3.93</v>
      </c>
      <c r="AA15" s="98">
        <v>3.87</v>
      </c>
      <c r="AB15" s="98">
        <v>4</v>
      </c>
      <c r="AC15" s="98">
        <v>4.07</v>
      </c>
      <c r="AD15" s="98">
        <v>4.22</v>
      </c>
      <c r="AE15" s="98">
        <v>4.2699999999999996</v>
      </c>
      <c r="AF15" s="98">
        <v>4.28</v>
      </c>
      <c r="AG15" s="98">
        <v>4.09</v>
      </c>
      <c r="AH15" s="99">
        <v>3.92</v>
      </c>
    </row>
    <row r="16" spans="1:34" ht="16.5" x14ac:dyDescent="0.35">
      <c r="A16" s="14"/>
      <c r="B16" s="98">
        <v>2.52</v>
      </c>
      <c r="C16" s="98">
        <v>2.72</v>
      </c>
      <c r="D16" s="98">
        <v>2.91</v>
      </c>
      <c r="E16" s="98">
        <v>2.89</v>
      </c>
      <c r="F16" s="99">
        <v>2.81</v>
      </c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>
        <v>1.43</v>
      </c>
      <c r="T16" s="98">
        <v>1.52</v>
      </c>
      <c r="U16" s="98">
        <v>1.73</v>
      </c>
      <c r="V16" s="98">
        <v>1.72</v>
      </c>
      <c r="W16" s="99">
        <v>1.76</v>
      </c>
      <c r="X16" s="25"/>
      <c r="Y16" s="98">
        <v>3.93</v>
      </c>
      <c r="Z16" s="98">
        <v>3.89</v>
      </c>
      <c r="AA16" s="98">
        <v>3.87</v>
      </c>
      <c r="AB16" s="98">
        <v>3.92</v>
      </c>
      <c r="AC16" s="98">
        <v>4.07</v>
      </c>
      <c r="AD16" s="98">
        <v>4.2</v>
      </c>
      <c r="AE16" s="98">
        <v>4.18</v>
      </c>
      <c r="AF16" s="98">
        <v>4.21</v>
      </c>
      <c r="AG16" s="98">
        <v>4.1399999999999997</v>
      </c>
      <c r="AH16" s="99">
        <v>3.97</v>
      </c>
    </row>
    <row r="17" spans="1:34" ht="16.5" x14ac:dyDescent="0.35">
      <c r="A17" s="14"/>
      <c r="B17" s="98">
        <v>2.52</v>
      </c>
      <c r="C17" s="98">
        <v>2.64</v>
      </c>
      <c r="D17" s="98">
        <v>2.83</v>
      </c>
      <c r="E17" s="98">
        <v>2.8</v>
      </c>
      <c r="F17" s="99">
        <v>2.82</v>
      </c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>
        <v>1.44</v>
      </c>
      <c r="T17" s="98">
        <v>1.51</v>
      </c>
      <c r="U17" s="98">
        <v>1.74</v>
      </c>
      <c r="V17" s="98">
        <v>1.72</v>
      </c>
      <c r="W17" s="99">
        <v>1.78</v>
      </c>
      <c r="X17" s="25"/>
      <c r="Y17" s="98">
        <v>3.94</v>
      </c>
      <c r="Z17" s="98">
        <v>3.87</v>
      </c>
      <c r="AA17" s="98">
        <v>3.86</v>
      </c>
      <c r="AB17" s="98">
        <v>3.96</v>
      </c>
      <c r="AC17" s="98">
        <v>4.09</v>
      </c>
      <c r="AD17" s="98">
        <v>4.17</v>
      </c>
      <c r="AE17" s="98">
        <v>4.21</v>
      </c>
      <c r="AF17" s="98">
        <v>4.22</v>
      </c>
      <c r="AG17" s="98">
        <v>4.1399999999999997</v>
      </c>
      <c r="AH17" s="99">
        <v>3.93</v>
      </c>
    </row>
    <row r="18" spans="1:34" ht="16.5" x14ac:dyDescent="0.35">
      <c r="A18" s="14"/>
      <c r="B18" s="98">
        <v>2.5</v>
      </c>
      <c r="C18" s="98">
        <v>2.59</v>
      </c>
      <c r="D18" s="98">
        <v>2.81</v>
      </c>
      <c r="E18" s="98">
        <v>2.8</v>
      </c>
      <c r="F18" s="99">
        <v>2.78</v>
      </c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>
        <v>1.4</v>
      </c>
      <c r="T18" s="98">
        <v>1.52</v>
      </c>
      <c r="U18" s="98">
        <v>1.72</v>
      </c>
      <c r="V18" s="98">
        <v>1.72</v>
      </c>
      <c r="W18" s="99">
        <v>1.75</v>
      </c>
      <c r="X18" s="25"/>
      <c r="Y18" s="98">
        <v>3.92</v>
      </c>
      <c r="Z18" s="98">
        <v>3.8</v>
      </c>
      <c r="AA18" s="98">
        <v>3.78</v>
      </c>
      <c r="AB18" s="98">
        <v>3.91</v>
      </c>
      <c r="AC18" s="98">
        <v>4.04</v>
      </c>
      <c r="AD18" s="98">
        <v>4.13</v>
      </c>
      <c r="AE18" s="98">
        <v>4.21</v>
      </c>
      <c r="AF18" s="98">
        <v>4.2</v>
      </c>
      <c r="AG18" s="98">
        <v>3.99</v>
      </c>
      <c r="AH18" s="99">
        <v>3.82</v>
      </c>
    </row>
    <row r="19" spans="1:34" ht="16.5" x14ac:dyDescent="0.35">
      <c r="A19" s="14"/>
      <c r="B19" s="98">
        <v>2.54</v>
      </c>
      <c r="C19" s="98">
        <v>2.5</v>
      </c>
      <c r="D19" s="98">
        <v>2.78</v>
      </c>
      <c r="E19" s="98">
        <v>2.88</v>
      </c>
      <c r="F19" s="99">
        <v>2.88</v>
      </c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>
        <v>1.81</v>
      </c>
      <c r="T19" s="98">
        <v>1.91</v>
      </c>
      <c r="U19" s="98">
        <v>2.16</v>
      </c>
      <c r="V19" s="98">
        <v>2.15</v>
      </c>
      <c r="W19" s="99">
        <v>2.1800000000000002</v>
      </c>
      <c r="X19" s="25"/>
      <c r="Y19" s="98">
        <v>4.13</v>
      </c>
      <c r="Z19" s="98">
        <v>4.2699999999999996</v>
      </c>
      <c r="AA19" s="98">
        <v>4.1500000000000004</v>
      </c>
      <c r="AB19" s="98">
        <v>4.18</v>
      </c>
      <c r="AC19" s="98">
        <v>4.2</v>
      </c>
      <c r="AD19" s="98">
        <v>4.3</v>
      </c>
      <c r="AE19" s="98">
        <v>4.3499999999999996</v>
      </c>
      <c r="AF19" s="98">
        <v>4.37</v>
      </c>
      <c r="AG19" s="98">
        <v>4.45</v>
      </c>
      <c r="AH19" s="99">
        <v>4.21</v>
      </c>
    </row>
    <row r="20" spans="1:34" ht="16.5" x14ac:dyDescent="0.35">
      <c r="A20" s="14"/>
      <c r="B20" s="98">
        <v>2.5099999999999998</v>
      </c>
      <c r="C20" s="98">
        <v>2.63</v>
      </c>
      <c r="D20" s="98">
        <v>2.75</v>
      </c>
      <c r="E20" s="98">
        <v>2.89</v>
      </c>
      <c r="F20" s="99">
        <v>2.9</v>
      </c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>
        <v>1.82</v>
      </c>
      <c r="T20" s="98">
        <v>1.86</v>
      </c>
      <c r="U20" s="98">
        <v>2.0699999999999998</v>
      </c>
      <c r="V20" s="98">
        <v>2.12</v>
      </c>
      <c r="W20" s="99">
        <v>2.11</v>
      </c>
      <c r="X20" s="25"/>
      <c r="Y20" s="98">
        <v>4.18</v>
      </c>
      <c r="Z20" s="98">
        <v>4.2300000000000004</v>
      </c>
      <c r="AA20" s="98">
        <v>4.26</v>
      </c>
      <c r="AB20" s="98">
        <v>4.21</v>
      </c>
      <c r="AC20" s="98">
        <v>4.1500000000000004</v>
      </c>
      <c r="AD20" s="98">
        <v>4.33</v>
      </c>
      <c r="AE20" s="98">
        <v>4.3099999999999996</v>
      </c>
      <c r="AF20" s="98">
        <v>4.4000000000000004</v>
      </c>
      <c r="AG20" s="98">
        <v>4.28</v>
      </c>
      <c r="AH20" s="99">
        <v>4.25</v>
      </c>
    </row>
    <row r="21" spans="1:34" ht="16.5" x14ac:dyDescent="0.35">
      <c r="A21" s="14"/>
      <c r="B21" s="98">
        <v>2.5499999999999998</v>
      </c>
      <c r="C21" s="98">
        <v>2.54</v>
      </c>
      <c r="D21" s="98">
        <v>2.81</v>
      </c>
      <c r="E21" s="98">
        <v>2.93</v>
      </c>
      <c r="F21" s="99">
        <v>2.85</v>
      </c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>
        <v>1.82</v>
      </c>
      <c r="T21" s="98">
        <v>1.91</v>
      </c>
      <c r="U21" s="98">
        <v>2.06</v>
      </c>
      <c r="V21" s="98">
        <v>2.14</v>
      </c>
      <c r="W21" s="99">
        <v>2.17</v>
      </c>
      <c r="X21" s="25"/>
      <c r="Y21" s="98">
        <v>4.1399999999999997</v>
      </c>
      <c r="Z21" s="98">
        <v>4.12</v>
      </c>
      <c r="AA21" s="98">
        <v>4.24</v>
      </c>
      <c r="AB21" s="98">
        <v>4.17</v>
      </c>
      <c r="AC21" s="98">
        <v>4.2300000000000004</v>
      </c>
      <c r="AD21" s="98">
        <v>4.28</v>
      </c>
      <c r="AE21" s="98">
        <v>4.41</v>
      </c>
      <c r="AF21" s="98">
        <v>4.37</v>
      </c>
      <c r="AG21" s="98">
        <v>4.3899999999999997</v>
      </c>
      <c r="AH21" s="99">
        <v>4.2300000000000004</v>
      </c>
    </row>
    <row r="22" spans="1:34" ht="16.5" x14ac:dyDescent="0.35">
      <c r="A22" s="14"/>
      <c r="B22" s="98">
        <v>2.5299999999999998</v>
      </c>
      <c r="C22" s="98">
        <v>2.57</v>
      </c>
      <c r="D22" s="98">
        <v>2.79</v>
      </c>
      <c r="E22" s="98">
        <v>2.91</v>
      </c>
      <c r="F22" s="99">
        <v>2.81</v>
      </c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>
        <v>1.83</v>
      </c>
      <c r="T22" s="98">
        <v>1.83</v>
      </c>
      <c r="U22" s="98">
        <v>2.0499999999999998</v>
      </c>
      <c r="V22" s="98">
        <v>2.16</v>
      </c>
      <c r="W22" s="99">
        <v>2.15</v>
      </c>
      <c r="X22" s="25"/>
      <c r="Y22" s="98">
        <v>4.13</v>
      </c>
      <c r="Z22" s="98">
        <v>4.13</v>
      </c>
      <c r="AA22" s="98">
        <v>4.2300000000000004</v>
      </c>
      <c r="AB22" s="98">
        <v>4.1900000000000004</v>
      </c>
      <c r="AC22" s="98">
        <v>4.21</v>
      </c>
      <c r="AD22" s="98">
        <v>4.3600000000000003</v>
      </c>
      <c r="AE22" s="98">
        <v>4.3600000000000003</v>
      </c>
      <c r="AF22" s="98">
        <v>4.41</v>
      </c>
      <c r="AG22" s="98">
        <v>4.3499999999999996</v>
      </c>
      <c r="AH22" s="99">
        <v>4.16</v>
      </c>
    </row>
    <row r="23" spans="1:34" thickBot="1" x14ac:dyDescent="0.4">
      <c r="A23" s="107"/>
      <c r="B23" s="117">
        <v>2.52</v>
      </c>
      <c r="C23" s="117">
        <v>2.57</v>
      </c>
      <c r="D23" s="117">
        <v>2.79</v>
      </c>
      <c r="E23" s="117">
        <v>2.9</v>
      </c>
      <c r="F23" s="118">
        <v>2.87</v>
      </c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>
        <v>1.8</v>
      </c>
      <c r="T23" s="117">
        <v>1.94</v>
      </c>
      <c r="U23" s="117">
        <v>2.09</v>
      </c>
      <c r="V23" s="117">
        <v>2.11</v>
      </c>
      <c r="W23" s="118">
        <v>2.19</v>
      </c>
      <c r="X23" s="106"/>
      <c r="Y23" s="117">
        <v>4.05</v>
      </c>
      <c r="Z23" s="117">
        <v>4.09</v>
      </c>
      <c r="AA23" s="117">
        <v>4.28</v>
      </c>
      <c r="AB23" s="117">
        <v>4.2</v>
      </c>
      <c r="AC23" s="117">
        <v>4.16</v>
      </c>
      <c r="AD23" s="117">
        <v>4.33</v>
      </c>
      <c r="AE23" s="117">
        <v>4.33</v>
      </c>
      <c r="AF23" s="117">
        <v>4.3600000000000003</v>
      </c>
      <c r="AG23" s="117">
        <v>4.42</v>
      </c>
      <c r="AH23" s="118">
        <v>4.22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0.27639999999999931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1.1917999999999991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1.3725000000000005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0.48192820512820395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0.85829218106995819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0.90773809523809568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1.5614473846153807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1.1123466666666657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1.3725000000000005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0.25999999999999979</v>
      </c>
      <c r="C33" s="67">
        <f t="shared" ref="C33:F33" si="0">C4-C14</f>
        <v>0.23999999999999977</v>
      </c>
      <c r="D33" s="67">
        <f t="shared" si="0"/>
        <v>0.25999999999999979</v>
      </c>
      <c r="E33" s="67">
        <f t="shared" si="0"/>
        <v>0.30000000000000027</v>
      </c>
      <c r="F33" s="68">
        <f t="shared" si="0"/>
        <v>0.23999999999999977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1.31</v>
      </c>
      <c r="T33" s="67">
        <f t="shared" ref="T33:W33" si="2">T4-T14</f>
        <v>1.38</v>
      </c>
      <c r="U33" s="67">
        <f t="shared" si="2"/>
        <v>1.3099999999999998</v>
      </c>
      <c r="V33" s="67">
        <f t="shared" si="2"/>
        <v>1.38</v>
      </c>
      <c r="W33" s="68">
        <f t="shared" si="2"/>
        <v>1.28</v>
      </c>
      <c r="X33" s="69" t="s">
        <v>56</v>
      </c>
      <c r="Y33" s="22">
        <f>Y4-Y14</f>
        <v>1.3800000000000008</v>
      </c>
      <c r="Z33" s="22">
        <f t="shared" ref="Z33:AH33" si="3">Z4-Z14</f>
        <v>1.4600000000000004</v>
      </c>
      <c r="AA33" s="22">
        <f t="shared" si="3"/>
        <v>1.5300000000000002</v>
      </c>
      <c r="AB33" s="22">
        <f t="shared" si="3"/>
        <v>1.4799999999999995</v>
      </c>
      <c r="AC33" s="22">
        <f t="shared" si="3"/>
        <v>1.3899999999999997</v>
      </c>
      <c r="AD33" s="22">
        <f t="shared" si="3"/>
        <v>1.4899999999999993</v>
      </c>
      <c r="AE33" s="22">
        <f t="shared" si="3"/>
        <v>1.4500000000000002</v>
      </c>
      <c r="AF33" s="22">
        <f t="shared" si="3"/>
        <v>1.37</v>
      </c>
      <c r="AG33" s="22">
        <f t="shared" si="3"/>
        <v>1.46</v>
      </c>
      <c r="AH33" s="70">
        <f t="shared" si="3"/>
        <v>1.3500000000000005</v>
      </c>
    </row>
    <row r="34" spans="1:34" ht="16.5" x14ac:dyDescent="0.35">
      <c r="A34" s="55"/>
      <c r="B34" s="54">
        <f t="shared" ref="B34:F42" si="4">B5-B15</f>
        <v>0.26000000000000023</v>
      </c>
      <c r="C34" s="54">
        <f t="shared" si="4"/>
        <v>0.24000000000000021</v>
      </c>
      <c r="D34" s="54">
        <f t="shared" si="4"/>
        <v>0.2200000000000002</v>
      </c>
      <c r="E34" s="54">
        <f t="shared" si="4"/>
        <v>0.28000000000000025</v>
      </c>
      <c r="F34" s="56">
        <f t="shared" si="4"/>
        <v>0.25999999999999979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1.3499999999999999</v>
      </c>
      <c r="T34" s="54">
        <f t="shared" si="6"/>
        <v>1.3699999999999999</v>
      </c>
      <c r="U34" s="54">
        <f t="shared" si="6"/>
        <v>1.45</v>
      </c>
      <c r="V34" s="54">
        <f t="shared" si="6"/>
        <v>1.48</v>
      </c>
      <c r="W34" s="56">
        <f t="shared" si="6"/>
        <v>1.4000000000000001</v>
      </c>
      <c r="X34" s="71"/>
      <c r="Y34" s="22">
        <f t="shared" ref="Y34:AH42" si="7">Y5-Y15</f>
        <v>1.4000000000000004</v>
      </c>
      <c r="Z34" s="22">
        <f t="shared" si="7"/>
        <v>1.5100000000000002</v>
      </c>
      <c r="AA34" s="22">
        <f t="shared" si="7"/>
        <v>1.46</v>
      </c>
      <c r="AB34" s="22">
        <f t="shared" si="7"/>
        <v>1.4299999999999997</v>
      </c>
      <c r="AC34" s="22">
        <f t="shared" si="7"/>
        <v>1.4399999999999995</v>
      </c>
      <c r="AD34" s="22">
        <f t="shared" si="7"/>
        <v>1.4300000000000006</v>
      </c>
      <c r="AE34" s="22">
        <f t="shared" si="7"/>
        <v>1.4200000000000008</v>
      </c>
      <c r="AF34" s="22">
        <f t="shared" si="7"/>
        <v>1.42</v>
      </c>
      <c r="AG34" s="22">
        <f t="shared" si="7"/>
        <v>1.4100000000000001</v>
      </c>
      <c r="AH34" s="70">
        <f t="shared" si="7"/>
        <v>1.4500000000000002</v>
      </c>
    </row>
    <row r="35" spans="1:34" ht="16.5" x14ac:dyDescent="0.35">
      <c r="A35" s="55"/>
      <c r="B35" s="54">
        <f t="shared" si="4"/>
        <v>0.29000000000000004</v>
      </c>
      <c r="C35" s="54">
        <f t="shared" si="4"/>
        <v>0.19999999999999973</v>
      </c>
      <c r="D35" s="54">
        <f t="shared" si="4"/>
        <v>0.20999999999999996</v>
      </c>
      <c r="E35" s="54">
        <f t="shared" si="4"/>
        <v>0.2799999999999998</v>
      </c>
      <c r="F35" s="56">
        <f t="shared" si="4"/>
        <v>0.29999999999999982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1.3499999999999999</v>
      </c>
      <c r="T35" s="54">
        <f t="shared" si="6"/>
        <v>1.42</v>
      </c>
      <c r="U35" s="54">
        <f t="shared" si="6"/>
        <v>1.3599999999999999</v>
      </c>
      <c r="V35" s="54">
        <f t="shared" si="6"/>
        <v>1.4200000000000002</v>
      </c>
      <c r="W35" s="56">
        <f t="shared" si="6"/>
        <v>1.32</v>
      </c>
      <c r="X35" s="71"/>
      <c r="Y35" s="22">
        <f t="shared" si="7"/>
        <v>1.4300000000000002</v>
      </c>
      <c r="Z35" s="22">
        <f t="shared" si="7"/>
        <v>1.3599999999999999</v>
      </c>
      <c r="AA35" s="22">
        <f t="shared" si="7"/>
        <v>1.4299999999999997</v>
      </c>
      <c r="AB35" s="22">
        <f t="shared" si="7"/>
        <v>1.58</v>
      </c>
      <c r="AC35" s="22">
        <f t="shared" si="7"/>
        <v>1.5599999999999996</v>
      </c>
      <c r="AD35" s="22">
        <f t="shared" si="7"/>
        <v>1.6099999999999994</v>
      </c>
      <c r="AE35" s="22">
        <f t="shared" si="7"/>
        <v>1.6000000000000005</v>
      </c>
      <c r="AF35" s="22">
        <f t="shared" si="7"/>
        <v>1.5200000000000005</v>
      </c>
      <c r="AG35" s="22">
        <f t="shared" si="7"/>
        <v>1.5100000000000007</v>
      </c>
      <c r="AH35" s="70">
        <f t="shared" si="7"/>
        <v>1.35</v>
      </c>
    </row>
    <row r="36" spans="1:34" ht="16.5" x14ac:dyDescent="0.35">
      <c r="A36" s="55"/>
      <c r="B36" s="54">
        <f t="shared" si="4"/>
        <v>0.29999999999999982</v>
      </c>
      <c r="C36" s="54">
        <f t="shared" si="4"/>
        <v>0.29000000000000004</v>
      </c>
      <c r="D36" s="54">
        <f t="shared" si="4"/>
        <v>0.31999999999999984</v>
      </c>
      <c r="E36" s="54">
        <f t="shared" si="4"/>
        <v>0.24000000000000021</v>
      </c>
      <c r="F36" s="56">
        <f t="shared" si="4"/>
        <v>0.28000000000000025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1.37</v>
      </c>
      <c r="T36" s="54">
        <f t="shared" si="6"/>
        <v>1.34</v>
      </c>
      <c r="U36" s="54">
        <f t="shared" si="6"/>
        <v>1.3800000000000001</v>
      </c>
      <c r="V36" s="54">
        <f t="shared" si="6"/>
        <v>1.4600000000000002</v>
      </c>
      <c r="W36" s="56">
        <f t="shared" si="6"/>
        <v>1.3499999999999999</v>
      </c>
      <c r="X36" s="71"/>
      <c r="Y36" s="22">
        <f t="shared" si="7"/>
        <v>1.3800000000000003</v>
      </c>
      <c r="Z36" s="22">
        <f t="shared" si="7"/>
        <v>1.5099999999999998</v>
      </c>
      <c r="AA36" s="22">
        <f t="shared" si="7"/>
        <v>1.52</v>
      </c>
      <c r="AB36" s="22">
        <f t="shared" si="7"/>
        <v>1.42</v>
      </c>
      <c r="AC36" s="22">
        <f t="shared" si="7"/>
        <v>1.5300000000000002</v>
      </c>
      <c r="AD36" s="22">
        <f t="shared" si="7"/>
        <v>1.4900000000000002</v>
      </c>
      <c r="AE36" s="22">
        <f t="shared" si="7"/>
        <v>1.5700000000000003</v>
      </c>
      <c r="AF36" s="22">
        <f t="shared" si="7"/>
        <v>1.5700000000000003</v>
      </c>
      <c r="AG36" s="22">
        <f t="shared" si="7"/>
        <v>1.5100000000000007</v>
      </c>
      <c r="AH36" s="70">
        <f t="shared" si="7"/>
        <v>1.44</v>
      </c>
    </row>
    <row r="37" spans="1:34" ht="16.5" x14ac:dyDescent="0.35">
      <c r="A37" s="55"/>
      <c r="B37" s="54">
        <f t="shared" si="4"/>
        <v>0.24000000000000021</v>
      </c>
      <c r="C37" s="54">
        <f t="shared" si="4"/>
        <v>0.37000000000000011</v>
      </c>
      <c r="D37" s="54">
        <f t="shared" si="4"/>
        <v>0.31000000000000005</v>
      </c>
      <c r="E37" s="54">
        <f t="shared" si="4"/>
        <v>0.35000000000000009</v>
      </c>
      <c r="F37" s="56">
        <f t="shared" si="4"/>
        <v>0.33000000000000007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1.35</v>
      </c>
      <c r="T37" s="54">
        <f t="shared" si="6"/>
        <v>1.37</v>
      </c>
      <c r="U37" s="54">
        <f t="shared" si="6"/>
        <v>1.3699999999999999</v>
      </c>
      <c r="V37" s="54">
        <f t="shared" si="6"/>
        <v>1.36</v>
      </c>
      <c r="W37" s="56">
        <f t="shared" si="6"/>
        <v>1.3199999999999998</v>
      </c>
      <c r="X37" s="71"/>
      <c r="Y37" s="22">
        <f t="shared" si="7"/>
        <v>1.46</v>
      </c>
      <c r="Z37" s="22">
        <f t="shared" si="7"/>
        <v>1.58</v>
      </c>
      <c r="AA37" s="22">
        <f t="shared" si="7"/>
        <v>1.5699999999999998</v>
      </c>
      <c r="AB37" s="22">
        <f t="shared" si="7"/>
        <v>1.58</v>
      </c>
      <c r="AC37" s="22">
        <f t="shared" si="7"/>
        <v>1.38</v>
      </c>
      <c r="AD37" s="22">
        <f t="shared" si="7"/>
        <v>1.42</v>
      </c>
      <c r="AE37" s="22">
        <f t="shared" si="7"/>
        <v>1.4299999999999997</v>
      </c>
      <c r="AF37" s="22">
        <f t="shared" si="7"/>
        <v>1.42</v>
      </c>
      <c r="AG37" s="22">
        <f t="shared" si="7"/>
        <v>1.5499999999999998</v>
      </c>
      <c r="AH37" s="70">
        <f t="shared" si="7"/>
        <v>1.44</v>
      </c>
    </row>
    <row r="38" spans="1:34" ht="16.5" x14ac:dyDescent="0.35">
      <c r="A38" s="55" t="s">
        <v>53</v>
      </c>
      <c r="B38" s="54">
        <f t="shared" si="4"/>
        <v>0.31000000000000005</v>
      </c>
      <c r="C38" s="54">
        <f t="shared" si="4"/>
        <v>0.33000000000000007</v>
      </c>
      <c r="D38" s="54">
        <f t="shared" si="4"/>
        <v>0.30000000000000027</v>
      </c>
      <c r="E38" s="54">
        <f t="shared" si="4"/>
        <v>0.26000000000000023</v>
      </c>
      <c r="F38" s="56">
        <f t="shared" si="4"/>
        <v>0.27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0.96999999999999975</v>
      </c>
      <c r="T38" s="54">
        <f t="shared" si="6"/>
        <v>0.94000000000000017</v>
      </c>
      <c r="U38" s="54">
        <f t="shared" si="6"/>
        <v>0.98999999999999977</v>
      </c>
      <c r="V38" s="54">
        <f t="shared" si="6"/>
        <v>0.96</v>
      </c>
      <c r="W38" s="56">
        <f t="shared" si="6"/>
        <v>1.04</v>
      </c>
      <c r="X38" s="71" t="s">
        <v>57</v>
      </c>
      <c r="Y38" s="22">
        <f t="shared" si="7"/>
        <v>1.1600000000000001</v>
      </c>
      <c r="Z38" s="22">
        <f t="shared" si="7"/>
        <v>1.1000000000000005</v>
      </c>
      <c r="AA38" s="22">
        <f t="shared" si="7"/>
        <v>1.29</v>
      </c>
      <c r="AB38" s="22">
        <f t="shared" si="7"/>
        <v>1.2200000000000006</v>
      </c>
      <c r="AC38" s="22">
        <f t="shared" si="7"/>
        <v>1.2299999999999995</v>
      </c>
      <c r="AD38" s="22">
        <f t="shared" si="7"/>
        <v>1.4000000000000004</v>
      </c>
      <c r="AE38" s="22">
        <f t="shared" si="7"/>
        <v>1.3000000000000007</v>
      </c>
      <c r="AF38" s="22">
        <f t="shared" si="7"/>
        <v>1.3499999999999996</v>
      </c>
      <c r="AG38" s="22">
        <f t="shared" si="7"/>
        <v>1.2299999999999995</v>
      </c>
      <c r="AH38" s="70">
        <f t="shared" si="7"/>
        <v>1.38</v>
      </c>
    </row>
    <row r="39" spans="1:34" ht="16.5" x14ac:dyDescent="0.35">
      <c r="A39" s="55"/>
      <c r="B39" s="54">
        <f t="shared" si="4"/>
        <v>0.31000000000000005</v>
      </c>
      <c r="C39" s="54">
        <f t="shared" si="4"/>
        <v>0.24000000000000021</v>
      </c>
      <c r="D39" s="54">
        <f t="shared" si="4"/>
        <v>0.27</v>
      </c>
      <c r="E39" s="54">
        <f t="shared" si="4"/>
        <v>0.27</v>
      </c>
      <c r="F39" s="56">
        <f t="shared" si="4"/>
        <v>0.25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1.0900000000000001</v>
      </c>
      <c r="T39" s="54">
        <f t="shared" si="6"/>
        <v>1.03</v>
      </c>
      <c r="U39" s="54">
        <f t="shared" si="6"/>
        <v>1</v>
      </c>
      <c r="V39" s="54">
        <f t="shared" si="6"/>
        <v>0.94999999999999973</v>
      </c>
      <c r="W39" s="56">
        <f t="shared" si="6"/>
        <v>0.99000000000000021</v>
      </c>
      <c r="X39" s="71"/>
      <c r="Y39" s="22">
        <f t="shared" si="7"/>
        <v>1.2300000000000004</v>
      </c>
      <c r="Z39" s="22">
        <f t="shared" si="7"/>
        <v>1.2199999999999998</v>
      </c>
      <c r="AA39" s="22">
        <f t="shared" si="7"/>
        <v>1.3500000000000005</v>
      </c>
      <c r="AB39" s="22">
        <f t="shared" si="7"/>
        <v>1.21</v>
      </c>
      <c r="AC39" s="22">
        <f t="shared" si="7"/>
        <v>1.3599999999999994</v>
      </c>
      <c r="AD39" s="22">
        <f t="shared" si="7"/>
        <v>1.33</v>
      </c>
      <c r="AE39" s="22">
        <f t="shared" si="7"/>
        <v>1.21</v>
      </c>
      <c r="AF39" s="22">
        <f t="shared" si="7"/>
        <v>1.3199999999999994</v>
      </c>
      <c r="AG39" s="22">
        <f t="shared" si="7"/>
        <v>1.3899999999999997</v>
      </c>
      <c r="AH39" s="70">
        <f t="shared" si="7"/>
        <v>1.3399999999999999</v>
      </c>
    </row>
    <row r="40" spans="1:34" ht="16.5" x14ac:dyDescent="0.35">
      <c r="A40" s="55"/>
      <c r="B40" s="54">
        <f t="shared" si="4"/>
        <v>0.31000000000000005</v>
      </c>
      <c r="C40" s="54">
        <f t="shared" si="4"/>
        <v>0.29999999999999982</v>
      </c>
      <c r="D40" s="54">
        <f t="shared" si="4"/>
        <v>0.2799999999999998</v>
      </c>
      <c r="E40" s="54">
        <f t="shared" si="4"/>
        <v>0.17999999999999972</v>
      </c>
      <c r="F40" s="56">
        <f t="shared" si="4"/>
        <v>0.23999999999999977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1.0399999999999998</v>
      </c>
      <c r="T40" s="54">
        <f t="shared" si="6"/>
        <v>1.0000000000000002</v>
      </c>
      <c r="U40" s="54">
        <f t="shared" si="6"/>
        <v>1.0299999999999998</v>
      </c>
      <c r="V40" s="54">
        <f t="shared" si="6"/>
        <v>1.0299999999999998</v>
      </c>
      <c r="W40" s="56">
        <f t="shared" si="6"/>
        <v>0.9700000000000002</v>
      </c>
      <c r="X40" s="71"/>
      <c r="Y40" s="22">
        <f t="shared" si="7"/>
        <v>1.3100000000000005</v>
      </c>
      <c r="Z40" s="22">
        <f t="shared" si="7"/>
        <v>1.3200000000000003</v>
      </c>
      <c r="AA40" s="22">
        <f t="shared" si="7"/>
        <v>1.2000000000000002</v>
      </c>
      <c r="AB40" s="22">
        <f t="shared" si="7"/>
        <v>1.2199999999999998</v>
      </c>
      <c r="AC40" s="22">
        <f t="shared" si="7"/>
        <v>1.2199999999999998</v>
      </c>
      <c r="AD40" s="22">
        <f t="shared" si="7"/>
        <v>1.38</v>
      </c>
      <c r="AE40" s="22">
        <f t="shared" si="7"/>
        <v>1.29</v>
      </c>
      <c r="AF40" s="22">
        <f t="shared" si="7"/>
        <v>1.3200000000000003</v>
      </c>
      <c r="AG40" s="22">
        <f t="shared" si="7"/>
        <v>1.3200000000000003</v>
      </c>
      <c r="AH40" s="70">
        <f t="shared" si="7"/>
        <v>1.3599999999999994</v>
      </c>
    </row>
    <row r="41" spans="1:34" ht="16.5" x14ac:dyDescent="0.35">
      <c r="A41" s="55"/>
      <c r="B41" s="54">
        <f t="shared" si="4"/>
        <v>0.35000000000000009</v>
      </c>
      <c r="C41" s="54">
        <f t="shared" si="4"/>
        <v>0.3400000000000003</v>
      </c>
      <c r="D41" s="54">
        <f t="shared" si="4"/>
        <v>0.29999999999999982</v>
      </c>
      <c r="E41" s="54">
        <f t="shared" si="4"/>
        <v>0.25999999999999979</v>
      </c>
      <c r="F41" s="56">
        <f t="shared" si="4"/>
        <v>0.31000000000000005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1.0499999999999998</v>
      </c>
      <c r="T41" s="54">
        <f t="shared" si="6"/>
        <v>1.1299999999999999</v>
      </c>
      <c r="U41" s="54">
        <f t="shared" si="6"/>
        <v>1.0100000000000002</v>
      </c>
      <c r="V41" s="54">
        <f t="shared" si="6"/>
        <v>1.0699999999999998</v>
      </c>
      <c r="W41" s="56">
        <f t="shared" si="6"/>
        <v>1.0100000000000002</v>
      </c>
      <c r="X41" s="71"/>
      <c r="Y41" s="22">
        <f t="shared" si="7"/>
        <v>1.1600000000000001</v>
      </c>
      <c r="Z41" s="22">
        <f t="shared" si="7"/>
        <v>1.2199999999999998</v>
      </c>
      <c r="AA41" s="22">
        <f t="shared" si="7"/>
        <v>1.2699999999999996</v>
      </c>
      <c r="AB41" s="22">
        <f t="shared" si="7"/>
        <v>1.3899999999999997</v>
      </c>
      <c r="AC41" s="22">
        <f t="shared" si="7"/>
        <v>1.3600000000000003</v>
      </c>
      <c r="AD41" s="22">
        <f t="shared" si="7"/>
        <v>1.2599999999999998</v>
      </c>
      <c r="AE41" s="22">
        <f t="shared" si="7"/>
        <v>1.29</v>
      </c>
      <c r="AF41" s="22">
        <f t="shared" si="7"/>
        <v>1.3099999999999996</v>
      </c>
      <c r="AG41" s="22">
        <f t="shared" si="7"/>
        <v>1.3500000000000005</v>
      </c>
      <c r="AH41" s="70">
        <f t="shared" si="7"/>
        <v>1.4699999999999998</v>
      </c>
    </row>
    <row r="42" spans="1:34" thickBot="1" x14ac:dyDescent="0.4">
      <c r="A42" s="57"/>
      <c r="B42" s="58">
        <f t="shared" si="4"/>
        <v>0.27</v>
      </c>
      <c r="C42" s="58">
        <f t="shared" si="4"/>
        <v>0.26000000000000023</v>
      </c>
      <c r="D42" s="58">
        <f t="shared" si="4"/>
        <v>0.21999999999999975</v>
      </c>
      <c r="E42" s="58">
        <f t="shared" si="4"/>
        <v>0.24000000000000021</v>
      </c>
      <c r="F42" s="59">
        <f t="shared" si="4"/>
        <v>0.2799999999999998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1.0399999999999998</v>
      </c>
      <c r="T42" s="58">
        <f t="shared" si="6"/>
        <v>0.98</v>
      </c>
      <c r="U42" s="58">
        <f t="shared" si="6"/>
        <v>0.91000000000000014</v>
      </c>
      <c r="V42" s="58">
        <f t="shared" si="6"/>
        <v>1.0900000000000003</v>
      </c>
      <c r="W42" s="59">
        <f t="shared" si="6"/>
        <v>1.02</v>
      </c>
      <c r="X42" s="73"/>
      <c r="Y42" s="36">
        <f t="shared" si="7"/>
        <v>1.2800000000000002</v>
      </c>
      <c r="Z42" s="36">
        <f t="shared" si="7"/>
        <v>1.33</v>
      </c>
      <c r="AA42" s="36">
        <f t="shared" si="7"/>
        <v>1.04</v>
      </c>
      <c r="AB42" s="36">
        <f t="shared" si="7"/>
        <v>1.1499999999999995</v>
      </c>
      <c r="AC42" s="36">
        <f t="shared" si="7"/>
        <v>1.2000000000000002</v>
      </c>
      <c r="AD42" s="36">
        <f t="shared" si="7"/>
        <v>1.1899999999999995</v>
      </c>
      <c r="AE42" s="36">
        <f t="shared" si="7"/>
        <v>1.2800000000000002</v>
      </c>
      <c r="AF42" s="36">
        <f t="shared" si="7"/>
        <v>1.21</v>
      </c>
      <c r="AG42" s="36">
        <f t="shared" si="7"/>
        <v>1.2300000000000004</v>
      </c>
      <c r="AH42" s="74">
        <f t="shared" si="7"/>
        <v>1.25</v>
      </c>
    </row>
    <row r="43" spans="1:34" thickTop="1" x14ac:dyDescent="0.35">
      <c r="A43" s="82" t="s">
        <v>65</v>
      </c>
      <c r="B43" s="60">
        <f>AVERAGE(B33:F37)</f>
        <v>0.27479999999999999</v>
      </c>
      <c r="C43" s="64" t="s">
        <v>51</v>
      </c>
      <c r="D43" s="60">
        <f>MAX(B33:F37)-MIN(B33:F37)</f>
        <v>0.17000000000000037</v>
      </c>
      <c r="E43" s="64" t="s">
        <v>50</v>
      </c>
      <c r="F43" s="61">
        <f>B43/(0.975/E27)</f>
        <v>0.47913846153846157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1.3700000000000003</v>
      </c>
      <c r="T43" s="64" t="s">
        <v>51</v>
      </c>
      <c r="U43" s="60">
        <f>MAX(S33:W37)-MIN(S33:W37)</f>
        <v>0.19999999999999996</v>
      </c>
      <c r="V43" s="64" t="s">
        <v>50</v>
      </c>
      <c r="W43" s="61">
        <f>S43/(0.975/V27)</f>
        <v>1.9671794871794874</v>
      </c>
      <c r="X43" s="82" t="s">
        <v>65</v>
      </c>
      <c r="Y43" s="60">
        <f>AVERAGE(Y33:AH37)</f>
        <v>1.4690000000000003</v>
      </c>
      <c r="Z43" s="64" t="s">
        <v>51</v>
      </c>
      <c r="AA43" s="60">
        <f>MAX(Y33:AH37)-MIN(Y33:AH37)</f>
        <v>0.25999999999999934</v>
      </c>
      <c r="AB43" s="64" t="s">
        <v>50</v>
      </c>
      <c r="AC43" s="78">
        <f>Y43/(0.975/AB27)</f>
        <v>2.2600000000000002</v>
      </c>
      <c r="AD43" s="79" t="s">
        <v>60</v>
      </c>
      <c r="AE43" s="80">
        <f>1-(AA43/2*Y43)</f>
        <v>0.80903000000000047</v>
      </c>
      <c r="AF43" s="84" t="s">
        <v>62</v>
      </c>
      <c r="AG43" s="86">
        <f>MAX(Y33:AH42)-MIN(Y33:AH42)</f>
        <v>0.5699999999999994</v>
      </c>
      <c r="AH43" s="152"/>
    </row>
    <row r="44" spans="1:34" thickBot="1" x14ac:dyDescent="0.4">
      <c r="A44" s="83" t="s">
        <v>64</v>
      </c>
      <c r="B44" s="62">
        <f>AVERAGE(B39:F42)</f>
        <v>0.27399999999999991</v>
      </c>
      <c r="C44" s="65" t="s">
        <v>51</v>
      </c>
      <c r="D44" s="62">
        <f>MAX(B38:F42)-MIN(B38:F42)</f>
        <v>0.17000000000000037</v>
      </c>
      <c r="E44" s="65" t="s">
        <v>50</v>
      </c>
      <c r="F44" s="63">
        <f>B44/(0.975/E27)</f>
        <v>0.4777435897435896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1.0219999999999998</v>
      </c>
      <c r="T44" s="65" t="s">
        <v>51</v>
      </c>
      <c r="U44" s="62">
        <f>MAX(S38:W42)-MIN(S38:W42)</f>
        <v>0.21999999999999975</v>
      </c>
      <c r="V44" s="65" t="s">
        <v>50</v>
      </c>
      <c r="W44" s="63">
        <f>S44/(0.975/V27)</f>
        <v>1.4674871794871791</v>
      </c>
      <c r="X44" s="83" t="s">
        <v>64</v>
      </c>
      <c r="Y44" s="62">
        <f>AVERAGE(Y39:AH42)</f>
        <v>1.2785</v>
      </c>
      <c r="Z44" s="65" t="s">
        <v>51</v>
      </c>
      <c r="AA44" s="62">
        <f>MAX(Y38:AH42)-MIN(Y38:AH42)</f>
        <v>0.42999999999999972</v>
      </c>
      <c r="AB44" s="65" t="s">
        <v>50</v>
      </c>
      <c r="AC44" s="75">
        <f>Y44/(0.975/AB27)</f>
        <v>1.9669230769230768</v>
      </c>
      <c r="AD44" s="76" t="s">
        <v>60</v>
      </c>
      <c r="AE44" s="81">
        <f>1-(AA44/2*Y44)</f>
        <v>0.72512250000000011</v>
      </c>
      <c r="AF44" s="85" t="s">
        <v>63</v>
      </c>
      <c r="AG44" s="87">
        <f>1-(AG43/2*AVERAGE(Y43:Y44))</f>
        <v>0.60848125000000031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624" priority="4" operator="notBetween">
      <formula>0.2</formula>
      <formula>0.404</formula>
    </cfRule>
  </conditionalFormatting>
  <conditionalFormatting sqref="E28">
    <cfRule type="cellIs" dxfId="623" priority="5" operator="notBetween">
      <formula>0.38</formula>
      <formula>0.72</formula>
    </cfRule>
  </conditionalFormatting>
  <conditionalFormatting sqref="K26">
    <cfRule type="cellIs" dxfId="622" priority="3" operator="notBetween">
      <formula>0.77</formula>
      <formula>0.91</formula>
    </cfRule>
  </conditionalFormatting>
  <conditionalFormatting sqref="K28">
    <cfRule type="cellIs" dxfId="621" priority="2" operator="notBetween">
      <formula>0.38</formula>
      <formula>0.72</formula>
    </cfRule>
  </conditionalFormatting>
  <conditionalFormatting sqref="AB26">
    <cfRule type="cellIs" dxfId="620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3827-D5D2-4980-B868-B8F6746A7147}">
  <sheetPr>
    <pageSetUpPr fitToPage="1"/>
  </sheetPr>
  <dimension ref="A1:AH46"/>
  <sheetViews>
    <sheetView topLeftCell="H1" zoomScaleNormal="100" workbookViewId="0">
      <selection activeCell="AH24" sqref="AH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3.12</v>
      </c>
      <c r="C4" s="91">
        <v>3.12</v>
      </c>
      <c r="D4" s="91">
        <v>3.05</v>
      </c>
      <c r="E4" s="91">
        <v>2.87</v>
      </c>
      <c r="F4" s="95">
        <v>2.87</v>
      </c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>
        <v>3.22</v>
      </c>
      <c r="T4" s="91">
        <v>3.18</v>
      </c>
      <c r="U4" s="91">
        <v>3.05</v>
      </c>
      <c r="V4" s="91">
        <v>2.89</v>
      </c>
      <c r="W4" s="95">
        <v>2.83</v>
      </c>
      <c r="X4" s="23" t="s">
        <v>74</v>
      </c>
      <c r="Y4" s="91">
        <v>5.3</v>
      </c>
      <c r="Z4" s="91">
        <v>5.51</v>
      </c>
      <c r="AA4" s="91">
        <v>5.87</v>
      </c>
      <c r="AB4" s="91">
        <v>5.69</v>
      </c>
      <c r="AC4" s="91">
        <v>5.66</v>
      </c>
      <c r="AD4" s="91">
        <v>5.63</v>
      </c>
      <c r="AE4" s="91">
        <v>5.5</v>
      </c>
      <c r="AF4" s="91">
        <v>5.34</v>
      </c>
      <c r="AG4" s="91">
        <v>5.42</v>
      </c>
      <c r="AH4" s="95">
        <v>5.28</v>
      </c>
    </row>
    <row r="5" spans="1:34" ht="16.5" x14ac:dyDescent="0.35">
      <c r="A5" s="109"/>
      <c r="B5" s="91">
        <v>3.15</v>
      </c>
      <c r="C5" s="90">
        <v>3.15</v>
      </c>
      <c r="D5" s="90">
        <v>3.16</v>
      </c>
      <c r="E5" s="90">
        <v>2.85</v>
      </c>
      <c r="F5" s="94">
        <v>2.83</v>
      </c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>
        <v>3.19</v>
      </c>
      <c r="T5" s="90">
        <v>3.21</v>
      </c>
      <c r="U5" s="90">
        <v>3.12</v>
      </c>
      <c r="V5" s="90">
        <v>2.86</v>
      </c>
      <c r="W5" s="94">
        <v>2.85</v>
      </c>
      <c r="X5" s="25"/>
      <c r="Y5" s="91">
        <v>5.29</v>
      </c>
      <c r="Z5" s="90">
        <v>5.53</v>
      </c>
      <c r="AA5" s="90">
        <v>5.71</v>
      </c>
      <c r="AB5" s="90">
        <v>5.66</v>
      </c>
      <c r="AC5" s="90">
        <v>5.76</v>
      </c>
      <c r="AD5" s="90">
        <v>5.64</v>
      </c>
      <c r="AE5" s="90">
        <v>5.53</v>
      </c>
      <c r="AF5" s="90">
        <v>5.39</v>
      </c>
      <c r="AG5" s="90">
        <v>5.39</v>
      </c>
      <c r="AH5" s="94">
        <v>5.33</v>
      </c>
    </row>
    <row r="6" spans="1:34" ht="16.5" x14ac:dyDescent="0.35">
      <c r="A6" s="109"/>
      <c r="B6" s="91">
        <v>3.17</v>
      </c>
      <c r="C6" s="90">
        <v>3.13</v>
      </c>
      <c r="D6" s="90">
        <v>3.11</v>
      </c>
      <c r="E6" s="90">
        <v>2.9</v>
      </c>
      <c r="F6" s="94">
        <v>2.87</v>
      </c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>
        <v>3.11</v>
      </c>
      <c r="T6" s="90">
        <v>3.16</v>
      </c>
      <c r="U6" s="90">
        <v>3.17</v>
      </c>
      <c r="V6" s="90">
        <v>2.97</v>
      </c>
      <c r="W6" s="94">
        <v>2.78</v>
      </c>
      <c r="X6" s="25"/>
      <c r="Y6" s="91">
        <v>5.31</v>
      </c>
      <c r="Z6" s="90">
        <v>5.6</v>
      </c>
      <c r="AA6" s="90">
        <v>5.69</v>
      </c>
      <c r="AB6" s="90">
        <v>5.6</v>
      </c>
      <c r="AC6" s="90">
        <v>5.85</v>
      </c>
      <c r="AD6" s="90">
        <v>5.81</v>
      </c>
      <c r="AE6" s="90">
        <v>5.49</v>
      </c>
      <c r="AF6" s="90">
        <v>5.29</v>
      </c>
      <c r="AG6" s="90">
        <v>5.5</v>
      </c>
      <c r="AH6" s="94">
        <v>5.39</v>
      </c>
    </row>
    <row r="7" spans="1:34" ht="16.5" x14ac:dyDescent="0.35">
      <c r="A7" s="109"/>
      <c r="B7" s="91">
        <v>3.16</v>
      </c>
      <c r="C7" s="90">
        <v>3.18</v>
      </c>
      <c r="D7" s="90">
        <v>3.13</v>
      </c>
      <c r="E7" s="90">
        <v>2.9</v>
      </c>
      <c r="F7" s="94">
        <v>2.87</v>
      </c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>
        <v>3.17</v>
      </c>
      <c r="T7" s="90">
        <v>3.18</v>
      </c>
      <c r="U7" s="90">
        <v>3.07</v>
      </c>
      <c r="V7" s="90">
        <v>2.87</v>
      </c>
      <c r="W7" s="94">
        <v>2.8</v>
      </c>
      <c r="X7" s="25"/>
      <c r="Y7" s="91">
        <v>5.29</v>
      </c>
      <c r="Z7" s="90">
        <v>5.73</v>
      </c>
      <c r="AA7" s="90">
        <v>5.8</v>
      </c>
      <c r="AB7" s="90">
        <v>5.61</v>
      </c>
      <c r="AC7" s="90">
        <v>5.61</v>
      </c>
      <c r="AD7" s="90">
        <v>5.68</v>
      </c>
      <c r="AE7" s="90">
        <v>5.4</v>
      </c>
      <c r="AF7" s="90">
        <v>5.29</v>
      </c>
      <c r="AG7" s="90">
        <v>5.34</v>
      </c>
      <c r="AH7" s="94">
        <v>5.36</v>
      </c>
    </row>
    <row r="8" spans="1:34" ht="16.5" x14ac:dyDescent="0.35">
      <c r="A8" s="109"/>
      <c r="B8" s="91">
        <v>3.12</v>
      </c>
      <c r="C8" s="90">
        <v>3.08</v>
      </c>
      <c r="D8" s="90">
        <v>3.01</v>
      </c>
      <c r="E8" s="90">
        <v>2.85</v>
      </c>
      <c r="F8" s="94">
        <v>2.89</v>
      </c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>
        <v>3.17</v>
      </c>
      <c r="T8" s="90">
        <v>3.19</v>
      </c>
      <c r="U8" s="90">
        <v>3.07</v>
      </c>
      <c r="V8" s="90">
        <v>2.89</v>
      </c>
      <c r="W8" s="94">
        <v>2.85</v>
      </c>
      <c r="X8" s="25"/>
      <c r="Y8" s="91">
        <v>5.08</v>
      </c>
      <c r="Z8" s="90">
        <v>5.47</v>
      </c>
      <c r="AA8" s="90">
        <v>5.63</v>
      </c>
      <c r="AB8" s="90">
        <v>5.73</v>
      </c>
      <c r="AC8" s="90">
        <v>5.76</v>
      </c>
      <c r="AD8" s="90">
        <v>5.56</v>
      </c>
      <c r="AE8" s="90">
        <v>5.41</v>
      </c>
      <c r="AF8" s="90">
        <v>5.41</v>
      </c>
      <c r="AG8" s="90">
        <v>5.22</v>
      </c>
      <c r="AH8" s="94">
        <v>5.27</v>
      </c>
    </row>
    <row r="9" spans="1:34" ht="16.5" x14ac:dyDescent="0.35">
      <c r="A9" s="110"/>
      <c r="B9" s="90">
        <v>3</v>
      </c>
      <c r="C9" s="90">
        <v>3.01</v>
      </c>
      <c r="D9" s="90">
        <v>3.06</v>
      </c>
      <c r="E9" s="90">
        <v>2.99</v>
      </c>
      <c r="F9" s="94">
        <v>2.77</v>
      </c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>
        <v>3.08</v>
      </c>
      <c r="T9" s="90">
        <v>3.05</v>
      </c>
      <c r="U9" s="90">
        <v>3.11</v>
      </c>
      <c r="V9" s="90">
        <v>2.93</v>
      </c>
      <c r="W9" s="94">
        <v>2.79</v>
      </c>
      <c r="X9" s="25"/>
      <c r="Y9" s="90">
        <v>5.37</v>
      </c>
      <c r="Z9" s="90">
        <v>5.58</v>
      </c>
      <c r="AA9" s="90">
        <v>5.62</v>
      </c>
      <c r="AB9" s="90">
        <v>5.59</v>
      </c>
      <c r="AC9" s="90">
        <v>5.63</v>
      </c>
      <c r="AD9" s="90">
        <v>5.58</v>
      </c>
      <c r="AE9" s="90">
        <v>5.4</v>
      </c>
      <c r="AF9" s="90">
        <v>5.43</v>
      </c>
      <c r="AG9" s="90">
        <v>5.41</v>
      </c>
      <c r="AH9" s="94">
        <v>5.26</v>
      </c>
    </row>
    <row r="10" spans="1:34" ht="16.5" x14ac:dyDescent="0.35">
      <c r="A10" s="111"/>
      <c r="B10" s="90">
        <v>3.05</v>
      </c>
      <c r="C10" s="90">
        <v>3</v>
      </c>
      <c r="D10" s="90">
        <v>3.03</v>
      </c>
      <c r="E10" s="90">
        <v>2.93</v>
      </c>
      <c r="F10" s="94">
        <v>2.81</v>
      </c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>
        <v>3.1</v>
      </c>
      <c r="T10" s="90">
        <v>3.05</v>
      </c>
      <c r="U10" s="90">
        <v>3.08</v>
      </c>
      <c r="V10" s="90">
        <v>2.89</v>
      </c>
      <c r="W10" s="94">
        <v>2.78</v>
      </c>
      <c r="X10" s="31"/>
      <c r="Y10" s="90">
        <v>5.56</v>
      </c>
      <c r="Z10" s="90">
        <v>5.49</v>
      </c>
      <c r="AA10" s="90">
        <v>5.73</v>
      </c>
      <c r="AB10" s="90">
        <v>5.68</v>
      </c>
      <c r="AC10" s="90">
        <v>5.74</v>
      </c>
      <c r="AD10" s="90">
        <v>5.65</v>
      </c>
      <c r="AE10" s="90">
        <v>5.41</v>
      </c>
      <c r="AF10" s="90">
        <v>5.47</v>
      </c>
      <c r="AG10" s="90">
        <v>5.63</v>
      </c>
      <c r="AH10" s="94">
        <v>5.34</v>
      </c>
    </row>
    <row r="11" spans="1:34" ht="16.5" x14ac:dyDescent="0.35">
      <c r="A11" s="109"/>
      <c r="B11" s="96">
        <v>3.09</v>
      </c>
      <c r="C11" s="96">
        <v>3.08</v>
      </c>
      <c r="D11" s="96">
        <v>3.02</v>
      </c>
      <c r="E11" s="96">
        <v>2.88</v>
      </c>
      <c r="F11" s="97">
        <v>2.74</v>
      </c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>
        <v>3.13</v>
      </c>
      <c r="T11" s="96">
        <v>3.14</v>
      </c>
      <c r="U11" s="96">
        <v>3.06</v>
      </c>
      <c r="V11" s="96">
        <v>2.89</v>
      </c>
      <c r="W11" s="97">
        <v>2.73</v>
      </c>
      <c r="X11" s="23"/>
      <c r="Y11" s="96">
        <v>5.62</v>
      </c>
      <c r="Z11" s="96">
        <v>5.58</v>
      </c>
      <c r="AA11" s="96">
        <v>5.66</v>
      </c>
      <c r="AB11" s="96">
        <v>5.78</v>
      </c>
      <c r="AC11" s="96">
        <v>5.69</v>
      </c>
      <c r="AD11" s="96">
        <v>5.61</v>
      </c>
      <c r="AE11" s="96">
        <v>5.41</v>
      </c>
      <c r="AF11" s="96">
        <v>5.6</v>
      </c>
      <c r="AG11" s="96">
        <v>5.63</v>
      </c>
      <c r="AH11" s="97">
        <v>5.41</v>
      </c>
    </row>
    <row r="12" spans="1:34" ht="16.5" x14ac:dyDescent="0.35">
      <c r="A12" s="109"/>
      <c r="B12" s="90">
        <v>3.06</v>
      </c>
      <c r="C12" s="90">
        <v>3.15</v>
      </c>
      <c r="D12" s="90">
        <v>3.15</v>
      </c>
      <c r="E12" s="90">
        <v>2.91</v>
      </c>
      <c r="F12" s="94">
        <v>2.79</v>
      </c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>
        <v>3.06</v>
      </c>
      <c r="T12" s="90">
        <v>3.08</v>
      </c>
      <c r="U12" s="90">
        <v>3.09</v>
      </c>
      <c r="V12" s="90">
        <v>2.92</v>
      </c>
      <c r="W12" s="94">
        <v>2.82</v>
      </c>
      <c r="X12" s="25"/>
      <c r="Y12" s="90">
        <v>5.51</v>
      </c>
      <c r="Z12" s="90">
        <v>5.62</v>
      </c>
      <c r="AA12" s="90">
        <v>5.58</v>
      </c>
      <c r="AB12" s="90">
        <v>5.7</v>
      </c>
      <c r="AC12" s="90">
        <v>5.63</v>
      </c>
      <c r="AD12" s="90">
        <v>5.65</v>
      </c>
      <c r="AE12" s="90">
        <v>5.43</v>
      </c>
      <c r="AF12" s="90">
        <v>5.41</v>
      </c>
      <c r="AG12" s="90">
        <v>5.5</v>
      </c>
      <c r="AH12" s="94">
        <v>5.2</v>
      </c>
    </row>
    <row r="13" spans="1:34" thickBot="1" x14ac:dyDescent="0.4">
      <c r="A13" s="112"/>
      <c r="B13" s="92">
        <v>3.07</v>
      </c>
      <c r="C13" s="92">
        <v>3.15</v>
      </c>
      <c r="D13" s="92">
        <v>3.11</v>
      </c>
      <c r="E13" s="92">
        <v>2.91</v>
      </c>
      <c r="F13" s="93">
        <v>2.81</v>
      </c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>
        <v>3.14</v>
      </c>
      <c r="T13" s="92">
        <v>3.13</v>
      </c>
      <c r="U13" s="92">
        <v>3.1</v>
      </c>
      <c r="V13" s="92">
        <v>2.88</v>
      </c>
      <c r="W13" s="93">
        <v>2.83</v>
      </c>
      <c r="X13" s="33"/>
      <c r="Y13" s="92">
        <v>5.66</v>
      </c>
      <c r="Z13" s="92">
        <v>5.5</v>
      </c>
      <c r="AA13" s="92">
        <v>5.73</v>
      </c>
      <c r="AB13" s="92">
        <v>5.68</v>
      </c>
      <c r="AC13" s="92">
        <v>5.63</v>
      </c>
      <c r="AD13" s="92">
        <v>5.47</v>
      </c>
      <c r="AE13" s="92">
        <v>5.48</v>
      </c>
      <c r="AF13" s="92">
        <v>5.56</v>
      </c>
      <c r="AG13" s="92">
        <v>5.59</v>
      </c>
      <c r="AH13" s="93">
        <v>5.32</v>
      </c>
    </row>
    <row r="14" spans="1:34" ht="16.5" x14ac:dyDescent="0.35">
      <c r="A14" s="113" t="s">
        <v>75</v>
      </c>
      <c r="B14" s="114">
        <v>2.89</v>
      </c>
      <c r="C14" s="115">
        <v>2.91</v>
      </c>
      <c r="D14" s="115">
        <v>2.77</v>
      </c>
      <c r="E14" s="115">
        <v>2.57</v>
      </c>
      <c r="F14" s="116">
        <v>2.52</v>
      </c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>
        <v>1.64</v>
      </c>
      <c r="T14" s="115">
        <v>1.54</v>
      </c>
      <c r="U14" s="115">
        <v>1.48</v>
      </c>
      <c r="V14" s="115">
        <v>1.27</v>
      </c>
      <c r="W14" s="116">
        <v>1.25</v>
      </c>
      <c r="X14" s="113" t="s">
        <v>75</v>
      </c>
      <c r="Y14" s="115">
        <v>3.92</v>
      </c>
      <c r="Z14" s="115">
        <v>4.05</v>
      </c>
      <c r="AA14" s="115">
        <v>4.21</v>
      </c>
      <c r="AB14" s="115">
        <v>4.1399999999999997</v>
      </c>
      <c r="AC14" s="115">
        <v>4.12</v>
      </c>
      <c r="AD14" s="115">
        <v>4.04</v>
      </c>
      <c r="AE14" s="115">
        <v>3.82</v>
      </c>
      <c r="AF14" s="115">
        <v>3.7</v>
      </c>
      <c r="AG14" s="115">
        <v>3.79</v>
      </c>
      <c r="AH14" s="116">
        <v>3.76</v>
      </c>
    </row>
    <row r="15" spans="1:34" ht="16.5" x14ac:dyDescent="0.35">
      <c r="A15" s="14"/>
      <c r="B15" s="98">
        <v>2.94</v>
      </c>
      <c r="C15" s="98">
        <v>2.92</v>
      </c>
      <c r="D15" s="98">
        <v>2.85</v>
      </c>
      <c r="E15" s="98">
        <v>2.56</v>
      </c>
      <c r="F15" s="99">
        <v>2.5499999999999998</v>
      </c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>
        <v>1.65</v>
      </c>
      <c r="T15" s="98">
        <v>1.59</v>
      </c>
      <c r="U15" s="98">
        <v>1.49</v>
      </c>
      <c r="V15" s="98">
        <v>1.22</v>
      </c>
      <c r="W15" s="99">
        <v>1.23</v>
      </c>
      <c r="X15" s="25"/>
      <c r="Y15" s="98">
        <v>3.88</v>
      </c>
      <c r="Z15" s="98">
        <v>4.0199999999999996</v>
      </c>
      <c r="AA15" s="98">
        <v>4.22</v>
      </c>
      <c r="AB15" s="98">
        <v>4.22</v>
      </c>
      <c r="AC15" s="98">
        <v>4.1399999999999997</v>
      </c>
      <c r="AD15" s="98">
        <v>4.07</v>
      </c>
      <c r="AE15" s="98">
        <v>3.86</v>
      </c>
      <c r="AF15" s="98">
        <v>3.74</v>
      </c>
      <c r="AG15" s="98">
        <v>3.81</v>
      </c>
      <c r="AH15" s="99">
        <v>3.74</v>
      </c>
    </row>
    <row r="16" spans="1:34" ht="16.5" x14ac:dyDescent="0.35">
      <c r="A16" s="14"/>
      <c r="B16" s="98">
        <v>2.94</v>
      </c>
      <c r="C16" s="98">
        <v>2.94</v>
      </c>
      <c r="D16" s="98">
        <v>2.81</v>
      </c>
      <c r="E16" s="98">
        <v>2.57</v>
      </c>
      <c r="F16" s="99">
        <v>2.5499999999999998</v>
      </c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>
        <v>1.58</v>
      </c>
      <c r="T16" s="98">
        <v>1.56</v>
      </c>
      <c r="U16" s="98">
        <v>1.49</v>
      </c>
      <c r="V16" s="98">
        <v>1.23</v>
      </c>
      <c r="W16" s="99">
        <v>1.2</v>
      </c>
      <c r="X16" s="25"/>
      <c r="Y16" s="98">
        <v>3.79</v>
      </c>
      <c r="Z16" s="98">
        <v>4.07</v>
      </c>
      <c r="AA16" s="98">
        <v>4.21</v>
      </c>
      <c r="AB16" s="98">
        <v>4.12</v>
      </c>
      <c r="AC16" s="98">
        <v>4.17</v>
      </c>
      <c r="AD16" s="98">
        <v>4.08</v>
      </c>
      <c r="AE16" s="98">
        <v>3.87</v>
      </c>
      <c r="AF16" s="98">
        <v>3.7</v>
      </c>
      <c r="AG16" s="98">
        <v>3.72</v>
      </c>
      <c r="AH16" s="99">
        <v>3.76</v>
      </c>
    </row>
    <row r="17" spans="1:34" ht="16.5" x14ac:dyDescent="0.35">
      <c r="A17" s="14"/>
      <c r="B17" s="98">
        <v>2.95</v>
      </c>
      <c r="C17" s="98">
        <v>2.93</v>
      </c>
      <c r="D17" s="98">
        <v>2.77</v>
      </c>
      <c r="E17" s="98">
        <v>2.64</v>
      </c>
      <c r="F17" s="99">
        <v>2.5499999999999998</v>
      </c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>
        <v>1.55</v>
      </c>
      <c r="T17" s="98">
        <v>1.54</v>
      </c>
      <c r="U17" s="98">
        <v>1.42</v>
      </c>
      <c r="V17" s="98">
        <v>1.23</v>
      </c>
      <c r="W17" s="99">
        <v>1.19</v>
      </c>
      <c r="X17" s="25"/>
      <c r="Y17" s="98">
        <v>3.69</v>
      </c>
      <c r="Z17" s="98">
        <v>4.04</v>
      </c>
      <c r="AA17" s="98">
        <v>4.17</v>
      </c>
      <c r="AB17" s="98">
        <v>4.12</v>
      </c>
      <c r="AC17" s="98">
        <v>4.18</v>
      </c>
      <c r="AD17" s="98">
        <v>4.05</v>
      </c>
      <c r="AE17" s="98">
        <v>3.89</v>
      </c>
      <c r="AF17" s="98">
        <v>3.75</v>
      </c>
      <c r="AG17" s="98">
        <v>3.76</v>
      </c>
      <c r="AH17" s="99">
        <v>3.69</v>
      </c>
    </row>
    <row r="18" spans="1:34" ht="16.5" x14ac:dyDescent="0.35">
      <c r="A18" s="14"/>
      <c r="B18" s="98">
        <v>2.89</v>
      </c>
      <c r="C18" s="98">
        <v>2.86</v>
      </c>
      <c r="D18" s="98">
        <v>2.74</v>
      </c>
      <c r="E18" s="98">
        <v>2.57</v>
      </c>
      <c r="F18" s="99">
        <v>2.5499999999999998</v>
      </c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>
        <v>1.61</v>
      </c>
      <c r="T18" s="98">
        <v>1.56</v>
      </c>
      <c r="U18" s="98">
        <v>1.42</v>
      </c>
      <c r="V18" s="98">
        <v>1.23</v>
      </c>
      <c r="W18" s="99">
        <v>1.25</v>
      </c>
      <c r="X18" s="25"/>
      <c r="Y18" s="98">
        <v>3.7</v>
      </c>
      <c r="Z18" s="98">
        <v>4.04</v>
      </c>
      <c r="AA18" s="98">
        <v>4.1900000000000004</v>
      </c>
      <c r="AB18" s="98">
        <v>4.12</v>
      </c>
      <c r="AC18" s="98">
        <v>4.17</v>
      </c>
      <c r="AD18" s="98">
        <v>4.0599999999999996</v>
      </c>
      <c r="AE18" s="98">
        <v>3.88</v>
      </c>
      <c r="AF18" s="98">
        <v>3.67</v>
      </c>
      <c r="AG18" s="98">
        <v>3.74</v>
      </c>
      <c r="AH18" s="99">
        <v>3.69</v>
      </c>
    </row>
    <row r="19" spans="1:34" ht="16.5" x14ac:dyDescent="0.35">
      <c r="A19" s="14"/>
      <c r="B19" s="98">
        <v>2.71</v>
      </c>
      <c r="C19" s="98">
        <v>2.81</v>
      </c>
      <c r="D19" s="98">
        <v>2.84</v>
      </c>
      <c r="E19" s="98">
        <v>2.62</v>
      </c>
      <c r="F19" s="99">
        <v>2.5099999999999998</v>
      </c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>
        <v>1.78</v>
      </c>
      <c r="T19" s="98">
        <v>1.83</v>
      </c>
      <c r="U19" s="98">
        <v>1.87</v>
      </c>
      <c r="V19" s="98">
        <v>1.66</v>
      </c>
      <c r="W19" s="99">
        <v>1.51</v>
      </c>
      <c r="X19" s="25"/>
      <c r="Y19" s="98">
        <v>4.1399999999999997</v>
      </c>
      <c r="Z19" s="98">
        <v>4.28</v>
      </c>
      <c r="AA19" s="98">
        <v>4.25</v>
      </c>
      <c r="AB19" s="98">
        <v>4.26</v>
      </c>
      <c r="AC19" s="98">
        <v>4.26</v>
      </c>
      <c r="AD19" s="98">
        <v>4.2</v>
      </c>
      <c r="AE19" s="98">
        <v>3.97</v>
      </c>
      <c r="AF19" s="98">
        <v>4.0199999999999996</v>
      </c>
      <c r="AG19" s="98">
        <v>4.12</v>
      </c>
      <c r="AH19" s="99">
        <v>3.94</v>
      </c>
    </row>
    <row r="20" spans="1:34" ht="16.5" x14ac:dyDescent="0.35">
      <c r="A20" s="14"/>
      <c r="B20" s="98">
        <v>2.74</v>
      </c>
      <c r="C20" s="98">
        <v>2.79</v>
      </c>
      <c r="D20" s="98">
        <v>2.84</v>
      </c>
      <c r="E20" s="98">
        <v>2.59</v>
      </c>
      <c r="F20" s="99">
        <v>2.5</v>
      </c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>
        <v>1.78</v>
      </c>
      <c r="T20" s="98">
        <v>1.83</v>
      </c>
      <c r="U20" s="98">
        <v>1.87</v>
      </c>
      <c r="V20" s="98">
        <v>1.57</v>
      </c>
      <c r="W20" s="99">
        <v>1.47</v>
      </c>
      <c r="X20" s="25"/>
      <c r="Y20" s="98">
        <v>4.24</v>
      </c>
      <c r="Z20" s="98">
        <v>4.34</v>
      </c>
      <c r="AA20" s="98">
        <v>4.26</v>
      </c>
      <c r="AB20" s="98">
        <v>4.33</v>
      </c>
      <c r="AC20" s="98">
        <v>4.22</v>
      </c>
      <c r="AD20" s="98">
        <v>4.18</v>
      </c>
      <c r="AE20" s="98">
        <v>3.99</v>
      </c>
      <c r="AF20" s="98">
        <v>4.04</v>
      </c>
      <c r="AG20" s="98">
        <v>4.0999999999999996</v>
      </c>
      <c r="AH20" s="99">
        <v>3.87</v>
      </c>
    </row>
    <row r="21" spans="1:34" ht="16.5" x14ac:dyDescent="0.35">
      <c r="A21" s="14"/>
      <c r="B21" s="98">
        <v>2.77</v>
      </c>
      <c r="C21" s="98">
        <v>2.85</v>
      </c>
      <c r="D21" s="98">
        <v>2.87</v>
      </c>
      <c r="E21" s="98">
        <v>2.62</v>
      </c>
      <c r="F21" s="99">
        <v>2.4900000000000002</v>
      </c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>
        <v>1.83</v>
      </c>
      <c r="T21" s="98">
        <v>1.83</v>
      </c>
      <c r="U21" s="98">
        <v>1.83</v>
      </c>
      <c r="V21" s="98">
        <v>1.58</v>
      </c>
      <c r="W21" s="99">
        <v>1.49</v>
      </c>
      <c r="X21" s="25"/>
      <c r="Y21" s="98">
        <v>4.32</v>
      </c>
      <c r="Z21" s="98">
        <v>4.29</v>
      </c>
      <c r="AA21" s="98">
        <v>4.33</v>
      </c>
      <c r="AB21" s="98">
        <v>4.3099999999999996</v>
      </c>
      <c r="AC21" s="98">
        <v>4.2300000000000004</v>
      </c>
      <c r="AD21" s="98">
        <v>4.2300000000000004</v>
      </c>
      <c r="AE21" s="98">
        <v>4.09</v>
      </c>
      <c r="AF21" s="98">
        <v>4.04</v>
      </c>
      <c r="AG21" s="98">
        <v>4.0599999999999996</v>
      </c>
      <c r="AH21" s="99">
        <v>3.91</v>
      </c>
    </row>
    <row r="22" spans="1:34" ht="16.5" x14ac:dyDescent="0.35">
      <c r="A22" s="14"/>
      <c r="B22" s="98">
        <v>2.78</v>
      </c>
      <c r="C22" s="98">
        <v>2.86</v>
      </c>
      <c r="D22" s="98">
        <v>2.85</v>
      </c>
      <c r="E22" s="98">
        <v>2.62</v>
      </c>
      <c r="F22" s="99">
        <v>2.48</v>
      </c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>
        <v>1.8</v>
      </c>
      <c r="T22" s="98">
        <v>1.82</v>
      </c>
      <c r="U22" s="98">
        <v>1.8</v>
      </c>
      <c r="V22" s="98">
        <v>1.6</v>
      </c>
      <c r="W22" s="99">
        <v>1.51</v>
      </c>
      <c r="X22" s="25"/>
      <c r="Y22" s="98">
        <v>4.2699999999999996</v>
      </c>
      <c r="Z22" s="98">
        <v>4.34</v>
      </c>
      <c r="AA22" s="98">
        <v>4.3600000000000003</v>
      </c>
      <c r="AB22" s="98">
        <v>4.34</v>
      </c>
      <c r="AC22" s="98">
        <v>4.26</v>
      </c>
      <c r="AD22" s="98">
        <v>4.2300000000000004</v>
      </c>
      <c r="AE22" s="98">
        <v>4.07</v>
      </c>
      <c r="AF22" s="98">
        <v>4.07</v>
      </c>
      <c r="AG22" s="98">
        <v>4.09</v>
      </c>
      <c r="AH22" s="99">
        <v>3.85</v>
      </c>
    </row>
    <row r="23" spans="1:34" thickBot="1" x14ac:dyDescent="0.4">
      <c r="A23" s="107"/>
      <c r="B23" s="117">
        <v>2.78</v>
      </c>
      <c r="C23" s="117">
        <v>2.84</v>
      </c>
      <c r="D23" s="117">
        <v>2.82</v>
      </c>
      <c r="E23" s="117">
        <v>2.61</v>
      </c>
      <c r="F23" s="118">
        <v>2.48</v>
      </c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>
        <v>1.87</v>
      </c>
      <c r="T23" s="117">
        <v>1.87</v>
      </c>
      <c r="U23" s="117">
        <v>1.84</v>
      </c>
      <c r="V23" s="117">
        <v>1.59</v>
      </c>
      <c r="W23" s="118">
        <v>1.52</v>
      </c>
      <c r="X23" s="106"/>
      <c r="Y23" s="117">
        <v>4.21</v>
      </c>
      <c r="Z23" s="117">
        <v>4.22</v>
      </c>
      <c r="AA23" s="117">
        <v>4.25</v>
      </c>
      <c r="AB23" s="117">
        <v>4.26</v>
      </c>
      <c r="AC23" s="117">
        <v>4.2300000000000004</v>
      </c>
      <c r="AD23" s="117">
        <v>4.18</v>
      </c>
      <c r="AE23" s="117">
        <v>4.03</v>
      </c>
      <c r="AF23" s="117">
        <v>4.0199999999999996</v>
      </c>
      <c r="AG23" s="117">
        <v>4.04</v>
      </c>
      <c r="AH23" s="118">
        <v>3.84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0.27399999999999958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1.4467999999999994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1.4770000000000003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0.47774358974358905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1.0419341563786004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0.97685185185185219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1.5478892307692285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1.3503466666666661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1.4770000000000003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0.22999999999999998</v>
      </c>
      <c r="C33" s="67">
        <f t="shared" ref="C33:F33" si="0">C4-C14</f>
        <v>0.20999999999999996</v>
      </c>
      <c r="D33" s="67">
        <f t="shared" si="0"/>
        <v>0.2799999999999998</v>
      </c>
      <c r="E33" s="67">
        <f t="shared" si="0"/>
        <v>0.30000000000000027</v>
      </c>
      <c r="F33" s="68">
        <f t="shared" si="0"/>
        <v>0.35000000000000009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1.5800000000000003</v>
      </c>
      <c r="T33" s="67">
        <f t="shared" ref="T33:W33" si="2">T4-T14</f>
        <v>1.6400000000000001</v>
      </c>
      <c r="U33" s="67">
        <f t="shared" si="2"/>
        <v>1.5699999999999998</v>
      </c>
      <c r="V33" s="67">
        <f t="shared" si="2"/>
        <v>1.62</v>
      </c>
      <c r="W33" s="68">
        <f t="shared" si="2"/>
        <v>1.58</v>
      </c>
      <c r="X33" s="69" t="s">
        <v>56</v>
      </c>
      <c r="Y33" s="22">
        <f>Y4-Y14</f>
        <v>1.38</v>
      </c>
      <c r="Z33" s="22">
        <f t="shared" ref="Z33:AH33" si="3">Z4-Z14</f>
        <v>1.46</v>
      </c>
      <c r="AA33" s="22">
        <f t="shared" si="3"/>
        <v>1.6600000000000001</v>
      </c>
      <c r="AB33" s="22">
        <f t="shared" si="3"/>
        <v>1.5500000000000007</v>
      </c>
      <c r="AC33" s="22">
        <f t="shared" si="3"/>
        <v>1.54</v>
      </c>
      <c r="AD33" s="22">
        <f t="shared" si="3"/>
        <v>1.5899999999999999</v>
      </c>
      <c r="AE33" s="22">
        <f t="shared" si="3"/>
        <v>1.6800000000000002</v>
      </c>
      <c r="AF33" s="22">
        <f t="shared" si="3"/>
        <v>1.6399999999999997</v>
      </c>
      <c r="AG33" s="22">
        <f t="shared" si="3"/>
        <v>1.63</v>
      </c>
      <c r="AH33" s="70">
        <f t="shared" si="3"/>
        <v>1.5200000000000005</v>
      </c>
    </row>
    <row r="34" spans="1:34" ht="16.5" x14ac:dyDescent="0.35">
      <c r="A34" s="55"/>
      <c r="B34" s="54">
        <f t="shared" ref="B34:F42" si="4">B5-B15</f>
        <v>0.20999999999999996</v>
      </c>
      <c r="C34" s="54">
        <f t="shared" si="4"/>
        <v>0.22999999999999998</v>
      </c>
      <c r="D34" s="54">
        <f t="shared" si="4"/>
        <v>0.31000000000000005</v>
      </c>
      <c r="E34" s="54">
        <f t="shared" si="4"/>
        <v>0.29000000000000004</v>
      </c>
      <c r="F34" s="56">
        <f t="shared" si="4"/>
        <v>0.28000000000000025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1.54</v>
      </c>
      <c r="T34" s="54">
        <f t="shared" si="6"/>
        <v>1.6199999999999999</v>
      </c>
      <c r="U34" s="54">
        <f t="shared" si="6"/>
        <v>1.6300000000000001</v>
      </c>
      <c r="V34" s="54">
        <f t="shared" si="6"/>
        <v>1.64</v>
      </c>
      <c r="W34" s="56">
        <f t="shared" si="6"/>
        <v>1.62</v>
      </c>
      <c r="X34" s="71"/>
      <c r="Y34" s="22">
        <f t="shared" ref="Y34:AH42" si="7">Y5-Y15</f>
        <v>1.4100000000000001</v>
      </c>
      <c r="Z34" s="22">
        <f t="shared" si="7"/>
        <v>1.5100000000000007</v>
      </c>
      <c r="AA34" s="22">
        <f t="shared" si="7"/>
        <v>1.4900000000000002</v>
      </c>
      <c r="AB34" s="22">
        <f t="shared" si="7"/>
        <v>1.4400000000000004</v>
      </c>
      <c r="AC34" s="22">
        <f t="shared" si="7"/>
        <v>1.62</v>
      </c>
      <c r="AD34" s="22">
        <f t="shared" si="7"/>
        <v>1.5699999999999994</v>
      </c>
      <c r="AE34" s="22">
        <f t="shared" si="7"/>
        <v>1.6700000000000004</v>
      </c>
      <c r="AF34" s="22">
        <f t="shared" si="7"/>
        <v>1.6499999999999995</v>
      </c>
      <c r="AG34" s="22">
        <f t="shared" si="7"/>
        <v>1.5799999999999996</v>
      </c>
      <c r="AH34" s="70">
        <f t="shared" si="7"/>
        <v>1.5899999999999999</v>
      </c>
    </row>
    <row r="35" spans="1:34" ht="16.5" x14ac:dyDescent="0.35">
      <c r="A35" s="55"/>
      <c r="B35" s="54">
        <f t="shared" si="4"/>
        <v>0.22999999999999998</v>
      </c>
      <c r="C35" s="54">
        <f t="shared" si="4"/>
        <v>0.18999999999999995</v>
      </c>
      <c r="D35" s="54">
        <f t="shared" si="4"/>
        <v>0.29999999999999982</v>
      </c>
      <c r="E35" s="54">
        <f t="shared" si="4"/>
        <v>0.33000000000000007</v>
      </c>
      <c r="F35" s="56">
        <f t="shared" si="4"/>
        <v>0.32000000000000028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1.5299999999999998</v>
      </c>
      <c r="T35" s="54">
        <f t="shared" si="6"/>
        <v>1.6</v>
      </c>
      <c r="U35" s="54">
        <f t="shared" si="6"/>
        <v>1.68</v>
      </c>
      <c r="V35" s="54">
        <f t="shared" si="6"/>
        <v>1.7400000000000002</v>
      </c>
      <c r="W35" s="56">
        <f t="shared" si="6"/>
        <v>1.5799999999999998</v>
      </c>
      <c r="X35" s="71"/>
      <c r="Y35" s="22">
        <f t="shared" si="7"/>
        <v>1.5199999999999996</v>
      </c>
      <c r="Z35" s="22">
        <f t="shared" si="7"/>
        <v>1.5299999999999994</v>
      </c>
      <c r="AA35" s="22">
        <f t="shared" si="7"/>
        <v>1.4800000000000004</v>
      </c>
      <c r="AB35" s="22">
        <f t="shared" si="7"/>
        <v>1.4799999999999995</v>
      </c>
      <c r="AC35" s="22">
        <f t="shared" si="7"/>
        <v>1.6799999999999997</v>
      </c>
      <c r="AD35" s="22">
        <f t="shared" si="7"/>
        <v>1.7299999999999995</v>
      </c>
      <c r="AE35" s="22">
        <f t="shared" si="7"/>
        <v>1.62</v>
      </c>
      <c r="AF35" s="22">
        <f t="shared" si="7"/>
        <v>1.5899999999999999</v>
      </c>
      <c r="AG35" s="22">
        <f t="shared" si="7"/>
        <v>1.7799999999999998</v>
      </c>
      <c r="AH35" s="70">
        <f t="shared" si="7"/>
        <v>1.63</v>
      </c>
    </row>
    <row r="36" spans="1:34" ht="16.5" x14ac:dyDescent="0.35">
      <c r="A36" s="55"/>
      <c r="B36" s="54">
        <f t="shared" si="4"/>
        <v>0.20999999999999996</v>
      </c>
      <c r="C36" s="54">
        <f t="shared" si="4"/>
        <v>0.25</v>
      </c>
      <c r="D36" s="54">
        <f t="shared" si="4"/>
        <v>0.35999999999999988</v>
      </c>
      <c r="E36" s="54">
        <f t="shared" si="4"/>
        <v>0.25999999999999979</v>
      </c>
      <c r="F36" s="56">
        <f t="shared" si="4"/>
        <v>0.32000000000000028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1.6199999999999999</v>
      </c>
      <c r="T36" s="54">
        <f t="shared" si="6"/>
        <v>1.6400000000000001</v>
      </c>
      <c r="U36" s="54">
        <f t="shared" si="6"/>
        <v>1.65</v>
      </c>
      <c r="V36" s="54">
        <f t="shared" si="6"/>
        <v>1.6400000000000001</v>
      </c>
      <c r="W36" s="56">
        <f t="shared" si="6"/>
        <v>1.6099999999999999</v>
      </c>
      <c r="X36" s="71"/>
      <c r="Y36" s="22">
        <f t="shared" si="7"/>
        <v>1.6</v>
      </c>
      <c r="Z36" s="22">
        <f t="shared" si="7"/>
        <v>1.6900000000000004</v>
      </c>
      <c r="AA36" s="22">
        <f t="shared" si="7"/>
        <v>1.63</v>
      </c>
      <c r="AB36" s="22">
        <f t="shared" si="7"/>
        <v>1.4900000000000002</v>
      </c>
      <c r="AC36" s="22">
        <f t="shared" si="7"/>
        <v>1.4300000000000006</v>
      </c>
      <c r="AD36" s="22">
        <f t="shared" si="7"/>
        <v>1.63</v>
      </c>
      <c r="AE36" s="22">
        <f t="shared" si="7"/>
        <v>1.5100000000000002</v>
      </c>
      <c r="AF36" s="22">
        <f t="shared" si="7"/>
        <v>1.54</v>
      </c>
      <c r="AG36" s="22">
        <f t="shared" si="7"/>
        <v>1.58</v>
      </c>
      <c r="AH36" s="70">
        <f t="shared" si="7"/>
        <v>1.6700000000000004</v>
      </c>
    </row>
    <row r="37" spans="1:34" ht="16.5" x14ac:dyDescent="0.35">
      <c r="A37" s="55"/>
      <c r="B37" s="54">
        <f t="shared" si="4"/>
        <v>0.22999999999999998</v>
      </c>
      <c r="C37" s="54">
        <f t="shared" si="4"/>
        <v>0.2200000000000002</v>
      </c>
      <c r="D37" s="54">
        <f t="shared" si="4"/>
        <v>0.26999999999999957</v>
      </c>
      <c r="E37" s="54">
        <f t="shared" si="4"/>
        <v>0.28000000000000025</v>
      </c>
      <c r="F37" s="56">
        <f t="shared" si="4"/>
        <v>0.3400000000000003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1.5599999999999998</v>
      </c>
      <c r="T37" s="54">
        <f t="shared" si="6"/>
        <v>1.63</v>
      </c>
      <c r="U37" s="54">
        <f t="shared" si="6"/>
        <v>1.65</v>
      </c>
      <c r="V37" s="54">
        <f t="shared" si="6"/>
        <v>1.6600000000000001</v>
      </c>
      <c r="W37" s="56">
        <f t="shared" si="6"/>
        <v>1.6</v>
      </c>
      <c r="X37" s="71"/>
      <c r="Y37" s="22">
        <f t="shared" si="7"/>
        <v>1.38</v>
      </c>
      <c r="Z37" s="22">
        <f t="shared" si="7"/>
        <v>1.4299999999999997</v>
      </c>
      <c r="AA37" s="22">
        <f t="shared" si="7"/>
        <v>1.4399999999999995</v>
      </c>
      <c r="AB37" s="22">
        <f t="shared" si="7"/>
        <v>1.6100000000000003</v>
      </c>
      <c r="AC37" s="22">
        <f t="shared" si="7"/>
        <v>1.5899999999999999</v>
      </c>
      <c r="AD37" s="22">
        <f t="shared" si="7"/>
        <v>1.5</v>
      </c>
      <c r="AE37" s="22">
        <f t="shared" si="7"/>
        <v>1.5300000000000002</v>
      </c>
      <c r="AF37" s="22">
        <f t="shared" si="7"/>
        <v>1.7400000000000002</v>
      </c>
      <c r="AG37" s="22">
        <f t="shared" si="7"/>
        <v>1.4799999999999995</v>
      </c>
      <c r="AH37" s="70">
        <f t="shared" si="7"/>
        <v>1.5799999999999996</v>
      </c>
    </row>
    <row r="38" spans="1:34" ht="16.5" x14ac:dyDescent="0.35">
      <c r="A38" s="55" t="s">
        <v>53</v>
      </c>
      <c r="B38" s="54">
        <f t="shared" si="4"/>
        <v>0.29000000000000004</v>
      </c>
      <c r="C38" s="54">
        <f t="shared" si="4"/>
        <v>0.19999999999999973</v>
      </c>
      <c r="D38" s="54">
        <f t="shared" si="4"/>
        <v>0.2200000000000002</v>
      </c>
      <c r="E38" s="54">
        <f t="shared" si="4"/>
        <v>0.37000000000000011</v>
      </c>
      <c r="F38" s="56">
        <f t="shared" si="4"/>
        <v>0.26000000000000023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1.3</v>
      </c>
      <c r="T38" s="54">
        <f t="shared" si="6"/>
        <v>1.2199999999999998</v>
      </c>
      <c r="U38" s="54">
        <f t="shared" si="6"/>
        <v>1.2399999999999998</v>
      </c>
      <c r="V38" s="54">
        <f t="shared" si="6"/>
        <v>1.2700000000000002</v>
      </c>
      <c r="W38" s="56">
        <f t="shared" si="6"/>
        <v>1.28</v>
      </c>
      <c r="X38" s="71" t="s">
        <v>57</v>
      </c>
      <c r="Y38" s="22">
        <f t="shared" si="7"/>
        <v>1.2300000000000004</v>
      </c>
      <c r="Z38" s="22">
        <f t="shared" si="7"/>
        <v>1.2999999999999998</v>
      </c>
      <c r="AA38" s="22">
        <f t="shared" si="7"/>
        <v>1.37</v>
      </c>
      <c r="AB38" s="22">
        <f t="shared" si="7"/>
        <v>1.33</v>
      </c>
      <c r="AC38" s="22">
        <f t="shared" si="7"/>
        <v>1.37</v>
      </c>
      <c r="AD38" s="22">
        <f t="shared" si="7"/>
        <v>1.38</v>
      </c>
      <c r="AE38" s="22">
        <f t="shared" si="7"/>
        <v>1.4300000000000002</v>
      </c>
      <c r="AF38" s="22">
        <f t="shared" si="7"/>
        <v>1.4100000000000001</v>
      </c>
      <c r="AG38" s="22">
        <f t="shared" si="7"/>
        <v>1.29</v>
      </c>
      <c r="AH38" s="70">
        <f t="shared" si="7"/>
        <v>1.3199999999999998</v>
      </c>
    </row>
    <row r="39" spans="1:34" ht="16.5" x14ac:dyDescent="0.35">
      <c r="A39" s="55"/>
      <c r="B39" s="54">
        <f t="shared" si="4"/>
        <v>0.30999999999999961</v>
      </c>
      <c r="C39" s="54">
        <f t="shared" si="4"/>
        <v>0.20999999999999996</v>
      </c>
      <c r="D39" s="54">
        <f t="shared" si="4"/>
        <v>0.18999999999999995</v>
      </c>
      <c r="E39" s="54">
        <f t="shared" si="4"/>
        <v>0.3400000000000003</v>
      </c>
      <c r="F39" s="56">
        <f t="shared" si="4"/>
        <v>0.31000000000000005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1.32</v>
      </c>
      <c r="T39" s="54">
        <f t="shared" si="6"/>
        <v>1.2199999999999998</v>
      </c>
      <c r="U39" s="54">
        <f t="shared" si="6"/>
        <v>1.21</v>
      </c>
      <c r="V39" s="54">
        <f t="shared" si="6"/>
        <v>1.32</v>
      </c>
      <c r="W39" s="56">
        <f t="shared" si="6"/>
        <v>1.3099999999999998</v>
      </c>
      <c r="X39" s="71"/>
      <c r="Y39" s="22">
        <f t="shared" si="7"/>
        <v>1.3199999999999994</v>
      </c>
      <c r="Z39" s="22">
        <f t="shared" si="7"/>
        <v>1.1500000000000004</v>
      </c>
      <c r="AA39" s="22">
        <f t="shared" si="7"/>
        <v>1.4700000000000006</v>
      </c>
      <c r="AB39" s="22">
        <f t="shared" si="7"/>
        <v>1.3499999999999996</v>
      </c>
      <c r="AC39" s="22">
        <f t="shared" si="7"/>
        <v>1.5200000000000005</v>
      </c>
      <c r="AD39" s="22">
        <f t="shared" si="7"/>
        <v>1.4700000000000006</v>
      </c>
      <c r="AE39" s="22">
        <f t="shared" si="7"/>
        <v>1.42</v>
      </c>
      <c r="AF39" s="22">
        <f t="shared" si="7"/>
        <v>1.4299999999999997</v>
      </c>
      <c r="AG39" s="22">
        <f t="shared" si="7"/>
        <v>1.5300000000000002</v>
      </c>
      <c r="AH39" s="70">
        <f t="shared" si="7"/>
        <v>1.4699999999999998</v>
      </c>
    </row>
    <row r="40" spans="1:34" ht="16.5" x14ac:dyDescent="0.35">
      <c r="A40" s="55"/>
      <c r="B40" s="54">
        <f t="shared" si="4"/>
        <v>0.31999999999999984</v>
      </c>
      <c r="C40" s="54">
        <f t="shared" si="4"/>
        <v>0.22999999999999998</v>
      </c>
      <c r="D40" s="54">
        <f t="shared" si="4"/>
        <v>0.14999999999999991</v>
      </c>
      <c r="E40" s="54">
        <f t="shared" si="4"/>
        <v>0.25999999999999979</v>
      </c>
      <c r="F40" s="56">
        <f t="shared" si="4"/>
        <v>0.25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1.2999999999999998</v>
      </c>
      <c r="T40" s="54">
        <f t="shared" si="6"/>
        <v>1.31</v>
      </c>
      <c r="U40" s="54">
        <f t="shared" si="6"/>
        <v>1.23</v>
      </c>
      <c r="V40" s="54">
        <f t="shared" si="6"/>
        <v>1.31</v>
      </c>
      <c r="W40" s="56">
        <f t="shared" si="6"/>
        <v>1.24</v>
      </c>
      <c r="X40" s="71"/>
      <c r="Y40" s="22">
        <f t="shared" si="7"/>
        <v>1.2999999999999998</v>
      </c>
      <c r="Z40" s="22">
        <f t="shared" si="7"/>
        <v>1.29</v>
      </c>
      <c r="AA40" s="22">
        <f t="shared" si="7"/>
        <v>1.33</v>
      </c>
      <c r="AB40" s="22">
        <f t="shared" si="7"/>
        <v>1.4700000000000006</v>
      </c>
      <c r="AC40" s="22">
        <f t="shared" si="7"/>
        <v>1.46</v>
      </c>
      <c r="AD40" s="22">
        <f t="shared" si="7"/>
        <v>1.38</v>
      </c>
      <c r="AE40" s="22">
        <f t="shared" si="7"/>
        <v>1.3200000000000003</v>
      </c>
      <c r="AF40" s="22">
        <f t="shared" si="7"/>
        <v>1.5599999999999996</v>
      </c>
      <c r="AG40" s="22">
        <f t="shared" si="7"/>
        <v>1.5700000000000003</v>
      </c>
      <c r="AH40" s="70">
        <f t="shared" si="7"/>
        <v>1.5</v>
      </c>
    </row>
    <row r="41" spans="1:34" ht="16.5" x14ac:dyDescent="0.35">
      <c r="A41" s="55"/>
      <c r="B41" s="54">
        <f t="shared" si="4"/>
        <v>0.28000000000000025</v>
      </c>
      <c r="C41" s="54">
        <f t="shared" si="4"/>
        <v>0.29000000000000004</v>
      </c>
      <c r="D41" s="54">
        <f t="shared" si="4"/>
        <v>0.29999999999999982</v>
      </c>
      <c r="E41" s="54">
        <f t="shared" si="4"/>
        <v>0.29000000000000004</v>
      </c>
      <c r="F41" s="56">
        <f t="shared" si="4"/>
        <v>0.31000000000000005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1.26</v>
      </c>
      <c r="T41" s="54">
        <f t="shared" si="6"/>
        <v>1.26</v>
      </c>
      <c r="U41" s="54">
        <f t="shared" si="6"/>
        <v>1.2899999999999998</v>
      </c>
      <c r="V41" s="54">
        <f t="shared" si="6"/>
        <v>1.3199999999999998</v>
      </c>
      <c r="W41" s="56">
        <f t="shared" si="6"/>
        <v>1.3099999999999998</v>
      </c>
      <c r="X41" s="71"/>
      <c r="Y41" s="22">
        <f t="shared" si="7"/>
        <v>1.2400000000000002</v>
      </c>
      <c r="Z41" s="22">
        <f t="shared" si="7"/>
        <v>1.2800000000000002</v>
      </c>
      <c r="AA41" s="22">
        <f t="shared" si="7"/>
        <v>1.2199999999999998</v>
      </c>
      <c r="AB41" s="22">
        <f t="shared" si="7"/>
        <v>1.3600000000000003</v>
      </c>
      <c r="AC41" s="22">
        <f t="shared" si="7"/>
        <v>1.37</v>
      </c>
      <c r="AD41" s="22">
        <f t="shared" si="7"/>
        <v>1.42</v>
      </c>
      <c r="AE41" s="22">
        <f t="shared" si="7"/>
        <v>1.3599999999999994</v>
      </c>
      <c r="AF41" s="22">
        <f t="shared" si="7"/>
        <v>1.3399999999999999</v>
      </c>
      <c r="AG41" s="22">
        <f t="shared" si="7"/>
        <v>1.4100000000000001</v>
      </c>
      <c r="AH41" s="70">
        <f t="shared" si="7"/>
        <v>1.35</v>
      </c>
    </row>
    <row r="42" spans="1:34" thickBot="1" x14ac:dyDescent="0.4">
      <c r="A42" s="57"/>
      <c r="B42" s="58">
        <f t="shared" si="4"/>
        <v>0.29000000000000004</v>
      </c>
      <c r="C42" s="58">
        <f t="shared" si="4"/>
        <v>0.31000000000000005</v>
      </c>
      <c r="D42" s="58">
        <f t="shared" si="4"/>
        <v>0.29000000000000004</v>
      </c>
      <c r="E42" s="58">
        <f t="shared" si="4"/>
        <v>0.30000000000000027</v>
      </c>
      <c r="F42" s="59">
        <f t="shared" si="4"/>
        <v>0.33000000000000007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1.27</v>
      </c>
      <c r="T42" s="58">
        <f t="shared" si="6"/>
        <v>1.2599999999999998</v>
      </c>
      <c r="U42" s="58">
        <f t="shared" si="6"/>
        <v>1.26</v>
      </c>
      <c r="V42" s="58">
        <f t="shared" si="6"/>
        <v>1.2899999999999998</v>
      </c>
      <c r="W42" s="59">
        <f t="shared" si="6"/>
        <v>1.31</v>
      </c>
      <c r="X42" s="73"/>
      <c r="Y42" s="36">
        <f t="shared" si="7"/>
        <v>1.4500000000000002</v>
      </c>
      <c r="Z42" s="36">
        <f t="shared" si="7"/>
        <v>1.2800000000000002</v>
      </c>
      <c r="AA42" s="36">
        <f t="shared" si="7"/>
        <v>1.4800000000000004</v>
      </c>
      <c r="AB42" s="36">
        <f t="shared" si="7"/>
        <v>1.42</v>
      </c>
      <c r="AC42" s="36">
        <f t="shared" si="7"/>
        <v>1.3999999999999995</v>
      </c>
      <c r="AD42" s="36">
        <f t="shared" si="7"/>
        <v>1.29</v>
      </c>
      <c r="AE42" s="36">
        <f t="shared" si="7"/>
        <v>1.4500000000000002</v>
      </c>
      <c r="AF42" s="36">
        <f t="shared" si="7"/>
        <v>1.54</v>
      </c>
      <c r="AG42" s="36">
        <f t="shared" si="7"/>
        <v>1.5499999999999998</v>
      </c>
      <c r="AH42" s="74">
        <f t="shared" si="7"/>
        <v>1.4800000000000004</v>
      </c>
    </row>
    <row r="43" spans="1:34" thickTop="1" x14ac:dyDescent="0.35">
      <c r="A43" s="82" t="s">
        <v>65</v>
      </c>
      <c r="B43" s="60">
        <f>AVERAGE(B33:F37)</f>
        <v>0.27200000000000008</v>
      </c>
      <c r="C43" s="64" t="s">
        <v>51</v>
      </c>
      <c r="D43" s="60">
        <f>MAX(B33:F37)-MIN(B33:F37)</f>
        <v>0.16999999999999993</v>
      </c>
      <c r="E43" s="64" t="s">
        <v>50</v>
      </c>
      <c r="F43" s="61">
        <f>B43/(0.975/E27)</f>
        <v>0.47425641025641041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1.6172000000000006</v>
      </c>
      <c r="T43" s="64" t="s">
        <v>51</v>
      </c>
      <c r="U43" s="60">
        <f>MAX(S33:W37)-MIN(S33:W37)</f>
        <v>0.21000000000000041</v>
      </c>
      <c r="V43" s="64" t="s">
        <v>50</v>
      </c>
      <c r="W43" s="61">
        <f>S43/(0.975/V27)</f>
        <v>2.3221333333333338</v>
      </c>
      <c r="X43" s="82" t="s">
        <v>65</v>
      </c>
      <c r="Y43" s="60">
        <f>AVERAGE(Y33:AH37)</f>
        <v>1.5654000000000001</v>
      </c>
      <c r="Z43" s="64" t="s">
        <v>51</v>
      </c>
      <c r="AA43" s="60">
        <f>MAX(Y33:AH37)-MIN(Y33:AH37)</f>
        <v>0.39999999999999991</v>
      </c>
      <c r="AB43" s="64" t="s">
        <v>50</v>
      </c>
      <c r="AC43" s="78">
        <f>Y43/(0.975/AB27)</f>
        <v>2.4083076923076923</v>
      </c>
      <c r="AD43" s="79" t="s">
        <v>60</v>
      </c>
      <c r="AE43" s="80">
        <f>1-(AA43/2*Y43)</f>
        <v>0.68691999999999998</v>
      </c>
      <c r="AF43" s="84" t="s">
        <v>62</v>
      </c>
      <c r="AG43" s="86">
        <f>MAX(Y33:AH42)-MIN(Y33:AH42)</f>
        <v>0.62999999999999945</v>
      </c>
      <c r="AH43" s="152"/>
    </row>
    <row r="44" spans="1:34" thickBot="1" x14ac:dyDescent="0.4">
      <c r="A44" s="83" t="s">
        <v>64</v>
      </c>
      <c r="B44" s="62">
        <f>AVERAGE(B39:F42)</f>
        <v>0.27799999999999991</v>
      </c>
      <c r="C44" s="65" t="s">
        <v>51</v>
      </c>
      <c r="D44" s="62">
        <f>MAX(B38:F42)-MIN(B38:F42)</f>
        <v>0.2200000000000002</v>
      </c>
      <c r="E44" s="65" t="s">
        <v>50</v>
      </c>
      <c r="F44" s="63">
        <f>B44/(0.975/E27)</f>
        <v>0.4847179487179486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1.28</v>
      </c>
      <c r="T44" s="65" t="s">
        <v>51</v>
      </c>
      <c r="U44" s="62">
        <f>MAX(S38:W42)-MIN(S38:W42)</f>
        <v>0.1100000000000001</v>
      </c>
      <c r="V44" s="65" t="s">
        <v>50</v>
      </c>
      <c r="W44" s="63">
        <f>S44/(0.975/V27)</f>
        <v>1.8379487179487177</v>
      </c>
      <c r="X44" s="83" t="s">
        <v>64</v>
      </c>
      <c r="Y44" s="62">
        <f>AVERAGE(Y39:AH42)</f>
        <v>1.3999999999999997</v>
      </c>
      <c r="Z44" s="65" t="s">
        <v>51</v>
      </c>
      <c r="AA44" s="62">
        <f>MAX(Y38:AH42)-MIN(Y38:AH42)</f>
        <v>0.41999999999999993</v>
      </c>
      <c r="AB44" s="65" t="s">
        <v>50</v>
      </c>
      <c r="AC44" s="75">
        <f>Y44/(0.975/AB27)</f>
        <v>2.1538461538461533</v>
      </c>
      <c r="AD44" s="76" t="s">
        <v>60</v>
      </c>
      <c r="AE44" s="81">
        <f>1-(AA44/2*Y44)</f>
        <v>0.70600000000000018</v>
      </c>
      <c r="AF44" s="85" t="s">
        <v>63</v>
      </c>
      <c r="AG44" s="87">
        <f>1-(AG43/2*AVERAGE(Y43:Y44))</f>
        <v>0.53294950000000041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619" priority="4" operator="notBetween">
      <formula>0.2</formula>
      <formula>0.404</formula>
    </cfRule>
  </conditionalFormatting>
  <conditionalFormatting sqref="E28">
    <cfRule type="cellIs" dxfId="618" priority="5" operator="notBetween">
      <formula>0.38</formula>
      <formula>0.72</formula>
    </cfRule>
  </conditionalFormatting>
  <conditionalFormatting sqref="K26">
    <cfRule type="cellIs" dxfId="617" priority="3" operator="notBetween">
      <formula>0.77</formula>
      <formula>0.91</formula>
    </cfRule>
  </conditionalFormatting>
  <conditionalFormatting sqref="K28">
    <cfRule type="cellIs" dxfId="616" priority="2" operator="notBetween">
      <formula>0.38</formula>
      <formula>0.72</formula>
    </cfRule>
  </conditionalFormatting>
  <conditionalFormatting sqref="AB26">
    <cfRule type="cellIs" dxfId="615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E24EB-39BD-4FAE-AE62-2BED072E6CCF}">
  <sheetPr>
    <pageSetUpPr fitToPage="1"/>
  </sheetPr>
  <dimension ref="A1:AH46"/>
  <sheetViews>
    <sheetView topLeftCell="F1" zoomScaleNormal="100" workbookViewId="0">
      <selection activeCell="Q24" sqref="Q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2.78</v>
      </c>
      <c r="C4" s="91">
        <v>2.9</v>
      </c>
      <c r="D4" s="91">
        <v>3.16</v>
      </c>
      <c r="E4" s="91">
        <v>3.15</v>
      </c>
      <c r="F4" s="95">
        <v>3.11</v>
      </c>
      <c r="G4" s="23" t="s">
        <v>74</v>
      </c>
      <c r="H4" s="91">
        <v>2.2200000000000002</v>
      </c>
      <c r="I4" s="91">
        <v>2.29</v>
      </c>
      <c r="J4" s="91">
        <v>2.37</v>
      </c>
      <c r="K4" s="91">
        <v>2.38</v>
      </c>
      <c r="L4" s="91">
        <v>2.37</v>
      </c>
      <c r="M4" s="91">
        <v>2.33</v>
      </c>
      <c r="N4" s="91">
        <v>2.41</v>
      </c>
      <c r="O4" s="91">
        <v>2.3199999999999998</v>
      </c>
      <c r="P4" s="91">
        <v>2.35</v>
      </c>
      <c r="Q4" s="95">
        <v>2.15</v>
      </c>
      <c r="R4" s="108" t="s">
        <v>74</v>
      </c>
      <c r="S4" s="91">
        <v>2.81</v>
      </c>
      <c r="T4" s="91">
        <v>2.98</v>
      </c>
      <c r="U4" s="91">
        <v>3.07</v>
      </c>
      <c r="V4" s="91">
        <v>0.12</v>
      </c>
      <c r="W4" s="95">
        <v>3.02</v>
      </c>
      <c r="X4" s="23" t="s">
        <v>74</v>
      </c>
      <c r="Y4" s="91">
        <v>5.37</v>
      </c>
      <c r="Z4" s="91">
        <v>5.3</v>
      </c>
      <c r="AA4" s="91">
        <v>5.38</v>
      </c>
      <c r="AB4" s="91">
        <v>5.37</v>
      </c>
      <c r="AC4" s="91">
        <v>5.48</v>
      </c>
      <c r="AD4" s="91">
        <v>5.69</v>
      </c>
      <c r="AE4" s="91">
        <v>5.64</v>
      </c>
      <c r="AF4" s="91">
        <v>5.68</v>
      </c>
      <c r="AG4" s="91">
        <v>5.6</v>
      </c>
      <c r="AH4" s="95">
        <v>5.36</v>
      </c>
    </row>
    <row r="5" spans="1:34" ht="16.5" x14ac:dyDescent="0.35">
      <c r="A5" s="109"/>
      <c r="B5" s="91">
        <v>2.77</v>
      </c>
      <c r="C5" s="90">
        <v>2.96</v>
      </c>
      <c r="D5" s="90">
        <v>3.17</v>
      </c>
      <c r="E5" s="90">
        <v>3.09</v>
      </c>
      <c r="F5" s="94">
        <v>3.05</v>
      </c>
      <c r="G5" s="25"/>
      <c r="H5" s="91">
        <v>2.2200000000000002</v>
      </c>
      <c r="I5" s="90">
        <v>2.29</v>
      </c>
      <c r="J5" s="90">
        <v>2.34</v>
      </c>
      <c r="K5" s="90">
        <v>2.2999999999999998</v>
      </c>
      <c r="L5" s="90">
        <v>2.4</v>
      </c>
      <c r="M5" s="90">
        <v>2.34</v>
      </c>
      <c r="N5" s="90">
        <v>2.38</v>
      </c>
      <c r="O5" s="90">
        <v>2.4319999999999999</v>
      </c>
      <c r="P5" s="90">
        <v>2.29</v>
      </c>
      <c r="Q5" s="94">
        <v>2.23</v>
      </c>
      <c r="R5" s="109"/>
      <c r="S5" s="91">
        <v>2.79</v>
      </c>
      <c r="T5" s="90">
        <v>2.96</v>
      </c>
      <c r="U5" s="90">
        <v>3.14</v>
      </c>
      <c r="V5" s="90">
        <v>3.22</v>
      </c>
      <c r="W5" s="94">
        <v>3.05</v>
      </c>
      <c r="X5" s="25"/>
      <c r="Y5" s="91">
        <v>5.52</v>
      </c>
      <c r="Z5" s="90">
        <v>5.46</v>
      </c>
      <c r="AA5" s="90">
        <v>5.31</v>
      </c>
      <c r="AB5" s="90">
        <v>5.48</v>
      </c>
      <c r="AC5" s="90">
        <v>5.54</v>
      </c>
      <c r="AD5" s="90">
        <v>5.67</v>
      </c>
      <c r="AE5" s="90">
        <v>5.73</v>
      </c>
      <c r="AF5" s="90">
        <v>5.77</v>
      </c>
      <c r="AG5" s="90">
        <v>5.65</v>
      </c>
      <c r="AH5" s="94">
        <v>5.33</v>
      </c>
    </row>
    <row r="6" spans="1:34" ht="16.5" x14ac:dyDescent="0.35">
      <c r="A6" s="109"/>
      <c r="B6" s="91">
        <v>2.78</v>
      </c>
      <c r="C6" s="90">
        <v>2.92</v>
      </c>
      <c r="D6" s="90">
        <v>3.16</v>
      </c>
      <c r="E6" s="90">
        <v>3.09</v>
      </c>
      <c r="F6" s="94">
        <v>3.11</v>
      </c>
      <c r="G6" s="25"/>
      <c r="H6" s="91">
        <v>2.2599999999999998</v>
      </c>
      <c r="I6" s="90">
        <v>2.2400000000000002</v>
      </c>
      <c r="J6" s="90">
        <v>2.29</v>
      </c>
      <c r="K6" s="90">
        <v>2.33</v>
      </c>
      <c r="L6" s="90">
        <v>2.36</v>
      </c>
      <c r="M6" s="90">
        <v>2.34</v>
      </c>
      <c r="N6" s="90">
        <v>2.39</v>
      </c>
      <c r="O6" s="90">
        <v>2.31</v>
      </c>
      <c r="P6" s="90">
        <v>2.3199999999999998</v>
      </c>
      <c r="Q6" s="94">
        <v>2.17</v>
      </c>
      <c r="R6" s="109"/>
      <c r="S6" s="91">
        <v>2.83</v>
      </c>
      <c r="T6" s="90">
        <v>2.98</v>
      </c>
      <c r="U6" s="90">
        <v>3.13</v>
      </c>
      <c r="V6" s="90">
        <v>3.18</v>
      </c>
      <c r="W6" s="94">
        <v>3.07</v>
      </c>
      <c r="X6" s="25"/>
      <c r="Y6" s="91">
        <v>5.38</v>
      </c>
      <c r="Z6" s="90">
        <v>5.4</v>
      </c>
      <c r="AA6" s="90">
        <v>5.39</v>
      </c>
      <c r="AB6" s="90">
        <v>5.42</v>
      </c>
      <c r="AC6" s="90">
        <v>5.55</v>
      </c>
      <c r="AD6" s="90">
        <v>5.74</v>
      </c>
      <c r="AE6" s="90">
        <v>5.65</v>
      </c>
      <c r="AF6" s="90">
        <v>5.76</v>
      </c>
      <c r="AG6" s="90">
        <v>5.63</v>
      </c>
      <c r="AH6" s="94">
        <v>5.47</v>
      </c>
    </row>
    <row r="7" spans="1:34" ht="16.5" x14ac:dyDescent="0.35">
      <c r="A7" s="109"/>
      <c r="B7" s="91">
        <v>2.86</v>
      </c>
      <c r="C7" s="90">
        <v>2.87</v>
      </c>
      <c r="D7" s="90">
        <v>3.17</v>
      </c>
      <c r="E7" s="90">
        <v>3.12</v>
      </c>
      <c r="F7" s="94">
        <v>3.15</v>
      </c>
      <c r="G7" s="25"/>
      <c r="H7" s="91">
        <v>2.23</v>
      </c>
      <c r="I7" s="90">
        <v>2.2400000000000002</v>
      </c>
      <c r="J7" s="90">
        <v>2.2999999999999998</v>
      </c>
      <c r="K7" s="90">
        <v>2.35</v>
      </c>
      <c r="L7" s="90">
        <v>2.36</v>
      </c>
      <c r="M7" s="90">
        <v>2.36</v>
      </c>
      <c r="N7" s="90">
        <v>2.38</v>
      </c>
      <c r="O7" s="90">
        <v>2.35</v>
      </c>
      <c r="P7" s="90">
        <v>2.34</v>
      </c>
      <c r="Q7" s="94">
        <v>2.13</v>
      </c>
      <c r="R7" s="109"/>
      <c r="S7" s="91">
        <v>2.8</v>
      </c>
      <c r="T7" s="90">
        <v>2.97</v>
      </c>
      <c r="U7" s="90">
        <v>3.12</v>
      </c>
      <c r="V7" s="90">
        <v>3.19</v>
      </c>
      <c r="W7" s="94">
        <v>3.11</v>
      </c>
      <c r="X7" s="25"/>
      <c r="Y7" s="91">
        <v>5.43</v>
      </c>
      <c r="Z7" s="90">
        <v>5.47</v>
      </c>
      <c r="AA7" s="90">
        <v>5.34</v>
      </c>
      <c r="AB7" s="90">
        <v>5.4</v>
      </c>
      <c r="AC7" s="90">
        <v>5.58</v>
      </c>
      <c r="AD7" s="90">
        <v>5.78</v>
      </c>
      <c r="AE7" s="90">
        <v>5.74</v>
      </c>
      <c r="AF7" s="90">
        <v>5.64</v>
      </c>
      <c r="AG7" s="90">
        <v>5.63</v>
      </c>
      <c r="AH7" s="94">
        <v>5.37</v>
      </c>
    </row>
    <row r="8" spans="1:34" ht="16.5" x14ac:dyDescent="0.35">
      <c r="A8" s="109"/>
      <c r="B8" s="91">
        <v>2.75</v>
      </c>
      <c r="C8" s="90">
        <v>2.88</v>
      </c>
      <c r="D8" s="90">
        <v>3.02</v>
      </c>
      <c r="E8" s="90">
        <v>3.05</v>
      </c>
      <c r="F8" s="94">
        <v>3.01</v>
      </c>
      <c r="G8" s="25"/>
      <c r="H8" s="91">
        <v>2.1800000000000002</v>
      </c>
      <c r="I8" s="90">
        <v>2.1800000000000002</v>
      </c>
      <c r="J8" s="90">
        <v>2.23</v>
      </c>
      <c r="K8" s="90">
        <v>2.34</v>
      </c>
      <c r="L8" s="90">
        <v>2.35</v>
      </c>
      <c r="M8" s="90">
        <v>2.39</v>
      </c>
      <c r="N8" s="90">
        <v>2.34</v>
      </c>
      <c r="O8" s="90">
        <v>2.39</v>
      </c>
      <c r="P8" s="90">
        <v>2.38</v>
      </c>
      <c r="Q8" s="94">
        <v>2.2400000000000002</v>
      </c>
      <c r="R8" s="109"/>
      <c r="S8" s="91">
        <v>2.81</v>
      </c>
      <c r="T8" s="90">
        <v>2.93</v>
      </c>
      <c r="U8" s="90">
        <v>3.17</v>
      </c>
      <c r="V8" s="90">
        <v>3.12</v>
      </c>
      <c r="W8" s="94">
        <v>3.03</v>
      </c>
      <c r="X8" s="25"/>
      <c r="Y8" s="91">
        <v>5.36</v>
      </c>
      <c r="Z8" s="90">
        <v>5.36</v>
      </c>
      <c r="AA8" s="90">
        <v>5.34</v>
      </c>
      <c r="AB8" s="90">
        <v>5.47</v>
      </c>
      <c r="AC8" s="90">
        <v>5.52</v>
      </c>
      <c r="AD8" s="90">
        <v>5.61</v>
      </c>
      <c r="AE8" s="90">
        <v>5.59</v>
      </c>
      <c r="AF8" s="90">
        <v>5.69</v>
      </c>
      <c r="AG8" s="90">
        <v>5.53</v>
      </c>
      <c r="AH8" s="94">
        <v>5.22</v>
      </c>
    </row>
    <row r="9" spans="1:34" ht="16.5" x14ac:dyDescent="0.35">
      <c r="A9" s="110"/>
      <c r="B9" s="90">
        <v>2.83</v>
      </c>
      <c r="C9" s="90">
        <v>2.87</v>
      </c>
      <c r="D9" s="90">
        <v>3.03</v>
      </c>
      <c r="E9" s="90">
        <v>3.11</v>
      </c>
      <c r="F9" s="94">
        <v>3.08</v>
      </c>
      <c r="G9" s="25"/>
      <c r="H9" s="90">
        <v>2.33</v>
      </c>
      <c r="I9" s="90">
        <v>2.23</v>
      </c>
      <c r="J9" s="90">
        <v>2.34</v>
      </c>
      <c r="K9" s="90">
        <v>2.37</v>
      </c>
      <c r="L9" s="90">
        <v>2.37</v>
      </c>
      <c r="M9" s="90">
        <v>2.41</v>
      </c>
      <c r="N9" s="90">
        <v>2.4300000000000002</v>
      </c>
      <c r="O9" s="90">
        <v>2.4700000000000002</v>
      </c>
      <c r="P9" s="90">
        <v>2.36</v>
      </c>
      <c r="Q9" s="94">
        <v>2.27</v>
      </c>
      <c r="R9" s="110"/>
      <c r="S9" s="90">
        <v>2.84</v>
      </c>
      <c r="T9" s="90">
        <v>2.91</v>
      </c>
      <c r="U9" s="90">
        <v>3.09</v>
      </c>
      <c r="V9" s="90">
        <v>3.11</v>
      </c>
      <c r="W9" s="94">
        <v>3.21</v>
      </c>
      <c r="X9" s="25"/>
      <c r="Y9" s="90">
        <v>5.32</v>
      </c>
      <c r="Z9" s="90">
        <v>5.41</v>
      </c>
      <c r="AA9" s="90">
        <v>5.61</v>
      </c>
      <c r="AB9" s="90">
        <v>5.33</v>
      </c>
      <c r="AC9" s="90">
        <v>5.36</v>
      </c>
      <c r="AD9" s="90">
        <v>5.49</v>
      </c>
      <c r="AE9" s="90">
        <v>5.57</v>
      </c>
      <c r="AF9" s="90">
        <v>5.65</v>
      </c>
      <c r="AG9" s="90">
        <v>5.68</v>
      </c>
      <c r="AH9" s="94">
        <v>5.59</v>
      </c>
    </row>
    <row r="10" spans="1:34" ht="16.5" x14ac:dyDescent="0.35">
      <c r="A10" s="111"/>
      <c r="B10" s="90">
        <v>2.91</v>
      </c>
      <c r="C10" s="90">
        <v>2.93</v>
      </c>
      <c r="D10" s="90">
        <v>3.05</v>
      </c>
      <c r="E10" s="90">
        <v>3.12</v>
      </c>
      <c r="F10" s="94">
        <v>3.14</v>
      </c>
      <c r="G10" s="31"/>
      <c r="H10" s="90">
        <v>2.2200000000000002</v>
      </c>
      <c r="I10" s="90">
        <v>2.27</v>
      </c>
      <c r="J10" s="90">
        <v>2.34</v>
      </c>
      <c r="K10" s="90">
        <v>2.29</v>
      </c>
      <c r="L10" s="90">
        <v>2.3199999999999998</v>
      </c>
      <c r="M10" s="90">
        <v>2.34</v>
      </c>
      <c r="N10" s="90">
        <v>2.41</v>
      </c>
      <c r="O10" s="90">
        <v>2.36</v>
      </c>
      <c r="P10" s="90">
        <v>2.35</v>
      </c>
      <c r="Q10" s="94">
        <v>2.19</v>
      </c>
      <c r="R10" s="111"/>
      <c r="S10" s="90">
        <v>2.86</v>
      </c>
      <c r="T10" s="90">
        <v>2.9</v>
      </c>
      <c r="U10" s="90">
        <v>3.1</v>
      </c>
      <c r="V10" s="90">
        <v>3.16</v>
      </c>
      <c r="W10" s="94">
        <v>3.21</v>
      </c>
      <c r="X10" s="31"/>
      <c r="Y10" s="90">
        <v>5.31</v>
      </c>
      <c r="Z10" s="90">
        <v>5.53</v>
      </c>
      <c r="AA10" s="90">
        <v>5.43</v>
      </c>
      <c r="AB10" s="90">
        <v>5.46</v>
      </c>
      <c r="AC10" s="90">
        <v>5.51</v>
      </c>
      <c r="AD10" s="90">
        <v>5.71</v>
      </c>
      <c r="AE10" s="90">
        <v>5.66</v>
      </c>
      <c r="AF10" s="90">
        <v>5.85</v>
      </c>
      <c r="AG10" s="90">
        <v>5.79</v>
      </c>
      <c r="AH10" s="94">
        <v>5.67</v>
      </c>
    </row>
    <row r="11" spans="1:34" ht="16.5" x14ac:dyDescent="0.35">
      <c r="A11" s="109"/>
      <c r="B11" s="96">
        <v>2.74</v>
      </c>
      <c r="C11" s="96">
        <v>2.88</v>
      </c>
      <c r="D11" s="96">
        <v>3.03</v>
      </c>
      <c r="E11" s="96">
        <v>3.11</v>
      </c>
      <c r="F11" s="97">
        <v>3.09</v>
      </c>
      <c r="G11" s="23"/>
      <c r="H11" s="96">
        <v>2.34</v>
      </c>
      <c r="I11" s="96">
        <v>2.2799999999999998</v>
      </c>
      <c r="J11" s="96">
        <v>2.52</v>
      </c>
      <c r="K11" s="96">
        <v>2.4500000000000002</v>
      </c>
      <c r="L11" s="96">
        <v>2.48</v>
      </c>
      <c r="M11" s="96">
        <v>2.37</v>
      </c>
      <c r="N11" s="96">
        <v>2.44</v>
      </c>
      <c r="O11" s="96">
        <v>2.41</v>
      </c>
      <c r="P11" s="96">
        <v>2.37</v>
      </c>
      <c r="Q11" s="97">
        <v>2.19</v>
      </c>
      <c r="R11" s="109"/>
      <c r="S11" s="96">
        <v>2.81</v>
      </c>
      <c r="T11" s="96">
        <v>2.86</v>
      </c>
      <c r="U11" s="96">
        <v>3.09</v>
      </c>
      <c r="V11" s="96">
        <v>3.08</v>
      </c>
      <c r="W11" s="97">
        <v>3.1</v>
      </c>
      <c r="X11" s="23"/>
      <c r="Y11" s="96">
        <v>5.24</v>
      </c>
      <c r="Z11" s="96">
        <v>5.36</v>
      </c>
      <c r="AA11" s="96">
        <v>5.74</v>
      </c>
      <c r="AB11" s="96">
        <v>5.52</v>
      </c>
      <c r="AC11" s="96">
        <v>5.6</v>
      </c>
      <c r="AD11" s="96">
        <v>5.64</v>
      </c>
      <c r="AE11" s="96">
        <v>5.7</v>
      </c>
      <c r="AF11" s="96">
        <v>5.75</v>
      </c>
      <c r="AG11" s="96">
        <v>5.69</v>
      </c>
      <c r="AH11" s="97">
        <v>5.58</v>
      </c>
    </row>
    <row r="12" spans="1:34" ht="16.5" x14ac:dyDescent="0.35">
      <c r="A12" s="109"/>
      <c r="B12" s="90">
        <v>2.82</v>
      </c>
      <c r="C12" s="90">
        <v>2.9</v>
      </c>
      <c r="D12" s="90">
        <v>3.1</v>
      </c>
      <c r="E12" s="90">
        <v>3.11</v>
      </c>
      <c r="F12" s="94">
        <v>3.18</v>
      </c>
      <c r="G12" s="25"/>
      <c r="H12" s="90">
        <v>2.25</v>
      </c>
      <c r="I12" s="90">
        <v>2.27</v>
      </c>
      <c r="J12" s="90">
        <v>2.4300000000000002</v>
      </c>
      <c r="K12" s="90">
        <v>2.37</v>
      </c>
      <c r="L12" s="90">
        <v>2.34</v>
      </c>
      <c r="M12" s="90">
        <v>2.4</v>
      </c>
      <c r="N12" s="90">
        <v>2.39</v>
      </c>
      <c r="O12" s="90">
        <v>2.4500000000000002</v>
      </c>
      <c r="P12" s="90">
        <v>2.38</v>
      </c>
      <c r="Q12" s="94">
        <v>2.23</v>
      </c>
      <c r="R12" s="109"/>
      <c r="S12" s="90">
        <v>2.93</v>
      </c>
      <c r="T12" s="90">
        <v>2.93</v>
      </c>
      <c r="U12" s="90">
        <v>3.13</v>
      </c>
      <c r="V12" s="90">
        <v>3.13</v>
      </c>
      <c r="W12" s="94">
        <v>3.14</v>
      </c>
      <c r="X12" s="25"/>
      <c r="Y12" s="90">
        <v>5.37</v>
      </c>
      <c r="Z12" s="90">
        <v>5.33</v>
      </c>
      <c r="AA12" s="90">
        <v>5.63</v>
      </c>
      <c r="AB12" s="90">
        <v>5.58</v>
      </c>
      <c r="AC12" s="90">
        <v>5.6</v>
      </c>
      <c r="AD12" s="90">
        <v>5.7</v>
      </c>
      <c r="AE12" s="90">
        <v>5.72</v>
      </c>
      <c r="AF12" s="90">
        <v>5.56</v>
      </c>
      <c r="AG12" s="90">
        <v>5.8</v>
      </c>
      <c r="AH12" s="94">
        <v>5.58</v>
      </c>
    </row>
    <row r="13" spans="1:34" thickBot="1" x14ac:dyDescent="0.4">
      <c r="A13" s="112"/>
      <c r="B13" s="92">
        <v>2.88</v>
      </c>
      <c r="C13" s="92">
        <v>2.93</v>
      </c>
      <c r="D13" s="92">
        <v>3.05</v>
      </c>
      <c r="E13" s="92">
        <v>3.11</v>
      </c>
      <c r="F13" s="93">
        <v>3.18</v>
      </c>
      <c r="G13" s="33"/>
      <c r="H13" s="92">
        <v>2.17</v>
      </c>
      <c r="I13" s="92">
        <v>2.2599999999999998</v>
      </c>
      <c r="J13" s="92">
        <v>2.2200000000000002</v>
      </c>
      <c r="K13" s="92">
        <v>2.35</v>
      </c>
      <c r="L13" s="92">
        <v>2.29</v>
      </c>
      <c r="M13" s="92">
        <v>2.34</v>
      </c>
      <c r="N13" s="92">
        <v>2.29</v>
      </c>
      <c r="O13" s="92">
        <v>2.2799999999999998</v>
      </c>
      <c r="P13" s="92">
        <v>2.23</v>
      </c>
      <c r="Q13" s="93">
        <v>2.14</v>
      </c>
      <c r="R13" s="112"/>
      <c r="S13" s="92">
        <v>2.81</v>
      </c>
      <c r="T13" s="92">
        <v>2.88</v>
      </c>
      <c r="U13" s="92">
        <v>3.04</v>
      </c>
      <c r="V13" s="92">
        <v>3.16</v>
      </c>
      <c r="W13" s="93">
        <v>3.17</v>
      </c>
      <c r="X13" s="33"/>
      <c r="Y13" s="92">
        <v>5.35</v>
      </c>
      <c r="Z13" s="92">
        <v>5.32</v>
      </c>
      <c r="AA13" s="92">
        <v>5.58</v>
      </c>
      <c r="AB13" s="92">
        <v>5.41</v>
      </c>
      <c r="AC13" s="92">
        <v>5.44</v>
      </c>
      <c r="AD13" s="92">
        <v>5.64</v>
      </c>
      <c r="AE13" s="92">
        <v>5.67</v>
      </c>
      <c r="AF13" s="92">
        <v>5.7</v>
      </c>
      <c r="AG13" s="92">
        <v>5.6</v>
      </c>
      <c r="AH13" s="93">
        <v>5.51</v>
      </c>
    </row>
    <row r="14" spans="1:34" ht="16.5" x14ac:dyDescent="0.35">
      <c r="A14" s="113" t="s">
        <v>75</v>
      </c>
      <c r="B14" s="114">
        <v>2.5099999999999998</v>
      </c>
      <c r="C14" s="115">
        <v>2.63</v>
      </c>
      <c r="D14" s="115">
        <v>2.85</v>
      </c>
      <c r="E14" s="115">
        <v>2.81</v>
      </c>
      <c r="F14" s="116">
        <v>2.79</v>
      </c>
      <c r="G14" s="113" t="s">
        <v>75</v>
      </c>
      <c r="H14" s="115">
        <v>1.9</v>
      </c>
      <c r="I14" s="115">
        <v>1.97</v>
      </c>
      <c r="J14" s="115">
        <v>2.06</v>
      </c>
      <c r="K14" s="115">
        <v>2.1</v>
      </c>
      <c r="L14" s="115">
        <v>2.09</v>
      </c>
      <c r="M14" s="115">
        <v>2.09</v>
      </c>
      <c r="N14" s="115">
        <v>2.12</v>
      </c>
      <c r="O14" s="115">
        <v>2.06</v>
      </c>
      <c r="P14" s="115">
        <v>2.09</v>
      </c>
      <c r="Q14" s="116">
        <v>1.96</v>
      </c>
      <c r="R14" s="113" t="s">
        <v>75</v>
      </c>
      <c r="S14" s="114">
        <v>1.52</v>
      </c>
      <c r="T14" s="115">
        <v>1.59</v>
      </c>
      <c r="U14" s="115">
        <v>1.84</v>
      </c>
      <c r="V14" s="115">
        <v>1.82</v>
      </c>
      <c r="W14" s="116">
        <v>1.79</v>
      </c>
      <c r="X14" s="113" t="s">
        <v>75</v>
      </c>
      <c r="Y14" s="115">
        <v>4.1399999999999997</v>
      </c>
      <c r="Z14" s="115">
        <v>4.0199999999999996</v>
      </c>
      <c r="AA14" s="115">
        <v>4.0999999999999996</v>
      </c>
      <c r="AB14" s="115">
        <v>4.18</v>
      </c>
      <c r="AC14" s="115">
        <v>4.2300000000000004</v>
      </c>
      <c r="AD14" s="115">
        <v>4.42</v>
      </c>
      <c r="AE14" s="115">
        <v>4.41</v>
      </c>
      <c r="AF14" s="115">
        <v>4.38</v>
      </c>
      <c r="AG14" s="115">
        <v>4.26</v>
      </c>
      <c r="AH14" s="116">
        <v>4.04</v>
      </c>
    </row>
    <row r="15" spans="1:34" ht="16.5" x14ac:dyDescent="0.35">
      <c r="A15" s="14"/>
      <c r="B15" s="98">
        <v>2.52</v>
      </c>
      <c r="C15" s="98">
        <v>2.65</v>
      </c>
      <c r="D15" s="98">
        <v>2.81</v>
      </c>
      <c r="E15" s="98">
        <v>2.8</v>
      </c>
      <c r="F15" s="99">
        <v>2.77</v>
      </c>
      <c r="G15" s="25"/>
      <c r="H15" s="98">
        <v>1.96</v>
      </c>
      <c r="I15" s="98">
        <v>2.0299999999999998</v>
      </c>
      <c r="J15" s="98">
        <v>2.08</v>
      </c>
      <c r="K15" s="98">
        <v>2.12</v>
      </c>
      <c r="L15" s="98">
        <v>2.13</v>
      </c>
      <c r="M15" s="98">
        <v>2.13</v>
      </c>
      <c r="N15" s="98">
        <v>2.15</v>
      </c>
      <c r="O15" s="98">
        <v>2.13</v>
      </c>
      <c r="P15" s="98">
        <v>2.08</v>
      </c>
      <c r="Q15" s="99">
        <v>2</v>
      </c>
      <c r="R15" s="14"/>
      <c r="S15" s="98">
        <v>1.5</v>
      </c>
      <c r="T15" s="98">
        <v>1.61</v>
      </c>
      <c r="U15" s="98">
        <v>1.8</v>
      </c>
      <c r="V15" s="98">
        <v>1.84</v>
      </c>
      <c r="W15" s="99">
        <v>1.81</v>
      </c>
      <c r="X15" s="25"/>
      <c r="Y15" s="98">
        <v>4.1900000000000004</v>
      </c>
      <c r="Z15" s="98">
        <v>4.09</v>
      </c>
      <c r="AA15" s="98">
        <v>4.09</v>
      </c>
      <c r="AB15" s="98">
        <v>4.1500000000000004</v>
      </c>
      <c r="AC15" s="98">
        <v>4.4000000000000004</v>
      </c>
      <c r="AD15" s="98">
        <v>4.46</v>
      </c>
      <c r="AE15" s="98">
        <v>4.46</v>
      </c>
      <c r="AF15" s="98">
        <v>4.4400000000000004</v>
      </c>
      <c r="AG15" s="98">
        <v>4.24</v>
      </c>
      <c r="AH15" s="99">
        <v>4.1100000000000003</v>
      </c>
    </row>
    <row r="16" spans="1:34" ht="16.5" x14ac:dyDescent="0.35">
      <c r="A16" s="14"/>
      <c r="B16" s="98">
        <v>2.5099999999999998</v>
      </c>
      <c r="C16" s="98">
        <v>2.64</v>
      </c>
      <c r="D16" s="98">
        <v>2.8</v>
      </c>
      <c r="E16" s="98">
        <v>2.82</v>
      </c>
      <c r="F16" s="99">
        <v>2.77</v>
      </c>
      <c r="G16" s="25"/>
      <c r="H16" s="98">
        <v>1.97</v>
      </c>
      <c r="I16" s="98">
        <v>2</v>
      </c>
      <c r="J16" s="98">
        <v>2.0499999999999998</v>
      </c>
      <c r="K16" s="98">
        <v>2.12</v>
      </c>
      <c r="L16" s="98">
        <v>2.13</v>
      </c>
      <c r="M16" s="98">
        <v>2.14</v>
      </c>
      <c r="N16" s="98">
        <v>2.13</v>
      </c>
      <c r="O16" s="98">
        <v>2.16</v>
      </c>
      <c r="P16" s="98">
        <v>2.14</v>
      </c>
      <c r="Q16" s="99">
        <v>1.99</v>
      </c>
      <c r="R16" s="14"/>
      <c r="S16" s="98">
        <v>1.5</v>
      </c>
      <c r="T16" s="98">
        <v>1.62</v>
      </c>
      <c r="U16" s="98">
        <v>1.81</v>
      </c>
      <c r="V16" s="98">
        <v>1.83</v>
      </c>
      <c r="W16" s="99">
        <v>1.83</v>
      </c>
      <c r="X16" s="25"/>
      <c r="Y16" s="98">
        <v>4.2300000000000004</v>
      </c>
      <c r="Z16" s="98">
        <v>4.12</v>
      </c>
      <c r="AA16" s="98">
        <v>4.1500000000000004</v>
      </c>
      <c r="AB16" s="98">
        <v>4.2</v>
      </c>
      <c r="AC16" s="98">
        <v>4.38</v>
      </c>
      <c r="AD16" s="98">
        <v>4.4400000000000004</v>
      </c>
      <c r="AE16" s="98">
        <v>4.46</v>
      </c>
      <c r="AF16" s="98">
        <v>4.4000000000000004</v>
      </c>
      <c r="AG16" s="98">
        <v>4.21</v>
      </c>
      <c r="AH16" s="99">
        <v>4.08</v>
      </c>
    </row>
    <row r="17" spans="1:34" ht="16.5" x14ac:dyDescent="0.35">
      <c r="A17" s="14"/>
      <c r="B17" s="98">
        <v>2.5</v>
      </c>
      <c r="C17" s="98">
        <v>2.64</v>
      </c>
      <c r="D17" s="98">
        <v>2.83</v>
      </c>
      <c r="E17" s="98">
        <v>2.86</v>
      </c>
      <c r="F17" s="99">
        <v>2.78</v>
      </c>
      <c r="G17" s="25"/>
      <c r="H17" s="98">
        <v>1.99</v>
      </c>
      <c r="I17" s="98">
        <v>2.02</v>
      </c>
      <c r="J17" s="98">
        <v>2.11</v>
      </c>
      <c r="K17" s="98">
        <v>2.14</v>
      </c>
      <c r="L17" s="98">
        <v>2.12</v>
      </c>
      <c r="M17" s="98">
        <v>2.09</v>
      </c>
      <c r="N17" s="98">
        <v>2.11</v>
      </c>
      <c r="O17" s="98">
        <v>2.12</v>
      </c>
      <c r="P17" s="98">
        <v>2.09</v>
      </c>
      <c r="Q17" s="99">
        <v>2</v>
      </c>
      <c r="R17" s="14"/>
      <c r="S17" s="98">
        <v>1.51</v>
      </c>
      <c r="T17" s="98">
        <v>1.57</v>
      </c>
      <c r="U17" s="98">
        <v>1.82</v>
      </c>
      <c r="V17" s="98">
        <v>1.82</v>
      </c>
      <c r="W17" s="99">
        <v>1.8</v>
      </c>
      <c r="X17" s="25"/>
      <c r="Y17" s="98">
        <v>4.17</v>
      </c>
      <c r="Z17" s="98">
        <v>4.1500000000000004</v>
      </c>
      <c r="AA17" s="98">
        <v>4.1100000000000003</v>
      </c>
      <c r="AB17" s="98">
        <v>4.2</v>
      </c>
      <c r="AC17" s="98">
        <v>4.34</v>
      </c>
      <c r="AD17" s="98">
        <v>4.46</v>
      </c>
      <c r="AE17" s="98">
        <v>4.51</v>
      </c>
      <c r="AF17" s="98">
        <v>4.45</v>
      </c>
      <c r="AG17" s="98">
        <v>4.2699999999999996</v>
      </c>
      <c r="AH17" s="99">
        <v>4.07</v>
      </c>
    </row>
    <row r="18" spans="1:34" ht="16.5" x14ac:dyDescent="0.35">
      <c r="A18" s="14"/>
      <c r="B18" s="98">
        <v>2.4700000000000002</v>
      </c>
      <c r="C18" s="98">
        <v>2.6</v>
      </c>
      <c r="D18" s="98">
        <v>2.77</v>
      </c>
      <c r="E18" s="98">
        <v>2.79</v>
      </c>
      <c r="F18" s="99">
        <v>2.75</v>
      </c>
      <c r="G18" s="25"/>
      <c r="H18" s="98">
        <v>1.96</v>
      </c>
      <c r="I18" s="98">
        <v>1.95</v>
      </c>
      <c r="J18" s="98">
        <v>2.0099999999999998</v>
      </c>
      <c r="K18" s="98">
        <v>2.1</v>
      </c>
      <c r="L18" s="98">
        <v>2.1</v>
      </c>
      <c r="M18" s="98">
        <v>2.09</v>
      </c>
      <c r="N18" s="98">
        <v>2.11</v>
      </c>
      <c r="O18" s="98">
        <v>2.08</v>
      </c>
      <c r="P18" s="98">
        <v>2.09</v>
      </c>
      <c r="Q18" s="99">
        <v>1.99</v>
      </c>
      <c r="R18" s="14"/>
      <c r="S18" s="98">
        <v>1.51</v>
      </c>
      <c r="T18" s="98">
        <v>1.57</v>
      </c>
      <c r="U18" s="98">
        <v>1.8</v>
      </c>
      <c r="V18" s="98">
        <v>1.79</v>
      </c>
      <c r="W18" s="99">
        <v>1.76</v>
      </c>
      <c r="X18" s="25"/>
      <c r="Y18" s="98">
        <v>4.17</v>
      </c>
      <c r="Z18" s="98">
        <v>4.12</v>
      </c>
      <c r="AA18" s="98">
        <v>4.05</v>
      </c>
      <c r="AB18" s="98">
        <v>4.21</v>
      </c>
      <c r="AC18" s="98">
        <v>4.3</v>
      </c>
      <c r="AD18" s="98">
        <v>4.3899999999999997</v>
      </c>
      <c r="AE18" s="98">
        <v>4.47</v>
      </c>
      <c r="AF18" s="98">
        <v>4.4000000000000004</v>
      </c>
      <c r="AG18" s="98">
        <v>4.32</v>
      </c>
      <c r="AH18" s="99">
        <v>4.0999999999999996</v>
      </c>
    </row>
    <row r="19" spans="1:34" ht="16.5" x14ac:dyDescent="0.35">
      <c r="A19" s="14"/>
      <c r="B19" s="98">
        <v>2.5099999999999998</v>
      </c>
      <c r="C19" s="98">
        <v>2.61</v>
      </c>
      <c r="D19" s="98">
        <v>2.79</v>
      </c>
      <c r="E19" s="98">
        <v>2.83</v>
      </c>
      <c r="F19" s="99">
        <v>2.86</v>
      </c>
      <c r="G19" s="25"/>
      <c r="H19" s="98">
        <v>2.02</v>
      </c>
      <c r="I19" s="98">
        <v>1.98</v>
      </c>
      <c r="J19" s="98">
        <v>2.1</v>
      </c>
      <c r="K19" s="98">
        <v>2.09</v>
      </c>
      <c r="L19" s="98">
        <v>2.12</v>
      </c>
      <c r="M19" s="98">
        <v>2.13</v>
      </c>
      <c r="N19" s="98">
        <v>2.15</v>
      </c>
      <c r="O19" s="98">
        <v>2.17</v>
      </c>
      <c r="P19" s="98">
        <v>2.09</v>
      </c>
      <c r="Q19" s="99">
        <v>1.98</v>
      </c>
      <c r="R19" s="14"/>
      <c r="S19" s="98">
        <v>1.85</v>
      </c>
      <c r="T19" s="98">
        <v>1.92</v>
      </c>
      <c r="U19" s="98">
        <v>2.13</v>
      </c>
      <c r="V19" s="98">
        <v>2.19</v>
      </c>
      <c r="W19" s="99">
        <v>2.21</v>
      </c>
      <c r="X19" s="25"/>
      <c r="Y19" s="98">
        <v>4.24</v>
      </c>
      <c r="Z19" s="98">
        <v>4.21</v>
      </c>
      <c r="AA19" s="98">
        <v>4.33</v>
      </c>
      <c r="AB19" s="98">
        <v>4.34</v>
      </c>
      <c r="AC19" s="98">
        <v>4.3499999999999996</v>
      </c>
      <c r="AD19" s="98">
        <v>4.46</v>
      </c>
      <c r="AE19" s="98">
        <v>4.54</v>
      </c>
      <c r="AF19" s="98">
        <v>4.47</v>
      </c>
      <c r="AG19" s="98">
        <v>4.55</v>
      </c>
      <c r="AH19" s="99">
        <v>4.51</v>
      </c>
    </row>
    <row r="20" spans="1:34" ht="16.5" x14ac:dyDescent="0.35">
      <c r="A20" s="14"/>
      <c r="B20" s="98">
        <v>2.5099999999999998</v>
      </c>
      <c r="C20" s="98">
        <v>2.59</v>
      </c>
      <c r="D20" s="98">
        <v>2.74</v>
      </c>
      <c r="E20" s="98">
        <v>2.86</v>
      </c>
      <c r="F20" s="99">
        <v>2.87</v>
      </c>
      <c r="G20" s="25"/>
      <c r="H20" s="98">
        <v>1.99</v>
      </c>
      <c r="I20" s="98">
        <v>2</v>
      </c>
      <c r="J20" s="98">
        <v>2.04</v>
      </c>
      <c r="K20" s="98">
        <v>2.04</v>
      </c>
      <c r="L20" s="98">
        <v>2.12</v>
      </c>
      <c r="M20" s="98">
        <v>2.0699999999999998</v>
      </c>
      <c r="N20" s="98">
        <v>2.13</v>
      </c>
      <c r="O20" s="98">
        <v>2.16</v>
      </c>
      <c r="P20" s="98">
        <v>2.0499999999999998</v>
      </c>
      <c r="Q20" s="99">
        <v>1.98</v>
      </c>
      <c r="R20" s="14"/>
      <c r="S20" s="98">
        <v>1.85</v>
      </c>
      <c r="T20" s="98">
        <v>1.9</v>
      </c>
      <c r="U20" s="98">
        <v>2.12</v>
      </c>
      <c r="V20" s="98">
        <v>2.1800000000000002</v>
      </c>
      <c r="W20" s="99">
        <v>2.19</v>
      </c>
      <c r="X20" s="25"/>
      <c r="Y20" s="98">
        <v>4.21</v>
      </c>
      <c r="Z20" s="98">
        <v>4.21</v>
      </c>
      <c r="AA20" s="98">
        <v>4.33</v>
      </c>
      <c r="AB20" s="98">
        <v>4.34</v>
      </c>
      <c r="AC20" s="98">
        <v>4.3099999999999996</v>
      </c>
      <c r="AD20" s="98">
        <v>4.4800000000000004</v>
      </c>
      <c r="AE20" s="98">
        <v>4.49</v>
      </c>
      <c r="AF20" s="98">
        <v>4.55</v>
      </c>
      <c r="AG20" s="98">
        <v>4.57</v>
      </c>
      <c r="AH20" s="99">
        <v>4.41</v>
      </c>
    </row>
    <row r="21" spans="1:34" ht="16.5" x14ac:dyDescent="0.35">
      <c r="A21" s="14"/>
      <c r="B21" s="98">
        <v>2.48</v>
      </c>
      <c r="C21" s="98">
        <v>2.58</v>
      </c>
      <c r="D21" s="98">
        <v>2.78</v>
      </c>
      <c r="E21" s="98">
        <v>2.85</v>
      </c>
      <c r="F21" s="99">
        <v>2.81</v>
      </c>
      <c r="G21" s="25"/>
      <c r="H21" s="98">
        <v>2.02</v>
      </c>
      <c r="I21" s="98">
        <v>1.98</v>
      </c>
      <c r="J21" s="98">
        <v>2.16</v>
      </c>
      <c r="K21" s="98">
        <v>2.14</v>
      </c>
      <c r="L21" s="98">
        <v>2.17</v>
      </c>
      <c r="M21" s="98">
        <v>2.17</v>
      </c>
      <c r="N21" s="98">
        <v>2.19</v>
      </c>
      <c r="O21" s="98">
        <v>2.13</v>
      </c>
      <c r="P21" s="98">
        <v>2.12</v>
      </c>
      <c r="Q21" s="99">
        <v>2</v>
      </c>
      <c r="R21" s="14"/>
      <c r="S21" s="98">
        <v>1.84</v>
      </c>
      <c r="T21" s="98">
        <v>1.92</v>
      </c>
      <c r="U21" s="98">
        <v>2.1</v>
      </c>
      <c r="V21" s="98">
        <v>2.17</v>
      </c>
      <c r="W21" s="99">
        <v>2.14</v>
      </c>
      <c r="X21" s="25"/>
      <c r="Y21" s="98">
        <v>4.18</v>
      </c>
      <c r="Z21" s="98">
        <v>4.1500000000000004</v>
      </c>
      <c r="AA21" s="98">
        <v>4.33</v>
      </c>
      <c r="AB21" s="98">
        <v>4.38</v>
      </c>
      <c r="AC21" s="98">
        <v>4.3099999999999996</v>
      </c>
      <c r="AD21" s="98">
        <v>4.43</v>
      </c>
      <c r="AE21" s="98">
        <v>4.4800000000000004</v>
      </c>
      <c r="AF21" s="98">
        <v>4.5199999999999996</v>
      </c>
      <c r="AG21" s="98">
        <v>4.5599999999999996</v>
      </c>
      <c r="AH21" s="99">
        <v>4.37</v>
      </c>
    </row>
    <row r="22" spans="1:34" ht="16.5" x14ac:dyDescent="0.35">
      <c r="A22" s="14"/>
      <c r="B22" s="98">
        <v>2.54</v>
      </c>
      <c r="C22" s="98">
        <v>2.59</v>
      </c>
      <c r="D22" s="98">
        <v>2.85</v>
      </c>
      <c r="E22" s="98">
        <v>2.82</v>
      </c>
      <c r="F22" s="99">
        <v>2.84</v>
      </c>
      <c r="G22" s="25"/>
      <c r="H22" s="98">
        <v>1.98</v>
      </c>
      <c r="I22" s="98">
        <v>1.99</v>
      </c>
      <c r="J22" s="98">
        <v>2.14</v>
      </c>
      <c r="K22" s="98">
        <v>2.09</v>
      </c>
      <c r="L22" s="98">
        <v>2.16</v>
      </c>
      <c r="M22" s="98">
        <v>2.1800000000000002</v>
      </c>
      <c r="N22" s="98">
        <v>2.16</v>
      </c>
      <c r="O22" s="98">
        <v>2.2200000000000002</v>
      </c>
      <c r="P22" s="98">
        <v>2.16</v>
      </c>
      <c r="Q22" s="99">
        <v>2.0299999999999998</v>
      </c>
      <c r="R22" s="14"/>
      <c r="S22" s="98">
        <v>1.9</v>
      </c>
      <c r="T22" s="98">
        <v>1.93</v>
      </c>
      <c r="U22" s="98">
        <v>2.13</v>
      </c>
      <c r="V22" s="98">
        <v>2.17</v>
      </c>
      <c r="W22" s="99">
        <v>2.2400000000000002</v>
      </c>
      <c r="X22" s="25"/>
      <c r="Y22" s="98">
        <v>4.16</v>
      </c>
      <c r="Z22" s="98">
        <v>4.1900000000000004</v>
      </c>
      <c r="AA22" s="98">
        <v>4.37</v>
      </c>
      <c r="AB22" s="98">
        <v>4.41</v>
      </c>
      <c r="AC22" s="98">
        <v>4.34</v>
      </c>
      <c r="AD22" s="98">
        <v>4.38</v>
      </c>
      <c r="AE22" s="98">
        <v>4.4800000000000004</v>
      </c>
      <c r="AF22" s="98">
        <v>4.5</v>
      </c>
      <c r="AG22" s="98">
        <v>4.51</v>
      </c>
      <c r="AH22" s="99">
        <v>4.3600000000000003</v>
      </c>
    </row>
    <row r="23" spans="1:34" thickBot="1" x14ac:dyDescent="0.4">
      <c r="A23" s="107"/>
      <c r="B23" s="117">
        <v>2.52</v>
      </c>
      <c r="C23" s="117">
        <v>2.64</v>
      </c>
      <c r="D23" s="117">
        <v>2.76</v>
      </c>
      <c r="E23" s="117">
        <v>2.82</v>
      </c>
      <c r="F23" s="118">
        <v>2.81</v>
      </c>
      <c r="G23" s="106"/>
      <c r="H23" s="117">
        <v>1.97</v>
      </c>
      <c r="I23" s="117">
        <v>1.98</v>
      </c>
      <c r="J23" s="117">
        <v>2.06</v>
      </c>
      <c r="K23" s="117">
        <v>2.0699999999999998</v>
      </c>
      <c r="L23" s="117">
        <v>2.08</v>
      </c>
      <c r="M23" s="117">
        <v>2.06</v>
      </c>
      <c r="N23" s="117">
        <v>2.09</v>
      </c>
      <c r="O23" s="117">
        <v>2.0699999999999998</v>
      </c>
      <c r="P23" s="117">
        <v>2.0099999999999998</v>
      </c>
      <c r="Q23" s="118">
        <v>1.92</v>
      </c>
      <c r="R23" s="107"/>
      <c r="S23" s="117">
        <v>1.85</v>
      </c>
      <c r="T23" s="117">
        <v>1.88</v>
      </c>
      <c r="U23" s="117">
        <v>2.1</v>
      </c>
      <c r="V23" s="117">
        <v>2.15</v>
      </c>
      <c r="W23" s="118">
        <v>2.23</v>
      </c>
      <c r="X23" s="106"/>
      <c r="Y23" s="117">
        <v>4.1100000000000003</v>
      </c>
      <c r="Z23" s="117">
        <v>4.18</v>
      </c>
      <c r="AA23" s="117">
        <v>4.34</v>
      </c>
      <c r="AB23" s="117">
        <v>4.3899999999999997</v>
      </c>
      <c r="AC23" s="117">
        <v>4.2699999999999996</v>
      </c>
      <c r="AD23" s="117">
        <v>4.38</v>
      </c>
      <c r="AE23" s="117">
        <v>4.45</v>
      </c>
      <c r="AF23" s="117">
        <v>4.45</v>
      </c>
      <c r="AG23" s="117">
        <v>4.49</v>
      </c>
      <c r="AH23" s="118">
        <v>4.3499999999999996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0.29460000000000086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0.24822000000000033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1.0859999999999992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1.2217000000000011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0.51366153846153995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0.38187692307692356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0.78209876543209822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0.80800264550264633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1.6642633846153896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1.2372812307692325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1.0135999999999992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1.2217000000000011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0.27</v>
      </c>
      <c r="C33" s="67">
        <f t="shared" ref="C33:F33" si="0">C4-C14</f>
        <v>0.27</v>
      </c>
      <c r="D33" s="67">
        <f t="shared" si="0"/>
        <v>0.31000000000000005</v>
      </c>
      <c r="E33" s="67">
        <f t="shared" si="0"/>
        <v>0.33999999999999986</v>
      </c>
      <c r="F33" s="68">
        <f t="shared" si="0"/>
        <v>0.31999999999999984</v>
      </c>
      <c r="G33" s="69" t="s">
        <v>56</v>
      </c>
      <c r="H33" s="22">
        <f>H4-H14</f>
        <v>0.32000000000000028</v>
      </c>
      <c r="I33" s="22">
        <f t="shared" ref="I33:Q33" si="1">I4-I14</f>
        <v>0.32000000000000006</v>
      </c>
      <c r="J33" s="22">
        <f t="shared" si="1"/>
        <v>0.31000000000000005</v>
      </c>
      <c r="K33" s="22">
        <f t="shared" si="1"/>
        <v>0.2799999999999998</v>
      </c>
      <c r="L33" s="22">
        <f t="shared" si="1"/>
        <v>0.28000000000000025</v>
      </c>
      <c r="M33" s="22">
        <f t="shared" si="1"/>
        <v>0.24000000000000021</v>
      </c>
      <c r="N33" s="22">
        <f t="shared" si="1"/>
        <v>0.29000000000000004</v>
      </c>
      <c r="O33" s="22">
        <f t="shared" si="1"/>
        <v>0.25999999999999979</v>
      </c>
      <c r="P33" s="22">
        <f t="shared" si="1"/>
        <v>0.26000000000000023</v>
      </c>
      <c r="Q33" s="70">
        <f t="shared" si="1"/>
        <v>0.18999999999999995</v>
      </c>
      <c r="R33" s="66" t="s">
        <v>52</v>
      </c>
      <c r="S33" s="67">
        <f>S4-S14</f>
        <v>1.29</v>
      </c>
      <c r="T33" s="67">
        <f t="shared" ref="T33:W33" si="2">T4-T14</f>
        <v>1.39</v>
      </c>
      <c r="U33" s="67">
        <f t="shared" si="2"/>
        <v>1.2299999999999998</v>
      </c>
      <c r="V33" s="67">
        <f t="shared" si="2"/>
        <v>-1.7000000000000002</v>
      </c>
      <c r="W33" s="68">
        <f t="shared" si="2"/>
        <v>1.23</v>
      </c>
      <c r="X33" s="69" t="s">
        <v>56</v>
      </c>
      <c r="Y33" s="22">
        <f>Y4-Y14</f>
        <v>1.2300000000000004</v>
      </c>
      <c r="Z33" s="22">
        <f t="shared" ref="Z33:AH33" si="3">Z4-Z14</f>
        <v>1.2800000000000002</v>
      </c>
      <c r="AA33" s="22">
        <f t="shared" si="3"/>
        <v>1.2800000000000002</v>
      </c>
      <c r="AB33" s="22">
        <f t="shared" si="3"/>
        <v>1.1900000000000004</v>
      </c>
      <c r="AC33" s="22">
        <f t="shared" si="3"/>
        <v>1.25</v>
      </c>
      <c r="AD33" s="22">
        <f t="shared" si="3"/>
        <v>1.2700000000000005</v>
      </c>
      <c r="AE33" s="22">
        <f t="shared" si="3"/>
        <v>1.2299999999999995</v>
      </c>
      <c r="AF33" s="22">
        <f t="shared" si="3"/>
        <v>1.2999999999999998</v>
      </c>
      <c r="AG33" s="22">
        <f t="shared" si="3"/>
        <v>1.3399999999999999</v>
      </c>
      <c r="AH33" s="70">
        <f t="shared" si="3"/>
        <v>1.3200000000000003</v>
      </c>
    </row>
    <row r="34" spans="1:34" ht="16.5" x14ac:dyDescent="0.35">
      <c r="A34" s="55"/>
      <c r="B34" s="54">
        <f t="shared" ref="B34:F42" si="4">B5-B15</f>
        <v>0.25</v>
      </c>
      <c r="C34" s="54">
        <f t="shared" si="4"/>
        <v>0.31000000000000005</v>
      </c>
      <c r="D34" s="54">
        <f t="shared" si="4"/>
        <v>0.35999999999999988</v>
      </c>
      <c r="E34" s="54">
        <f t="shared" si="4"/>
        <v>0.29000000000000004</v>
      </c>
      <c r="F34" s="56">
        <f t="shared" si="4"/>
        <v>0.2799999999999998</v>
      </c>
      <c r="G34" s="71"/>
      <c r="H34" s="22">
        <f t="shared" ref="H34:Q42" si="5">H5-H15</f>
        <v>0.26000000000000023</v>
      </c>
      <c r="I34" s="22">
        <f t="shared" si="5"/>
        <v>0.26000000000000023</v>
      </c>
      <c r="J34" s="22">
        <f t="shared" si="5"/>
        <v>0.25999999999999979</v>
      </c>
      <c r="K34" s="22">
        <f t="shared" si="5"/>
        <v>0.17999999999999972</v>
      </c>
      <c r="L34" s="22">
        <f t="shared" si="5"/>
        <v>0.27</v>
      </c>
      <c r="M34" s="22">
        <f t="shared" si="5"/>
        <v>0.20999999999999996</v>
      </c>
      <c r="N34" s="22">
        <f t="shared" si="5"/>
        <v>0.22999999999999998</v>
      </c>
      <c r="O34" s="22">
        <f t="shared" si="5"/>
        <v>0.30200000000000005</v>
      </c>
      <c r="P34" s="22">
        <f t="shared" si="5"/>
        <v>0.20999999999999996</v>
      </c>
      <c r="Q34" s="70">
        <f t="shared" si="5"/>
        <v>0.22999999999999998</v>
      </c>
      <c r="R34" s="55"/>
      <c r="S34" s="54">
        <f t="shared" ref="S34:W42" si="6">S5-S15</f>
        <v>1.29</v>
      </c>
      <c r="T34" s="54">
        <f t="shared" si="6"/>
        <v>1.3499999999999999</v>
      </c>
      <c r="U34" s="54">
        <f t="shared" si="6"/>
        <v>1.34</v>
      </c>
      <c r="V34" s="54">
        <f t="shared" si="6"/>
        <v>1.3800000000000001</v>
      </c>
      <c r="W34" s="56">
        <f t="shared" si="6"/>
        <v>1.2399999999999998</v>
      </c>
      <c r="X34" s="71"/>
      <c r="Y34" s="22">
        <f t="shared" ref="Y34:AH42" si="7">Y5-Y15</f>
        <v>1.3299999999999992</v>
      </c>
      <c r="Z34" s="22">
        <f t="shared" si="7"/>
        <v>1.37</v>
      </c>
      <c r="AA34" s="22">
        <f t="shared" si="7"/>
        <v>1.2199999999999998</v>
      </c>
      <c r="AB34" s="22">
        <f t="shared" si="7"/>
        <v>1.33</v>
      </c>
      <c r="AC34" s="22">
        <f t="shared" si="7"/>
        <v>1.1399999999999997</v>
      </c>
      <c r="AD34" s="22">
        <f t="shared" si="7"/>
        <v>1.21</v>
      </c>
      <c r="AE34" s="22">
        <f t="shared" si="7"/>
        <v>1.2700000000000005</v>
      </c>
      <c r="AF34" s="22">
        <f t="shared" si="7"/>
        <v>1.3299999999999992</v>
      </c>
      <c r="AG34" s="22">
        <f t="shared" si="7"/>
        <v>1.4100000000000001</v>
      </c>
      <c r="AH34" s="70">
        <f t="shared" si="7"/>
        <v>1.2199999999999998</v>
      </c>
    </row>
    <row r="35" spans="1:34" ht="16.5" x14ac:dyDescent="0.35">
      <c r="A35" s="55"/>
      <c r="B35" s="54">
        <f t="shared" si="4"/>
        <v>0.27</v>
      </c>
      <c r="C35" s="54">
        <f t="shared" si="4"/>
        <v>0.2799999999999998</v>
      </c>
      <c r="D35" s="54">
        <f t="shared" si="4"/>
        <v>0.36000000000000032</v>
      </c>
      <c r="E35" s="54">
        <f t="shared" si="4"/>
        <v>0.27</v>
      </c>
      <c r="F35" s="56">
        <f t="shared" si="4"/>
        <v>0.33999999999999986</v>
      </c>
      <c r="G35" s="71"/>
      <c r="H35" s="22">
        <f t="shared" si="5"/>
        <v>0.28999999999999981</v>
      </c>
      <c r="I35" s="22">
        <f t="shared" si="5"/>
        <v>0.24000000000000021</v>
      </c>
      <c r="J35" s="22">
        <f t="shared" si="5"/>
        <v>0.24000000000000021</v>
      </c>
      <c r="K35" s="22">
        <f t="shared" si="5"/>
        <v>0.20999999999999996</v>
      </c>
      <c r="L35" s="22">
        <f t="shared" si="5"/>
        <v>0.22999999999999998</v>
      </c>
      <c r="M35" s="22">
        <f t="shared" si="5"/>
        <v>0.19999999999999973</v>
      </c>
      <c r="N35" s="22">
        <f t="shared" si="5"/>
        <v>0.26000000000000023</v>
      </c>
      <c r="O35" s="22">
        <f t="shared" si="5"/>
        <v>0.14999999999999991</v>
      </c>
      <c r="P35" s="22">
        <f t="shared" si="5"/>
        <v>0.17999999999999972</v>
      </c>
      <c r="Q35" s="70">
        <f t="shared" si="5"/>
        <v>0.17999999999999994</v>
      </c>
      <c r="R35" s="55"/>
      <c r="S35" s="54">
        <f t="shared" si="6"/>
        <v>1.33</v>
      </c>
      <c r="T35" s="54">
        <f t="shared" si="6"/>
        <v>1.3599999999999999</v>
      </c>
      <c r="U35" s="54">
        <f t="shared" si="6"/>
        <v>1.3199999999999998</v>
      </c>
      <c r="V35" s="54">
        <f t="shared" si="6"/>
        <v>1.35</v>
      </c>
      <c r="W35" s="56">
        <f t="shared" si="6"/>
        <v>1.2399999999999998</v>
      </c>
      <c r="X35" s="71"/>
      <c r="Y35" s="22">
        <f t="shared" si="7"/>
        <v>1.1499999999999995</v>
      </c>
      <c r="Z35" s="22">
        <f t="shared" si="7"/>
        <v>1.2800000000000002</v>
      </c>
      <c r="AA35" s="22">
        <f t="shared" si="7"/>
        <v>1.2399999999999993</v>
      </c>
      <c r="AB35" s="22">
        <f t="shared" si="7"/>
        <v>1.2199999999999998</v>
      </c>
      <c r="AC35" s="22">
        <f t="shared" si="7"/>
        <v>1.17</v>
      </c>
      <c r="AD35" s="22">
        <f t="shared" si="7"/>
        <v>1.2999999999999998</v>
      </c>
      <c r="AE35" s="22">
        <f t="shared" si="7"/>
        <v>1.1900000000000004</v>
      </c>
      <c r="AF35" s="22">
        <f t="shared" si="7"/>
        <v>1.3599999999999994</v>
      </c>
      <c r="AG35" s="22">
        <f t="shared" si="7"/>
        <v>1.42</v>
      </c>
      <c r="AH35" s="70">
        <f t="shared" si="7"/>
        <v>1.3899999999999997</v>
      </c>
    </row>
    <row r="36" spans="1:34" ht="16.5" x14ac:dyDescent="0.35">
      <c r="A36" s="55"/>
      <c r="B36" s="54">
        <f t="shared" si="4"/>
        <v>0.35999999999999988</v>
      </c>
      <c r="C36" s="54">
        <f t="shared" si="4"/>
        <v>0.22999999999999998</v>
      </c>
      <c r="D36" s="54">
        <f t="shared" si="4"/>
        <v>0.33999999999999986</v>
      </c>
      <c r="E36" s="54">
        <f t="shared" si="4"/>
        <v>0.26000000000000023</v>
      </c>
      <c r="F36" s="56">
        <f t="shared" si="4"/>
        <v>0.37000000000000011</v>
      </c>
      <c r="G36" s="71"/>
      <c r="H36" s="22">
        <f t="shared" si="5"/>
        <v>0.24</v>
      </c>
      <c r="I36" s="22">
        <f t="shared" si="5"/>
        <v>0.2200000000000002</v>
      </c>
      <c r="J36" s="22">
        <f t="shared" si="5"/>
        <v>0.18999999999999995</v>
      </c>
      <c r="K36" s="22">
        <f t="shared" si="5"/>
        <v>0.20999999999999996</v>
      </c>
      <c r="L36" s="22">
        <f t="shared" si="5"/>
        <v>0.23999999999999977</v>
      </c>
      <c r="M36" s="22">
        <f t="shared" si="5"/>
        <v>0.27</v>
      </c>
      <c r="N36" s="22">
        <f t="shared" si="5"/>
        <v>0.27</v>
      </c>
      <c r="O36" s="22">
        <f t="shared" si="5"/>
        <v>0.22999999999999998</v>
      </c>
      <c r="P36" s="22">
        <f t="shared" si="5"/>
        <v>0.25</v>
      </c>
      <c r="Q36" s="70">
        <f t="shared" si="5"/>
        <v>0.12999999999999989</v>
      </c>
      <c r="R36" s="55"/>
      <c r="S36" s="54">
        <f t="shared" si="6"/>
        <v>1.2899999999999998</v>
      </c>
      <c r="T36" s="54">
        <f t="shared" si="6"/>
        <v>1.4000000000000001</v>
      </c>
      <c r="U36" s="54">
        <f t="shared" si="6"/>
        <v>1.3</v>
      </c>
      <c r="V36" s="54">
        <f t="shared" si="6"/>
        <v>1.3699999999999999</v>
      </c>
      <c r="W36" s="56">
        <f t="shared" si="6"/>
        <v>1.3099999999999998</v>
      </c>
      <c r="X36" s="71"/>
      <c r="Y36" s="22">
        <f t="shared" si="7"/>
        <v>1.2599999999999998</v>
      </c>
      <c r="Z36" s="22">
        <f t="shared" si="7"/>
        <v>1.3199999999999994</v>
      </c>
      <c r="AA36" s="22">
        <f t="shared" si="7"/>
        <v>1.2299999999999995</v>
      </c>
      <c r="AB36" s="22">
        <f t="shared" si="7"/>
        <v>1.2000000000000002</v>
      </c>
      <c r="AC36" s="22">
        <f t="shared" si="7"/>
        <v>1.2400000000000002</v>
      </c>
      <c r="AD36" s="22">
        <f t="shared" si="7"/>
        <v>1.3200000000000003</v>
      </c>
      <c r="AE36" s="22">
        <f t="shared" si="7"/>
        <v>1.2300000000000004</v>
      </c>
      <c r="AF36" s="22">
        <f t="shared" si="7"/>
        <v>1.1899999999999995</v>
      </c>
      <c r="AG36" s="22">
        <f t="shared" si="7"/>
        <v>1.3600000000000003</v>
      </c>
      <c r="AH36" s="70">
        <f t="shared" si="7"/>
        <v>1.2999999999999998</v>
      </c>
    </row>
    <row r="37" spans="1:34" ht="16.5" x14ac:dyDescent="0.35">
      <c r="A37" s="55"/>
      <c r="B37" s="54">
        <f t="shared" si="4"/>
        <v>0.2799999999999998</v>
      </c>
      <c r="C37" s="54">
        <f t="shared" si="4"/>
        <v>0.2799999999999998</v>
      </c>
      <c r="D37" s="54">
        <f t="shared" si="4"/>
        <v>0.25</v>
      </c>
      <c r="E37" s="54">
        <f t="shared" si="4"/>
        <v>0.25999999999999979</v>
      </c>
      <c r="F37" s="56">
        <f t="shared" si="4"/>
        <v>0.25999999999999979</v>
      </c>
      <c r="G37" s="71"/>
      <c r="H37" s="22">
        <f t="shared" si="5"/>
        <v>0.2200000000000002</v>
      </c>
      <c r="I37" s="22">
        <f t="shared" si="5"/>
        <v>0.2300000000000002</v>
      </c>
      <c r="J37" s="22">
        <f t="shared" si="5"/>
        <v>0.2200000000000002</v>
      </c>
      <c r="K37" s="22">
        <f t="shared" si="5"/>
        <v>0.23999999999999977</v>
      </c>
      <c r="L37" s="22">
        <f t="shared" si="5"/>
        <v>0.25</v>
      </c>
      <c r="M37" s="22">
        <f t="shared" si="5"/>
        <v>0.30000000000000027</v>
      </c>
      <c r="N37" s="22">
        <f t="shared" si="5"/>
        <v>0.22999999999999998</v>
      </c>
      <c r="O37" s="22">
        <f t="shared" si="5"/>
        <v>0.31000000000000005</v>
      </c>
      <c r="P37" s="22">
        <f t="shared" si="5"/>
        <v>0.29000000000000004</v>
      </c>
      <c r="Q37" s="70">
        <f t="shared" si="5"/>
        <v>0.25000000000000022</v>
      </c>
      <c r="R37" s="55"/>
      <c r="S37" s="54">
        <f t="shared" si="6"/>
        <v>1.3</v>
      </c>
      <c r="T37" s="54">
        <f t="shared" si="6"/>
        <v>1.36</v>
      </c>
      <c r="U37" s="54">
        <f t="shared" si="6"/>
        <v>1.3699999999999999</v>
      </c>
      <c r="V37" s="54">
        <f t="shared" si="6"/>
        <v>1.33</v>
      </c>
      <c r="W37" s="56">
        <f t="shared" si="6"/>
        <v>1.2699999999999998</v>
      </c>
      <c r="X37" s="71"/>
      <c r="Y37" s="22">
        <f t="shared" si="7"/>
        <v>1.1900000000000004</v>
      </c>
      <c r="Z37" s="22">
        <f t="shared" si="7"/>
        <v>1.2400000000000002</v>
      </c>
      <c r="AA37" s="22">
        <f t="shared" si="7"/>
        <v>1.29</v>
      </c>
      <c r="AB37" s="22">
        <f t="shared" si="7"/>
        <v>1.2599999999999998</v>
      </c>
      <c r="AC37" s="22">
        <f t="shared" si="7"/>
        <v>1.2199999999999998</v>
      </c>
      <c r="AD37" s="22">
        <f t="shared" si="7"/>
        <v>1.2200000000000006</v>
      </c>
      <c r="AE37" s="22">
        <f t="shared" si="7"/>
        <v>1.1200000000000001</v>
      </c>
      <c r="AF37" s="22">
        <f t="shared" si="7"/>
        <v>1.29</v>
      </c>
      <c r="AG37" s="22">
        <f t="shared" si="7"/>
        <v>1.21</v>
      </c>
      <c r="AH37" s="70">
        <f t="shared" si="7"/>
        <v>1.1200000000000001</v>
      </c>
    </row>
    <row r="38" spans="1:34" ht="16.5" x14ac:dyDescent="0.35">
      <c r="A38" s="55" t="s">
        <v>53</v>
      </c>
      <c r="B38" s="54">
        <f t="shared" si="4"/>
        <v>0.32000000000000028</v>
      </c>
      <c r="C38" s="54">
        <f t="shared" si="4"/>
        <v>0.26000000000000023</v>
      </c>
      <c r="D38" s="54">
        <f t="shared" si="4"/>
        <v>0.23999999999999977</v>
      </c>
      <c r="E38" s="54">
        <f t="shared" si="4"/>
        <v>0.2799999999999998</v>
      </c>
      <c r="F38" s="56">
        <f t="shared" si="4"/>
        <v>0.2200000000000002</v>
      </c>
      <c r="G38" s="71" t="s">
        <v>57</v>
      </c>
      <c r="H38" s="22">
        <f t="shared" si="5"/>
        <v>0.31000000000000005</v>
      </c>
      <c r="I38" s="22">
        <f t="shared" si="5"/>
        <v>0.25</v>
      </c>
      <c r="J38" s="22">
        <f t="shared" si="5"/>
        <v>0.23999999999999977</v>
      </c>
      <c r="K38" s="22">
        <f t="shared" si="5"/>
        <v>0.28000000000000025</v>
      </c>
      <c r="L38" s="22">
        <f t="shared" si="5"/>
        <v>0.25</v>
      </c>
      <c r="M38" s="22">
        <f t="shared" si="5"/>
        <v>0.28000000000000025</v>
      </c>
      <c r="N38" s="22">
        <f t="shared" si="5"/>
        <v>0.28000000000000025</v>
      </c>
      <c r="O38" s="22">
        <f t="shared" si="5"/>
        <v>0.30000000000000027</v>
      </c>
      <c r="P38" s="22">
        <f t="shared" si="5"/>
        <v>0.27</v>
      </c>
      <c r="Q38" s="70">
        <f t="shared" si="5"/>
        <v>0.29000000000000004</v>
      </c>
      <c r="R38" s="55" t="s">
        <v>53</v>
      </c>
      <c r="S38" s="54">
        <f t="shared" si="6"/>
        <v>0.98999999999999977</v>
      </c>
      <c r="T38" s="54">
        <f t="shared" si="6"/>
        <v>0.99000000000000021</v>
      </c>
      <c r="U38" s="54">
        <f t="shared" si="6"/>
        <v>0.96</v>
      </c>
      <c r="V38" s="54">
        <f t="shared" si="6"/>
        <v>0.91999999999999993</v>
      </c>
      <c r="W38" s="56">
        <f t="shared" si="6"/>
        <v>1</v>
      </c>
      <c r="X38" s="71" t="s">
        <v>57</v>
      </c>
      <c r="Y38" s="22">
        <f t="shared" si="7"/>
        <v>1.08</v>
      </c>
      <c r="Z38" s="22">
        <f t="shared" si="7"/>
        <v>1.2000000000000002</v>
      </c>
      <c r="AA38" s="22">
        <f t="shared" si="7"/>
        <v>1.2800000000000002</v>
      </c>
      <c r="AB38" s="22">
        <f t="shared" si="7"/>
        <v>0.99000000000000021</v>
      </c>
      <c r="AC38" s="22">
        <f t="shared" si="7"/>
        <v>1.0100000000000007</v>
      </c>
      <c r="AD38" s="22">
        <f t="shared" si="7"/>
        <v>1.0300000000000002</v>
      </c>
      <c r="AE38" s="22">
        <f t="shared" si="7"/>
        <v>1.0300000000000002</v>
      </c>
      <c r="AF38" s="22">
        <f t="shared" si="7"/>
        <v>1.1800000000000006</v>
      </c>
      <c r="AG38" s="22">
        <f t="shared" si="7"/>
        <v>1.1299999999999999</v>
      </c>
      <c r="AH38" s="70">
        <f t="shared" si="7"/>
        <v>1.08</v>
      </c>
    </row>
    <row r="39" spans="1:34" ht="16.5" x14ac:dyDescent="0.35">
      <c r="A39" s="55"/>
      <c r="B39" s="54">
        <f t="shared" si="4"/>
        <v>0.40000000000000036</v>
      </c>
      <c r="C39" s="54">
        <f t="shared" si="4"/>
        <v>0.3400000000000003</v>
      </c>
      <c r="D39" s="54">
        <f t="shared" si="4"/>
        <v>0.30999999999999961</v>
      </c>
      <c r="E39" s="54">
        <f t="shared" si="4"/>
        <v>0.26000000000000023</v>
      </c>
      <c r="F39" s="56">
        <f t="shared" si="4"/>
        <v>0.27</v>
      </c>
      <c r="G39" s="71"/>
      <c r="H39" s="22">
        <f t="shared" si="5"/>
        <v>0.2300000000000002</v>
      </c>
      <c r="I39" s="22">
        <f t="shared" si="5"/>
        <v>0.27</v>
      </c>
      <c r="J39" s="22">
        <f t="shared" si="5"/>
        <v>0.29999999999999982</v>
      </c>
      <c r="K39" s="22">
        <f t="shared" si="5"/>
        <v>0.25</v>
      </c>
      <c r="L39" s="22">
        <f t="shared" si="5"/>
        <v>0.19999999999999973</v>
      </c>
      <c r="M39" s="22">
        <f t="shared" si="5"/>
        <v>0.27</v>
      </c>
      <c r="N39" s="22">
        <f t="shared" si="5"/>
        <v>0.28000000000000025</v>
      </c>
      <c r="O39" s="22">
        <f t="shared" si="5"/>
        <v>0.19999999999999973</v>
      </c>
      <c r="P39" s="22">
        <f t="shared" si="5"/>
        <v>0.30000000000000027</v>
      </c>
      <c r="Q39" s="70">
        <f t="shared" si="5"/>
        <v>0.20999999999999996</v>
      </c>
      <c r="R39" s="55"/>
      <c r="S39" s="54">
        <f t="shared" si="6"/>
        <v>1.0099999999999998</v>
      </c>
      <c r="T39" s="54">
        <f t="shared" si="6"/>
        <v>1</v>
      </c>
      <c r="U39" s="54">
        <f t="shared" si="6"/>
        <v>0.98</v>
      </c>
      <c r="V39" s="54">
        <f t="shared" si="6"/>
        <v>0.98</v>
      </c>
      <c r="W39" s="56">
        <f t="shared" si="6"/>
        <v>1.02</v>
      </c>
      <c r="X39" s="71"/>
      <c r="Y39" s="22">
        <f t="shared" si="7"/>
        <v>1.0999999999999996</v>
      </c>
      <c r="Z39" s="22">
        <f t="shared" si="7"/>
        <v>1.3200000000000003</v>
      </c>
      <c r="AA39" s="22">
        <f t="shared" si="7"/>
        <v>1.0999999999999996</v>
      </c>
      <c r="AB39" s="22">
        <f t="shared" si="7"/>
        <v>1.1200000000000001</v>
      </c>
      <c r="AC39" s="22">
        <f t="shared" si="7"/>
        <v>1.2000000000000002</v>
      </c>
      <c r="AD39" s="22">
        <f t="shared" si="7"/>
        <v>1.2299999999999995</v>
      </c>
      <c r="AE39" s="22">
        <f t="shared" si="7"/>
        <v>1.17</v>
      </c>
      <c r="AF39" s="22">
        <f t="shared" si="7"/>
        <v>1.2999999999999998</v>
      </c>
      <c r="AG39" s="22">
        <f t="shared" si="7"/>
        <v>1.2199999999999998</v>
      </c>
      <c r="AH39" s="70">
        <f t="shared" si="7"/>
        <v>1.2599999999999998</v>
      </c>
    </row>
    <row r="40" spans="1:34" ht="16.5" x14ac:dyDescent="0.35">
      <c r="A40" s="55"/>
      <c r="B40" s="54">
        <f t="shared" si="4"/>
        <v>0.26000000000000023</v>
      </c>
      <c r="C40" s="54">
        <f t="shared" si="4"/>
        <v>0.29999999999999982</v>
      </c>
      <c r="D40" s="54">
        <f t="shared" si="4"/>
        <v>0.25</v>
      </c>
      <c r="E40" s="54">
        <f t="shared" si="4"/>
        <v>0.25999999999999979</v>
      </c>
      <c r="F40" s="56">
        <f t="shared" si="4"/>
        <v>0.2799999999999998</v>
      </c>
      <c r="G40" s="71"/>
      <c r="H40" s="22">
        <f t="shared" si="5"/>
        <v>0.31999999999999984</v>
      </c>
      <c r="I40" s="22">
        <f t="shared" si="5"/>
        <v>0.29999999999999982</v>
      </c>
      <c r="J40" s="22">
        <f t="shared" si="5"/>
        <v>0.35999999999999988</v>
      </c>
      <c r="K40" s="22">
        <f t="shared" si="5"/>
        <v>0.31000000000000005</v>
      </c>
      <c r="L40" s="22">
        <f t="shared" si="5"/>
        <v>0.31000000000000005</v>
      </c>
      <c r="M40" s="22">
        <f t="shared" si="5"/>
        <v>0.20000000000000018</v>
      </c>
      <c r="N40" s="22">
        <f t="shared" si="5"/>
        <v>0.25</v>
      </c>
      <c r="O40" s="22">
        <f t="shared" si="5"/>
        <v>0.28000000000000025</v>
      </c>
      <c r="P40" s="22">
        <f t="shared" si="5"/>
        <v>0.25</v>
      </c>
      <c r="Q40" s="70">
        <f t="shared" si="5"/>
        <v>0.18999999999999995</v>
      </c>
      <c r="R40" s="55"/>
      <c r="S40" s="54">
        <f t="shared" si="6"/>
        <v>0.97</v>
      </c>
      <c r="T40" s="54">
        <f t="shared" si="6"/>
        <v>0.94</v>
      </c>
      <c r="U40" s="54">
        <f t="shared" si="6"/>
        <v>0.98999999999999977</v>
      </c>
      <c r="V40" s="54">
        <f t="shared" si="6"/>
        <v>0.91000000000000014</v>
      </c>
      <c r="W40" s="56">
        <f t="shared" si="6"/>
        <v>0.96</v>
      </c>
      <c r="X40" s="71"/>
      <c r="Y40" s="22">
        <f t="shared" si="7"/>
        <v>1.0600000000000005</v>
      </c>
      <c r="Z40" s="22">
        <f t="shared" si="7"/>
        <v>1.21</v>
      </c>
      <c r="AA40" s="22">
        <f t="shared" si="7"/>
        <v>1.4100000000000001</v>
      </c>
      <c r="AB40" s="22">
        <f t="shared" si="7"/>
        <v>1.1399999999999997</v>
      </c>
      <c r="AC40" s="22">
        <f t="shared" si="7"/>
        <v>1.29</v>
      </c>
      <c r="AD40" s="22">
        <f t="shared" si="7"/>
        <v>1.21</v>
      </c>
      <c r="AE40" s="22">
        <f t="shared" si="7"/>
        <v>1.2199999999999998</v>
      </c>
      <c r="AF40" s="22">
        <f t="shared" si="7"/>
        <v>1.2300000000000004</v>
      </c>
      <c r="AG40" s="22">
        <f t="shared" si="7"/>
        <v>1.1300000000000008</v>
      </c>
      <c r="AH40" s="70">
        <f t="shared" si="7"/>
        <v>1.21</v>
      </c>
    </row>
    <row r="41" spans="1:34" ht="16.5" x14ac:dyDescent="0.35">
      <c r="A41" s="55"/>
      <c r="B41" s="54">
        <f t="shared" si="4"/>
        <v>0.2799999999999998</v>
      </c>
      <c r="C41" s="54">
        <f t="shared" si="4"/>
        <v>0.31000000000000005</v>
      </c>
      <c r="D41" s="54">
        <f t="shared" si="4"/>
        <v>0.25</v>
      </c>
      <c r="E41" s="54">
        <f t="shared" si="4"/>
        <v>0.29000000000000004</v>
      </c>
      <c r="F41" s="56">
        <f t="shared" si="4"/>
        <v>0.3400000000000003</v>
      </c>
      <c r="G41" s="71"/>
      <c r="H41" s="22">
        <f t="shared" si="5"/>
        <v>0.27</v>
      </c>
      <c r="I41" s="22">
        <f t="shared" si="5"/>
        <v>0.28000000000000003</v>
      </c>
      <c r="J41" s="22">
        <f t="shared" si="5"/>
        <v>0.29000000000000004</v>
      </c>
      <c r="K41" s="22">
        <f t="shared" si="5"/>
        <v>0.28000000000000025</v>
      </c>
      <c r="L41" s="22">
        <f t="shared" si="5"/>
        <v>0.17999999999999972</v>
      </c>
      <c r="M41" s="22">
        <f t="shared" si="5"/>
        <v>0.21999999999999975</v>
      </c>
      <c r="N41" s="22">
        <f t="shared" si="5"/>
        <v>0.22999999999999998</v>
      </c>
      <c r="O41" s="22">
        <f t="shared" si="5"/>
        <v>0.22999999999999998</v>
      </c>
      <c r="P41" s="22">
        <f t="shared" si="5"/>
        <v>0.21999999999999975</v>
      </c>
      <c r="Q41" s="70">
        <f t="shared" si="5"/>
        <v>0.20000000000000018</v>
      </c>
      <c r="R41" s="55"/>
      <c r="S41" s="54">
        <f t="shared" si="6"/>
        <v>1.0300000000000002</v>
      </c>
      <c r="T41" s="54">
        <f t="shared" si="6"/>
        <v>1.0000000000000002</v>
      </c>
      <c r="U41" s="54">
        <f t="shared" si="6"/>
        <v>1</v>
      </c>
      <c r="V41" s="54">
        <f t="shared" si="6"/>
        <v>0.96</v>
      </c>
      <c r="W41" s="56">
        <f t="shared" si="6"/>
        <v>0.89999999999999991</v>
      </c>
      <c r="X41" s="71"/>
      <c r="Y41" s="22">
        <f t="shared" si="7"/>
        <v>1.21</v>
      </c>
      <c r="Z41" s="22">
        <f t="shared" si="7"/>
        <v>1.1399999999999997</v>
      </c>
      <c r="AA41" s="22">
        <f t="shared" si="7"/>
        <v>1.2599999999999998</v>
      </c>
      <c r="AB41" s="22">
        <f t="shared" si="7"/>
        <v>1.17</v>
      </c>
      <c r="AC41" s="22">
        <f t="shared" si="7"/>
        <v>1.2599999999999998</v>
      </c>
      <c r="AD41" s="22">
        <f t="shared" si="7"/>
        <v>1.3200000000000003</v>
      </c>
      <c r="AE41" s="22">
        <f t="shared" si="7"/>
        <v>1.2399999999999993</v>
      </c>
      <c r="AF41" s="22">
        <f t="shared" si="7"/>
        <v>1.0599999999999996</v>
      </c>
      <c r="AG41" s="22">
        <f t="shared" si="7"/>
        <v>1.29</v>
      </c>
      <c r="AH41" s="70">
        <f t="shared" si="7"/>
        <v>1.2199999999999998</v>
      </c>
    </row>
    <row r="42" spans="1:34" thickBot="1" x14ac:dyDescent="0.4">
      <c r="A42" s="57"/>
      <c r="B42" s="58">
        <f t="shared" si="4"/>
        <v>0.35999999999999988</v>
      </c>
      <c r="C42" s="58">
        <f t="shared" si="4"/>
        <v>0.29000000000000004</v>
      </c>
      <c r="D42" s="58">
        <f t="shared" si="4"/>
        <v>0.29000000000000004</v>
      </c>
      <c r="E42" s="58">
        <f t="shared" si="4"/>
        <v>0.29000000000000004</v>
      </c>
      <c r="F42" s="59">
        <f t="shared" si="4"/>
        <v>0.37000000000000011</v>
      </c>
      <c r="G42" s="73"/>
      <c r="H42" s="36">
        <f t="shared" si="5"/>
        <v>0.19999999999999996</v>
      </c>
      <c r="I42" s="36">
        <f t="shared" si="5"/>
        <v>0.2799999999999998</v>
      </c>
      <c r="J42" s="36">
        <f t="shared" si="5"/>
        <v>0.16000000000000014</v>
      </c>
      <c r="K42" s="36">
        <f t="shared" si="5"/>
        <v>0.28000000000000025</v>
      </c>
      <c r="L42" s="36">
        <f t="shared" si="5"/>
        <v>0.20999999999999996</v>
      </c>
      <c r="M42" s="36">
        <f t="shared" si="5"/>
        <v>0.2799999999999998</v>
      </c>
      <c r="N42" s="36">
        <f t="shared" si="5"/>
        <v>0.20000000000000018</v>
      </c>
      <c r="O42" s="36">
        <f t="shared" si="5"/>
        <v>0.20999999999999996</v>
      </c>
      <c r="P42" s="36">
        <f t="shared" si="5"/>
        <v>0.2200000000000002</v>
      </c>
      <c r="Q42" s="74">
        <f t="shared" si="5"/>
        <v>0.2200000000000002</v>
      </c>
      <c r="R42" s="57"/>
      <c r="S42" s="58">
        <f t="shared" si="6"/>
        <v>0.96</v>
      </c>
      <c r="T42" s="58">
        <f t="shared" si="6"/>
        <v>1</v>
      </c>
      <c r="U42" s="58">
        <f t="shared" si="6"/>
        <v>0.94</v>
      </c>
      <c r="V42" s="58">
        <f t="shared" si="6"/>
        <v>1.0100000000000002</v>
      </c>
      <c r="W42" s="59">
        <f t="shared" si="6"/>
        <v>0.94</v>
      </c>
      <c r="X42" s="73"/>
      <c r="Y42" s="36">
        <f t="shared" si="7"/>
        <v>1.2399999999999993</v>
      </c>
      <c r="Z42" s="36">
        <f t="shared" si="7"/>
        <v>1.1400000000000006</v>
      </c>
      <c r="AA42" s="36">
        <f t="shared" si="7"/>
        <v>1.2400000000000002</v>
      </c>
      <c r="AB42" s="36">
        <f t="shared" si="7"/>
        <v>1.0200000000000005</v>
      </c>
      <c r="AC42" s="36">
        <f t="shared" si="7"/>
        <v>1.1700000000000008</v>
      </c>
      <c r="AD42" s="36">
        <f t="shared" si="7"/>
        <v>1.2599999999999998</v>
      </c>
      <c r="AE42" s="36">
        <f t="shared" si="7"/>
        <v>1.2199999999999998</v>
      </c>
      <c r="AF42" s="36">
        <f t="shared" si="7"/>
        <v>1.25</v>
      </c>
      <c r="AG42" s="36">
        <f t="shared" si="7"/>
        <v>1.1099999999999994</v>
      </c>
      <c r="AH42" s="74">
        <f t="shared" si="7"/>
        <v>1.1600000000000001</v>
      </c>
    </row>
    <row r="43" spans="1:34" thickTop="1" x14ac:dyDescent="0.35">
      <c r="A43" s="82" t="s">
        <v>65</v>
      </c>
      <c r="B43" s="60">
        <f>AVERAGE(B33:F37)</f>
        <v>0.29639999999999994</v>
      </c>
      <c r="C43" s="64" t="s">
        <v>51</v>
      </c>
      <c r="D43" s="60">
        <f>MAX(B33:F37)-MIN(B33:F37)</f>
        <v>0.14000000000000012</v>
      </c>
      <c r="E43" s="64" t="s">
        <v>50</v>
      </c>
      <c r="F43" s="61">
        <f>B43/(0.975/E27)</f>
        <v>0.51679999999999993</v>
      </c>
      <c r="G43" s="82" t="s">
        <v>65</v>
      </c>
      <c r="H43" s="60">
        <f>AVERAGE(H33:Q37)</f>
        <v>0.24264000000000011</v>
      </c>
      <c r="I43" s="64" t="s">
        <v>51</v>
      </c>
      <c r="J43" s="60">
        <f>MAX(H33:Q37)-MIN(H33:Q37)</f>
        <v>0.19000000000000039</v>
      </c>
      <c r="K43" s="64" t="s">
        <v>50</v>
      </c>
      <c r="L43" s="78">
        <f>H43/(0.975/K27)</f>
        <v>0.37329230769230787</v>
      </c>
      <c r="M43" s="79" t="s">
        <v>60</v>
      </c>
      <c r="N43" s="80">
        <f>1-(J43/2*H43)</f>
        <v>0.97694919999999996</v>
      </c>
      <c r="O43" s="84" t="s">
        <v>62</v>
      </c>
      <c r="P43" s="86">
        <f>MAX(H33:Q42)-MIN(H33:Q42)</f>
        <v>0.22999999999999998</v>
      </c>
      <c r="Q43" s="152"/>
      <c r="R43" s="82" t="s">
        <v>65</v>
      </c>
      <c r="S43" s="60">
        <f>AVERAGE(S33:W37)</f>
        <v>1.1975999999999998</v>
      </c>
      <c r="T43" s="64" t="s">
        <v>51</v>
      </c>
      <c r="U43" s="60">
        <f>MAX(S33:W37)-MIN(S33:W37)</f>
        <v>3.1000000000000005</v>
      </c>
      <c r="V43" s="64" t="s">
        <v>50</v>
      </c>
      <c r="W43" s="61">
        <f>S43/(0.975/V27)</f>
        <v>1.7196307692307686</v>
      </c>
      <c r="X43" s="82" t="s">
        <v>65</v>
      </c>
      <c r="Y43" s="60">
        <f>AVERAGE(Y33:AH37)</f>
        <v>1.2609999999999995</v>
      </c>
      <c r="Z43" s="64" t="s">
        <v>51</v>
      </c>
      <c r="AA43" s="60">
        <f>MAX(Y33:AH37)-MIN(Y33:AH37)</f>
        <v>0.29999999999999982</v>
      </c>
      <c r="AB43" s="64" t="s">
        <v>50</v>
      </c>
      <c r="AC43" s="78">
        <f>Y43/(0.975/AB27)</f>
        <v>1.9399999999999991</v>
      </c>
      <c r="AD43" s="79" t="s">
        <v>60</v>
      </c>
      <c r="AE43" s="80">
        <f>1-(AA43/2*Y43)</f>
        <v>0.81085000000000018</v>
      </c>
      <c r="AF43" s="84" t="s">
        <v>62</v>
      </c>
      <c r="AG43" s="86">
        <f>MAX(Y33:AH42)-MIN(Y33:AH42)</f>
        <v>0.42999999999999972</v>
      </c>
      <c r="AH43" s="152"/>
    </row>
    <row r="44" spans="1:34" thickBot="1" x14ac:dyDescent="0.4">
      <c r="A44" s="83" t="s">
        <v>64</v>
      </c>
      <c r="B44" s="62">
        <f>AVERAGE(B39:F42)</f>
        <v>0.3</v>
      </c>
      <c r="C44" s="65" t="s">
        <v>51</v>
      </c>
      <c r="D44" s="62">
        <f>MAX(B38:F42)-MIN(B38:F42)</f>
        <v>0.18000000000000016</v>
      </c>
      <c r="E44" s="65" t="s">
        <v>50</v>
      </c>
      <c r="F44" s="63">
        <f>B44/(0.975/E27)</f>
        <v>0.52307692307692311</v>
      </c>
      <c r="G44" s="83" t="s">
        <v>64</v>
      </c>
      <c r="H44" s="62">
        <f>AVERAGE(H39:Q42)</f>
        <v>0.24850000000000011</v>
      </c>
      <c r="I44" s="65" t="s">
        <v>51</v>
      </c>
      <c r="J44" s="62">
        <f>MAX(H38:Q42)-MIN(H38:Q42)</f>
        <v>0.19999999999999973</v>
      </c>
      <c r="K44" s="65" t="s">
        <v>50</v>
      </c>
      <c r="L44" s="75">
        <f>H44/(0.975/K27)</f>
        <v>0.38230769230769246</v>
      </c>
      <c r="M44" s="76" t="s">
        <v>60</v>
      </c>
      <c r="N44" s="81">
        <f>1-(J44/2*H44)</f>
        <v>0.97515000000000007</v>
      </c>
      <c r="O44" s="85" t="s">
        <v>63</v>
      </c>
      <c r="P44" s="87">
        <f>1-(P43/2*AVERAGE(H43:H44))</f>
        <v>0.97175944999999997</v>
      </c>
      <c r="Q44" s="153"/>
      <c r="R44" s="83" t="s">
        <v>64</v>
      </c>
      <c r="S44" s="62">
        <f>AVERAGE(S39:W42)</f>
        <v>0.97500000000000031</v>
      </c>
      <c r="T44" s="65" t="s">
        <v>51</v>
      </c>
      <c r="U44" s="62">
        <f>MAX(S38:W42)-MIN(S38:W42)</f>
        <v>0.13000000000000034</v>
      </c>
      <c r="V44" s="65" t="s">
        <v>50</v>
      </c>
      <c r="W44" s="63">
        <f>S44/(0.975/V27)</f>
        <v>1.4000000000000004</v>
      </c>
      <c r="X44" s="83" t="s">
        <v>64</v>
      </c>
      <c r="Y44" s="62">
        <f>AVERAGE(Y39:AH42)</f>
        <v>1.2027500000000004</v>
      </c>
      <c r="Z44" s="65" t="s">
        <v>51</v>
      </c>
      <c r="AA44" s="62">
        <f>MAX(Y38:AH42)-MIN(Y38:AH42)</f>
        <v>0.41999999999999993</v>
      </c>
      <c r="AB44" s="65" t="s">
        <v>50</v>
      </c>
      <c r="AC44" s="75">
        <f>Y44/(0.975/AB27)</f>
        <v>1.850384615384616</v>
      </c>
      <c r="AD44" s="76" t="s">
        <v>60</v>
      </c>
      <c r="AE44" s="81">
        <f>1-(AA44/2*Y44)</f>
        <v>0.74742249999999988</v>
      </c>
      <c r="AF44" s="85" t="s">
        <v>63</v>
      </c>
      <c r="AG44" s="87">
        <f>1-(AG43/2*AVERAGE(Y43:Y44))</f>
        <v>0.73514687500000009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614" priority="4" operator="notBetween">
      <formula>0.2</formula>
      <formula>0.404</formula>
    </cfRule>
  </conditionalFormatting>
  <conditionalFormatting sqref="E28">
    <cfRule type="cellIs" dxfId="613" priority="5" operator="notBetween">
      <formula>0.38</formula>
      <formula>0.72</formula>
    </cfRule>
  </conditionalFormatting>
  <conditionalFormatting sqref="K26">
    <cfRule type="cellIs" dxfId="612" priority="3" operator="notBetween">
      <formula>0.77</formula>
      <formula>0.91</formula>
    </cfRule>
  </conditionalFormatting>
  <conditionalFormatting sqref="K28">
    <cfRule type="cellIs" dxfId="611" priority="2" operator="notBetween">
      <formula>0.38</formula>
      <formula>0.72</formula>
    </cfRule>
  </conditionalFormatting>
  <conditionalFormatting sqref="AB26">
    <cfRule type="cellIs" dxfId="610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6CE7-9275-4041-A599-530D7A71747C}">
  <sheetPr>
    <pageSetUpPr fitToPage="1"/>
  </sheetPr>
  <dimension ref="A1:AH46"/>
  <sheetViews>
    <sheetView topLeftCell="H1" zoomScaleNormal="100" workbookViewId="0">
      <selection activeCell="AH24" sqref="AH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2.82</v>
      </c>
      <c r="C4" s="91">
        <v>2.94</v>
      </c>
      <c r="D4" s="91">
        <v>3.23</v>
      </c>
      <c r="E4" s="91">
        <v>3.13</v>
      </c>
      <c r="F4" s="95">
        <v>3.08</v>
      </c>
      <c r="G4" s="23" t="s">
        <v>74</v>
      </c>
      <c r="H4" s="91">
        <v>2.2200000000000002</v>
      </c>
      <c r="I4" s="91">
        <v>2.35</v>
      </c>
      <c r="J4" s="91">
        <v>2.41</v>
      </c>
      <c r="K4" s="91">
        <v>2.4</v>
      </c>
      <c r="L4" s="91">
        <v>2.36</v>
      </c>
      <c r="M4" s="91">
        <v>2.39</v>
      </c>
      <c r="N4" s="91">
        <v>2.35</v>
      </c>
      <c r="O4" s="91">
        <v>2.29</v>
      </c>
      <c r="P4" s="91">
        <v>2.21</v>
      </c>
      <c r="Q4" s="95">
        <v>2.15</v>
      </c>
      <c r="R4" s="108" t="s">
        <v>74</v>
      </c>
      <c r="S4" s="91"/>
      <c r="T4" s="91"/>
      <c r="U4" s="91"/>
      <c r="V4" s="91"/>
      <c r="W4" s="95"/>
      <c r="X4" s="23" t="s">
        <v>74</v>
      </c>
      <c r="Y4" s="91">
        <v>5.34</v>
      </c>
      <c r="Z4" s="91">
        <v>5.65</v>
      </c>
      <c r="AA4" s="91">
        <v>5.69</v>
      </c>
      <c r="AB4" s="91">
        <v>5.7</v>
      </c>
      <c r="AC4" s="91">
        <v>5.61</v>
      </c>
      <c r="AD4" s="91">
        <v>5.44</v>
      </c>
      <c r="AE4" s="91">
        <v>5.4</v>
      </c>
      <c r="AF4" s="91">
        <v>5.31</v>
      </c>
      <c r="AG4" s="91">
        <v>5.32</v>
      </c>
      <c r="AH4" s="95">
        <v>5.37</v>
      </c>
    </row>
    <row r="5" spans="1:34" ht="16.5" x14ac:dyDescent="0.35">
      <c r="A5" s="109"/>
      <c r="B5" s="91">
        <v>2.87</v>
      </c>
      <c r="C5" s="90">
        <v>2.94</v>
      </c>
      <c r="D5" s="90">
        <v>3.2</v>
      </c>
      <c r="E5" s="90">
        <v>3.17</v>
      </c>
      <c r="F5" s="94">
        <v>3.14</v>
      </c>
      <c r="G5" s="25"/>
      <c r="H5" s="91">
        <v>2.21</v>
      </c>
      <c r="I5" s="90">
        <v>2.31</v>
      </c>
      <c r="J5" s="90">
        <v>2.37</v>
      </c>
      <c r="K5" s="90">
        <v>2.33</v>
      </c>
      <c r="L5" s="90">
        <v>2.2999999999999998</v>
      </c>
      <c r="M5" s="90">
        <v>2.38</v>
      </c>
      <c r="N5" s="90">
        <v>2.34</v>
      </c>
      <c r="O5" s="90">
        <v>2.2799999999999998</v>
      </c>
      <c r="P5" s="90">
        <v>2.25</v>
      </c>
      <c r="Q5" s="94">
        <v>2.17</v>
      </c>
      <c r="R5" s="109"/>
      <c r="S5" s="91"/>
      <c r="T5" s="90"/>
      <c r="U5" s="90"/>
      <c r="V5" s="90"/>
      <c r="W5" s="94"/>
      <c r="X5" s="25"/>
      <c r="Y5" s="91">
        <v>5.55</v>
      </c>
      <c r="Z5" s="90">
        <v>5.65</v>
      </c>
      <c r="AA5" s="90">
        <v>5.66</v>
      </c>
      <c r="AB5" s="90">
        <v>5.71</v>
      </c>
      <c r="AC5" s="90">
        <v>5.59</v>
      </c>
      <c r="AD5" s="90">
        <v>5.52</v>
      </c>
      <c r="AE5" s="90">
        <v>5.49</v>
      </c>
      <c r="AF5" s="90">
        <v>5.48</v>
      </c>
      <c r="AG5" s="90">
        <v>5.4</v>
      </c>
      <c r="AH5" s="94">
        <v>5.41</v>
      </c>
    </row>
    <row r="6" spans="1:34" ht="16.5" x14ac:dyDescent="0.35">
      <c r="A6" s="109"/>
      <c r="B6" s="91">
        <v>2.79</v>
      </c>
      <c r="C6" s="90">
        <v>2.96</v>
      </c>
      <c r="D6" s="90">
        <v>3.18</v>
      </c>
      <c r="E6" s="90">
        <v>3.16</v>
      </c>
      <c r="F6" s="94">
        <v>3.11</v>
      </c>
      <c r="G6" s="25"/>
      <c r="H6" s="91">
        <v>2.16</v>
      </c>
      <c r="I6" s="90">
        <v>2.34</v>
      </c>
      <c r="J6" s="90">
        <v>2.37</v>
      </c>
      <c r="K6" s="90">
        <v>2.37</v>
      </c>
      <c r="L6" s="90">
        <v>2.35</v>
      </c>
      <c r="M6" s="90">
        <v>2.35</v>
      </c>
      <c r="N6" s="90">
        <v>2.38</v>
      </c>
      <c r="O6" s="90">
        <v>2.37</v>
      </c>
      <c r="P6" s="90">
        <v>2.21</v>
      </c>
      <c r="Q6" s="94">
        <v>2.25</v>
      </c>
      <c r="R6" s="109">
        <v>2.2599999999999998</v>
      </c>
      <c r="S6" s="91"/>
      <c r="T6" s="90"/>
      <c r="U6" s="90"/>
      <c r="V6" s="90"/>
      <c r="W6" s="94"/>
      <c r="X6" s="25"/>
      <c r="Y6" s="91">
        <v>5.45</v>
      </c>
      <c r="Z6" s="90">
        <v>5.75</v>
      </c>
      <c r="AA6" s="90">
        <v>5.58</v>
      </c>
      <c r="AB6" s="90">
        <v>5.71</v>
      </c>
      <c r="AC6" s="90">
        <v>5.77</v>
      </c>
      <c r="AD6" s="90">
        <v>5.5</v>
      </c>
      <c r="AE6" s="90">
        <v>5.49</v>
      </c>
      <c r="AF6" s="90">
        <v>5.47</v>
      </c>
      <c r="AG6" s="90">
        <v>5.37</v>
      </c>
      <c r="AH6" s="94">
        <v>5.45</v>
      </c>
    </row>
    <row r="7" spans="1:34" ht="16.5" x14ac:dyDescent="0.35">
      <c r="A7" s="109"/>
      <c r="B7" s="91">
        <v>2.81</v>
      </c>
      <c r="C7" s="90">
        <v>2.96</v>
      </c>
      <c r="D7" s="90">
        <v>3.2</v>
      </c>
      <c r="E7" s="90">
        <v>3.22</v>
      </c>
      <c r="F7" s="94">
        <v>3.19</v>
      </c>
      <c r="G7" s="25"/>
      <c r="H7" s="91">
        <v>2.2000000000000002</v>
      </c>
      <c r="I7" s="90">
        <v>2.31</v>
      </c>
      <c r="J7" s="90">
        <v>2.37</v>
      </c>
      <c r="K7" s="90">
        <v>2.4</v>
      </c>
      <c r="L7" s="90">
        <v>2.2999999999999998</v>
      </c>
      <c r="M7" s="90">
        <v>2.35</v>
      </c>
      <c r="N7" s="90">
        <v>2.35</v>
      </c>
      <c r="O7" s="90">
        <v>2.35</v>
      </c>
      <c r="P7" s="90">
        <v>2.2200000000000002</v>
      </c>
      <c r="Q7" s="94">
        <v>2.17</v>
      </c>
      <c r="R7" s="109"/>
      <c r="S7" s="91"/>
      <c r="T7" s="90"/>
      <c r="U7" s="90"/>
      <c r="V7" s="90"/>
      <c r="W7" s="94"/>
      <c r="X7" s="25"/>
      <c r="Y7" s="91">
        <v>5.35</v>
      </c>
      <c r="Z7" s="90">
        <v>5.71</v>
      </c>
      <c r="AA7" s="90">
        <v>5.77</v>
      </c>
      <c r="AB7" s="90">
        <v>5.67</v>
      </c>
      <c r="AC7" s="90">
        <v>5.73</v>
      </c>
      <c r="AD7" s="90">
        <v>5.54</v>
      </c>
      <c r="AE7" s="90">
        <v>5.46</v>
      </c>
      <c r="AF7" s="90">
        <v>5.47</v>
      </c>
      <c r="AG7" s="90">
        <v>5.41</v>
      </c>
      <c r="AH7" s="94">
        <v>5.45</v>
      </c>
    </row>
    <row r="8" spans="1:34" ht="16.5" x14ac:dyDescent="0.35">
      <c r="A8" s="109"/>
      <c r="B8" s="91">
        <v>2.67</v>
      </c>
      <c r="C8" s="90">
        <v>2.95</v>
      </c>
      <c r="D8" s="90">
        <v>3.12</v>
      </c>
      <c r="E8" s="90">
        <v>3.14</v>
      </c>
      <c r="F8" s="94">
        <v>3.04</v>
      </c>
      <c r="G8" s="25"/>
      <c r="H8" s="91">
        <v>2.1</v>
      </c>
      <c r="I8" s="90">
        <v>2.27</v>
      </c>
      <c r="J8" s="90">
        <v>2.3199999999999998</v>
      </c>
      <c r="K8" s="90">
        <v>2.36</v>
      </c>
      <c r="L8" s="90">
        <v>2.2999999999999998</v>
      </c>
      <c r="M8" s="90">
        <v>2.3199999999999998</v>
      </c>
      <c r="N8" s="90">
        <v>2.25</v>
      </c>
      <c r="O8" s="90">
        <v>2.2999999999999998</v>
      </c>
      <c r="P8" s="90">
        <v>2.29</v>
      </c>
      <c r="Q8" s="94">
        <v>2.15</v>
      </c>
      <c r="R8" s="109"/>
      <c r="S8" s="91"/>
      <c r="T8" s="90"/>
      <c r="U8" s="90"/>
      <c r="V8" s="90"/>
      <c r="W8" s="94"/>
      <c r="X8" s="25"/>
      <c r="Y8" s="91">
        <v>5.37</v>
      </c>
      <c r="Z8" s="90">
        <v>5.68</v>
      </c>
      <c r="AA8" s="90">
        <v>5.86</v>
      </c>
      <c r="AB8" s="90">
        <v>5.56</v>
      </c>
      <c r="AC8" s="90">
        <v>5.7</v>
      </c>
      <c r="AD8" s="90">
        <v>5.52</v>
      </c>
      <c r="AE8" s="90">
        <v>5.48</v>
      </c>
      <c r="AF8" s="90">
        <v>5.35</v>
      </c>
      <c r="AG8" s="90">
        <v>5.29</v>
      </c>
      <c r="AH8" s="94">
        <v>5.49</v>
      </c>
    </row>
    <row r="9" spans="1:34" ht="16.5" x14ac:dyDescent="0.35">
      <c r="A9" s="110"/>
      <c r="B9" s="90">
        <v>2.86</v>
      </c>
      <c r="C9" s="90">
        <v>2.89</v>
      </c>
      <c r="D9" s="90">
        <v>3.07</v>
      </c>
      <c r="E9" s="90">
        <v>3.28</v>
      </c>
      <c r="F9" s="94">
        <v>3.21</v>
      </c>
      <c r="G9" s="25"/>
      <c r="H9" s="90">
        <v>2.16</v>
      </c>
      <c r="I9" s="90">
        <v>2.35</v>
      </c>
      <c r="J9" s="90">
        <v>2.39</v>
      </c>
      <c r="K9" s="90">
        <v>2.36</v>
      </c>
      <c r="L9" s="90">
        <v>2.35</v>
      </c>
      <c r="M9" s="90">
        <v>2.27</v>
      </c>
      <c r="N9" s="90">
        <v>2.35</v>
      </c>
      <c r="O9" s="90">
        <v>2.36</v>
      </c>
      <c r="P9" s="90">
        <v>2.2999999999999998</v>
      </c>
      <c r="Q9" s="94">
        <v>2.25</v>
      </c>
      <c r="R9" s="110"/>
      <c r="S9" s="90"/>
      <c r="T9" s="90"/>
      <c r="U9" s="90"/>
      <c r="V9" s="90"/>
      <c r="W9" s="94"/>
      <c r="X9" s="25"/>
      <c r="Y9" s="90">
        <v>5.63</v>
      </c>
      <c r="Z9" s="90">
        <v>5.73</v>
      </c>
      <c r="AA9" s="90">
        <v>5.72</v>
      </c>
      <c r="AB9" s="90">
        <v>5.66</v>
      </c>
      <c r="AC9" s="90">
        <v>5.54</v>
      </c>
      <c r="AD9" s="90">
        <v>5.55</v>
      </c>
      <c r="AE9" s="90">
        <v>5.45</v>
      </c>
      <c r="AF9" s="90">
        <v>5.47</v>
      </c>
      <c r="AG9" s="90">
        <v>5.42</v>
      </c>
      <c r="AH9" s="94">
        <v>4.2699999999999996</v>
      </c>
    </row>
    <row r="10" spans="1:34" ht="16.5" x14ac:dyDescent="0.35">
      <c r="A10" s="111"/>
      <c r="B10" s="90">
        <v>2.93</v>
      </c>
      <c r="C10" s="90">
        <v>2.96</v>
      </c>
      <c r="D10" s="90">
        <v>3.11</v>
      </c>
      <c r="E10" s="90">
        <v>3.24</v>
      </c>
      <c r="F10" s="94">
        <v>3.2</v>
      </c>
      <c r="G10" s="31"/>
      <c r="H10" s="90">
        <v>2.2999999999999998</v>
      </c>
      <c r="I10" s="90">
        <v>2.4</v>
      </c>
      <c r="J10" s="90">
        <v>2.4500000000000002</v>
      </c>
      <c r="K10" s="90">
        <v>2.4500000000000002</v>
      </c>
      <c r="L10" s="90">
        <v>2.44</v>
      </c>
      <c r="M10" s="90">
        <v>2.44</v>
      </c>
      <c r="N10" s="90">
        <v>2.4300000000000002</v>
      </c>
      <c r="O10" s="90">
        <v>2.4</v>
      </c>
      <c r="P10" s="90">
        <v>2.31</v>
      </c>
      <c r="Q10" s="94">
        <v>2.2999999999999998</v>
      </c>
      <c r="R10" s="111"/>
      <c r="S10" s="90"/>
      <c r="T10" s="90"/>
      <c r="U10" s="90"/>
      <c r="V10" s="90"/>
      <c r="W10" s="94"/>
      <c r="X10" s="31"/>
      <c r="Y10" s="90">
        <v>5.63</v>
      </c>
      <c r="Z10" s="90">
        <v>5.77</v>
      </c>
      <c r="AA10" s="90">
        <v>5.58</v>
      </c>
      <c r="AB10" s="90">
        <v>5.82</v>
      </c>
      <c r="AC10" s="90">
        <v>5.71</v>
      </c>
      <c r="AD10" s="90">
        <v>5.68</v>
      </c>
      <c r="AE10" s="90">
        <v>5.54</v>
      </c>
      <c r="AF10" s="90">
        <v>5.5</v>
      </c>
      <c r="AG10" s="90">
        <v>5.49</v>
      </c>
      <c r="AH10" s="94">
        <v>5.56</v>
      </c>
    </row>
    <row r="11" spans="1:34" ht="16.5" x14ac:dyDescent="0.35">
      <c r="A11" s="109"/>
      <c r="B11" s="96">
        <v>2.89</v>
      </c>
      <c r="C11" s="96">
        <v>2.92</v>
      </c>
      <c r="D11" s="96">
        <v>3.16</v>
      </c>
      <c r="E11" s="96">
        <v>3.18</v>
      </c>
      <c r="F11" s="97">
        <v>3.13</v>
      </c>
      <c r="G11" s="23"/>
      <c r="H11" s="96">
        <v>2.23</v>
      </c>
      <c r="I11" s="96">
        <v>2.4300000000000002</v>
      </c>
      <c r="J11" s="96">
        <v>2.33</v>
      </c>
      <c r="K11" s="96">
        <v>2.44</v>
      </c>
      <c r="L11" s="96">
        <v>2.39</v>
      </c>
      <c r="M11" s="96">
        <v>2.37</v>
      </c>
      <c r="N11" s="96">
        <v>2.34</v>
      </c>
      <c r="O11" s="96">
        <v>2.38</v>
      </c>
      <c r="P11" s="96">
        <v>2.27</v>
      </c>
      <c r="Q11" s="97">
        <v>2.27</v>
      </c>
      <c r="R11" s="109"/>
      <c r="S11" s="96"/>
      <c r="T11" s="96"/>
      <c r="U11" s="96"/>
      <c r="V11" s="96"/>
      <c r="W11" s="97"/>
      <c r="X11" s="23"/>
      <c r="Y11" s="96">
        <v>5.51</v>
      </c>
      <c r="Z11" s="96">
        <v>5.75</v>
      </c>
      <c r="AA11" s="96">
        <v>5.84</v>
      </c>
      <c r="AB11" s="96">
        <v>5.75</v>
      </c>
      <c r="AC11" s="96">
        <v>5.75</v>
      </c>
      <c r="AD11" s="96">
        <v>5.56</v>
      </c>
      <c r="AE11" s="96">
        <v>5.58</v>
      </c>
      <c r="AF11" s="96">
        <v>5.48</v>
      </c>
      <c r="AG11" s="96">
        <v>5.45</v>
      </c>
      <c r="AH11" s="97">
        <v>5.24</v>
      </c>
    </row>
    <row r="12" spans="1:34" ht="16.5" x14ac:dyDescent="0.35">
      <c r="A12" s="109"/>
      <c r="B12" s="90">
        <v>2.85</v>
      </c>
      <c r="C12" s="90">
        <v>2.85</v>
      </c>
      <c r="D12" s="90">
        <v>3.15</v>
      </c>
      <c r="E12" s="90">
        <v>3.23</v>
      </c>
      <c r="F12" s="94">
        <v>3.29</v>
      </c>
      <c r="G12" s="25"/>
      <c r="H12" s="90">
        <v>2.2000000000000002</v>
      </c>
      <c r="I12" s="90">
        <v>2.29</v>
      </c>
      <c r="J12" s="90">
        <v>2.37</v>
      </c>
      <c r="K12" s="90">
        <v>2.34</v>
      </c>
      <c r="L12" s="90">
        <v>2.3199999999999998</v>
      </c>
      <c r="M12" s="90">
        <v>2.37</v>
      </c>
      <c r="N12" s="90">
        <v>2.34</v>
      </c>
      <c r="O12" s="90">
        <v>2.33</v>
      </c>
      <c r="P12" s="90">
        <v>2.31</v>
      </c>
      <c r="Q12" s="94">
        <v>2.25</v>
      </c>
      <c r="R12" s="109"/>
      <c r="S12" s="90"/>
      <c r="T12" s="90"/>
      <c r="U12" s="90"/>
      <c r="V12" s="90"/>
      <c r="W12" s="94"/>
      <c r="X12" s="25"/>
      <c r="Y12" s="90">
        <v>5.66</v>
      </c>
      <c r="Z12" s="90">
        <v>5.74</v>
      </c>
      <c r="AA12" s="90">
        <v>5.77</v>
      </c>
      <c r="AB12" s="90">
        <v>5.68</v>
      </c>
      <c r="AC12" s="90">
        <v>5.62</v>
      </c>
      <c r="AD12" s="90">
        <v>5.57</v>
      </c>
      <c r="AE12" s="90">
        <v>5.55</v>
      </c>
      <c r="AF12" s="90">
        <v>5.51</v>
      </c>
      <c r="AG12" s="90">
        <v>5.42</v>
      </c>
      <c r="AH12" s="94">
        <v>5.4</v>
      </c>
    </row>
    <row r="13" spans="1:34" thickBot="1" x14ac:dyDescent="0.4">
      <c r="A13" s="112"/>
      <c r="B13" s="92">
        <v>2.81</v>
      </c>
      <c r="C13" s="92">
        <v>2.91</v>
      </c>
      <c r="D13" s="92">
        <v>3.13</v>
      </c>
      <c r="E13" s="92">
        <v>3.18</v>
      </c>
      <c r="F13" s="93">
        <v>3.13</v>
      </c>
      <c r="G13" s="33"/>
      <c r="H13" s="92">
        <v>2.1800000000000002</v>
      </c>
      <c r="I13" s="92">
        <v>2.2799999999999998</v>
      </c>
      <c r="J13" s="92">
        <v>2.29</v>
      </c>
      <c r="K13" s="92">
        <v>2.3199999999999998</v>
      </c>
      <c r="L13" s="92">
        <v>2.27</v>
      </c>
      <c r="M13" s="92">
        <v>2.2999999999999998</v>
      </c>
      <c r="N13" s="92">
        <v>2.2799999999999998</v>
      </c>
      <c r="O13" s="92">
        <v>2.2000000000000002</v>
      </c>
      <c r="P13" s="92">
        <v>2.2400000000000002</v>
      </c>
      <c r="Q13" s="93">
        <v>2.29</v>
      </c>
      <c r="R13" s="112"/>
      <c r="S13" s="92"/>
      <c r="T13" s="92"/>
      <c r="U13" s="92"/>
      <c r="V13" s="92"/>
      <c r="W13" s="93"/>
      <c r="X13" s="33"/>
      <c r="Y13" s="92">
        <v>5.59</v>
      </c>
      <c r="Z13" s="92">
        <v>5.78</v>
      </c>
      <c r="AA13" s="92">
        <v>5.85</v>
      </c>
      <c r="AB13" s="92">
        <v>5.77</v>
      </c>
      <c r="AC13" s="92">
        <v>5.63</v>
      </c>
      <c r="AD13" s="92">
        <v>5.48</v>
      </c>
      <c r="AE13" s="92">
        <v>5.44</v>
      </c>
      <c r="AF13" s="92">
        <v>5.4</v>
      </c>
      <c r="AG13" s="92">
        <v>5.37</v>
      </c>
      <c r="AH13" s="93">
        <v>5.36</v>
      </c>
    </row>
    <row r="14" spans="1:34" ht="16.5" x14ac:dyDescent="0.35">
      <c r="A14" s="113" t="s">
        <v>75</v>
      </c>
      <c r="B14" s="114">
        <v>2.4900000000000002</v>
      </c>
      <c r="C14" s="115">
        <v>2.62</v>
      </c>
      <c r="D14" s="115">
        <v>2.82</v>
      </c>
      <c r="E14" s="115">
        <v>2.81</v>
      </c>
      <c r="F14" s="116">
        <v>2.79</v>
      </c>
      <c r="G14" s="113" t="s">
        <v>75</v>
      </c>
      <c r="H14" s="115">
        <v>1.98</v>
      </c>
      <c r="I14" s="115">
        <v>2.11</v>
      </c>
      <c r="J14" s="115">
        <v>2.14</v>
      </c>
      <c r="K14" s="115">
        <v>2.1</v>
      </c>
      <c r="L14" s="115">
        <v>2.08</v>
      </c>
      <c r="M14" s="115">
        <v>2.14</v>
      </c>
      <c r="N14" s="115">
        <v>2.09</v>
      </c>
      <c r="O14" s="115">
        <v>2.0299999999999998</v>
      </c>
      <c r="P14" s="115">
        <v>1.97</v>
      </c>
      <c r="Q14" s="116">
        <v>1.99</v>
      </c>
      <c r="R14" s="113" t="s">
        <v>75</v>
      </c>
      <c r="S14" s="114"/>
      <c r="T14" s="115"/>
      <c r="U14" s="115"/>
      <c r="V14" s="115"/>
      <c r="W14" s="116"/>
      <c r="X14" s="113" t="s">
        <v>75</v>
      </c>
      <c r="Y14" s="115">
        <v>4.18</v>
      </c>
      <c r="Z14" s="115">
        <v>4.29</v>
      </c>
      <c r="AA14" s="115">
        <v>4.51</v>
      </c>
      <c r="AB14" s="115">
        <v>4.51</v>
      </c>
      <c r="AC14" s="115">
        <v>4.49</v>
      </c>
      <c r="AD14" s="115">
        <v>4.3499999999999996</v>
      </c>
      <c r="AE14" s="115">
        <v>4.25</v>
      </c>
      <c r="AF14" s="115">
        <v>4.26</v>
      </c>
      <c r="AG14" s="115">
        <v>4.12</v>
      </c>
      <c r="AH14" s="116">
        <v>4.17</v>
      </c>
    </row>
    <row r="15" spans="1:34" ht="16.5" x14ac:dyDescent="0.35">
      <c r="A15" s="14"/>
      <c r="B15" s="98">
        <v>2.5299999999999998</v>
      </c>
      <c r="C15" s="98">
        <v>2.62</v>
      </c>
      <c r="D15" s="98">
        <v>2.85</v>
      </c>
      <c r="E15" s="98">
        <v>2.81</v>
      </c>
      <c r="F15" s="99">
        <v>2.77</v>
      </c>
      <c r="G15" s="25"/>
      <c r="H15" s="98">
        <v>2.0099999999999998</v>
      </c>
      <c r="I15" s="98">
        <v>2.14</v>
      </c>
      <c r="J15" s="98">
        <v>2.11</v>
      </c>
      <c r="K15" s="98">
        <v>2.11</v>
      </c>
      <c r="L15" s="98">
        <v>2.11</v>
      </c>
      <c r="M15" s="98">
        <v>2.14</v>
      </c>
      <c r="N15" s="98">
        <v>2.11</v>
      </c>
      <c r="O15" s="98">
        <v>2.06</v>
      </c>
      <c r="P15" s="98">
        <v>1.98</v>
      </c>
      <c r="Q15" s="99">
        <v>1.96</v>
      </c>
      <c r="R15" s="14"/>
      <c r="S15" s="98"/>
      <c r="T15" s="98"/>
      <c r="U15" s="98"/>
      <c r="V15" s="98"/>
      <c r="W15" s="99"/>
      <c r="X15" s="25"/>
      <c r="Y15" s="98">
        <v>4.24</v>
      </c>
      <c r="Z15" s="98">
        <v>4.3499999999999996</v>
      </c>
      <c r="AA15" s="98">
        <v>4.54</v>
      </c>
      <c r="AB15" s="98">
        <v>4.49</v>
      </c>
      <c r="AC15" s="98">
        <v>4.5599999999999996</v>
      </c>
      <c r="AD15" s="98">
        <v>4.3899999999999997</v>
      </c>
      <c r="AE15" s="98">
        <v>4.21</v>
      </c>
      <c r="AF15" s="98">
        <v>4.16</v>
      </c>
      <c r="AG15" s="98">
        <v>4.13</v>
      </c>
      <c r="AH15" s="99">
        <v>4.2</v>
      </c>
    </row>
    <row r="16" spans="1:34" ht="16.5" x14ac:dyDescent="0.35">
      <c r="A16" s="14"/>
      <c r="B16" s="98">
        <v>2.4900000000000002</v>
      </c>
      <c r="C16" s="98">
        <v>2.59</v>
      </c>
      <c r="D16" s="98">
        <v>2.82</v>
      </c>
      <c r="E16" s="98">
        <v>2.85</v>
      </c>
      <c r="F16" s="99">
        <v>2.79</v>
      </c>
      <c r="G16" s="25"/>
      <c r="H16" s="98">
        <v>1.98</v>
      </c>
      <c r="I16" s="98">
        <v>2.11</v>
      </c>
      <c r="J16" s="98">
        <v>2.12</v>
      </c>
      <c r="K16" s="98">
        <v>2.14</v>
      </c>
      <c r="L16" s="98">
        <v>2.13</v>
      </c>
      <c r="M16" s="98">
        <v>2.12</v>
      </c>
      <c r="N16" s="98">
        <v>2.11</v>
      </c>
      <c r="O16" s="98">
        <v>2.08</v>
      </c>
      <c r="P16" s="98">
        <v>1.97</v>
      </c>
      <c r="Q16" s="99">
        <v>1.94</v>
      </c>
      <c r="R16" s="14"/>
      <c r="S16" s="98"/>
      <c r="T16" s="98"/>
      <c r="U16" s="98"/>
      <c r="V16" s="98"/>
      <c r="W16" s="99"/>
      <c r="X16" s="25"/>
      <c r="Y16" s="98">
        <v>4.17</v>
      </c>
      <c r="Z16" s="98">
        <v>4.4000000000000004</v>
      </c>
      <c r="AA16" s="98">
        <v>4.53</v>
      </c>
      <c r="AB16" s="98">
        <v>4.5</v>
      </c>
      <c r="AC16" s="98">
        <v>4.46</v>
      </c>
      <c r="AD16" s="98">
        <v>4.32</v>
      </c>
      <c r="AE16" s="98">
        <v>4.22</v>
      </c>
      <c r="AF16" s="98">
        <v>4.13</v>
      </c>
      <c r="AG16" s="98">
        <v>4.12</v>
      </c>
      <c r="AH16" s="99">
        <v>4.2300000000000004</v>
      </c>
    </row>
    <row r="17" spans="1:34" ht="16.5" x14ac:dyDescent="0.35">
      <c r="A17" s="14"/>
      <c r="B17" s="98">
        <v>2.48</v>
      </c>
      <c r="C17" s="98">
        <v>2.61</v>
      </c>
      <c r="D17" s="98">
        <v>2.83</v>
      </c>
      <c r="E17" s="98">
        <v>2.83</v>
      </c>
      <c r="F17" s="99">
        <v>2.76</v>
      </c>
      <c r="G17" s="25"/>
      <c r="H17" s="98">
        <v>2</v>
      </c>
      <c r="I17" s="98">
        <v>2.11</v>
      </c>
      <c r="J17" s="98">
        <v>2.14</v>
      </c>
      <c r="K17" s="98">
        <v>2.13</v>
      </c>
      <c r="L17" s="98">
        <v>2.09</v>
      </c>
      <c r="M17" s="98">
        <v>2.1</v>
      </c>
      <c r="N17" s="98">
        <v>2.12</v>
      </c>
      <c r="O17" s="98">
        <v>2.09</v>
      </c>
      <c r="P17" s="98">
        <v>1.97</v>
      </c>
      <c r="Q17" s="99">
        <v>1.93</v>
      </c>
      <c r="R17" s="14"/>
      <c r="S17" s="98"/>
      <c r="T17" s="98"/>
      <c r="U17" s="98"/>
      <c r="V17" s="98"/>
      <c r="W17" s="99"/>
      <c r="X17" s="25"/>
      <c r="Y17" s="98">
        <v>4.2</v>
      </c>
      <c r="Z17" s="98">
        <v>4.3899999999999997</v>
      </c>
      <c r="AA17" s="98">
        <v>4.47</v>
      </c>
      <c r="AB17" s="98">
        <v>4.49</v>
      </c>
      <c r="AC17" s="98">
        <v>4.5</v>
      </c>
      <c r="AD17" s="98">
        <v>4.32</v>
      </c>
      <c r="AE17" s="98">
        <v>4.1900000000000004</v>
      </c>
      <c r="AF17" s="98">
        <v>4.17</v>
      </c>
      <c r="AG17" s="98">
        <v>4.09</v>
      </c>
      <c r="AH17" s="99">
        <v>4.17</v>
      </c>
    </row>
    <row r="18" spans="1:34" ht="16.5" x14ac:dyDescent="0.35">
      <c r="A18" s="14"/>
      <c r="B18" s="98">
        <v>2.46</v>
      </c>
      <c r="C18" s="98">
        <v>2.56</v>
      </c>
      <c r="D18" s="98">
        <v>2.73</v>
      </c>
      <c r="E18" s="98">
        <v>2.74</v>
      </c>
      <c r="F18" s="99">
        <v>2.73</v>
      </c>
      <c r="G18" s="25"/>
      <c r="H18" s="98">
        <v>1.95</v>
      </c>
      <c r="I18" s="98">
        <v>2.0499999999999998</v>
      </c>
      <c r="J18" s="98">
        <v>2.09</v>
      </c>
      <c r="K18" s="98">
        <v>2.09</v>
      </c>
      <c r="L18" s="98">
        <v>2.0699999999999998</v>
      </c>
      <c r="M18" s="98">
        <v>2.06</v>
      </c>
      <c r="N18" s="98">
        <v>2.04</v>
      </c>
      <c r="O18" s="98">
        <v>1.93</v>
      </c>
      <c r="P18" s="98">
        <v>1.95</v>
      </c>
      <c r="Q18" s="99">
        <v>1.92</v>
      </c>
      <c r="R18" s="14"/>
      <c r="S18" s="98"/>
      <c r="T18" s="98"/>
      <c r="U18" s="98"/>
      <c r="V18" s="98"/>
      <c r="W18" s="99"/>
      <c r="X18" s="25"/>
      <c r="Y18" s="98">
        <v>4.08</v>
      </c>
      <c r="Z18" s="98">
        <v>4.32</v>
      </c>
      <c r="AA18" s="98">
        <v>4.4400000000000004</v>
      </c>
      <c r="AB18" s="98">
        <v>4.43</v>
      </c>
      <c r="AC18" s="98">
        <v>4.5199999999999996</v>
      </c>
      <c r="AD18" s="98">
        <v>4.4000000000000004</v>
      </c>
      <c r="AE18" s="98">
        <v>4.1399999999999997</v>
      </c>
      <c r="AF18" s="98">
        <v>4.09</v>
      </c>
      <c r="AG18" s="98">
        <v>4.12</v>
      </c>
      <c r="AH18" s="99">
        <v>4.1399999999999997</v>
      </c>
    </row>
    <row r="19" spans="1:34" ht="16.5" x14ac:dyDescent="0.35">
      <c r="A19" s="14"/>
      <c r="B19" s="98">
        <v>2.5099999999999998</v>
      </c>
      <c r="C19" s="98">
        <v>2.56</v>
      </c>
      <c r="D19" s="98">
        <v>2.77</v>
      </c>
      <c r="E19" s="98">
        <v>2.89</v>
      </c>
      <c r="F19" s="99">
        <v>2.85</v>
      </c>
      <c r="G19" s="25"/>
      <c r="H19" s="98">
        <v>1.92</v>
      </c>
      <c r="I19" s="98">
        <v>2.0099999999999998</v>
      </c>
      <c r="J19" s="98">
        <v>2.11</v>
      </c>
      <c r="K19" s="98">
        <v>2.1</v>
      </c>
      <c r="L19" s="98">
        <v>2.06</v>
      </c>
      <c r="M19" s="98">
        <v>2.1</v>
      </c>
      <c r="N19" s="98">
        <v>2.0499999999999998</v>
      </c>
      <c r="O19" s="98">
        <v>2.04</v>
      </c>
      <c r="P19" s="98">
        <v>2.0099999999999998</v>
      </c>
      <c r="Q19" s="99">
        <v>1.98</v>
      </c>
      <c r="R19" s="14"/>
      <c r="S19" s="98"/>
      <c r="T19" s="98"/>
      <c r="U19" s="98"/>
      <c r="V19" s="98"/>
      <c r="W19" s="99"/>
      <c r="X19" s="25"/>
      <c r="Y19" s="98">
        <v>4.59</v>
      </c>
      <c r="Z19" s="98">
        <v>4.71</v>
      </c>
      <c r="AA19" s="98">
        <v>4.63</v>
      </c>
      <c r="AB19" s="98">
        <v>4.63</v>
      </c>
      <c r="AC19" s="98">
        <v>4.5999999999999996</v>
      </c>
      <c r="AD19" s="98">
        <v>4.49</v>
      </c>
      <c r="AE19" s="98">
        <v>4.3899999999999997</v>
      </c>
      <c r="AF19" s="98">
        <v>4.3899999999999997</v>
      </c>
      <c r="AG19" s="98">
        <v>4.3899999999999997</v>
      </c>
      <c r="AH19" s="99">
        <v>4.2699999999999996</v>
      </c>
    </row>
    <row r="20" spans="1:34" ht="16.5" x14ac:dyDescent="0.35">
      <c r="A20" s="14"/>
      <c r="B20" s="98">
        <v>2.4700000000000002</v>
      </c>
      <c r="C20" s="98">
        <v>2.57</v>
      </c>
      <c r="D20" s="98">
        <v>2.8</v>
      </c>
      <c r="E20" s="98">
        <v>2.86</v>
      </c>
      <c r="F20" s="99">
        <v>2.81</v>
      </c>
      <c r="G20" s="25"/>
      <c r="H20" s="98">
        <v>2.0299999999999998</v>
      </c>
      <c r="I20" s="98">
        <v>2.12</v>
      </c>
      <c r="J20" s="98">
        <v>2.2200000000000002</v>
      </c>
      <c r="K20" s="98">
        <v>2.21</v>
      </c>
      <c r="L20" s="98">
        <v>2.16</v>
      </c>
      <c r="M20" s="98">
        <v>2.15</v>
      </c>
      <c r="N20" s="98">
        <v>2.14</v>
      </c>
      <c r="O20" s="98">
        <v>2.15</v>
      </c>
      <c r="P20" s="98">
        <v>1.99</v>
      </c>
      <c r="Q20" s="99">
        <v>2.02</v>
      </c>
      <c r="R20" s="14"/>
      <c r="S20" s="98"/>
      <c r="T20" s="98"/>
      <c r="U20" s="98"/>
      <c r="V20" s="98"/>
      <c r="W20" s="99"/>
      <c r="X20" s="25"/>
      <c r="Y20" s="98">
        <v>4.5599999999999996</v>
      </c>
      <c r="Z20" s="98">
        <v>4.6500000000000004</v>
      </c>
      <c r="AA20" s="98">
        <v>4.6500000000000004</v>
      </c>
      <c r="AB20" s="98">
        <v>4.59</v>
      </c>
      <c r="AC20" s="98">
        <v>4.5599999999999996</v>
      </c>
      <c r="AD20" s="98">
        <v>4.47</v>
      </c>
      <c r="AE20" s="98">
        <v>4.41</v>
      </c>
      <c r="AF20" s="98">
        <v>4.4800000000000004</v>
      </c>
      <c r="AG20" s="98">
        <v>4.28</v>
      </c>
      <c r="AH20" s="99">
        <v>4.33</v>
      </c>
    </row>
    <row r="21" spans="1:34" ht="16.5" x14ac:dyDescent="0.35">
      <c r="A21" s="14"/>
      <c r="B21" s="98">
        <v>2.41</v>
      </c>
      <c r="C21" s="98">
        <v>2.57</v>
      </c>
      <c r="D21" s="98">
        <v>2.76</v>
      </c>
      <c r="E21" s="98">
        <v>2.85</v>
      </c>
      <c r="F21" s="99">
        <v>2.77</v>
      </c>
      <c r="G21" s="25"/>
      <c r="H21" s="98">
        <v>1.97</v>
      </c>
      <c r="I21" s="98">
        <v>2.08</v>
      </c>
      <c r="J21" s="98">
        <v>2.14</v>
      </c>
      <c r="K21" s="98">
        <v>2.16</v>
      </c>
      <c r="L21" s="98">
        <v>2.14</v>
      </c>
      <c r="M21" s="98">
        <v>2.16</v>
      </c>
      <c r="N21" s="98">
        <v>2.14</v>
      </c>
      <c r="O21" s="98">
        <v>2.16</v>
      </c>
      <c r="P21" s="98">
        <v>2.0099999999999998</v>
      </c>
      <c r="Q21" s="99">
        <v>2.0099999999999998</v>
      </c>
      <c r="R21" s="14"/>
      <c r="S21" s="98"/>
      <c r="T21" s="98"/>
      <c r="U21" s="98"/>
      <c r="V21" s="98"/>
      <c r="W21" s="99"/>
      <c r="X21" s="25"/>
      <c r="Y21" s="98">
        <v>4.53</v>
      </c>
      <c r="Z21" s="98">
        <v>4.72</v>
      </c>
      <c r="AA21" s="98">
        <v>4.66</v>
      </c>
      <c r="AB21" s="98">
        <v>4.6500000000000004</v>
      </c>
      <c r="AC21" s="98">
        <v>4.53</v>
      </c>
      <c r="AD21" s="98">
        <v>4.4400000000000004</v>
      </c>
      <c r="AE21" s="98">
        <v>4.4000000000000004</v>
      </c>
      <c r="AF21" s="98">
        <v>4.43</v>
      </c>
      <c r="AG21" s="98">
        <v>4.32</v>
      </c>
      <c r="AH21" s="99">
        <v>4.3600000000000003</v>
      </c>
    </row>
    <row r="22" spans="1:34" ht="16.5" x14ac:dyDescent="0.35">
      <c r="A22" s="14"/>
      <c r="B22" s="98">
        <v>2.48</v>
      </c>
      <c r="C22" s="98">
        <v>2.5299999999999998</v>
      </c>
      <c r="D22" s="98">
        <v>2.79</v>
      </c>
      <c r="E22" s="98">
        <v>2.89</v>
      </c>
      <c r="F22" s="99">
        <v>2.87</v>
      </c>
      <c r="G22" s="25"/>
      <c r="H22" s="98">
        <v>1.96</v>
      </c>
      <c r="I22" s="98">
        <v>2.0299999999999998</v>
      </c>
      <c r="J22" s="98">
        <v>2.14</v>
      </c>
      <c r="K22" s="98">
        <v>2.13</v>
      </c>
      <c r="L22" s="98">
        <v>2.1</v>
      </c>
      <c r="M22" s="98">
        <v>2.13</v>
      </c>
      <c r="N22" s="98">
        <v>2.11</v>
      </c>
      <c r="O22" s="98">
        <v>2.0699999999999998</v>
      </c>
      <c r="P22" s="98">
        <v>2</v>
      </c>
      <c r="Q22" s="99">
        <v>2.0299999999999998</v>
      </c>
      <c r="R22" s="14"/>
      <c r="S22" s="98"/>
      <c r="T22" s="98"/>
      <c r="U22" s="98"/>
      <c r="V22" s="98"/>
      <c r="W22" s="99"/>
      <c r="X22" s="25"/>
      <c r="Y22" s="98">
        <v>4.47</v>
      </c>
      <c r="Z22" s="98">
        <v>4.71</v>
      </c>
      <c r="AA22" s="98">
        <v>4.68</v>
      </c>
      <c r="AB22" s="98">
        <v>4.58</v>
      </c>
      <c r="AC22" s="98">
        <v>4.53</v>
      </c>
      <c r="AD22" s="98">
        <v>4.42</v>
      </c>
      <c r="AE22" s="98">
        <v>4.4000000000000004</v>
      </c>
      <c r="AF22" s="98">
        <v>4.43</v>
      </c>
      <c r="AG22" s="98">
        <v>4.32</v>
      </c>
      <c r="AH22" s="99">
        <v>4.28</v>
      </c>
    </row>
    <row r="23" spans="1:34" thickBot="1" x14ac:dyDescent="0.4">
      <c r="A23" s="107"/>
      <c r="B23" s="117">
        <v>2.4700000000000002</v>
      </c>
      <c r="C23" s="117">
        <v>2.5499999999999998</v>
      </c>
      <c r="D23" s="117">
        <v>2.81</v>
      </c>
      <c r="E23" s="117">
        <v>2.85</v>
      </c>
      <c r="F23" s="118">
        <v>2.81</v>
      </c>
      <c r="G23" s="106"/>
      <c r="H23" s="117">
        <v>1.95</v>
      </c>
      <c r="I23" s="117">
        <v>2.0699999999999998</v>
      </c>
      <c r="J23" s="117">
        <v>2.15</v>
      </c>
      <c r="K23" s="117">
        <v>2.11</v>
      </c>
      <c r="L23" s="117">
        <v>2.1</v>
      </c>
      <c r="M23" s="117">
        <v>2.1</v>
      </c>
      <c r="N23" s="117">
        <v>2.0499999999999998</v>
      </c>
      <c r="O23" s="117">
        <v>2.0499999999999998</v>
      </c>
      <c r="P23" s="117">
        <v>1.98</v>
      </c>
      <c r="Q23" s="118">
        <v>2.08</v>
      </c>
      <c r="R23" s="107"/>
      <c r="S23" s="117"/>
      <c r="T23" s="117"/>
      <c r="U23" s="117"/>
      <c r="V23" s="117"/>
      <c r="W23" s="118"/>
      <c r="X23" s="106"/>
      <c r="Y23" s="117">
        <v>4.4800000000000004</v>
      </c>
      <c r="Z23" s="117">
        <v>4.63</v>
      </c>
      <c r="AA23" s="117">
        <v>4.67</v>
      </c>
      <c r="AB23" s="117">
        <v>4.6100000000000003</v>
      </c>
      <c r="AC23" s="117">
        <v>4.51</v>
      </c>
      <c r="AD23" s="117">
        <v>4.42</v>
      </c>
      <c r="AE23" s="117">
        <v>4.32</v>
      </c>
      <c r="AF23" s="117">
        <v>4.38</v>
      </c>
      <c r="AG23" s="117">
        <v>4.26</v>
      </c>
      <c r="AH23" s="118">
        <v>4.17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0.35399999999999965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0.24409999999999998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 t="e">
        <f>AVERAGE(S4:W13)-AVERAGE(S14:W23)</f>
        <v>#DIV/0!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1.153800000000003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0.61723076923076869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0.37553846153846149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 t="e">
        <f>(V26/(1.944/V27))</f>
        <v>#DIV/0!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0.76309523809524027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1.9998276923076905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1.2167446153846153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 t="e">
        <f>1.944*V28/T26</f>
        <v>#DIV/0!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1.1538000000000033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0.32999999999999963</v>
      </c>
      <c r="C33" s="67">
        <f t="shared" ref="C33:F33" si="0">C4-C14</f>
        <v>0.31999999999999984</v>
      </c>
      <c r="D33" s="67">
        <f t="shared" si="0"/>
        <v>0.41000000000000014</v>
      </c>
      <c r="E33" s="67">
        <f t="shared" si="0"/>
        <v>0.31999999999999984</v>
      </c>
      <c r="F33" s="68">
        <f t="shared" si="0"/>
        <v>0.29000000000000004</v>
      </c>
      <c r="G33" s="69" t="s">
        <v>56</v>
      </c>
      <c r="H33" s="22">
        <f>H4-H14</f>
        <v>0.24000000000000021</v>
      </c>
      <c r="I33" s="22">
        <f t="shared" ref="I33:Q33" si="1">I4-I14</f>
        <v>0.24000000000000021</v>
      </c>
      <c r="J33" s="22">
        <f t="shared" si="1"/>
        <v>0.27</v>
      </c>
      <c r="K33" s="22">
        <f t="shared" si="1"/>
        <v>0.29999999999999982</v>
      </c>
      <c r="L33" s="22">
        <f t="shared" si="1"/>
        <v>0.2799999999999998</v>
      </c>
      <c r="M33" s="22">
        <f t="shared" si="1"/>
        <v>0.25</v>
      </c>
      <c r="N33" s="22">
        <f t="shared" si="1"/>
        <v>0.26000000000000023</v>
      </c>
      <c r="O33" s="22">
        <f t="shared" si="1"/>
        <v>0.26000000000000023</v>
      </c>
      <c r="P33" s="22">
        <f t="shared" si="1"/>
        <v>0.24</v>
      </c>
      <c r="Q33" s="70">
        <f t="shared" si="1"/>
        <v>0.15999999999999992</v>
      </c>
      <c r="R33" s="66" t="s">
        <v>52</v>
      </c>
      <c r="S33" s="67">
        <f>S4-S14</f>
        <v>0</v>
      </c>
      <c r="T33" s="67">
        <f t="shared" ref="T33:W33" si="2">T4-T14</f>
        <v>0</v>
      </c>
      <c r="U33" s="67">
        <f t="shared" si="2"/>
        <v>0</v>
      </c>
      <c r="V33" s="67">
        <f t="shared" si="2"/>
        <v>0</v>
      </c>
      <c r="W33" s="68">
        <f t="shared" si="2"/>
        <v>0</v>
      </c>
      <c r="X33" s="69" t="s">
        <v>56</v>
      </c>
      <c r="Y33" s="22">
        <f>Y4-Y14</f>
        <v>1.1600000000000001</v>
      </c>
      <c r="Z33" s="22">
        <f t="shared" ref="Z33:AH33" si="3">Z4-Z14</f>
        <v>1.3600000000000003</v>
      </c>
      <c r="AA33" s="22">
        <f t="shared" si="3"/>
        <v>1.1800000000000006</v>
      </c>
      <c r="AB33" s="22">
        <f t="shared" si="3"/>
        <v>1.1900000000000004</v>
      </c>
      <c r="AC33" s="22">
        <f t="shared" si="3"/>
        <v>1.1200000000000001</v>
      </c>
      <c r="AD33" s="22">
        <f t="shared" si="3"/>
        <v>1.0900000000000007</v>
      </c>
      <c r="AE33" s="22">
        <f t="shared" si="3"/>
        <v>1.1500000000000004</v>
      </c>
      <c r="AF33" s="22">
        <f t="shared" si="3"/>
        <v>1.0499999999999998</v>
      </c>
      <c r="AG33" s="22">
        <f t="shared" si="3"/>
        <v>1.2000000000000002</v>
      </c>
      <c r="AH33" s="70">
        <f t="shared" si="3"/>
        <v>1.2000000000000002</v>
      </c>
    </row>
    <row r="34" spans="1:34" ht="16.5" x14ac:dyDescent="0.35">
      <c r="A34" s="55"/>
      <c r="B34" s="54">
        <f t="shared" ref="B34:F42" si="4">B5-B15</f>
        <v>0.3400000000000003</v>
      </c>
      <c r="C34" s="54">
        <f t="shared" si="4"/>
        <v>0.31999999999999984</v>
      </c>
      <c r="D34" s="54">
        <f t="shared" si="4"/>
        <v>0.35000000000000009</v>
      </c>
      <c r="E34" s="54">
        <f t="shared" si="4"/>
        <v>0.35999999999999988</v>
      </c>
      <c r="F34" s="56">
        <f t="shared" si="4"/>
        <v>0.37000000000000011</v>
      </c>
      <c r="G34" s="71"/>
      <c r="H34" s="22">
        <f t="shared" ref="H34:Q42" si="5">H5-H15</f>
        <v>0.20000000000000018</v>
      </c>
      <c r="I34" s="22">
        <f t="shared" si="5"/>
        <v>0.16999999999999993</v>
      </c>
      <c r="J34" s="22">
        <f t="shared" si="5"/>
        <v>0.26000000000000023</v>
      </c>
      <c r="K34" s="22">
        <f t="shared" si="5"/>
        <v>0.2200000000000002</v>
      </c>
      <c r="L34" s="22">
        <f t="shared" si="5"/>
        <v>0.18999999999999995</v>
      </c>
      <c r="M34" s="22">
        <f t="shared" si="5"/>
        <v>0.23999999999999977</v>
      </c>
      <c r="N34" s="22">
        <f t="shared" si="5"/>
        <v>0.22999999999999998</v>
      </c>
      <c r="O34" s="22">
        <f t="shared" si="5"/>
        <v>0.21999999999999975</v>
      </c>
      <c r="P34" s="22">
        <f t="shared" si="5"/>
        <v>0.27</v>
      </c>
      <c r="Q34" s="70">
        <f t="shared" si="5"/>
        <v>0.20999999999999996</v>
      </c>
      <c r="R34" s="55"/>
      <c r="S34" s="54">
        <f t="shared" ref="S34:W42" si="6">S5-S15</f>
        <v>0</v>
      </c>
      <c r="T34" s="54">
        <f t="shared" si="6"/>
        <v>0</v>
      </c>
      <c r="U34" s="54">
        <f t="shared" si="6"/>
        <v>0</v>
      </c>
      <c r="V34" s="54">
        <f t="shared" si="6"/>
        <v>0</v>
      </c>
      <c r="W34" s="56">
        <f t="shared" si="6"/>
        <v>0</v>
      </c>
      <c r="X34" s="71"/>
      <c r="Y34" s="22">
        <f t="shared" ref="Y34:AH42" si="7">Y5-Y15</f>
        <v>1.3099999999999996</v>
      </c>
      <c r="Z34" s="22">
        <f t="shared" si="7"/>
        <v>1.3000000000000007</v>
      </c>
      <c r="AA34" s="22">
        <f t="shared" si="7"/>
        <v>1.1200000000000001</v>
      </c>
      <c r="AB34" s="22">
        <f t="shared" si="7"/>
        <v>1.2199999999999998</v>
      </c>
      <c r="AC34" s="22">
        <f t="shared" si="7"/>
        <v>1.0300000000000002</v>
      </c>
      <c r="AD34" s="22">
        <f t="shared" si="7"/>
        <v>1.1299999999999999</v>
      </c>
      <c r="AE34" s="22">
        <f t="shared" si="7"/>
        <v>1.2800000000000002</v>
      </c>
      <c r="AF34" s="22">
        <f t="shared" si="7"/>
        <v>1.3200000000000003</v>
      </c>
      <c r="AG34" s="22">
        <f t="shared" si="7"/>
        <v>1.2700000000000005</v>
      </c>
      <c r="AH34" s="70">
        <f t="shared" si="7"/>
        <v>1.21</v>
      </c>
    </row>
    <row r="35" spans="1:34" ht="16.5" x14ac:dyDescent="0.35">
      <c r="A35" s="55"/>
      <c r="B35" s="54">
        <f t="shared" si="4"/>
        <v>0.29999999999999982</v>
      </c>
      <c r="C35" s="54">
        <f t="shared" si="4"/>
        <v>0.37000000000000011</v>
      </c>
      <c r="D35" s="54">
        <f t="shared" si="4"/>
        <v>0.36000000000000032</v>
      </c>
      <c r="E35" s="54">
        <f t="shared" si="4"/>
        <v>0.31000000000000005</v>
      </c>
      <c r="F35" s="56">
        <f t="shared" si="4"/>
        <v>0.31999999999999984</v>
      </c>
      <c r="G35" s="71"/>
      <c r="H35" s="22">
        <f t="shared" si="5"/>
        <v>0.18000000000000016</v>
      </c>
      <c r="I35" s="22">
        <f t="shared" si="5"/>
        <v>0.22999999999999998</v>
      </c>
      <c r="J35" s="22">
        <f t="shared" si="5"/>
        <v>0.25</v>
      </c>
      <c r="K35" s="22">
        <f t="shared" si="5"/>
        <v>0.22999999999999998</v>
      </c>
      <c r="L35" s="22">
        <f t="shared" si="5"/>
        <v>0.2200000000000002</v>
      </c>
      <c r="M35" s="22">
        <f t="shared" si="5"/>
        <v>0.22999999999999998</v>
      </c>
      <c r="N35" s="22">
        <f t="shared" si="5"/>
        <v>0.27</v>
      </c>
      <c r="O35" s="22">
        <f t="shared" si="5"/>
        <v>0.29000000000000004</v>
      </c>
      <c r="P35" s="22">
        <f t="shared" si="5"/>
        <v>0.24</v>
      </c>
      <c r="Q35" s="70">
        <f t="shared" si="5"/>
        <v>0.31000000000000005</v>
      </c>
      <c r="R35" s="55"/>
      <c r="S35" s="54">
        <f t="shared" si="6"/>
        <v>0</v>
      </c>
      <c r="T35" s="54">
        <f t="shared" si="6"/>
        <v>0</v>
      </c>
      <c r="U35" s="54">
        <f t="shared" si="6"/>
        <v>0</v>
      </c>
      <c r="V35" s="54">
        <f t="shared" si="6"/>
        <v>0</v>
      </c>
      <c r="W35" s="56">
        <f t="shared" si="6"/>
        <v>0</v>
      </c>
      <c r="X35" s="71"/>
      <c r="Y35" s="22">
        <f t="shared" si="7"/>
        <v>1.2800000000000002</v>
      </c>
      <c r="Z35" s="22">
        <f t="shared" si="7"/>
        <v>1.3499999999999996</v>
      </c>
      <c r="AA35" s="22">
        <f t="shared" si="7"/>
        <v>1.0499999999999998</v>
      </c>
      <c r="AB35" s="22">
        <f t="shared" si="7"/>
        <v>1.21</v>
      </c>
      <c r="AC35" s="22">
        <f t="shared" si="7"/>
        <v>1.3099999999999996</v>
      </c>
      <c r="AD35" s="22">
        <f t="shared" si="7"/>
        <v>1.1799999999999997</v>
      </c>
      <c r="AE35" s="22">
        <f t="shared" si="7"/>
        <v>1.2700000000000005</v>
      </c>
      <c r="AF35" s="22">
        <f t="shared" si="7"/>
        <v>1.3399999999999999</v>
      </c>
      <c r="AG35" s="22">
        <f t="shared" si="7"/>
        <v>1.25</v>
      </c>
      <c r="AH35" s="70">
        <f t="shared" si="7"/>
        <v>1.2199999999999998</v>
      </c>
    </row>
    <row r="36" spans="1:34" ht="16.5" x14ac:dyDescent="0.35">
      <c r="A36" s="55"/>
      <c r="B36" s="54">
        <f t="shared" si="4"/>
        <v>0.33000000000000007</v>
      </c>
      <c r="C36" s="54">
        <f t="shared" si="4"/>
        <v>0.35000000000000009</v>
      </c>
      <c r="D36" s="54">
        <f t="shared" si="4"/>
        <v>0.37000000000000011</v>
      </c>
      <c r="E36" s="54">
        <f t="shared" si="4"/>
        <v>0.39000000000000012</v>
      </c>
      <c r="F36" s="56">
        <f t="shared" si="4"/>
        <v>0.43000000000000016</v>
      </c>
      <c r="G36" s="71"/>
      <c r="H36" s="22">
        <f t="shared" si="5"/>
        <v>0.20000000000000018</v>
      </c>
      <c r="I36" s="22">
        <f t="shared" si="5"/>
        <v>0.20000000000000018</v>
      </c>
      <c r="J36" s="22">
        <f t="shared" si="5"/>
        <v>0.22999999999999998</v>
      </c>
      <c r="K36" s="22">
        <f t="shared" si="5"/>
        <v>0.27</v>
      </c>
      <c r="L36" s="22">
        <f t="shared" si="5"/>
        <v>0.20999999999999996</v>
      </c>
      <c r="M36" s="22">
        <f t="shared" si="5"/>
        <v>0.25</v>
      </c>
      <c r="N36" s="22">
        <f t="shared" si="5"/>
        <v>0.22999999999999998</v>
      </c>
      <c r="O36" s="22">
        <f t="shared" si="5"/>
        <v>0.26000000000000023</v>
      </c>
      <c r="P36" s="22">
        <f t="shared" si="5"/>
        <v>0.25000000000000022</v>
      </c>
      <c r="Q36" s="70">
        <f t="shared" si="5"/>
        <v>0.24</v>
      </c>
      <c r="R36" s="55"/>
      <c r="S36" s="54">
        <f t="shared" si="6"/>
        <v>0</v>
      </c>
      <c r="T36" s="54">
        <f t="shared" si="6"/>
        <v>0</v>
      </c>
      <c r="U36" s="54">
        <f t="shared" si="6"/>
        <v>0</v>
      </c>
      <c r="V36" s="54">
        <f t="shared" si="6"/>
        <v>0</v>
      </c>
      <c r="W36" s="56">
        <f t="shared" si="6"/>
        <v>0</v>
      </c>
      <c r="X36" s="71"/>
      <c r="Y36" s="22">
        <f t="shared" si="7"/>
        <v>1.1499999999999995</v>
      </c>
      <c r="Z36" s="22">
        <f t="shared" si="7"/>
        <v>1.3200000000000003</v>
      </c>
      <c r="AA36" s="22">
        <f t="shared" si="7"/>
        <v>1.2999999999999998</v>
      </c>
      <c r="AB36" s="22">
        <f t="shared" si="7"/>
        <v>1.1799999999999997</v>
      </c>
      <c r="AC36" s="22">
        <f t="shared" si="7"/>
        <v>1.2300000000000004</v>
      </c>
      <c r="AD36" s="22">
        <f t="shared" si="7"/>
        <v>1.2199999999999998</v>
      </c>
      <c r="AE36" s="22">
        <f t="shared" si="7"/>
        <v>1.2699999999999996</v>
      </c>
      <c r="AF36" s="22">
        <f t="shared" si="7"/>
        <v>1.2999999999999998</v>
      </c>
      <c r="AG36" s="22">
        <f t="shared" si="7"/>
        <v>1.3200000000000003</v>
      </c>
      <c r="AH36" s="70">
        <f t="shared" si="7"/>
        <v>1.2800000000000002</v>
      </c>
    </row>
    <row r="37" spans="1:34" ht="16.5" x14ac:dyDescent="0.35">
      <c r="A37" s="55"/>
      <c r="B37" s="54">
        <f t="shared" si="4"/>
        <v>0.20999999999999996</v>
      </c>
      <c r="C37" s="54">
        <f t="shared" si="4"/>
        <v>0.39000000000000012</v>
      </c>
      <c r="D37" s="54">
        <f t="shared" si="4"/>
        <v>0.39000000000000012</v>
      </c>
      <c r="E37" s="54">
        <f t="shared" si="4"/>
        <v>0.39999999999999991</v>
      </c>
      <c r="F37" s="56">
        <f t="shared" si="4"/>
        <v>0.31000000000000005</v>
      </c>
      <c r="G37" s="71"/>
      <c r="H37" s="22">
        <f t="shared" si="5"/>
        <v>0.15000000000000013</v>
      </c>
      <c r="I37" s="22">
        <f t="shared" si="5"/>
        <v>0.2200000000000002</v>
      </c>
      <c r="J37" s="22">
        <f t="shared" si="5"/>
        <v>0.22999999999999998</v>
      </c>
      <c r="K37" s="22">
        <f t="shared" si="5"/>
        <v>0.27</v>
      </c>
      <c r="L37" s="22">
        <f t="shared" si="5"/>
        <v>0.22999999999999998</v>
      </c>
      <c r="M37" s="22">
        <f t="shared" si="5"/>
        <v>0.25999999999999979</v>
      </c>
      <c r="N37" s="22">
        <f t="shared" si="5"/>
        <v>0.20999999999999996</v>
      </c>
      <c r="O37" s="22">
        <f t="shared" si="5"/>
        <v>0.36999999999999988</v>
      </c>
      <c r="P37" s="22">
        <f t="shared" si="5"/>
        <v>0.34000000000000008</v>
      </c>
      <c r="Q37" s="70">
        <f t="shared" si="5"/>
        <v>0.22999999999999998</v>
      </c>
      <c r="R37" s="55"/>
      <c r="S37" s="54">
        <f t="shared" si="6"/>
        <v>0</v>
      </c>
      <c r="T37" s="54">
        <f t="shared" si="6"/>
        <v>0</v>
      </c>
      <c r="U37" s="54">
        <f t="shared" si="6"/>
        <v>0</v>
      </c>
      <c r="V37" s="54">
        <f t="shared" si="6"/>
        <v>0</v>
      </c>
      <c r="W37" s="56">
        <f t="shared" si="6"/>
        <v>0</v>
      </c>
      <c r="X37" s="71"/>
      <c r="Y37" s="22">
        <f t="shared" si="7"/>
        <v>1.29</v>
      </c>
      <c r="Z37" s="22">
        <f t="shared" si="7"/>
        <v>1.3599999999999994</v>
      </c>
      <c r="AA37" s="22">
        <f t="shared" si="7"/>
        <v>1.42</v>
      </c>
      <c r="AB37" s="22">
        <f t="shared" si="7"/>
        <v>1.1299999999999999</v>
      </c>
      <c r="AC37" s="22">
        <f t="shared" si="7"/>
        <v>1.1800000000000006</v>
      </c>
      <c r="AD37" s="22">
        <f t="shared" si="7"/>
        <v>1.1199999999999992</v>
      </c>
      <c r="AE37" s="22">
        <f t="shared" si="7"/>
        <v>1.3400000000000007</v>
      </c>
      <c r="AF37" s="22">
        <f t="shared" si="7"/>
        <v>1.2599999999999998</v>
      </c>
      <c r="AG37" s="22">
        <f t="shared" si="7"/>
        <v>1.17</v>
      </c>
      <c r="AH37" s="70">
        <f t="shared" si="7"/>
        <v>1.3500000000000005</v>
      </c>
    </row>
    <row r="38" spans="1:34" ht="16.5" x14ac:dyDescent="0.35">
      <c r="A38" s="55" t="s">
        <v>53</v>
      </c>
      <c r="B38" s="54">
        <f t="shared" si="4"/>
        <v>0.35000000000000009</v>
      </c>
      <c r="C38" s="54">
        <f t="shared" si="4"/>
        <v>0.33000000000000007</v>
      </c>
      <c r="D38" s="54">
        <f t="shared" si="4"/>
        <v>0.29999999999999982</v>
      </c>
      <c r="E38" s="54">
        <f t="shared" si="4"/>
        <v>0.38999999999999968</v>
      </c>
      <c r="F38" s="56">
        <f t="shared" si="4"/>
        <v>0.35999999999999988</v>
      </c>
      <c r="G38" s="71" t="s">
        <v>57</v>
      </c>
      <c r="H38" s="22">
        <f t="shared" si="5"/>
        <v>0.24000000000000021</v>
      </c>
      <c r="I38" s="22">
        <f t="shared" si="5"/>
        <v>0.3400000000000003</v>
      </c>
      <c r="J38" s="22">
        <f t="shared" si="5"/>
        <v>0.28000000000000025</v>
      </c>
      <c r="K38" s="22">
        <f t="shared" si="5"/>
        <v>0.25999999999999979</v>
      </c>
      <c r="L38" s="22">
        <f t="shared" si="5"/>
        <v>0.29000000000000004</v>
      </c>
      <c r="M38" s="22">
        <f t="shared" si="5"/>
        <v>0.16999999999999993</v>
      </c>
      <c r="N38" s="22">
        <f t="shared" si="5"/>
        <v>0.30000000000000027</v>
      </c>
      <c r="O38" s="22">
        <f t="shared" si="5"/>
        <v>0.31999999999999984</v>
      </c>
      <c r="P38" s="22">
        <f t="shared" si="5"/>
        <v>0.29000000000000004</v>
      </c>
      <c r="Q38" s="70">
        <f t="shared" si="5"/>
        <v>0.27</v>
      </c>
      <c r="R38" s="55" t="s">
        <v>53</v>
      </c>
      <c r="S38" s="54">
        <f t="shared" si="6"/>
        <v>0</v>
      </c>
      <c r="T38" s="54">
        <f t="shared" si="6"/>
        <v>0</v>
      </c>
      <c r="U38" s="54">
        <f t="shared" si="6"/>
        <v>0</v>
      </c>
      <c r="V38" s="54">
        <f t="shared" si="6"/>
        <v>0</v>
      </c>
      <c r="W38" s="56">
        <f t="shared" si="6"/>
        <v>0</v>
      </c>
      <c r="X38" s="71" t="s">
        <v>57</v>
      </c>
      <c r="Y38" s="22">
        <f t="shared" si="7"/>
        <v>1.04</v>
      </c>
      <c r="Z38" s="22">
        <f t="shared" si="7"/>
        <v>1.0200000000000005</v>
      </c>
      <c r="AA38" s="22">
        <f t="shared" si="7"/>
        <v>1.0899999999999999</v>
      </c>
      <c r="AB38" s="22">
        <f t="shared" si="7"/>
        <v>1.0300000000000002</v>
      </c>
      <c r="AC38" s="22">
        <f t="shared" si="7"/>
        <v>0.94000000000000039</v>
      </c>
      <c r="AD38" s="22">
        <f t="shared" si="7"/>
        <v>1.0599999999999996</v>
      </c>
      <c r="AE38" s="22">
        <f t="shared" si="7"/>
        <v>1.0600000000000005</v>
      </c>
      <c r="AF38" s="22">
        <f t="shared" si="7"/>
        <v>1.08</v>
      </c>
      <c r="AG38" s="22">
        <f t="shared" si="7"/>
        <v>1.0300000000000002</v>
      </c>
      <c r="AH38" s="70">
        <f t="shared" si="7"/>
        <v>0</v>
      </c>
    </row>
    <row r="39" spans="1:34" ht="16.5" x14ac:dyDescent="0.35">
      <c r="A39" s="55"/>
      <c r="B39" s="54">
        <f t="shared" si="4"/>
        <v>0.45999999999999996</v>
      </c>
      <c r="C39" s="54">
        <f t="shared" si="4"/>
        <v>0.39000000000000012</v>
      </c>
      <c r="D39" s="54">
        <f t="shared" si="4"/>
        <v>0.31000000000000005</v>
      </c>
      <c r="E39" s="54">
        <f t="shared" si="4"/>
        <v>0.38000000000000034</v>
      </c>
      <c r="F39" s="56">
        <f t="shared" si="4"/>
        <v>0.39000000000000012</v>
      </c>
      <c r="G39" s="71"/>
      <c r="H39" s="22">
        <f t="shared" si="5"/>
        <v>0.27</v>
      </c>
      <c r="I39" s="22">
        <f t="shared" si="5"/>
        <v>0.2799999999999998</v>
      </c>
      <c r="J39" s="22">
        <f t="shared" si="5"/>
        <v>0.22999999999999998</v>
      </c>
      <c r="K39" s="22">
        <f t="shared" si="5"/>
        <v>0.24000000000000021</v>
      </c>
      <c r="L39" s="22">
        <f t="shared" si="5"/>
        <v>0.2799999999999998</v>
      </c>
      <c r="M39" s="22">
        <f t="shared" si="5"/>
        <v>0.29000000000000004</v>
      </c>
      <c r="N39" s="22">
        <f t="shared" si="5"/>
        <v>0.29000000000000004</v>
      </c>
      <c r="O39" s="22">
        <f t="shared" si="5"/>
        <v>0.25</v>
      </c>
      <c r="P39" s="22">
        <f t="shared" si="5"/>
        <v>0.32000000000000006</v>
      </c>
      <c r="Q39" s="70">
        <f t="shared" si="5"/>
        <v>0.2799999999999998</v>
      </c>
      <c r="R39" s="55"/>
      <c r="S39" s="54">
        <f t="shared" si="6"/>
        <v>0</v>
      </c>
      <c r="T39" s="54">
        <f t="shared" si="6"/>
        <v>0</v>
      </c>
      <c r="U39" s="54">
        <f t="shared" si="6"/>
        <v>0</v>
      </c>
      <c r="V39" s="54">
        <f t="shared" si="6"/>
        <v>0</v>
      </c>
      <c r="W39" s="56">
        <f t="shared" si="6"/>
        <v>0</v>
      </c>
      <c r="X39" s="71"/>
      <c r="Y39" s="22">
        <f t="shared" si="7"/>
        <v>1.0700000000000003</v>
      </c>
      <c r="Z39" s="22">
        <f t="shared" si="7"/>
        <v>1.1199999999999992</v>
      </c>
      <c r="AA39" s="22">
        <f t="shared" si="7"/>
        <v>0.92999999999999972</v>
      </c>
      <c r="AB39" s="22">
        <f t="shared" si="7"/>
        <v>1.2300000000000004</v>
      </c>
      <c r="AC39" s="22">
        <f t="shared" si="7"/>
        <v>1.1500000000000004</v>
      </c>
      <c r="AD39" s="22">
        <f t="shared" si="7"/>
        <v>1.21</v>
      </c>
      <c r="AE39" s="22">
        <f t="shared" si="7"/>
        <v>1.1299999999999999</v>
      </c>
      <c r="AF39" s="22">
        <f t="shared" si="7"/>
        <v>1.0199999999999996</v>
      </c>
      <c r="AG39" s="22">
        <f t="shared" si="7"/>
        <v>1.21</v>
      </c>
      <c r="AH39" s="70">
        <f t="shared" si="7"/>
        <v>1.2299999999999995</v>
      </c>
    </row>
    <row r="40" spans="1:34" ht="16.5" x14ac:dyDescent="0.35">
      <c r="A40" s="55"/>
      <c r="B40" s="54">
        <f t="shared" si="4"/>
        <v>0.48</v>
      </c>
      <c r="C40" s="54">
        <f t="shared" si="4"/>
        <v>0.35000000000000009</v>
      </c>
      <c r="D40" s="54">
        <f t="shared" si="4"/>
        <v>0.40000000000000036</v>
      </c>
      <c r="E40" s="54">
        <f t="shared" si="4"/>
        <v>0.33000000000000007</v>
      </c>
      <c r="F40" s="56">
        <f t="shared" si="4"/>
        <v>0.35999999999999988</v>
      </c>
      <c r="G40" s="71"/>
      <c r="H40" s="22">
        <f t="shared" si="5"/>
        <v>0.26</v>
      </c>
      <c r="I40" s="22">
        <f t="shared" si="5"/>
        <v>0.35000000000000009</v>
      </c>
      <c r="J40" s="22">
        <f t="shared" si="5"/>
        <v>0.18999999999999995</v>
      </c>
      <c r="K40" s="22">
        <f t="shared" si="5"/>
        <v>0.2799999999999998</v>
      </c>
      <c r="L40" s="22">
        <f t="shared" si="5"/>
        <v>0.25</v>
      </c>
      <c r="M40" s="22">
        <f t="shared" si="5"/>
        <v>0.20999999999999996</v>
      </c>
      <c r="N40" s="22">
        <f t="shared" si="5"/>
        <v>0.19999999999999973</v>
      </c>
      <c r="O40" s="22">
        <f t="shared" si="5"/>
        <v>0.21999999999999975</v>
      </c>
      <c r="P40" s="22">
        <f t="shared" si="5"/>
        <v>0.26000000000000023</v>
      </c>
      <c r="Q40" s="70">
        <f t="shared" si="5"/>
        <v>0.26000000000000023</v>
      </c>
      <c r="R40" s="55"/>
      <c r="S40" s="54">
        <f t="shared" si="6"/>
        <v>0</v>
      </c>
      <c r="T40" s="54">
        <f t="shared" si="6"/>
        <v>0</v>
      </c>
      <c r="U40" s="54">
        <f t="shared" si="6"/>
        <v>0</v>
      </c>
      <c r="V40" s="54">
        <f t="shared" si="6"/>
        <v>0</v>
      </c>
      <c r="W40" s="56">
        <f t="shared" si="6"/>
        <v>0</v>
      </c>
      <c r="X40" s="71"/>
      <c r="Y40" s="22">
        <f t="shared" si="7"/>
        <v>0.97999999999999954</v>
      </c>
      <c r="Z40" s="22">
        <f t="shared" si="7"/>
        <v>1.0300000000000002</v>
      </c>
      <c r="AA40" s="22">
        <f t="shared" si="7"/>
        <v>1.1799999999999997</v>
      </c>
      <c r="AB40" s="22">
        <f t="shared" si="7"/>
        <v>1.0999999999999996</v>
      </c>
      <c r="AC40" s="22">
        <f t="shared" si="7"/>
        <v>1.2199999999999998</v>
      </c>
      <c r="AD40" s="22">
        <f t="shared" si="7"/>
        <v>1.1199999999999992</v>
      </c>
      <c r="AE40" s="22">
        <f t="shared" si="7"/>
        <v>1.1799999999999997</v>
      </c>
      <c r="AF40" s="22">
        <f t="shared" si="7"/>
        <v>1.0500000000000007</v>
      </c>
      <c r="AG40" s="22">
        <f t="shared" si="7"/>
        <v>1.1299999999999999</v>
      </c>
      <c r="AH40" s="70">
        <f t="shared" si="7"/>
        <v>0.87999999999999989</v>
      </c>
    </row>
    <row r="41" spans="1:34" ht="16.5" x14ac:dyDescent="0.35">
      <c r="A41" s="55"/>
      <c r="B41" s="54">
        <f t="shared" si="4"/>
        <v>0.37000000000000011</v>
      </c>
      <c r="C41" s="54">
        <f t="shared" si="4"/>
        <v>0.32000000000000028</v>
      </c>
      <c r="D41" s="54">
        <f t="shared" si="4"/>
        <v>0.35999999999999988</v>
      </c>
      <c r="E41" s="54">
        <f t="shared" si="4"/>
        <v>0.33999999999999986</v>
      </c>
      <c r="F41" s="56">
        <f t="shared" si="4"/>
        <v>0.41999999999999993</v>
      </c>
      <c r="G41" s="71"/>
      <c r="H41" s="22">
        <f t="shared" si="5"/>
        <v>0.24000000000000021</v>
      </c>
      <c r="I41" s="22">
        <f t="shared" si="5"/>
        <v>0.26000000000000023</v>
      </c>
      <c r="J41" s="22">
        <f t="shared" si="5"/>
        <v>0.22999999999999998</v>
      </c>
      <c r="K41" s="22">
        <f t="shared" si="5"/>
        <v>0.20999999999999996</v>
      </c>
      <c r="L41" s="22">
        <f t="shared" si="5"/>
        <v>0.21999999999999975</v>
      </c>
      <c r="M41" s="22">
        <f t="shared" si="5"/>
        <v>0.24000000000000021</v>
      </c>
      <c r="N41" s="22">
        <f t="shared" si="5"/>
        <v>0.22999999999999998</v>
      </c>
      <c r="O41" s="22">
        <f t="shared" si="5"/>
        <v>0.26000000000000023</v>
      </c>
      <c r="P41" s="22">
        <f t="shared" si="5"/>
        <v>0.31000000000000005</v>
      </c>
      <c r="Q41" s="70">
        <f t="shared" si="5"/>
        <v>0.2200000000000002</v>
      </c>
      <c r="R41" s="55"/>
      <c r="S41" s="54">
        <f t="shared" si="6"/>
        <v>0</v>
      </c>
      <c r="T41" s="54">
        <f t="shared" si="6"/>
        <v>0</v>
      </c>
      <c r="U41" s="54">
        <f t="shared" si="6"/>
        <v>0</v>
      </c>
      <c r="V41" s="54">
        <f t="shared" si="6"/>
        <v>0</v>
      </c>
      <c r="W41" s="56">
        <f t="shared" si="6"/>
        <v>0</v>
      </c>
      <c r="X41" s="71"/>
      <c r="Y41" s="22">
        <f t="shared" si="7"/>
        <v>1.1900000000000004</v>
      </c>
      <c r="Z41" s="22">
        <f t="shared" si="7"/>
        <v>1.0300000000000002</v>
      </c>
      <c r="AA41" s="22">
        <f t="shared" si="7"/>
        <v>1.0899999999999999</v>
      </c>
      <c r="AB41" s="22">
        <f t="shared" si="7"/>
        <v>1.0999999999999996</v>
      </c>
      <c r="AC41" s="22">
        <f t="shared" si="7"/>
        <v>1.0899999999999999</v>
      </c>
      <c r="AD41" s="22">
        <f t="shared" si="7"/>
        <v>1.1500000000000004</v>
      </c>
      <c r="AE41" s="22">
        <f t="shared" si="7"/>
        <v>1.1499999999999995</v>
      </c>
      <c r="AF41" s="22">
        <f t="shared" si="7"/>
        <v>1.08</v>
      </c>
      <c r="AG41" s="22">
        <f t="shared" si="7"/>
        <v>1.0999999999999996</v>
      </c>
      <c r="AH41" s="70">
        <f t="shared" si="7"/>
        <v>1.1200000000000001</v>
      </c>
    </row>
    <row r="42" spans="1:34" thickBot="1" x14ac:dyDescent="0.4">
      <c r="A42" s="57"/>
      <c r="B42" s="58">
        <f t="shared" si="4"/>
        <v>0.33999999999999986</v>
      </c>
      <c r="C42" s="58">
        <f t="shared" si="4"/>
        <v>0.36000000000000032</v>
      </c>
      <c r="D42" s="58">
        <f t="shared" si="4"/>
        <v>0.31999999999999984</v>
      </c>
      <c r="E42" s="58">
        <f t="shared" si="4"/>
        <v>0.33000000000000007</v>
      </c>
      <c r="F42" s="59">
        <f t="shared" si="4"/>
        <v>0.31999999999999984</v>
      </c>
      <c r="G42" s="73"/>
      <c r="H42" s="36">
        <f t="shared" si="5"/>
        <v>0.2300000000000002</v>
      </c>
      <c r="I42" s="36">
        <f t="shared" si="5"/>
        <v>0.20999999999999996</v>
      </c>
      <c r="J42" s="36">
        <f t="shared" si="5"/>
        <v>0.14000000000000012</v>
      </c>
      <c r="K42" s="36">
        <f t="shared" si="5"/>
        <v>0.20999999999999996</v>
      </c>
      <c r="L42" s="36">
        <f t="shared" si="5"/>
        <v>0.16999999999999993</v>
      </c>
      <c r="M42" s="36">
        <f t="shared" si="5"/>
        <v>0.19999999999999973</v>
      </c>
      <c r="N42" s="36">
        <f t="shared" si="5"/>
        <v>0.22999999999999998</v>
      </c>
      <c r="O42" s="36">
        <f t="shared" si="5"/>
        <v>0.15000000000000036</v>
      </c>
      <c r="P42" s="36">
        <f t="shared" si="5"/>
        <v>0.26000000000000023</v>
      </c>
      <c r="Q42" s="74">
        <f t="shared" si="5"/>
        <v>0.20999999999999996</v>
      </c>
      <c r="R42" s="57"/>
      <c r="S42" s="58">
        <f t="shared" si="6"/>
        <v>0</v>
      </c>
      <c r="T42" s="58">
        <f t="shared" si="6"/>
        <v>0</v>
      </c>
      <c r="U42" s="58">
        <f t="shared" si="6"/>
        <v>0</v>
      </c>
      <c r="V42" s="58">
        <f t="shared" si="6"/>
        <v>0</v>
      </c>
      <c r="W42" s="59">
        <f t="shared" si="6"/>
        <v>0</v>
      </c>
      <c r="X42" s="73"/>
      <c r="Y42" s="36">
        <f t="shared" si="7"/>
        <v>1.1099999999999994</v>
      </c>
      <c r="Z42" s="36">
        <f t="shared" si="7"/>
        <v>1.1500000000000004</v>
      </c>
      <c r="AA42" s="36">
        <f t="shared" si="7"/>
        <v>1.1799999999999997</v>
      </c>
      <c r="AB42" s="36">
        <f t="shared" si="7"/>
        <v>1.1599999999999993</v>
      </c>
      <c r="AC42" s="36">
        <f t="shared" si="7"/>
        <v>1.1200000000000001</v>
      </c>
      <c r="AD42" s="36">
        <f t="shared" si="7"/>
        <v>1.0600000000000005</v>
      </c>
      <c r="AE42" s="36">
        <f t="shared" si="7"/>
        <v>1.1200000000000001</v>
      </c>
      <c r="AF42" s="36">
        <f t="shared" si="7"/>
        <v>1.0200000000000005</v>
      </c>
      <c r="AG42" s="36">
        <f t="shared" si="7"/>
        <v>1.1100000000000003</v>
      </c>
      <c r="AH42" s="74">
        <f t="shared" si="7"/>
        <v>1.1900000000000004</v>
      </c>
    </row>
    <row r="43" spans="1:34" thickTop="1" x14ac:dyDescent="0.35">
      <c r="A43" s="82" t="s">
        <v>65</v>
      </c>
      <c r="B43" s="60">
        <f>AVERAGE(B33:F37)</f>
        <v>0.34560000000000002</v>
      </c>
      <c r="C43" s="64" t="s">
        <v>51</v>
      </c>
      <c r="D43" s="60">
        <f>MAX(B33:F37)-MIN(B33:F37)</f>
        <v>0.2200000000000002</v>
      </c>
      <c r="E43" s="64" t="s">
        <v>50</v>
      </c>
      <c r="F43" s="61">
        <f>B43/(0.975/E27)</f>
        <v>0.6025846153846155</v>
      </c>
      <c r="G43" s="82" t="s">
        <v>65</v>
      </c>
      <c r="H43" s="60">
        <f>AVERAGE(H33:Q37)</f>
        <v>0.24020000000000008</v>
      </c>
      <c r="I43" s="64" t="s">
        <v>51</v>
      </c>
      <c r="J43" s="60">
        <f>MAX(H33:Q37)-MIN(H33:Q37)</f>
        <v>0.21999999999999975</v>
      </c>
      <c r="K43" s="64" t="s">
        <v>50</v>
      </c>
      <c r="L43" s="78">
        <f>H43/(0.975/K27)</f>
        <v>0.36953846153846165</v>
      </c>
      <c r="M43" s="79" t="s">
        <v>60</v>
      </c>
      <c r="N43" s="80">
        <f>1-(J43/2*H43)</f>
        <v>0.97357800000000005</v>
      </c>
      <c r="O43" s="84" t="s">
        <v>62</v>
      </c>
      <c r="P43" s="86">
        <f>MAX(H33:Q42)-MIN(H33:Q42)</f>
        <v>0.22999999999999976</v>
      </c>
      <c r="Q43" s="152"/>
      <c r="R43" s="82" t="s">
        <v>65</v>
      </c>
      <c r="S43" s="60">
        <f>AVERAGE(S33:W37)</f>
        <v>0</v>
      </c>
      <c r="T43" s="64" t="s">
        <v>51</v>
      </c>
      <c r="U43" s="60">
        <f>MAX(S33:W37)-MIN(S33:W37)</f>
        <v>0</v>
      </c>
      <c r="V43" s="64" t="s">
        <v>50</v>
      </c>
      <c r="W43" s="61">
        <f>S43/(0.975/V27)</f>
        <v>0</v>
      </c>
      <c r="X43" s="82" t="s">
        <v>65</v>
      </c>
      <c r="Y43" s="60">
        <f>AVERAGE(Y33:AH37)</f>
        <v>1.2307999999999999</v>
      </c>
      <c r="Z43" s="64" t="s">
        <v>51</v>
      </c>
      <c r="AA43" s="60">
        <f>MAX(Y33:AH37)-MIN(Y33:AH37)</f>
        <v>0.38999999999999968</v>
      </c>
      <c r="AB43" s="64" t="s">
        <v>50</v>
      </c>
      <c r="AC43" s="78">
        <f>Y43/(0.975/AB27)</f>
        <v>1.8935384615384614</v>
      </c>
      <c r="AD43" s="79" t="s">
        <v>60</v>
      </c>
      <c r="AE43" s="80">
        <f>1-(AA43/2*Y43)</f>
        <v>0.75999400000000028</v>
      </c>
      <c r="AF43" s="84" t="s">
        <v>62</v>
      </c>
      <c r="AG43" s="86">
        <f>MAX(Y33:AH42)-MIN(Y33:AH42)</f>
        <v>1.42</v>
      </c>
      <c r="AH43" s="152"/>
    </row>
    <row r="44" spans="1:34" thickBot="1" x14ac:dyDescent="0.4">
      <c r="A44" s="83" t="s">
        <v>64</v>
      </c>
      <c r="B44" s="62">
        <f>AVERAGE(B39:F42)</f>
        <v>0.36649999999999999</v>
      </c>
      <c r="C44" s="65" t="s">
        <v>51</v>
      </c>
      <c r="D44" s="62">
        <f>MAX(B38:F42)-MIN(B38:F42)</f>
        <v>0.18000000000000016</v>
      </c>
      <c r="E44" s="65" t="s">
        <v>50</v>
      </c>
      <c r="F44" s="63">
        <f>B44/(0.975/E27)</f>
        <v>0.63902564102564108</v>
      </c>
      <c r="G44" s="83" t="s">
        <v>64</v>
      </c>
      <c r="H44" s="62">
        <f>AVERAGE(H39:Q42)</f>
        <v>0.2410000000000001</v>
      </c>
      <c r="I44" s="65" t="s">
        <v>51</v>
      </c>
      <c r="J44" s="62">
        <f>MAX(H38:Q42)-MIN(H38:Q42)</f>
        <v>0.20999999999999996</v>
      </c>
      <c r="K44" s="65" t="s">
        <v>50</v>
      </c>
      <c r="L44" s="75">
        <f>H44/(0.975/K27)</f>
        <v>0.37076923076923091</v>
      </c>
      <c r="M44" s="76" t="s">
        <v>60</v>
      </c>
      <c r="N44" s="81">
        <f>1-(J44/2*H44)</f>
        <v>0.97469499999999998</v>
      </c>
      <c r="O44" s="85" t="s">
        <v>63</v>
      </c>
      <c r="P44" s="87">
        <f>1-(P43/2*AVERAGE(H43:H44))</f>
        <v>0.97233100000000006</v>
      </c>
      <c r="Q44" s="153"/>
      <c r="R44" s="83" t="s">
        <v>64</v>
      </c>
      <c r="S44" s="62">
        <f>AVERAGE(S39:W42)</f>
        <v>0</v>
      </c>
      <c r="T44" s="65" t="s">
        <v>51</v>
      </c>
      <c r="U44" s="62">
        <f>MAX(S38:W42)-MIN(S38:W42)</f>
        <v>0</v>
      </c>
      <c r="V44" s="65" t="s">
        <v>50</v>
      </c>
      <c r="W44" s="63">
        <f>S44/(0.975/V27)</f>
        <v>0</v>
      </c>
      <c r="X44" s="83" t="s">
        <v>64</v>
      </c>
      <c r="Y44" s="62">
        <f>AVERAGE(Y39:AH42)</f>
        <v>1.1122499999999997</v>
      </c>
      <c r="Z44" s="65" t="s">
        <v>51</v>
      </c>
      <c r="AA44" s="62">
        <f>MAX(Y38:AH42)-MIN(Y38:AH42)</f>
        <v>1.2300000000000004</v>
      </c>
      <c r="AB44" s="65" t="s">
        <v>50</v>
      </c>
      <c r="AC44" s="75">
        <f>Y44/(0.975/AB27)</f>
        <v>1.7111538461538458</v>
      </c>
      <c r="AD44" s="76" t="s">
        <v>60</v>
      </c>
      <c r="AE44" s="81">
        <f>1-(AA44/2*Y44)</f>
        <v>0.31596624999999989</v>
      </c>
      <c r="AF44" s="85" t="s">
        <v>63</v>
      </c>
      <c r="AG44" s="87">
        <f>1-(AG43/2*AVERAGE(Y43:Y44))</f>
        <v>0.1682172500000001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609" priority="4" operator="notBetween">
      <formula>0.2</formula>
      <formula>0.404</formula>
    </cfRule>
  </conditionalFormatting>
  <conditionalFormatting sqref="E28">
    <cfRule type="cellIs" dxfId="608" priority="5" operator="notBetween">
      <formula>0.38</formula>
      <formula>0.72</formula>
    </cfRule>
  </conditionalFormatting>
  <conditionalFormatting sqref="K26">
    <cfRule type="cellIs" dxfId="607" priority="3" operator="notBetween">
      <formula>0.77</formula>
      <formula>0.91</formula>
    </cfRule>
  </conditionalFormatting>
  <conditionalFormatting sqref="K28">
    <cfRule type="cellIs" dxfId="606" priority="2" operator="notBetween">
      <formula>0.38</formula>
      <formula>0.72</formula>
    </cfRule>
  </conditionalFormatting>
  <conditionalFormatting sqref="AB26">
    <cfRule type="cellIs" dxfId="605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DAA4-F9BA-413E-8E4D-5671E04B1CE0}">
  <sheetPr>
    <pageSetUpPr fitToPage="1"/>
  </sheetPr>
  <dimension ref="A1:AS46"/>
  <sheetViews>
    <sheetView topLeftCell="R1" zoomScaleNormal="100" workbookViewId="0">
      <selection activeCell="W24" sqref="W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  <col min="36" max="37" width="7.625" customWidth="1"/>
    <col min="38" max="39" width="7.75" customWidth="1"/>
    <col min="40" max="41" width="7.125" customWidth="1"/>
    <col min="42" max="42" width="7.5" customWidth="1"/>
    <col min="43" max="44" width="7.25" customWidth="1"/>
    <col min="45" max="45" width="7.875" customWidth="1"/>
  </cols>
  <sheetData>
    <row r="1" spans="1:45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45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84" t="s">
        <v>94</v>
      </c>
      <c r="AJ2" s="185"/>
      <c r="AK2" s="185"/>
      <c r="AL2" s="185"/>
      <c r="AM2" s="185"/>
      <c r="AN2" s="185"/>
      <c r="AO2" s="185"/>
      <c r="AP2" s="185"/>
      <c r="AQ2" s="185"/>
      <c r="AR2" s="185"/>
      <c r="AS2" s="186"/>
    </row>
    <row r="3" spans="1:45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  <c r="AI3" s="49" t="s">
        <v>49</v>
      </c>
      <c r="AJ3" s="50">
        <v>1</v>
      </c>
      <c r="AK3" s="50">
        <v>2</v>
      </c>
      <c r="AL3" s="50">
        <v>3</v>
      </c>
      <c r="AM3" s="50">
        <v>4</v>
      </c>
      <c r="AN3" s="50">
        <v>5</v>
      </c>
      <c r="AO3" s="50">
        <v>6</v>
      </c>
      <c r="AP3" s="50">
        <v>7</v>
      </c>
      <c r="AQ3" s="50">
        <v>8</v>
      </c>
      <c r="AR3" s="50">
        <v>9</v>
      </c>
      <c r="AS3" s="51">
        <v>10</v>
      </c>
    </row>
    <row r="4" spans="1:45" thickTop="1" x14ac:dyDescent="0.35">
      <c r="A4" s="108" t="s">
        <v>74</v>
      </c>
      <c r="B4" s="91">
        <v>2.86</v>
      </c>
      <c r="C4" s="91">
        <v>2.84</v>
      </c>
      <c r="D4" s="91">
        <v>3.05</v>
      </c>
      <c r="E4" s="91">
        <v>3.19</v>
      </c>
      <c r="F4" s="95">
        <v>3.23</v>
      </c>
      <c r="G4" s="23" t="s">
        <v>74</v>
      </c>
      <c r="H4" s="91">
        <v>5.59</v>
      </c>
      <c r="I4" s="91">
        <v>5.73</v>
      </c>
      <c r="J4" s="91">
        <v>5.7</v>
      </c>
      <c r="K4" s="91">
        <v>5.62</v>
      </c>
      <c r="L4" s="91">
        <v>5.55</v>
      </c>
      <c r="M4" s="91">
        <v>5.59</v>
      </c>
      <c r="N4" s="91">
        <v>5.54</v>
      </c>
      <c r="O4" s="91">
        <v>5.5</v>
      </c>
      <c r="P4" s="91">
        <v>5.46</v>
      </c>
      <c r="Q4" s="95">
        <v>5.38</v>
      </c>
      <c r="R4" s="108" t="s">
        <v>74</v>
      </c>
      <c r="S4" s="91">
        <v>3.07</v>
      </c>
      <c r="T4" s="91">
        <v>3.12</v>
      </c>
      <c r="U4" s="91">
        <v>3.08</v>
      </c>
      <c r="V4" s="91">
        <v>2.88</v>
      </c>
      <c r="W4" s="95">
        <v>2.74</v>
      </c>
      <c r="X4" s="23" t="s">
        <v>74</v>
      </c>
      <c r="Y4" s="91">
        <v>5.16</v>
      </c>
      <c r="Z4" s="91">
        <v>5.55</v>
      </c>
      <c r="AA4" s="91">
        <v>5.71</v>
      </c>
      <c r="AB4" s="91">
        <v>5.69</v>
      </c>
      <c r="AC4" s="91">
        <v>5.76</v>
      </c>
      <c r="AD4" s="91">
        <v>5.68</v>
      </c>
      <c r="AE4" s="91">
        <v>5.61</v>
      </c>
      <c r="AF4" s="91">
        <v>5.44</v>
      </c>
      <c r="AG4" s="91">
        <v>5.36</v>
      </c>
      <c r="AH4" s="95">
        <v>5.38</v>
      </c>
      <c r="AI4" s="23" t="s">
        <v>74</v>
      </c>
      <c r="AJ4" s="91">
        <v>2.1800000000000002</v>
      </c>
      <c r="AK4" s="91">
        <v>2.21</v>
      </c>
      <c r="AL4" s="91">
        <v>2.3199999999999998</v>
      </c>
      <c r="AM4" s="91">
        <v>2.38</v>
      </c>
      <c r="AN4" s="91">
        <v>2.3199999999999998</v>
      </c>
      <c r="AO4" s="91">
        <v>2.34</v>
      </c>
      <c r="AP4" s="91">
        <v>2.35</v>
      </c>
      <c r="AQ4" s="91">
        <v>2.38</v>
      </c>
      <c r="AR4" s="91">
        <v>2.4</v>
      </c>
      <c r="AS4" s="95">
        <v>2.2200000000000002</v>
      </c>
    </row>
    <row r="5" spans="1:45" ht="16.5" x14ac:dyDescent="0.35">
      <c r="A5" s="109"/>
      <c r="B5" s="91">
        <v>2.84</v>
      </c>
      <c r="C5" s="90">
        <v>2.87</v>
      </c>
      <c r="D5" s="90">
        <v>3.12</v>
      </c>
      <c r="E5" s="90">
        <v>3.18</v>
      </c>
      <c r="F5" s="94">
        <v>3.25</v>
      </c>
      <c r="G5" s="25"/>
      <c r="H5" s="91">
        <v>5.61</v>
      </c>
      <c r="I5" s="90">
        <v>5.84</v>
      </c>
      <c r="J5" s="90">
        <v>5.79</v>
      </c>
      <c r="K5" s="90">
        <v>5.83</v>
      </c>
      <c r="L5" s="90">
        <v>5.63</v>
      </c>
      <c r="M5" s="90">
        <v>5.6</v>
      </c>
      <c r="N5" s="90">
        <v>5.45</v>
      </c>
      <c r="O5" s="90">
        <v>5.7</v>
      </c>
      <c r="P5" s="90">
        <v>5.67</v>
      </c>
      <c r="Q5" s="94">
        <v>5.5</v>
      </c>
      <c r="R5" s="109"/>
      <c r="S5" s="91">
        <v>3.05</v>
      </c>
      <c r="T5" s="90">
        <v>3.14</v>
      </c>
      <c r="U5" s="90">
        <v>3.13</v>
      </c>
      <c r="V5" s="90">
        <v>2.94</v>
      </c>
      <c r="W5" s="94">
        <v>2.84</v>
      </c>
      <c r="X5" s="25"/>
      <c r="Y5" s="91">
        <v>5.24</v>
      </c>
      <c r="Z5" s="90">
        <v>5.69</v>
      </c>
      <c r="AA5" s="90">
        <v>5.83</v>
      </c>
      <c r="AB5" s="90">
        <v>5.83</v>
      </c>
      <c r="AC5" s="90">
        <v>5.86</v>
      </c>
      <c r="AD5" s="90">
        <v>5.81</v>
      </c>
      <c r="AE5" s="90">
        <v>5.55</v>
      </c>
      <c r="AF5" s="90">
        <v>5.41</v>
      </c>
      <c r="AG5" s="90">
        <v>5.41</v>
      </c>
      <c r="AH5" s="94">
        <v>5.29</v>
      </c>
      <c r="AI5" s="25"/>
      <c r="AJ5" s="91">
        <v>2.27</v>
      </c>
      <c r="AK5" s="90">
        <v>2.25</v>
      </c>
      <c r="AL5" s="90">
        <v>2.34</v>
      </c>
      <c r="AM5" s="90">
        <v>2.39</v>
      </c>
      <c r="AN5" s="90">
        <v>2.44</v>
      </c>
      <c r="AO5" s="90">
        <v>2.37</v>
      </c>
      <c r="AP5" s="90">
        <v>2.4</v>
      </c>
      <c r="AQ5" s="90">
        <v>2.39</v>
      </c>
      <c r="AR5" s="90">
        <v>2.39</v>
      </c>
      <c r="AS5" s="94">
        <v>2.2400000000000002</v>
      </c>
    </row>
    <row r="6" spans="1:45" ht="16.5" x14ac:dyDescent="0.35">
      <c r="A6" s="109"/>
      <c r="B6" s="91">
        <v>2.86</v>
      </c>
      <c r="C6" s="90">
        <v>2.92</v>
      </c>
      <c r="D6" s="90">
        <v>3.15</v>
      </c>
      <c r="E6" s="90">
        <v>3.31</v>
      </c>
      <c r="F6" s="94">
        <v>3.2</v>
      </c>
      <c r="G6" s="25"/>
      <c r="H6" s="91">
        <v>5.74</v>
      </c>
      <c r="I6" s="90">
        <v>5.68</v>
      </c>
      <c r="J6" s="90">
        <v>5.81</v>
      </c>
      <c r="K6" s="90">
        <v>5.88</v>
      </c>
      <c r="L6" s="90">
        <v>5.65</v>
      </c>
      <c r="M6" s="90">
        <v>5.67</v>
      </c>
      <c r="N6" s="90">
        <v>5.55</v>
      </c>
      <c r="O6" s="90">
        <v>5.54</v>
      </c>
      <c r="P6" s="90">
        <v>5.4</v>
      </c>
      <c r="Q6" s="94">
        <v>5.39</v>
      </c>
      <c r="R6" s="109"/>
      <c r="S6" s="91">
        <v>3.1</v>
      </c>
      <c r="T6" s="90">
        <v>3.12</v>
      </c>
      <c r="U6" s="90">
        <v>3.13</v>
      </c>
      <c r="V6" s="90">
        <v>2.91</v>
      </c>
      <c r="W6" s="94">
        <v>2.84</v>
      </c>
      <c r="X6" s="25"/>
      <c r="Y6" s="91">
        <v>5.21</v>
      </c>
      <c r="Z6" s="90">
        <v>5.6</v>
      </c>
      <c r="AA6" s="90">
        <v>5.8</v>
      </c>
      <c r="AB6" s="90">
        <v>5.79</v>
      </c>
      <c r="AC6" s="90">
        <v>5.81</v>
      </c>
      <c r="AD6" s="90">
        <v>5.74</v>
      </c>
      <c r="AE6" s="90">
        <v>5.55</v>
      </c>
      <c r="AF6" s="90">
        <v>5.45</v>
      </c>
      <c r="AG6" s="90">
        <v>5.37</v>
      </c>
      <c r="AH6" s="94">
        <v>5.4</v>
      </c>
      <c r="AI6" s="25"/>
      <c r="AJ6" s="91">
        <v>2.23</v>
      </c>
      <c r="AK6" s="90">
        <v>2.2400000000000002</v>
      </c>
      <c r="AL6" s="90">
        <v>2.31</v>
      </c>
      <c r="AM6" s="90">
        <v>2.38</v>
      </c>
      <c r="AN6" s="90">
        <v>2.37</v>
      </c>
      <c r="AO6" s="90">
        <v>2.36</v>
      </c>
      <c r="AP6" s="90">
        <v>2.42</v>
      </c>
      <c r="AQ6" s="90">
        <v>2.44</v>
      </c>
      <c r="AR6" s="90">
        <v>2.37</v>
      </c>
      <c r="AS6" s="94">
        <v>2.21</v>
      </c>
    </row>
    <row r="7" spans="1:45" ht="16.5" x14ac:dyDescent="0.35">
      <c r="A7" s="109"/>
      <c r="B7" s="91">
        <v>2.83</v>
      </c>
      <c r="C7" s="90">
        <v>2.98</v>
      </c>
      <c r="D7" s="90">
        <v>3.2</v>
      </c>
      <c r="E7" s="90">
        <v>3.33</v>
      </c>
      <c r="F7" s="94">
        <v>3.23</v>
      </c>
      <c r="G7" s="25"/>
      <c r="H7" s="91">
        <v>5.51</v>
      </c>
      <c r="I7" s="90">
        <v>5.7</v>
      </c>
      <c r="J7" s="90">
        <v>5.69</v>
      </c>
      <c r="K7" s="90">
        <v>5.72</v>
      </c>
      <c r="L7" s="90">
        <v>5.68</v>
      </c>
      <c r="M7" s="90">
        <v>5.7</v>
      </c>
      <c r="N7" s="90">
        <v>5.6</v>
      </c>
      <c r="O7" s="90">
        <v>5.63</v>
      </c>
      <c r="P7" s="90">
        <v>5.54</v>
      </c>
      <c r="Q7" s="94">
        <v>5.47</v>
      </c>
      <c r="R7" s="109"/>
      <c r="S7" s="91">
        <v>3.04</v>
      </c>
      <c r="T7" s="90">
        <v>3.12</v>
      </c>
      <c r="U7" s="90">
        <v>3.11</v>
      </c>
      <c r="V7" s="90">
        <v>2.96</v>
      </c>
      <c r="W7" s="94">
        <v>2.88</v>
      </c>
      <c r="X7" s="25"/>
      <c r="Y7" s="91">
        <v>5.29</v>
      </c>
      <c r="Z7" s="90">
        <v>5.64</v>
      </c>
      <c r="AA7" s="90">
        <v>5.9</v>
      </c>
      <c r="AB7" s="90">
        <v>5.79</v>
      </c>
      <c r="AC7" s="90">
        <v>5.82</v>
      </c>
      <c r="AD7" s="90">
        <v>5.8</v>
      </c>
      <c r="AE7" s="90">
        <v>5.57</v>
      </c>
      <c r="AF7" s="90">
        <v>5.46</v>
      </c>
      <c r="AG7" s="90">
        <v>5.48</v>
      </c>
      <c r="AH7" s="94">
        <v>5.35</v>
      </c>
      <c r="AI7" s="25"/>
      <c r="AJ7" s="91">
        <v>2.2400000000000002</v>
      </c>
      <c r="AK7" s="90">
        <v>2.21</v>
      </c>
      <c r="AL7" s="90">
        <v>2.34</v>
      </c>
      <c r="AM7" s="90">
        <v>2.33</v>
      </c>
      <c r="AN7" s="90">
        <v>2.39</v>
      </c>
      <c r="AO7" s="90">
        <v>2.35</v>
      </c>
      <c r="AP7" s="90">
        <v>2.44</v>
      </c>
      <c r="AQ7" s="90">
        <v>2.4</v>
      </c>
      <c r="AR7" s="90">
        <v>2.39</v>
      </c>
      <c r="AS7" s="94">
        <v>2.2400000000000002</v>
      </c>
    </row>
    <row r="8" spans="1:45" ht="16.5" x14ac:dyDescent="0.35">
      <c r="A8" s="109"/>
      <c r="B8" s="91">
        <v>2.82</v>
      </c>
      <c r="C8" s="90">
        <v>2.87</v>
      </c>
      <c r="D8" s="90">
        <v>3.1</v>
      </c>
      <c r="E8" s="90">
        <v>3.26</v>
      </c>
      <c r="F8" s="94">
        <v>3.14</v>
      </c>
      <c r="G8" s="25"/>
      <c r="H8" s="91">
        <v>5.56</v>
      </c>
      <c r="I8" s="90">
        <v>5.56</v>
      </c>
      <c r="J8" s="90">
        <v>5.65</v>
      </c>
      <c r="K8" s="90">
        <v>5.59</v>
      </c>
      <c r="L8" s="90">
        <v>5.57</v>
      </c>
      <c r="M8" s="90">
        <v>5.59</v>
      </c>
      <c r="N8" s="90">
        <v>5.48</v>
      </c>
      <c r="O8" s="90">
        <v>5.57</v>
      </c>
      <c r="P8" s="90">
        <v>5.53</v>
      </c>
      <c r="Q8" s="94">
        <v>5.47</v>
      </c>
      <c r="R8" s="109"/>
      <c r="S8" s="91">
        <v>3.06</v>
      </c>
      <c r="T8" s="90">
        <v>3.14</v>
      </c>
      <c r="U8" s="90">
        <v>3.11</v>
      </c>
      <c r="V8" s="90">
        <v>2.97</v>
      </c>
      <c r="W8" s="94">
        <v>2.81</v>
      </c>
      <c r="X8" s="25"/>
      <c r="Y8" s="91">
        <v>5.15</v>
      </c>
      <c r="Z8" s="90">
        <v>5.52</v>
      </c>
      <c r="AA8" s="90">
        <v>5.77</v>
      </c>
      <c r="AB8" s="90">
        <v>5.81</v>
      </c>
      <c r="AC8" s="90">
        <v>5.7</v>
      </c>
      <c r="AD8" s="90">
        <v>5.63</v>
      </c>
      <c r="AE8" s="90">
        <v>5.49</v>
      </c>
      <c r="AF8" s="90">
        <v>5.31</v>
      </c>
      <c r="AG8" s="90">
        <v>5.41</v>
      </c>
      <c r="AH8" s="94">
        <v>5.32</v>
      </c>
      <c r="AI8" s="25"/>
      <c r="AJ8" s="91">
        <v>2.17</v>
      </c>
      <c r="AK8" s="90">
        <v>2.23</v>
      </c>
      <c r="AL8" s="90">
        <v>2.34</v>
      </c>
      <c r="AM8" s="90">
        <v>2.42</v>
      </c>
      <c r="AN8" s="90">
        <v>2.2999999999999998</v>
      </c>
      <c r="AO8" s="90">
        <v>2.42</v>
      </c>
      <c r="AP8" s="90">
        <v>2.33</v>
      </c>
      <c r="AQ8" s="90">
        <v>2.41</v>
      </c>
      <c r="AR8" s="90">
        <v>2.4</v>
      </c>
      <c r="AS8" s="94">
        <v>2.37</v>
      </c>
    </row>
    <row r="9" spans="1:45" ht="16.5" x14ac:dyDescent="0.35">
      <c r="A9" s="110"/>
      <c r="B9" s="90">
        <v>2.82</v>
      </c>
      <c r="C9" s="90">
        <v>2.94</v>
      </c>
      <c r="D9" s="90">
        <v>3.1</v>
      </c>
      <c r="E9" s="90">
        <v>3.13</v>
      </c>
      <c r="F9" s="94">
        <v>3.05</v>
      </c>
      <c r="G9" s="25"/>
      <c r="H9" s="90">
        <v>5.47</v>
      </c>
      <c r="I9" s="90">
        <v>5.62</v>
      </c>
      <c r="J9" s="90">
        <v>5.79</v>
      </c>
      <c r="K9" s="90">
        <v>5.7</v>
      </c>
      <c r="L9" s="90">
        <v>5.81</v>
      </c>
      <c r="M9" s="90">
        <v>5.5</v>
      </c>
      <c r="N9" s="90">
        <v>5.38</v>
      </c>
      <c r="O9" s="90">
        <v>5.45</v>
      </c>
      <c r="P9" s="90">
        <v>5.26</v>
      </c>
      <c r="Q9" s="94">
        <v>5.39</v>
      </c>
      <c r="R9" s="110"/>
      <c r="S9" s="90">
        <v>3.15</v>
      </c>
      <c r="T9" s="90">
        <v>3.11</v>
      </c>
      <c r="U9" s="90">
        <v>3.06</v>
      </c>
      <c r="V9" s="90">
        <v>2.93</v>
      </c>
      <c r="W9" s="94">
        <v>2.86</v>
      </c>
      <c r="X9" s="25"/>
      <c r="Y9" s="90">
        <v>5.65</v>
      </c>
      <c r="Z9" s="90">
        <v>5.63</v>
      </c>
      <c r="AA9" s="90">
        <v>5.73</v>
      </c>
      <c r="AB9" s="90">
        <v>5.82</v>
      </c>
      <c r="AC9" s="90">
        <v>5.8</v>
      </c>
      <c r="AD9" s="90">
        <v>5.66</v>
      </c>
      <c r="AE9" s="90">
        <v>5.52</v>
      </c>
      <c r="AF9" s="90">
        <v>5.58</v>
      </c>
      <c r="AG9" s="90">
        <v>5.5</v>
      </c>
      <c r="AH9" s="94">
        <v>5.35</v>
      </c>
      <c r="AI9" s="25"/>
      <c r="AJ9" s="90">
        <v>2.29</v>
      </c>
      <c r="AK9" s="90">
        <v>2.23</v>
      </c>
      <c r="AL9" s="90">
        <v>2.31</v>
      </c>
      <c r="AM9" s="90">
        <v>2.37</v>
      </c>
      <c r="AN9" s="90">
        <v>2.38</v>
      </c>
      <c r="AO9" s="90">
        <v>2.41</v>
      </c>
      <c r="AP9" s="90">
        <v>2.42</v>
      </c>
      <c r="AQ9" s="90">
        <v>2.4300000000000002</v>
      </c>
      <c r="AR9" s="90">
        <v>2.33</v>
      </c>
      <c r="AS9" s="94">
        <v>2.31</v>
      </c>
    </row>
    <row r="10" spans="1:45" ht="16.5" x14ac:dyDescent="0.35">
      <c r="A10" s="111"/>
      <c r="B10" s="90">
        <v>2.86</v>
      </c>
      <c r="C10" s="90">
        <v>2.94</v>
      </c>
      <c r="D10" s="90">
        <v>3.13</v>
      </c>
      <c r="E10" s="90">
        <v>3.2</v>
      </c>
      <c r="F10" s="94">
        <v>3.09</v>
      </c>
      <c r="G10" s="31"/>
      <c r="H10" s="90">
        <v>5.56</v>
      </c>
      <c r="I10" s="90">
        <v>5.72</v>
      </c>
      <c r="J10" s="90">
        <v>5.73</v>
      </c>
      <c r="K10" s="90">
        <v>5.81</v>
      </c>
      <c r="L10" s="90">
        <v>5.84</v>
      </c>
      <c r="M10" s="90">
        <v>5.76</v>
      </c>
      <c r="N10" s="90">
        <v>5.45</v>
      </c>
      <c r="O10" s="90">
        <v>5.47</v>
      </c>
      <c r="P10" s="90">
        <v>5.37</v>
      </c>
      <c r="Q10" s="94">
        <v>5.38</v>
      </c>
      <c r="R10" s="111"/>
      <c r="S10" s="90">
        <v>3.16</v>
      </c>
      <c r="T10" s="90">
        <v>3.21</v>
      </c>
      <c r="U10" s="90">
        <v>3.06</v>
      </c>
      <c r="V10" s="90">
        <v>2.87</v>
      </c>
      <c r="W10" s="94">
        <v>2.84</v>
      </c>
      <c r="X10" s="31"/>
      <c r="Y10" s="90">
        <v>5.65</v>
      </c>
      <c r="Z10" s="90">
        <v>5.74</v>
      </c>
      <c r="AA10" s="90">
        <v>5.91</v>
      </c>
      <c r="AB10" s="90">
        <v>5.85</v>
      </c>
      <c r="AC10" s="90">
        <v>5.82</v>
      </c>
      <c r="AD10" s="90">
        <v>5.7</v>
      </c>
      <c r="AE10" s="90">
        <v>5.55</v>
      </c>
      <c r="AF10" s="90">
        <v>5.49</v>
      </c>
      <c r="AG10" s="90">
        <v>5.56</v>
      </c>
      <c r="AH10" s="94">
        <v>5.55</v>
      </c>
      <c r="AI10" s="31"/>
      <c r="AJ10" s="90">
        <v>2.2799999999999998</v>
      </c>
      <c r="AK10" s="90">
        <v>2.25</v>
      </c>
      <c r="AL10" s="90">
        <v>2.2999999999999998</v>
      </c>
      <c r="AM10" s="90">
        <v>2.34</v>
      </c>
      <c r="AN10" s="90">
        <v>2.38</v>
      </c>
      <c r="AO10" s="90">
        <v>2.36</v>
      </c>
      <c r="AP10" s="90">
        <v>2.4700000000000002</v>
      </c>
      <c r="AQ10" s="90">
        <v>2.4700000000000002</v>
      </c>
      <c r="AR10" s="90">
        <v>2.38</v>
      </c>
      <c r="AS10" s="94">
        <v>2.29</v>
      </c>
    </row>
    <row r="11" spans="1:45" ht="16.5" x14ac:dyDescent="0.35">
      <c r="A11" s="109"/>
      <c r="B11" s="96">
        <v>2.81</v>
      </c>
      <c r="C11" s="96">
        <v>2.9</v>
      </c>
      <c r="D11" s="96">
        <v>3.16</v>
      </c>
      <c r="E11" s="96">
        <v>3.1</v>
      </c>
      <c r="F11" s="97">
        <v>3.05</v>
      </c>
      <c r="G11" s="23"/>
      <c r="H11" s="96">
        <v>5.49</v>
      </c>
      <c r="I11" s="96">
        <v>5.81</v>
      </c>
      <c r="J11" s="96">
        <v>5.78</v>
      </c>
      <c r="K11" s="96">
        <v>5.8</v>
      </c>
      <c r="L11" s="96">
        <v>5.8</v>
      </c>
      <c r="M11" s="96">
        <v>5.46</v>
      </c>
      <c r="N11" s="96">
        <v>5.55</v>
      </c>
      <c r="O11" s="96">
        <v>5.46</v>
      </c>
      <c r="P11" s="96">
        <v>5.47</v>
      </c>
      <c r="Q11" s="97">
        <v>5.51</v>
      </c>
      <c r="R11" s="109"/>
      <c r="S11" s="96">
        <v>3.09</v>
      </c>
      <c r="T11" s="96">
        <v>3.22</v>
      </c>
      <c r="U11" s="96">
        <v>3.1</v>
      </c>
      <c r="V11" s="96">
        <v>2.94</v>
      </c>
      <c r="W11" s="97">
        <v>2.88</v>
      </c>
      <c r="X11" s="23"/>
      <c r="Y11" s="96">
        <v>5.74</v>
      </c>
      <c r="Z11" s="96">
        <v>5.74</v>
      </c>
      <c r="AA11" s="96">
        <v>5.79</v>
      </c>
      <c r="AB11" s="96">
        <v>5.73</v>
      </c>
      <c r="AC11" s="96">
        <v>5.6</v>
      </c>
      <c r="AD11" s="96">
        <v>5.64</v>
      </c>
      <c r="AE11" s="96">
        <v>5.49</v>
      </c>
      <c r="AF11" s="96">
        <v>5.59</v>
      </c>
      <c r="AG11" s="96">
        <v>5.59</v>
      </c>
      <c r="AH11" s="97">
        <v>5.44</v>
      </c>
      <c r="AI11" s="23"/>
      <c r="AJ11" s="96">
        <v>2.31</v>
      </c>
      <c r="AK11" s="96">
        <v>2.2599999999999998</v>
      </c>
      <c r="AL11" s="96">
        <v>2.41</v>
      </c>
      <c r="AM11" s="96">
        <v>2.38</v>
      </c>
      <c r="AN11" s="96">
        <v>2.4300000000000002</v>
      </c>
      <c r="AO11" s="96">
        <v>2.54</v>
      </c>
      <c r="AP11" s="96">
        <v>2.56</v>
      </c>
      <c r="AQ11" s="96">
        <v>2.4700000000000002</v>
      </c>
      <c r="AR11" s="96">
        <v>2.4300000000000002</v>
      </c>
      <c r="AS11" s="97">
        <v>2.31</v>
      </c>
    </row>
    <row r="12" spans="1:45" ht="16.5" x14ac:dyDescent="0.35">
      <c r="A12" s="109"/>
      <c r="B12" s="90">
        <v>2.84</v>
      </c>
      <c r="C12" s="90">
        <v>2.95</v>
      </c>
      <c r="D12" s="90">
        <v>3.14</v>
      </c>
      <c r="E12" s="90">
        <v>3.2</v>
      </c>
      <c r="F12" s="94">
        <v>3.07</v>
      </c>
      <c r="G12" s="25"/>
      <c r="H12" s="90">
        <v>5.52</v>
      </c>
      <c r="I12" s="90">
        <v>5.78</v>
      </c>
      <c r="J12" s="90">
        <v>5.85</v>
      </c>
      <c r="K12" s="90">
        <v>5.79</v>
      </c>
      <c r="L12" s="90">
        <v>5.73</v>
      </c>
      <c r="M12" s="90">
        <v>5.7</v>
      </c>
      <c r="N12" s="90">
        <v>5.54</v>
      </c>
      <c r="O12" s="90">
        <v>5.42</v>
      </c>
      <c r="P12" s="90">
        <v>5.48</v>
      </c>
      <c r="Q12" s="94">
        <v>5.45</v>
      </c>
      <c r="R12" s="109"/>
      <c r="S12" s="90">
        <v>3.16</v>
      </c>
      <c r="T12" s="90">
        <v>3.18</v>
      </c>
      <c r="U12" s="90">
        <v>3.19</v>
      </c>
      <c r="V12" s="90">
        <v>2.92</v>
      </c>
      <c r="W12" s="94">
        <v>2.79</v>
      </c>
      <c r="X12" s="25"/>
      <c r="Y12" s="90">
        <v>5.48</v>
      </c>
      <c r="Z12" s="90">
        <v>5.62</v>
      </c>
      <c r="AA12" s="90">
        <v>5.78</v>
      </c>
      <c r="AB12" s="90">
        <v>5.77</v>
      </c>
      <c r="AC12" s="90">
        <v>5.89</v>
      </c>
      <c r="AD12" s="90">
        <v>5.64</v>
      </c>
      <c r="AE12" s="90">
        <v>5.66</v>
      </c>
      <c r="AF12" s="90">
        <v>5.55</v>
      </c>
      <c r="AG12" s="90">
        <v>5.63</v>
      </c>
      <c r="AH12" s="94">
        <v>5.37</v>
      </c>
      <c r="AI12" s="25"/>
      <c r="AJ12" s="90">
        <v>2.29</v>
      </c>
      <c r="AK12" s="90">
        <v>2.27</v>
      </c>
      <c r="AL12" s="90">
        <v>2.4500000000000002</v>
      </c>
      <c r="AM12" s="90">
        <v>2.41</v>
      </c>
      <c r="AN12" s="90">
        <v>2.44</v>
      </c>
      <c r="AO12" s="90">
        <v>2.41</v>
      </c>
      <c r="AP12" s="90">
        <v>2.4500000000000002</v>
      </c>
      <c r="AQ12" s="90">
        <v>2.44</v>
      </c>
      <c r="AR12" s="90">
        <v>2.33</v>
      </c>
      <c r="AS12" s="94">
        <v>2.23</v>
      </c>
    </row>
    <row r="13" spans="1:45" thickBot="1" x14ac:dyDescent="0.4">
      <c r="A13" s="112"/>
      <c r="B13" s="92">
        <v>2.87</v>
      </c>
      <c r="C13" s="92">
        <v>2.99</v>
      </c>
      <c r="D13" s="92">
        <v>3.12</v>
      </c>
      <c r="E13" s="92">
        <v>3.21</v>
      </c>
      <c r="F13" s="93">
        <v>3.04</v>
      </c>
      <c r="G13" s="33"/>
      <c r="H13" s="92">
        <v>5.48</v>
      </c>
      <c r="I13" s="92">
        <v>5.57</v>
      </c>
      <c r="J13" s="92">
        <v>5.86</v>
      </c>
      <c r="K13" s="92">
        <v>5.74</v>
      </c>
      <c r="L13" s="92">
        <v>5.72</v>
      </c>
      <c r="M13" s="92">
        <v>5.65</v>
      </c>
      <c r="N13" s="92">
        <v>5.41</v>
      </c>
      <c r="O13" s="92">
        <v>5.33</v>
      </c>
      <c r="P13" s="92">
        <v>5.34</v>
      </c>
      <c r="Q13" s="93">
        <v>5.48</v>
      </c>
      <c r="R13" s="112"/>
      <c r="S13" s="92">
        <v>3.13</v>
      </c>
      <c r="T13" s="92">
        <v>3.15</v>
      </c>
      <c r="U13" s="92">
        <v>3.1</v>
      </c>
      <c r="V13" s="92">
        <v>2.9</v>
      </c>
      <c r="W13" s="93">
        <v>2.91</v>
      </c>
      <c r="X13" s="33"/>
      <c r="Y13" s="92">
        <v>5.56</v>
      </c>
      <c r="Z13" s="92">
        <v>5.65</v>
      </c>
      <c r="AA13" s="92">
        <v>5.67</v>
      </c>
      <c r="AB13" s="92">
        <v>5.66</v>
      </c>
      <c r="AC13" s="92">
        <v>5.6</v>
      </c>
      <c r="AD13" s="92">
        <v>5.69</v>
      </c>
      <c r="AE13" s="92">
        <v>5.55</v>
      </c>
      <c r="AF13" s="92">
        <v>5.5</v>
      </c>
      <c r="AG13" s="92">
        <v>5.67</v>
      </c>
      <c r="AH13" s="93">
        <v>5.35</v>
      </c>
      <c r="AI13" s="33"/>
      <c r="AJ13" s="92">
        <v>2.25</v>
      </c>
      <c r="AK13" s="92">
        <v>2.27</v>
      </c>
      <c r="AL13" s="92">
        <v>2.23</v>
      </c>
      <c r="AM13" s="92">
        <v>2.31</v>
      </c>
      <c r="AN13" s="92">
        <v>2.31</v>
      </c>
      <c r="AO13" s="92">
        <v>2.33</v>
      </c>
      <c r="AP13" s="92">
        <v>2.36</v>
      </c>
      <c r="AQ13" s="92">
        <v>2.36</v>
      </c>
      <c r="AR13" s="92">
        <v>2.25</v>
      </c>
      <c r="AS13" s="93">
        <v>2.17</v>
      </c>
    </row>
    <row r="14" spans="1:45" ht="16.5" x14ac:dyDescent="0.35">
      <c r="A14" s="113" t="s">
        <v>75</v>
      </c>
      <c r="B14" s="114">
        <v>2.5499999999999998</v>
      </c>
      <c r="C14" s="115">
        <v>2.59</v>
      </c>
      <c r="D14" s="115">
        <v>2.87</v>
      </c>
      <c r="E14" s="115">
        <v>2.9</v>
      </c>
      <c r="F14" s="116">
        <v>2.93</v>
      </c>
      <c r="G14" s="113" t="s">
        <v>75</v>
      </c>
      <c r="H14" s="115">
        <v>5.44</v>
      </c>
      <c r="I14" s="115">
        <v>5.56</v>
      </c>
      <c r="J14" s="115">
        <v>5.65</v>
      </c>
      <c r="K14" s="115">
        <v>5.57</v>
      </c>
      <c r="L14" s="115">
        <v>5.5</v>
      </c>
      <c r="M14" s="115">
        <v>5.4</v>
      </c>
      <c r="N14" s="115">
        <v>5.4</v>
      </c>
      <c r="O14" s="115">
        <v>5.42</v>
      </c>
      <c r="P14" s="115">
        <v>5.27</v>
      </c>
      <c r="Q14" s="116">
        <v>5.16</v>
      </c>
      <c r="R14" s="113" t="s">
        <v>75</v>
      </c>
      <c r="S14" s="114">
        <v>2.1</v>
      </c>
      <c r="T14" s="115">
        <v>2.12</v>
      </c>
      <c r="U14" s="115">
        <v>2.0699999999999998</v>
      </c>
      <c r="V14" s="115">
        <v>1.96</v>
      </c>
      <c r="W14" s="116">
        <v>1.83</v>
      </c>
      <c r="X14" s="113" t="s">
        <v>75</v>
      </c>
      <c r="Y14" s="115">
        <v>3.67</v>
      </c>
      <c r="Z14" s="115">
        <v>4.01</v>
      </c>
      <c r="AA14" s="115">
        <v>4.13</v>
      </c>
      <c r="AB14" s="115">
        <v>4.1500000000000004</v>
      </c>
      <c r="AC14" s="115">
        <v>4.21</v>
      </c>
      <c r="AD14" s="115">
        <v>4.09</v>
      </c>
      <c r="AE14" s="115">
        <v>3.84</v>
      </c>
      <c r="AF14" s="115">
        <v>3.75</v>
      </c>
      <c r="AG14" s="115">
        <v>3.78</v>
      </c>
      <c r="AH14" s="116">
        <v>3.84</v>
      </c>
      <c r="AI14" s="113" t="s">
        <v>75</v>
      </c>
      <c r="AJ14" s="115">
        <v>2.0499999999999998</v>
      </c>
      <c r="AK14" s="115">
        <v>2.0499999999999998</v>
      </c>
      <c r="AL14" s="115">
        <v>2.12</v>
      </c>
      <c r="AM14" s="115">
        <v>2.1800000000000002</v>
      </c>
      <c r="AN14" s="115">
        <v>2.21</v>
      </c>
      <c r="AO14" s="115">
        <v>2.13</v>
      </c>
      <c r="AP14" s="115">
        <v>2.23</v>
      </c>
      <c r="AQ14" s="115">
        <v>2.1800000000000002</v>
      </c>
      <c r="AR14" s="115">
        <v>2.13</v>
      </c>
      <c r="AS14" s="116">
        <v>2.06</v>
      </c>
    </row>
    <row r="15" spans="1:45" ht="16.5" x14ac:dyDescent="0.35">
      <c r="A15" s="14"/>
      <c r="B15" s="98">
        <v>2.57</v>
      </c>
      <c r="C15" s="98">
        <v>2.6</v>
      </c>
      <c r="D15" s="98">
        <v>2.89</v>
      </c>
      <c r="E15" s="98">
        <v>2.93</v>
      </c>
      <c r="F15" s="99">
        <v>2.94</v>
      </c>
      <c r="G15" s="25"/>
      <c r="H15" s="98">
        <v>5.52</v>
      </c>
      <c r="I15" s="98">
        <v>5.56</v>
      </c>
      <c r="J15" s="98">
        <v>5.61</v>
      </c>
      <c r="K15" s="98">
        <v>5.58</v>
      </c>
      <c r="L15" s="98">
        <v>5.52</v>
      </c>
      <c r="M15" s="98">
        <v>5.42</v>
      </c>
      <c r="N15" s="98">
        <v>5.44</v>
      </c>
      <c r="O15" s="98">
        <v>5.45</v>
      </c>
      <c r="P15" s="98">
        <v>5.44</v>
      </c>
      <c r="Q15" s="99">
        <v>5.3</v>
      </c>
      <c r="R15" s="14"/>
      <c r="S15" s="98">
        <v>2.09</v>
      </c>
      <c r="T15" s="98">
        <v>2.16</v>
      </c>
      <c r="U15" s="98">
        <v>2.11</v>
      </c>
      <c r="V15" s="98">
        <v>1.92</v>
      </c>
      <c r="W15" s="99">
        <v>1.84</v>
      </c>
      <c r="X15" s="25"/>
      <c r="Y15" s="98">
        <v>3.75</v>
      </c>
      <c r="Z15" s="98">
        <v>3.98</v>
      </c>
      <c r="AA15" s="98">
        <v>4.17</v>
      </c>
      <c r="AB15" s="98">
        <v>4.21</v>
      </c>
      <c r="AC15" s="98">
        <v>4.1900000000000004</v>
      </c>
      <c r="AD15" s="98">
        <v>4.1399999999999997</v>
      </c>
      <c r="AE15" s="98">
        <v>3.93</v>
      </c>
      <c r="AF15" s="98">
        <v>3.78</v>
      </c>
      <c r="AG15" s="98">
        <v>3.81</v>
      </c>
      <c r="AH15" s="99">
        <v>3.78</v>
      </c>
      <c r="AI15" s="25"/>
      <c r="AJ15" s="98">
        <v>2.0299999999999998</v>
      </c>
      <c r="AK15" s="98">
        <v>2.0299999999999998</v>
      </c>
      <c r="AL15" s="98">
        <v>2.12</v>
      </c>
      <c r="AM15" s="98">
        <v>2.16</v>
      </c>
      <c r="AN15" s="98">
        <v>2.21</v>
      </c>
      <c r="AO15" s="98">
        <v>2.14</v>
      </c>
      <c r="AP15" s="98">
        <v>2.19</v>
      </c>
      <c r="AQ15" s="98">
        <v>2.2200000000000002</v>
      </c>
      <c r="AR15" s="98">
        <v>2.17</v>
      </c>
      <c r="AS15" s="99">
        <v>2.0499999999999998</v>
      </c>
    </row>
    <row r="16" spans="1:45" ht="16.5" x14ac:dyDescent="0.35">
      <c r="A16" s="14"/>
      <c r="B16" s="98">
        <v>2.61</v>
      </c>
      <c r="C16" s="98">
        <v>2.66</v>
      </c>
      <c r="D16" s="98">
        <v>2.92</v>
      </c>
      <c r="E16" s="98">
        <v>2.9</v>
      </c>
      <c r="F16" s="99">
        <v>2.92</v>
      </c>
      <c r="G16" s="25"/>
      <c r="H16" s="98">
        <v>5.44</v>
      </c>
      <c r="I16" s="98">
        <v>5.64</v>
      </c>
      <c r="J16" s="98">
        <v>5.73</v>
      </c>
      <c r="K16" s="98">
        <v>5.63</v>
      </c>
      <c r="L16" s="98">
        <v>5.57</v>
      </c>
      <c r="M16" s="98">
        <v>5.44</v>
      </c>
      <c r="N16" s="98">
        <v>5.46</v>
      </c>
      <c r="O16" s="98">
        <v>5.47</v>
      </c>
      <c r="P16" s="98">
        <v>5.37</v>
      </c>
      <c r="Q16" s="99">
        <v>5.36</v>
      </c>
      <c r="R16" s="14"/>
      <c r="S16" s="98">
        <v>2.1</v>
      </c>
      <c r="T16" s="98">
        <v>2.13</v>
      </c>
      <c r="U16" s="98">
        <v>2.12</v>
      </c>
      <c r="V16" s="98">
        <v>1.9</v>
      </c>
      <c r="W16" s="99">
        <v>1.83</v>
      </c>
      <c r="X16" s="25"/>
      <c r="Y16" s="98">
        <v>3.77</v>
      </c>
      <c r="Z16" s="98">
        <v>4.03</v>
      </c>
      <c r="AA16" s="98">
        <v>4.2300000000000004</v>
      </c>
      <c r="AB16" s="98">
        <v>4.22</v>
      </c>
      <c r="AC16" s="98">
        <v>4.18</v>
      </c>
      <c r="AD16" s="98">
        <v>4.0999999999999996</v>
      </c>
      <c r="AE16" s="98">
        <v>3.96</v>
      </c>
      <c r="AF16" s="98">
        <v>3.8</v>
      </c>
      <c r="AG16" s="98">
        <v>3.8</v>
      </c>
      <c r="AH16" s="99">
        <v>3.78</v>
      </c>
      <c r="AI16" s="25"/>
      <c r="AJ16" s="98">
        <v>2.0299999999999998</v>
      </c>
      <c r="AK16" s="98">
        <v>2.0299999999999998</v>
      </c>
      <c r="AL16" s="98">
        <v>2.1</v>
      </c>
      <c r="AM16" s="98">
        <v>2.17</v>
      </c>
      <c r="AN16" s="98">
        <v>2.19</v>
      </c>
      <c r="AO16" s="98">
        <v>2.17</v>
      </c>
      <c r="AP16" s="98">
        <v>2.21</v>
      </c>
      <c r="AQ16" s="98">
        <v>2.23</v>
      </c>
      <c r="AR16" s="98">
        <v>2.1800000000000002</v>
      </c>
      <c r="AS16" s="99">
        <v>2.06</v>
      </c>
    </row>
    <row r="17" spans="1:45" ht="16.5" x14ac:dyDescent="0.35">
      <c r="A17" s="14"/>
      <c r="B17" s="98">
        <v>2.5499999999999998</v>
      </c>
      <c r="C17" s="98">
        <v>2.66</v>
      </c>
      <c r="D17" s="98">
        <v>2.83</v>
      </c>
      <c r="E17" s="98">
        <v>2.94</v>
      </c>
      <c r="F17" s="99">
        <v>2.92</v>
      </c>
      <c r="G17" s="25"/>
      <c r="H17" s="98">
        <v>5.42</v>
      </c>
      <c r="I17" s="98">
        <v>5.61</v>
      </c>
      <c r="J17" s="98">
        <v>5.65</v>
      </c>
      <c r="K17" s="98">
        <v>5.56</v>
      </c>
      <c r="L17" s="98">
        <v>5.51</v>
      </c>
      <c r="M17" s="98">
        <v>5.45</v>
      </c>
      <c r="N17" s="98">
        <v>5.44</v>
      </c>
      <c r="O17" s="98">
        <v>5.42</v>
      </c>
      <c r="P17" s="98">
        <v>5.41</v>
      </c>
      <c r="Q17" s="99">
        <v>5.35</v>
      </c>
      <c r="R17" s="14"/>
      <c r="S17" s="98">
        <v>2.15</v>
      </c>
      <c r="T17" s="98">
        <v>2.13</v>
      </c>
      <c r="U17" s="98">
        <v>2.11</v>
      </c>
      <c r="V17" s="98">
        <v>1.93</v>
      </c>
      <c r="W17" s="99">
        <v>1.84</v>
      </c>
      <c r="X17" s="25"/>
      <c r="Y17" s="98">
        <v>3.71</v>
      </c>
      <c r="Z17" s="98">
        <v>4.01</v>
      </c>
      <c r="AA17" s="98">
        <v>4.22</v>
      </c>
      <c r="AB17" s="98">
        <v>4.1900000000000004</v>
      </c>
      <c r="AC17" s="98">
        <v>4.0999999999999996</v>
      </c>
      <c r="AD17" s="98">
        <v>4.09</v>
      </c>
      <c r="AE17" s="98">
        <v>3.92</v>
      </c>
      <c r="AF17" s="98">
        <v>3.79</v>
      </c>
      <c r="AG17" s="98">
        <v>3.82</v>
      </c>
      <c r="AH17" s="99">
        <v>3.77</v>
      </c>
      <c r="AI17" s="25"/>
      <c r="AJ17" s="98">
        <v>2.04</v>
      </c>
      <c r="AK17" s="98">
        <v>2.0499999999999998</v>
      </c>
      <c r="AL17" s="98">
        <v>2.1</v>
      </c>
      <c r="AM17" s="98">
        <v>2.13</v>
      </c>
      <c r="AN17" s="98">
        <v>2.2000000000000002</v>
      </c>
      <c r="AO17" s="98">
        <v>2.15</v>
      </c>
      <c r="AP17" s="98">
        <v>2.21</v>
      </c>
      <c r="AQ17" s="98">
        <v>2.1800000000000002</v>
      </c>
      <c r="AR17" s="98">
        <v>2.17</v>
      </c>
      <c r="AS17" s="99">
        <v>2.0299999999999998</v>
      </c>
    </row>
    <row r="18" spans="1:45" ht="16.5" x14ac:dyDescent="0.35">
      <c r="A18" s="14"/>
      <c r="B18" s="98">
        <v>2.5099999999999998</v>
      </c>
      <c r="C18" s="98">
        <v>2.58</v>
      </c>
      <c r="D18" s="98">
        <v>2.77</v>
      </c>
      <c r="E18" s="98">
        <v>2.87</v>
      </c>
      <c r="F18" s="99">
        <v>2.86</v>
      </c>
      <c r="G18" s="25"/>
      <c r="H18" s="98">
        <v>5.39</v>
      </c>
      <c r="I18" s="98">
        <v>5.56</v>
      </c>
      <c r="J18" s="98">
        <v>5.6</v>
      </c>
      <c r="K18" s="98">
        <v>5.56</v>
      </c>
      <c r="L18" s="98">
        <v>5.49</v>
      </c>
      <c r="M18" s="98">
        <v>5.4</v>
      </c>
      <c r="N18" s="98">
        <v>5.43</v>
      </c>
      <c r="O18" s="98">
        <v>5.52</v>
      </c>
      <c r="P18" s="98">
        <v>5.41</v>
      </c>
      <c r="Q18" s="99">
        <v>5.31</v>
      </c>
      <c r="R18" s="14"/>
      <c r="S18" s="98">
        <v>2.1</v>
      </c>
      <c r="T18" s="98">
        <v>2.1</v>
      </c>
      <c r="U18" s="98">
        <v>2.13</v>
      </c>
      <c r="V18" s="98">
        <v>1.92</v>
      </c>
      <c r="W18" s="99">
        <v>1.83</v>
      </c>
      <c r="X18" s="25"/>
      <c r="Y18" s="98">
        <v>3.71</v>
      </c>
      <c r="Z18" s="98">
        <v>3.98</v>
      </c>
      <c r="AA18" s="98">
        <v>4.16</v>
      </c>
      <c r="AB18" s="98">
        <v>4.21</v>
      </c>
      <c r="AC18" s="98">
        <v>4.18</v>
      </c>
      <c r="AD18" s="98">
        <v>4.1100000000000003</v>
      </c>
      <c r="AE18" s="98">
        <v>3.91</v>
      </c>
      <c r="AF18" s="98">
        <v>3.8</v>
      </c>
      <c r="AG18" s="98">
        <v>3.81</v>
      </c>
      <c r="AH18" s="99">
        <v>3.75</v>
      </c>
      <c r="AI18" s="25"/>
      <c r="AJ18" s="98">
        <v>2.0499999999999998</v>
      </c>
      <c r="AK18" s="98">
        <v>2.0099999999999998</v>
      </c>
      <c r="AL18" s="98">
        <v>2.09</v>
      </c>
      <c r="AM18" s="98">
        <v>2.17</v>
      </c>
      <c r="AN18" s="98">
        <v>2.15</v>
      </c>
      <c r="AO18" s="98">
        <v>2.12</v>
      </c>
      <c r="AP18" s="98">
        <v>2.19</v>
      </c>
      <c r="AQ18" s="98">
        <v>2.17</v>
      </c>
      <c r="AR18" s="98">
        <v>2.17</v>
      </c>
      <c r="AS18" s="99">
        <v>1.97</v>
      </c>
    </row>
    <row r="19" spans="1:45" ht="16.5" x14ac:dyDescent="0.35">
      <c r="A19" s="14"/>
      <c r="B19" s="98">
        <v>2.5099999999999998</v>
      </c>
      <c r="C19" s="98">
        <v>2.62</v>
      </c>
      <c r="D19" s="98">
        <v>2.82</v>
      </c>
      <c r="E19" s="98">
        <v>2.84</v>
      </c>
      <c r="F19" s="99">
        <v>2.78</v>
      </c>
      <c r="G19" s="25"/>
      <c r="H19" s="98">
        <v>5.24</v>
      </c>
      <c r="I19" s="98">
        <v>5.38</v>
      </c>
      <c r="J19" s="98">
        <v>5.54</v>
      </c>
      <c r="K19" s="98">
        <v>5.63</v>
      </c>
      <c r="L19" s="98">
        <v>5.6</v>
      </c>
      <c r="M19" s="98">
        <v>5.43</v>
      </c>
      <c r="N19" s="98">
        <v>5.34</v>
      </c>
      <c r="O19" s="98">
        <v>5.16</v>
      </c>
      <c r="P19" s="98">
        <v>5.23</v>
      </c>
      <c r="Q19" s="99">
        <v>5.28</v>
      </c>
      <c r="R19" s="14"/>
      <c r="S19" s="98">
        <v>2.5</v>
      </c>
      <c r="T19" s="98">
        <v>2.41</v>
      </c>
      <c r="U19" s="98">
        <v>2.33</v>
      </c>
      <c r="V19" s="98">
        <v>2.15</v>
      </c>
      <c r="W19" s="99">
        <v>2.12</v>
      </c>
      <c r="X19" s="25"/>
      <c r="Y19" s="98">
        <v>4.3099999999999996</v>
      </c>
      <c r="Z19" s="98">
        <v>4.43</v>
      </c>
      <c r="AA19" s="98">
        <v>4.33</v>
      </c>
      <c r="AB19" s="98">
        <v>4.22</v>
      </c>
      <c r="AC19" s="98">
        <v>4.3</v>
      </c>
      <c r="AD19" s="98">
        <v>4.28</v>
      </c>
      <c r="AE19" s="98">
        <v>4.07</v>
      </c>
      <c r="AF19" s="98">
        <v>4.05</v>
      </c>
      <c r="AG19" s="98">
        <v>4.17</v>
      </c>
      <c r="AH19" s="99">
        <v>3.99</v>
      </c>
      <c r="AI19" s="25"/>
      <c r="AJ19" s="98">
        <v>2.16</v>
      </c>
      <c r="AK19" s="98">
        <v>2.1</v>
      </c>
      <c r="AL19" s="98">
        <v>2.11</v>
      </c>
      <c r="AM19" s="98">
        <v>2.12</v>
      </c>
      <c r="AN19" s="98">
        <v>2.14</v>
      </c>
      <c r="AO19" s="98">
        <v>2.2000000000000002</v>
      </c>
      <c r="AP19" s="98">
        <v>2.21</v>
      </c>
      <c r="AQ19" s="98">
        <v>2.2200000000000002</v>
      </c>
      <c r="AR19" s="98">
        <v>2.1800000000000002</v>
      </c>
      <c r="AS19" s="99">
        <v>2.0699999999999998</v>
      </c>
    </row>
    <row r="20" spans="1:45" ht="16.5" x14ac:dyDescent="0.35">
      <c r="A20" s="14"/>
      <c r="B20" s="98">
        <v>2.5099999999999998</v>
      </c>
      <c r="C20" s="98">
        <v>2.64</v>
      </c>
      <c r="D20" s="98">
        <v>2.84</v>
      </c>
      <c r="E20" s="98">
        <v>2.85</v>
      </c>
      <c r="F20" s="99">
        <v>2.81</v>
      </c>
      <c r="G20" s="25"/>
      <c r="H20" s="98">
        <v>5.32</v>
      </c>
      <c r="I20" s="98">
        <v>5.51</v>
      </c>
      <c r="J20" s="98">
        <v>5.59</v>
      </c>
      <c r="K20" s="98">
        <v>5.59</v>
      </c>
      <c r="L20" s="98">
        <v>5.59</v>
      </c>
      <c r="M20" s="98">
        <v>5.59</v>
      </c>
      <c r="N20" s="98">
        <v>5.31</v>
      </c>
      <c r="O20" s="98">
        <v>5.22</v>
      </c>
      <c r="P20" s="98">
        <v>5.29</v>
      </c>
      <c r="Q20" s="99">
        <v>5.25</v>
      </c>
      <c r="R20" s="14"/>
      <c r="S20" s="98">
        <v>2.4900000000000002</v>
      </c>
      <c r="T20" s="98">
        <v>2.48</v>
      </c>
      <c r="U20" s="98">
        <v>2.35</v>
      </c>
      <c r="V20" s="98">
        <v>2.13</v>
      </c>
      <c r="W20" s="99">
        <v>2.06</v>
      </c>
      <c r="X20" s="25"/>
      <c r="Y20" s="98">
        <v>4.3099999999999996</v>
      </c>
      <c r="Z20" s="98">
        <v>4.3499999999999996</v>
      </c>
      <c r="AA20" s="98">
        <v>4.3600000000000003</v>
      </c>
      <c r="AB20" s="98">
        <v>4.22</v>
      </c>
      <c r="AC20" s="98">
        <v>4.32</v>
      </c>
      <c r="AD20" s="98">
        <v>4.22</v>
      </c>
      <c r="AE20" s="98">
        <v>4.1500000000000004</v>
      </c>
      <c r="AF20" s="98">
        <v>4.1100000000000003</v>
      </c>
      <c r="AG20" s="98">
        <v>4.13</v>
      </c>
      <c r="AH20" s="99">
        <v>3.98</v>
      </c>
      <c r="AI20" s="25"/>
      <c r="AJ20" s="98">
        <v>2.09</v>
      </c>
      <c r="AK20" s="98">
        <v>2.12</v>
      </c>
      <c r="AL20" s="98">
        <v>2.13</v>
      </c>
      <c r="AM20" s="98">
        <v>2.16</v>
      </c>
      <c r="AN20" s="98">
        <v>2.14</v>
      </c>
      <c r="AO20" s="98">
        <v>2.1800000000000002</v>
      </c>
      <c r="AP20" s="98">
        <v>2.2200000000000002</v>
      </c>
      <c r="AQ20" s="98">
        <v>2.23</v>
      </c>
      <c r="AR20" s="98">
        <v>2.1</v>
      </c>
      <c r="AS20" s="99">
        <v>2.0299999999999998</v>
      </c>
    </row>
    <row r="21" spans="1:45" ht="16.5" x14ac:dyDescent="0.35">
      <c r="A21" s="14"/>
      <c r="B21" s="98">
        <v>2.54</v>
      </c>
      <c r="C21" s="98">
        <v>2.62</v>
      </c>
      <c r="D21" s="98">
        <v>2.83</v>
      </c>
      <c r="E21" s="98">
        <v>2.85</v>
      </c>
      <c r="F21" s="99">
        <v>2.77</v>
      </c>
      <c r="G21" s="25"/>
      <c r="H21" s="98">
        <v>5.3</v>
      </c>
      <c r="I21" s="98">
        <v>5.49</v>
      </c>
      <c r="J21" s="98">
        <v>5.69</v>
      </c>
      <c r="K21" s="98">
        <v>5.61</v>
      </c>
      <c r="L21" s="98">
        <v>5.64</v>
      </c>
      <c r="M21" s="98">
        <v>5.53</v>
      </c>
      <c r="N21" s="98">
        <v>5.33</v>
      </c>
      <c r="O21" s="98">
        <v>5.24</v>
      </c>
      <c r="P21" s="98">
        <v>5.28</v>
      </c>
      <c r="Q21" s="99">
        <v>5.24</v>
      </c>
      <c r="R21" s="14"/>
      <c r="S21" s="98">
        <v>2.4900000000000002</v>
      </c>
      <c r="T21" s="98">
        <v>2.5299999999999998</v>
      </c>
      <c r="U21" s="98">
        <v>2.4300000000000002</v>
      </c>
      <c r="V21" s="98">
        <v>2.25</v>
      </c>
      <c r="W21" s="99">
        <v>2.12</v>
      </c>
      <c r="X21" s="25"/>
      <c r="Y21" s="98">
        <v>4.3099999999999996</v>
      </c>
      <c r="Z21" s="98">
        <v>4.33</v>
      </c>
      <c r="AA21" s="98">
        <v>4.33</v>
      </c>
      <c r="AB21" s="98">
        <v>4.2699999999999996</v>
      </c>
      <c r="AC21" s="98">
        <v>4.3099999999999996</v>
      </c>
      <c r="AD21" s="98">
        <v>4.28</v>
      </c>
      <c r="AE21" s="98">
        <v>4.1100000000000003</v>
      </c>
      <c r="AF21" s="98">
        <v>4.13</v>
      </c>
      <c r="AG21" s="98">
        <v>4.1100000000000003</v>
      </c>
      <c r="AH21" s="99">
        <v>3.95</v>
      </c>
      <c r="AI21" s="25"/>
      <c r="AJ21" s="98">
        <v>2.1</v>
      </c>
      <c r="AK21" s="98">
        <v>2.09</v>
      </c>
      <c r="AL21" s="98">
        <v>2.2000000000000002</v>
      </c>
      <c r="AM21" s="98">
        <v>2.21</v>
      </c>
      <c r="AN21" s="98">
        <v>2.23</v>
      </c>
      <c r="AO21" s="98">
        <v>2.2599999999999998</v>
      </c>
      <c r="AP21" s="98">
        <v>2.2999999999999998</v>
      </c>
      <c r="AQ21" s="98">
        <v>2.2799999999999998</v>
      </c>
      <c r="AR21" s="98">
        <v>2.1800000000000002</v>
      </c>
      <c r="AS21" s="99">
        <v>2.09</v>
      </c>
    </row>
    <row r="22" spans="1:45" ht="16.5" x14ac:dyDescent="0.35">
      <c r="A22" s="14"/>
      <c r="B22" s="98">
        <v>2.5099999999999998</v>
      </c>
      <c r="C22" s="98">
        <v>2.65</v>
      </c>
      <c r="D22" s="98">
        <v>2.89</v>
      </c>
      <c r="E22" s="98">
        <v>2.86</v>
      </c>
      <c r="F22" s="99">
        <v>2.69</v>
      </c>
      <c r="G22" s="25"/>
      <c r="H22" s="98">
        <v>5.28</v>
      </c>
      <c r="I22" s="98">
        <v>5.52</v>
      </c>
      <c r="J22" s="98">
        <v>5.64</v>
      </c>
      <c r="K22" s="98">
        <v>5.64</v>
      </c>
      <c r="L22" s="98">
        <v>5.63</v>
      </c>
      <c r="M22" s="98">
        <v>5.47</v>
      </c>
      <c r="N22" s="98">
        <v>5.33</v>
      </c>
      <c r="O22" s="98">
        <v>5.2</v>
      </c>
      <c r="P22" s="98">
        <v>5.28</v>
      </c>
      <c r="Q22" s="99">
        <v>5.26</v>
      </c>
      <c r="R22" s="14"/>
      <c r="S22" s="98">
        <v>2.56</v>
      </c>
      <c r="T22" s="98">
        <v>2.52</v>
      </c>
      <c r="U22" s="98">
        <v>2.44</v>
      </c>
      <c r="V22" s="98">
        <v>2.19</v>
      </c>
      <c r="W22" s="99">
        <v>2.12</v>
      </c>
      <c r="X22" s="25"/>
      <c r="Y22" s="98">
        <v>4.37</v>
      </c>
      <c r="Z22" s="98">
        <v>4.3499999999999996</v>
      </c>
      <c r="AA22" s="98">
        <v>4.37</v>
      </c>
      <c r="AB22" s="98">
        <v>4.29</v>
      </c>
      <c r="AC22" s="98">
        <v>4.32</v>
      </c>
      <c r="AD22" s="98">
        <v>4.32</v>
      </c>
      <c r="AE22" s="98">
        <v>4.16</v>
      </c>
      <c r="AF22" s="98">
        <v>4.0999999999999996</v>
      </c>
      <c r="AG22" s="98">
        <v>4.1500000000000004</v>
      </c>
      <c r="AH22" s="99">
        <v>3.92</v>
      </c>
      <c r="AI22" s="25"/>
      <c r="AJ22" s="98">
        <v>2.09</v>
      </c>
      <c r="AK22" s="98">
        <v>2.09</v>
      </c>
      <c r="AL22" s="98">
        <v>2.2599999999999998</v>
      </c>
      <c r="AM22" s="98">
        <v>2.2400000000000002</v>
      </c>
      <c r="AN22" s="98">
        <v>2.23</v>
      </c>
      <c r="AO22" s="98">
        <v>2.27</v>
      </c>
      <c r="AP22" s="98">
        <v>2.31</v>
      </c>
      <c r="AQ22" s="98">
        <v>2.2799999999999998</v>
      </c>
      <c r="AR22" s="98">
        <v>2.19</v>
      </c>
      <c r="AS22" s="99">
        <v>2.12</v>
      </c>
    </row>
    <row r="23" spans="1:45" thickBot="1" x14ac:dyDescent="0.4">
      <c r="A23" s="107"/>
      <c r="B23" s="117">
        <v>2.48</v>
      </c>
      <c r="C23" s="117">
        <v>2.62</v>
      </c>
      <c r="D23" s="117">
        <v>2.84</v>
      </c>
      <c r="E23" s="117">
        <v>2.83</v>
      </c>
      <c r="F23" s="118">
        <v>2.73</v>
      </c>
      <c r="G23" s="106"/>
      <c r="H23" s="117">
        <v>5.18</v>
      </c>
      <c r="I23" s="117">
        <v>5.5</v>
      </c>
      <c r="J23" s="117">
        <v>5.61</v>
      </c>
      <c r="K23" s="117">
        <v>5.57</v>
      </c>
      <c r="L23" s="117">
        <v>5.51</v>
      </c>
      <c r="M23" s="117">
        <v>5.45</v>
      </c>
      <c r="N23" s="117">
        <v>5.3</v>
      </c>
      <c r="O23" s="117">
        <v>5.19</v>
      </c>
      <c r="P23" s="117">
        <v>5.21</v>
      </c>
      <c r="Q23" s="118">
        <v>5.18</v>
      </c>
      <c r="R23" s="107"/>
      <c r="S23" s="117">
        <v>2.46</v>
      </c>
      <c r="T23" s="117">
        <v>2.4300000000000002</v>
      </c>
      <c r="U23" s="117">
        <v>2.41</v>
      </c>
      <c r="V23" s="117">
        <v>2.17</v>
      </c>
      <c r="W23" s="118">
        <v>2.09</v>
      </c>
      <c r="X23" s="106"/>
      <c r="Y23" s="117">
        <v>4.3600000000000003</v>
      </c>
      <c r="Z23" s="117">
        <v>4.4000000000000004</v>
      </c>
      <c r="AA23" s="117">
        <v>4.37</v>
      </c>
      <c r="AB23" s="117">
        <v>4.2300000000000004</v>
      </c>
      <c r="AC23" s="117">
        <v>4.2300000000000004</v>
      </c>
      <c r="AD23" s="117">
        <v>4.22</v>
      </c>
      <c r="AE23" s="117">
        <v>4.17</v>
      </c>
      <c r="AF23" s="117">
        <v>4.1100000000000003</v>
      </c>
      <c r="AG23" s="117">
        <v>4.17</v>
      </c>
      <c r="AH23" s="118">
        <v>3.79</v>
      </c>
      <c r="AI23" s="106"/>
      <c r="AJ23" s="117">
        <v>2</v>
      </c>
      <c r="AK23" s="117">
        <v>2.08</v>
      </c>
      <c r="AL23" s="117">
        <v>2.15</v>
      </c>
      <c r="AM23" s="117">
        <v>2.13</v>
      </c>
      <c r="AN23" s="117">
        <v>2.14</v>
      </c>
      <c r="AO23" s="117">
        <v>2.12</v>
      </c>
      <c r="AP23" s="117">
        <v>2.15</v>
      </c>
      <c r="AQ23" s="117">
        <v>2.17</v>
      </c>
      <c r="AR23" s="117">
        <v>2.0699999999999998</v>
      </c>
      <c r="AS23" s="118">
        <v>1.98</v>
      </c>
    </row>
    <row r="24" spans="1:45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 spans="1:45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  <c r="AI25" s="119" t="s">
        <v>9</v>
      </c>
      <c r="AJ25" s="120" t="s">
        <v>10</v>
      </c>
      <c r="AK25" s="179" t="s">
        <v>11</v>
      </c>
      <c r="AL25" s="179"/>
      <c r="AM25" s="179" t="s">
        <v>12</v>
      </c>
      <c r="AN25" s="179"/>
      <c r="AO25" s="120"/>
      <c r="AP25" s="120"/>
      <c r="AQ25" s="120"/>
      <c r="AR25" s="124"/>
      <c r="AS25" s="125"/>
    </row>
    <row r="26" spans="1:45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0.30279999999999818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0.15630000000000344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0.84899999999999975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1.5073999999999987</v>
      </c>
      <c r="AC26" s="180"/>
      <c r="AD26" s="43"/>
      <c r="AE26" s="43"/>
      <c r="AF26" s="43"/>
      <c r="AG26" s="105"/>
      <c r="AH26" s="126"/>
      <c r="AI26" s="121" t="s">
        <v>13</v>
      </c>
      <c r="AJ26" s="101" t="s">
        <v>14</v>
      </c>
      <c r="AK26" s="137">
        <v>0.3</v>
      </c>
      <c r="AL26" s="135" t="s">
        <v>82</v>
      </c>
      <c r="AM26" s="180">
        <f>AVERAGE(AJ4:AS13)-AVERAGE(AJ14:AS23)</f>
        <v>0.19990000000000041</v>
      </c>
      <c r="AN26" s="180"/>
      <c r="AO26" s="43"/>
      <c r="AP26" s="43"/>
      <c r="AQ26" s="43"/>
      <c r="AR26" s="105"/>
      <c r="AS26" s="126"/>
    </row>
    <row r="27" spans="1:45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  <c r="AI27" s="122" t="s">
        <v>17</v>
      </c>
      <c r="AJ27" s="100" t="s">
        <v>18</v>
      </c>
      <c r="AK27" s="174" t="str">
        <f>"--"</f>
        <v>--</v>
      </c>
      <c r="AL27" s="174"/>
      <c r="AM27" s="174">
        <v>1.5</v>
      </c>
      <c r="AN27" s="174"/>
      <c r="AO27" s="42"/>
      <c r="AP27" s="42"/>
      <c r="AQ27" s="42"/>
      <c r="AR27" s="103"/>
      <c r="AS27" s="127"/>
    </row>
    <row r="28" spans="1:45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0.52795897435897121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0.24046153846154375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0.6114197530864196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0.99695767195767127</v>
      </c>
      <c r="AC28" s="176"/>
      <c r="AD28" s="102"/>
      <c r="AE28" s="102"/>
      <c r="AF28" s="102"/>
      <c r="AG28" s="103"/>
      <c r="AH28" s="127"/>
      <c r="AI28" s="123" t="s">
        <v>19</v>
      </c>
      <c r="AJ28" s="104" t="s">
        <v>20</v>
      </c>
      <c r="AK28" s="175" t="s">
        <v>86</v>
      </c>
      <c r="AL28" s="175"/>
      <c r="AM28" s="176">
        <f>(AM26/(0.975/AM27))</f>
        <v>0.30753846153846215</v>
      </c>
      <c r="AN28" s="176"/>
      <c r="AO28" s="102"/>
      <c r="AP28" s="102"/>
      <c r="AQ28" s="102"/>
      <c r="AR28" s="103"/>
      <c r="AS28" s="127"/>
    </row>
    <row r="29" spans="1:45" ht="18.75" thickBot="1" x14ac:dyDescent="0.4">
      <c r="A29" s="134" t="s">
        <v>78</v>
      </c>
      <c r="B29" s="128" t="s">
        <v>18</v>
      </c>
      <c r="C29" s="168">
        <f>0.972*E28/C26</f>
        <v>1.7105870769230667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0.77909538461540184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0.79239999999999977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1.5073999999999987</v>
      </c>
      <c r="AA29" s="171"/>
      <c r="AB29" s="142" t="s">
        <v>83</v>
      </c>
      <c r="AC29" s="143"/>
      <c r="AD29" s="144"/>
      <c r="AE29" s="144"/>
      <c r="AF29" s="144"/>
      <c r="AG29" s="145"/>
      <c r="AH29" s="146"/>
      <c r="AI29" s="134" t="s">
        <v>78</v>
      </c>
      <c r="AJ29" s="129" t="s">
        <v>18</v>
      </c>
      <c r="AK29" s="168">
        <f>0.972*AM28/AK26</f>
        <v>0.99642461538461735</v>
      </c>
      <c r="AL29" s="168"/>
      <c r="AM29" s="136" t="s">
        <v>76</v>
      </c>
      <c r="AN29" s="130"/>
      <c r="AO29" s="131"/>
      <c r="AP29" s="131"/>
      <c r="AQ29" s="131"/>
      <c r="AR29" s="132"/>
      <c r="AS29" s="133"/>
    </row>
    <row r="30" spans="1:45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45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  <c r="AI31" s="159" t="s">
        <v>29</v>
      </c>
      <c r="AJ31" s="160"/>
      <c r="AK31" s="160"/>
      <c r="AL31" s="160"/>
      <c r="AM31" s="160"/>
      <c r="AN31" s="160"/>
      <c r="AO31" s="160"/>
      <c r="AP31" s="160"/>
      <c r="AQ31" s="160"/>
      <c r="AR31" s="160"/>
      <c r="AS31" s="161"/>
    </row>
    <row r="32" spans="1:45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  <c r="AI32" s="165" t="s">
        <v>36</v>
      </c>
      <c r="AJ32" s="166"/>
      <c r="AK32" s="166"/>
      <c r="AL32" s="166"/>
      <c r="AM32" s="166"/>
      <c r="AN32" s="166"/>
      <c r="AO32" s="166"/>
      <c r="AP32" s="166"/>
      <c r="AQ32" s="166"/>
      <c r="AR32" s="166"/>
      <c r="AS32" s="167"/>
    </row>
    <row r="33" spans="1:45" thickTop="1" x14ac:dyDescent="0.35">
      <c r="A33" s="66" t="s">
        <v>52</v>
      </c>
      <c r="B33" s="67">
        <f>B4-B14</f>
        <v>0.31000000000000005</v>
      </c>
      <c r="C33" s="67">
        <f t="shared" ref="C33:F33" si="0">C4-C14</f>
        <v>0.25</v>
      </c>
      <c r="D33" s="67">
        <f t="shared" si="0"/>
        <v>0.17999999999999972</v>
      </c>
      <c r="E33" s="67">
        <f t="shared" si="0"/>
        <v>0.29000000000000004</v>
      </c>
      <c r="F33" s="68">
        <f t="shared" si="0"/>
        <v>0.29999999999999982</v>
      </c>
      <c r="G33" s="69" t="s">
        <v>56</v>
      </c>
      <c r="H33" s="22">
        <f>H4-H14</f>
        <v>0.14999999999999947</v>
      </c>
      <c r="I33" s="22">
        <f t="shared" ref="I33:Q33" si="1">I4-I14</f>
        <v>0.17000000000000082</v>
      </c>
      <c r="J33" s="22">
        <f t="shared" si="1"/>
        <v>4.9999999999999822E-2</v>
      </c>
      <c r="K33" s="22">
        <f t="shared" si="1"/>
        <v>4.9999999999999822E-2</v>
      </c>
      <c r="L33" s="22">
        <f t="shared" si="1"/>
        <v>4.9999999999999822E-2</v>
      </c>
      <c r="M33" s="22">
        <f t="shared" si="1"/>
        <v>0.1899999999999995</v>
      </c>
      <c r="N33" s="22">
        <f t="shared" si="1"/>
        <v>0.13999999999999968</v>
      </c>
      <c r="O33" s="22">
        <f t="shared" si="1"/>
        <v>8.0000000000000071E-2</v>
      </c>
      <c r="P33" s="22">
        <f t="shared" si="1"/>
        <v>0.19000000000000039</v>
      </c>
      <c r="Q33" s="70">
        <f t="shared" si="1"/>
        <v>0.21999999999999975</v>
      </c>
      <c r="R33" s="66" t="s">
        <v>52</v>
      </c>
      <c r="S33" s="67">
        <f>S4-S14</f>
        <v>0.96999999999999975</v>
      </c>
      <c r="T33" s="67">
        <f t="shared" ref="T33:W33" si="2">T4-T14</f>
        <v>1</v>
      </c>
      <c r="U33" s="67">
        <f t="shared" si="2"/>
        <v>1.0100000000000002</v>
      </c>
      <c r="V33" s="67">
        <f t="shared" si="2"/>
        <v>0.91999999999999993</v>
      </c>
      <c r="W33" s="68">
        <f t="shared" si="2"/>
        <v>0.91000000000000014</v>
      </c>
      <c r="X33" s="69" t="s">
        <v>56</v>
      </c>
      <c r="Y33" s="22">
        <f>Y4-Y14</f>
        <v>1.4900000000000002</v>
      </c>
      <c r="Z33" s="22">
        <f t="shared" ref="Z33:AH33" si="3">Z4-Z14</f>
        <v>1.54</v>
      </c>
      <c r="AA33" s="22">
        <f t="shared" si="3"/>
        <v>1.58</v>
      </c>
      <c r="AB33" s="22">
        <f t="shared" si="3"/>
        <v>1.54</v>
      </c>
      <c r="AC33" s="22">
        <f t="shared" si="3"/>
        <v>1.5499999999999998</v>
      </c>
      <c r="AD33" s="22">
        <f t="shared" si="3"/>
        <v>1.5899999999999999</v>
      </c>
      <c r="AE33" s="22">
        <f t="shared" si="3"/>
        <v>1.7700000000000005</v>
      </c>
      <c r="AF33" s="22">
        <f t="shared" si="3"/>
        <v>1.6900000000000004</v>
      </c>
      <c r="AG33" s="22">
        <f t="shared" si="3"/>
        <v>1.5800000000000005</v>
      </c>
      <c r="AH33" s="70">
        <f t="shared" si="3"/>
        <v>1.54</v>
      </c>
      <c r="AI33" s="69" t="s">
        <v>56</v>
      </c>
      <c r="AJ33" s="22">
        <f>AJ4-AJ14</f>
        <v>0.13000000000000034</v>
      </c>
      <c r="AK33" s="22">
        <f t="shared" ref="AK33:AS33" si="4">AK4-AK14</f>
        <v>0.16000000000000014</v>
      </c>
      <c r="AL33" s="22">
        <f t="shared" si="4"/>
        <v>0.19999999999999973</v>
      </c>
      <c r="AM33" s="22">
        <f t="shared" si="4"/>
        <v>0.19999999999999973</v>
      </c>
      <c r="AN33" s="22">
        <f t="shared" si="4"/>
        <v>0.10999999999999988</v>
      </c>
      <c r="AO33" s="22">
        <f t="shared" si="4"/>
        <v>0.20999999999999996</v>
      </c>
      <c r="AP33" s="22">
        <f t="shared" si="4"/>
        <v>0.12000000000000011</v>
      </c>
      <c r="AQ33" s="22">
        <f t="shared" si="4"/>
        <v>0.19999999999999973</v>
      </c>
      <c r="AR33" s="22">
        <f t="shared" si="4"/>
        <v>0.27</v>
      </c>
      <c r="AS33" s="70">
        <f t="shared" si="4"/>
        <v>0.16000000000000014</v>
      </c>
    </row>
    <row r="34" spans="1:45" ht="16.5" x14ac:dyDescent="0.35">
      <c r="A34" s="55"/>
      <c r="B34" s="54">
        <f t="shared" ref="B34:F42" si="5">B5-B15</f>
        <v>0.27</v>
      </c>
      <c r="C34" s="54">
        <f t="shared" si="5"/>
        <v>0.27</v>
      </c>
      <c r="D34" s="54">
        <f t="shared" si="5"/>
        <v>0.22999999999999998</v>
      </c>
      <c r="E34" s="54">
        <f t="shared" si="5"/>
        <v>0.25</v>
      </c>
      <c r="F34" s="56">
        <f t="shared" si="5"/>
        <v>0.31000000000000005</v>
      </c>
      <c r="G34" s="71"/>
      <c r="H34" s="22">
        <f t="shared" ref="H34:Q42" si="6">H5-H15</f>
        <v>9.0000000000000746E-2</v>
      </c>
      <c r="I34" s="22">
        <f t="shared" si="6"/>
        <v>0.28000000000000025</v>
      </c>
      <c r="J34" s="22">
        <f t="shared" si="6"/>
        <v>0.17999999999999972</v>
      </c>
      <c r="K34" s="22">
        <f t="shared" si="6"/>
        <v>0.25</v>
      </c>
      <c r="L34" s="22">
        <f t="shared" si="6"/>
        <v>0.11000000000000032</v>
      </c>
      <c r="M34" s="22">
        <f t="shared" si="6"/>
        <v>0.17999999999999972</v>
      </c>
      <c r="N34" s="22">
        <f t="shared" si="6"/>
        <v>9.9999999999997868E-3</v>
      </c>
      <c r="O34" s="22">
        <f t="shared" si="6"/>
        <v>0.25</v>
      </c>
      <c r="P34" s="22">
        <f t="shared" si="6"/>
        <v>0.22999999999999954</v>
      </c>
      <c r="Q34" s="70">
        <f t="shared" si="6"/>
        <v>0.20000000000000018</v>
      </c>
      <c r="R34" s="55"/>
      <c r="S34" s="54">
        <f t="shared" ref="S34:W42" si="7">S5-S15</f>
        <v>0.96</v>
      </c>
      <c r="T34" s="54">
        <f t="shared" si="7"/>
        <v>0.98</v>
      </c>
      <c r="U34" s="54">
        <f t="shared" si="7"/>
        <v>1.02</v>
      </c>
      <c r="V34" s="54">
        <f t="shared" si="7"/>
        <v>1.02</v>
      </c>
      <c r="W34" s="56">
        <f t="shared" si="7"/>
        <v>0.99999999999999978</v>
      </c>
      <c r="X34" s="71"/>
      <c r="Y34" s="22">
        <f t="shared" ref="Y34:AH42" si="8">Y5-Y15</f>
        <v>1.4900000000000002</v>
      </c>
      <c r="Z34" s="22">
        <f t="shared" si="8"/>
        <v>1.7100000000000004</v>
      </c>
      <c r="AA34" s="22">
        <f t="shared" si="8"/>
        <v>1.6600000000000001</v>
      </c>
      <c r="AB34" s="22">
        <f t="shared" si="8"/>
        <v>1.62</v>
      </c>
      <c r="AC34" s="22">
        <f t="shared" si="8"/>
        <v>1.67</v>
      </c>
      <c r="AD34" s="22">
        <f t="shared" si="8"/>
        <v>1.67</v>
      </c>
      <c r="AE34" s="22">
        <f t="shared" si="8"/>
        <v>1.6199999999999997</v>
      </c>
      <c r="AF34" s="22">
        <f t="shared" si="8"/>
        <v>1.6300000000000003</v>
      </c>
      <c r="AG34" s="22">
        <f t="shared" si="8"/>
        <v>1.6</v>
      </c>
      <c r="AH34" s="70">
        <f t="shared" si="8"/>
        <v>1.5100000000000002</v>
      </c>
      <c r="AI34" s="71"/>
      <c r="AJ34" s="22">
        <f t="shared" ref="AJ34:AS42" si="9">AJ5-AJ15</f>
        <v>0.24000000000000021</v>
      </c>
      <c r="AK34" s="22">
        <f t="shared" si="9"/>
        <v>0.2200000000000002</v>
      </c>
      <c r="AL34" s="22">
        <f t="shared" si="9"/>
        <v>0.21999999999999975</v>
      </c>
      <c r="AM34" s="22">
        <f t="shared" si="9"/>
        <v>0.22999999999999998</v>
      </c>
      <c r="AN34" s="22">
        <f t="shared" si="9"/>
        <v>0.22999999999999998</v>
      </c>
      <c r="AO34" s="22">
        <f t="shared" si="9"/>
        <v>0.22999999999999998</v>
      </c>
      <c r="AP34" s="22">
        <f t="shared" si="9"/>
        <v>0.20999999999999996</v>
      </c>
      <c r="AQ34" s="22">
        <f t="shared" si="9"/>
        <v>0.16999999999999993</v>
      </c>
      <c r="AR34" s="22">
        <f t="shared" si="9"/>
        <v>0.2200000000000002</v>
      </c>
      <c r="AS34" s="70">
        <f t="shared" si="9"/>
        <v>0.19000000000000039</v>
      </c>
    </row>
    <row r="35" spans="1:45" ht="16.5" x14ac:dyDescent="0.35">
      <c r="A35" s="55"/>
      <c r="B35" s="54">
        <f t="shared" si="5"/>
        <v>0.25</v>
      </c>
      <c r="C35" s="54">
        <f t="shared" si="5"/>
        <v>0.25999999999999979</v>
      </c>
      <c r="D35" s="54">
        <f t="shared" si="5"/>
        <v>0.22999999999999998</v>
      </c>
      <c r="E35" s="54">
        <f t="shared" si="5"/>
        <v>0.41000000000000014</v>
      </c>
      <c r="F35" s="56">
        <f t="shared" si="5"/>
        <v>0.28000000000000025</v>
      </c>
      <c r="G35" s="71"/>
      <c r="H35" s="22">
        <f t="shared" si="6"/>
        <v>0.29999999999999982</v>
      </c>
      <c r="I35" s="22">
        <f t="shared" si="6"/>
        <v>4.0000000000000036E-2</v>
      </c>
      <c r="J35" s="22">
        <f t="shared" si="6"/>
        <v>7.9999999999999183E-2</v>
      </c>
      <c r="K35" s="22">
        <f t="shared" si="6"/>
        <v>0.25</v>
      </c>
      <c r="L35" s="22">
        <f t="shared" si="6"/>
        <v>8.0000000000000071E-2</v>
      </c>
      <c r="M35" s="22">
        <f t="shared" si="6"/>
        <v>0.22999999999999954</v>
      </c>
      <c r="N35" s="22">
        <f t="shared" si="6"/>
        <v>8.9999999999999858E-2</v>
      </c>
      <c r="O35" s="22">
        <f t="shared" si="6"/>
        <v>7.0000000000000284E-2</v>
      </c>
      <c r="P35" s="22">
        <f t="shared" si="6"/>
        <v>3.0000000000000249E-2</v>
      </c>
      <c r="Q35" s="70">
        <f t="shared" si="6"/>
        <v>2.9999999999999361E-2</v>
      </c>
      <c r="R35" s="55"/>
      <c r="S35" s="54">
        <f t="shared" si="7"/>
        <v>1</v>
      </c>
      <c r="T35" s="54">
        <f t="shared" si="7"/>
        <v>0.99000000000000021</v>
      </c>
      <c r="U35" s="54">
        <f t="shared" si="7"/>
        <v>1.0099999999999998</v>
      </c>
      <c r="V35" s="54">
        <f t="shared" si="7"/>
        <v>1.0100000000000002</v>
      </c>
      <c r="W35" s="56">
        <f t="shared" si="7"/>
        <v>1.0099999999999998</v>
      </c>
      <c r="X35" s="71"/>
      <c r="Y35" s="22">
        <f t="shared" si="8"/>
        <v>1.44</v>
      </c>
      <c r="Z35" s="22">
        <f t="shared" si="8"/>
        <v>1.5699999999999994</v>
      </c>
      <c r="AA35" s="22">
        <f t="shared" si="8"/>
        <v>1.5699999999999994</v>
      </c>
      <c r="AB35" s="22">
        <f t="shared" si="8"/>
        <v>1.5700000000000003</v>
      </c>
      <c r="AC35" s="22">
        <f t="shared" si="8"/>
        <v>1.63</v>
      </c>
      <c r="AD35" s="22">
        <f t="shared" si="8"/>
        <v>1.6400000000000006</v>
      </c>
      <c r="AE35" s="22">
        <f t="shared" si="8"/>
        <v>1.5899999999999999</v>
      </c>
      <c r="AF35" s="22">
        <f t="shared" si="8"/>
        <v>1.6500000000000004</v>
      </c>
      <c r="AG35" s="22">
        <f t="shared" si="8"/>
        <v>1.5700000000000003</v>
      </c>
      <c r="AH35" s="70">
        <f t="shared" si="8"/>
        <v>1.6200000000000006</v>
      </c>
      <c r="AI35" s="71"/>
      <c r="AJ35" s="22">
        <f t="shared" si="9"/>
        <v>0.20000000000000018</v>
      </c>
      <c r="AK35" s="22">
        <f t="shared" si="9"/>
        <v>0.21000000000000041</v>
      </c>
      <c r="AL35" s="22">
        <f t="shared" si="9"/>
        <v>0.20999999999999996</v>
      </c>
      <c r="AM35" s="22">
        <f t="shared" si="9"/>
        <v>0.20999999999999996</v>
      </c>
      <c r="AN35" s="22">
        <f t="shared" si="9"/>
        <v>0.18000000000000016</v>
      </c>
      <c r="AO35" s="22">
        <f t="shared" si="9"/>
        <v>0.18999999999999995</v>
      </c>
      <c r="AP35" s="22">
        <f t="shared" si="9"/>
        <v>0.20999999999999996</v>
      </c>
      <c r="AQ35" s="22">
        <f t="shared" si="9"/>
        <v>0.20999999999999996</v>
      </c>
      <c r="AR35" s="22">
        <f t="shared" si="9"/>
        <v>0.18999999999999995</v>
      </c>
      <c r="AS35" s="70">
        <f t="shared" si="9"/>
        <v>0.14999999999999991</v>
      </c>
    </row>
    <row r="36" spans="1:45" ht="16.5" x14ac:dyDescent="0.35">
      <c r="A36" s="55"/>
      <c r="B36" s="54">
        <f t="shared" si="5"/>
        <v>0.28000000000000025</v>
      </c>
      <c r="C36" s="54">
        <f t="shared" si="5"/>
        <v>0.31999999999999984</v>
      </c>
      <c r="D36" s="54">
        <f t="shared" si="5"/>
        <v>0.37000000000000011</v>
      </c>
      <c r="E36" s="54">
        <f t="shared" si="5"/>
        <v>0.39000000000000012</v>
      </c>
      <c r="F36" s="56">
        <f t="shared" si="5"/>
        <v>0.31000000000000005</v>
      </c>
      <c r="G36" s="71"/>
      <c r="H36" s="22">
        <f t="shared" si="6"/>
        <v>8.9999999999999858E-2</v>
      </c>
      <c r="I36" s="22">
        <f t="shared" si="6"/>
        <v>8.9999999999999858E-2</v>
      </c>
      <c r="J36" s="22">
        <f t="shared" si="6"/>
        <v>4.0000000000000036E-2</v>
      </c>
      <c r="K36" s="22">
        <f t="shared" si="6"/>
        <v>0.16000000000000014</v>
      </c>
      <c r="L36" s="22">
        <f t="shared" si="6"/>
        <v>0.16999999999999993</v>
      </c>
      <c r="M36" s="22">
        <f t="shared" si="6"/>
        <v>0.25</v>
      </c>
      <c r="N36" s="22">
        <f t="shared" si="6"/>
        <v>0.15999999999999925</v>
      </c>
      <c r="O36" s="22">
        <f t="shared" si="6"/>
        <v>0.20999999999999996</v>
      </c>
      <c r="P36" s="22">
        <f t="shared" si="6"/>
        <v>0.12999999999999989</v>
      </c>
      <c r="Q36" s="70">
        <f t="shared" si="6"/>
        <v>0.12000000000000011</v>
      </c>
      <c r="R36" s="55"/>
      <c r="S36" s="54">
        <f t="shared" si="7"/>
        <v>0.89000000000000012</v>
      </c>
      <c r="T36" s="54">
        <f t="shared" si="7"/>
        <v>0.99000000000000021</v>
      </c>
      <c r="U36" s="54">
        <f t="shared" si="7"/>
        <v>1</v>
      </c>
      <c r="V36" s="54">
        <f t="shared" si="7"/>
        <v>1.03</v>
      </c>
      <c r="W36" s="56">
        <f t="shared" si="7"/>
        <v>1.0399999999999998</v>
      </c>
      <c r="X36" s="71"/>
      <c r="Y36" s="22">
        <f t="shared" si="8"/>
        <v>1.58</v>
      </c>
      <c r="Z36" s="22">
        <f t="shared" si="8"/>
        <v>1.63</v>
      </c>
      <c r="AA36" s="22">
        <f t="shared" si="8"/>
        <v>1.6800000000000006</v>
      </c>
      <c r="AB36" s="22">
        <f t="shared" si="8"/>
        <v>1.5999999999999996</v>
      </c>
      <c r="AC36" s="22">
        <f t="shared" si="8"/>
        <v>1.7200000000000006</v>
      </c>
      <c r="AD36" s="22">
        <f t="shared" si="8"/>
        <v>1.71</v>
      </c>
      <c r="AE36" s="22">
        <f t="shared" si="8"/>
        <v>1.6500000000000004</v>
      </c>
      <c r="AF36" s="22">
        <f t="shared" si="8"/>
        <v>1.67</v>
      </c>
      <c r="AG36" s="22">
        <f t="shared" si="8"/>
        <v>1.6600000000000006</v>
      </c>
      <c r="AH36" s="70">
        <f t="shared" si="8"/>
        <v>1.5799999999999996</v>
      </c>
      <c r="AI36" s="71"/>
      <c r="AJ36" s="22">
        <f t="shared" si="9"/>
        <v>0.20000000000000018</v>
      </c>
      <c r="AK36" s="22">
        <f t="shared" si="9"/>
        <v>0.16000000000000014</v>
      </c>
      <c r="AL36" s="22">
        <f t="shared" si="9"/>
        <v>0.23999999999999977</v>
      </c>
      <c r="AM36" s="22">
        <f t="shared" si="9"/>
        <v>0.20000000000000018</v>
      </c>
      <c r="AN36" s="22">
        <f t="shared" si="9"/>
        <v>0.18999999999999995</v>
      </c>
      <c r="AO36" s="22">
        <f t="shared" si="9"/>
        <v>0.20000000000000018</v>
      </c>
      <c r="AP36" s="22">
        <f t="shared" si="9"/>
        <v>0.22999999999999998</v>
      </c>
      <c r="AQ36" s="22">
        <f t="shared" si="9"/>
        <v>0.21999999999999975</v>
      </c>
      <c r="AR36" s="22">
        <f t="shared" si="9"/>
        <v>0.2200000000000002</v>
      </c>
      <c r="AS36" s="70">
        <f t="shared" si="9"/>
        <v>0.21000000000000041</v>
      </c>
    </row>
    <row r="37" spans="1:45" ht="16.5" x14ac:dyDescent="0.35">
      <c r="A37" s="55"/>
      <c r="B37" s="54">
        <f t="shared" si="5"/>
        <v>0.31000000000000005</v>
      </c>
      <c r="C37" s="54">
        <f t="shared" si="5"/>
        <v>0.29000000000000004</v>
      </c>
      <c r="D37" s="54">
        <f t="shared" si="5"/>
        <v>0.33000000000000007</v>
      </c>
      <c r="E37" s="54">
        <f t="shared" si="5"/>
        <v>0.38999999999999968</v>
      </c>
      <c r="F37" s="56">
        <f t="shared" si="5"/>
        <v>0.28000000000000025</v>
      </c>
      <c r="G37" s="71"/>
      <c r="H37" s="22">
        <f t="shared" si="6"/>
        <v>0.16999999999999993</v>
      </c>
      <c r="I37" s="22">
        <f t="shared" si="6"/>
        <v>0</v>
      </c>
      <c r="J37" s="22">
        <f t="shared" si="6"/>
        <v>5.0000000000000711E-2</v>
      </c>
      <c r="K37" s="22">
        <f t="shared" si="6"/>
        <v>3.0000000000000249E-2</v>
      </c>
      <c r="L37" s="22">
        <f t="shared" si="6"/>
        <v>8.0000000000000071E-2</v>
      </c>
      <c r="M37" s="22">
        <f t="shared" si="6"/>
        <v>0.1899999999999995</v>
      </c>
      <c r="N37" s="22">
        <f t="shared" si="6"/>
        <v>5.0000000000000711E-2</v>
      </c>
      <c r="O37" s="22">
        <f t="shared" si="6"/>
        <v>5.0000000000000711E-2</v>
      </c>
      <c r="P37" s="22">
        <f t="shared" si="6"/>
        <v>0.12000000000000011</v>
      </c>
      <c r="Q37" s="70">
        <f t="shared" si="6"/>
        <v>0.16000000000000014</v>
      </c>
      <c r="R37" s="55"/>
      <c r="S37" s="54">
        <f t="shared" si="7"/>
        <v>0.96</v>
      </c>
      <c r="T37" s="54">
        <f t="shared" si="7"/>
        <v>1.04</v>
      </c>
      <c r="U37" s="54">
        <f t="shared" si="7"/>
        <v>0.98</v>
      </c>
      <c r="V37" s="54">
        <f t="shared" si="7"/>
        <v>1.0500000000000003</v>
      </c>
      <c r="W37" s="56">
        <f t="shared" si="7"/>
        <v>0.98</v>
      </c>
      <c r="X37" s="71"/>
      <c r="Y37" s="22">
        <f t="shared" si="8"/>
        <v>1.4400000000000004</v>
      </c>
      <c r="Z37" s="22">
        <f t="shared" si="8"/>
        <v>1.5399999999999996</v>
      </c>
      <c r="AA37" s="22">
        <f t="shared" si="8"/>
        <v>1.6099999999999994</v>
      </c>
      <c r="AB37" s="22">
        <f t="shared" si="8"/>
        <v>1.5999999999999996</v>
      </c>
      <c r="AC37" s="22">
        <f t="shared" si="8"/>
        <v>1.5200000000000005</v>
      </c>
      <c r="AD37" s="22">
        <f t="shared" si="8"/>
        <v>1.5199999999999996</v>
      </c>
      <c r="AE37" s="22">
        <f t="shared" si="8"/>
        <v>1.58</v>
      </c>
      <c r="AF37" s="22">
        <f t="shared" si="8"/>
        <v>1.5099999999999998</v>
      </c>
      <c r="AG37" s="22">
        <f t="shared" si="8"/>
        <v>1.6</v>
      </c>
      <c r="AH37" s="70">
        <f t="shared" si="8"/>
        <v>1.5700000000000003</v>
      </c>
      <c r="AI37" s="71"/>
      <c r="AJ37" s="22">
        <f t="shared" si="9"/>
        <v>0.12000000000000011</v>
      </c>
      <c r="AK37" s="22">
        <f t="shared" si="9"/>
        <v>0.2200000000000002</v>
      </c>
      <c r="AL37" s="22">
        <f t="shared" si="9"/>
        <v>0.25</v>
      </c>
      <c r="AM37" s="22">
        <f t="shared" si="9"/>
        <v>0.25</v>
      </c>
      <c r="AN37" s="22">
        <f t="shared" si="9"/>
        <v>0.14999999999999991</v>
      </c>
      <c r="AO37" s="22">
        <f t="shared" si="9"/>
        <v>0.29999999999999982</v>
      </c>
      <c r="AP37" s="22">
        <f t="shared" si="9"/>
        <v>0.14000000000000012</v>
      </c>
      <c r="AQ37" s="22">
        <f t="shared" si="9"/>
        <v>0.24000000000000021</v>
      </c>
      <c r="AR37" s="22">
        <f t="shared" si="9"/>
        <v>0.22999999999999998</v>
      </c>
      <c r="AS37" s="70">
        <f t="shared" si="9"/>
        <v>0.40000000000000013</v>
      </c>
    </row>
    <row r="38" spans="1:45" ht="16.5" x14ac:dyDescent="0.35">
      <c r="A38" s="55" t="s">
        <v>53</v>
      </c>
      <c r="B38" s="54">
        <f t="shared" si="5"/>
        <v>0.31000000000000005</v>
      </c>
      <c r="C38" s="54">
        <f t="shared" si="5"/>
        <v>0.31999999999999984</v>
      </c>
      <c r="D38" s="54">
        <f t="shared" si="5"/>
        <v>0.28000000000000025</v>
      </c>
      <c r="E38" s="54">
        <f t="shared" si="5"/>
        <v>0.29000000000000004</v>
      </c>
      <c r="F38" s="56">
        <f t="shared" si="5"/>
        <v>0.27</v>
      </c>
      <c r="G38" s="71" t="s">
        <v>57</v>
      </c>
      <c r="H38" s="22">
        <f t="shared" si="6"/>
        <v>0.22999999999999954</v>
      </c>
      <c r="I38" s="22">
        <f t="shared" si="6"/>
        <v>0.24000000000000021</v>
      </c>
      <c r="J38" s="22">
        <f t="shared" si="6"/>
        <v>0.25</v>
      </c>
      <c r="K38" s="22">
        <f t="shared" si="6"/>
        <v>7.0000000000000284E-2</v>
      </c>
      <c r="L38" s="22">
        <f t="shared" si="6"/>
        <v>0.20999999999999996</v>
      </c>
      <c r="M38" s="22">
        <f t="shared" si="6"/>
        <v>7.0000000000000284E-2</v>
      </c>
      <c r="N38" s="22">
        <f t="shared" si="6"/>
        <v>4.0000000000000036E-2</v>
      </c>
      <c r="O38" s="22">
        <f t="shared" si="6"/>
        <v>0.29000000000000004</v>
      </c>
      <c r="P38" s="22">
        <f t="shared" si="6"/>
        <v>2.9999999999999361E-2</v>
      </c>
      <c r="Q38" s="70">
        <f t="shared" si="6"/>
        <v>0.10999999999999943</v>
      </c>
      <c r="R38" s="55" t="s">
        <v>53</v>
      </c>
      <c r="S38" s="54">
        <f t="shared" si="7"/>
        <v>0.64999999999999991</v>
      </c>
      <c r="T38" s="54">
        <f t="shared" si="7"/>
        <v>0.69999999999999973</v>
      </c>
      <c r="U38" s="54">
        <f t="shared" si="7"/>
        <v>0.73</v>
      </c>
      <c r="V38" s="54">
        <f t="shared" si="7"/>
        <v>0.78000000000000025</v>
      </c>
      <c r="W38" s="56">
        <f t="shared" si="7"/>
        <v>0.73999999999999977</v>
      </c>
      <c r="X38" s="71" t="s">
        <v>57</v>
      </c>
      <c r="Y38" s="22">
        <f t="shared" si="8"/>
        <v>1.3400000000000007</v>
      </c>
      <c r="Z38" s="22">
        <f t="shared" si="8"/>
        <v>1.2000000000000002</v>
      </c>
      <c r="AA38" s="22">
        <f t="shared" si="8"/>
        <v>1.4000000000000004</v>
      </c>
      <c r="AB38" s="22">
        <f t="shared" si="8"/>
        <v>1.6000000000000005</v>
      </c>
      <c r="AC38" s="22">
        <f t="shared" si="8"/>
        <v>1.5</v>
      </c>
      <c r="AD38" s="22">
        <f t="shared" si="8"/>
        <v>1.38</v>
      </c>
      <c r="AE38" s="22">
        <f t="shared" si="8"/>
        <v>1.4499999999999993</v>
      </c>
      <c r="AF38" s="22">
        <f t="shared" si="8"/>
        <v>1.5300000000000002</v>
      </c>
      <c r="AG38" s="22">
        <f t="shared" si="8"/>
        <v>1.33</v>
      </c>
      <c r="AH38" s="70">
        <f t="shared" si="8"/>
        <v>1.3599999999999994</v>
      </c>
      <c r="AI38" s="71" t="s">
        <v>57</v>
      </c>
      <c r="AJ38" s="22">
        <f t="shared" si="9"/>
        <v>0.12999999999999989</v>
      </c>
      <c r="AK38" s="22">
        <f t="shared" si="9"/>
        <v>0.12999999999999989</v>
      </c>
      <c r="AL38" s="22">
        <f t="shared" si="9"/>
        <v>0.20000000000000018</v>
      </c>
      <c r="AM38" s="22">
        <f t="shared" si="9"/>
        <v>0.25</v>
      </c>
      <c r="AN38" s="22">
        <f t="shared" si="9"/>
        <v>0.23999999999999977</v>
      </c>
      <c r="AO38" s="22">
        <f t="shared" si="9"/>
        <v>0.20999999999999996</v>
      </c>
      <c r="AP38" s="22">
        <f t="shared" si="9"/>
        <v>0.20999999999999996</v>
      </c>
      <c r="AQ38" s="22">
        <f t="shared" si="9"/>
        <v>0.20999999999999996</v>
      </c>
      <c r="AR38" s="22">
        <f t="shared" si="9"/>
        <v>0.14999999999999991</v>
      </c>
      <c r="AS38" s="70">
        <f t="shared" si="9"/>
        <v>0.24000000000000021</v>
      </c>
    </row>
    <row r="39" spans="1:45" ht="16.5" x14ac:dyDescent="0.35">
      <c r="A39" s="55"/>
      <c r="B39" s="54">
        <f t="shared" si="5"/>
        <v>0.35000000000000009</v>
      </c>
      <c r="C39" s="54">
        <f t="shared" si="5"/>
        <v>0.29999999999999982</v>
      </c>
      <c r="D39" s="54">
        <f t="shared" si="5"/>
        <v>0.29000000000000004</v>
      </c>
      <c r="E39" s="54">
        <f t="shared" si="5"/>
        <v>0.35000000000000009</v>
      </c>
      <c r="F39" s="56">
        <f t="shared" si="5"/>
        <v>0.2799999999999998</v>
      </c>
      <c r="G39" s="71"/>
      <c r="H39" s="22">
        <f t="shared" si="6"/>
        <v>0.23999999999999932</v>
      </c>
      <c r="I39" s="22">
        <f t="shared" si="6"/>
        <v>0.20999999999999996</v>
      </c>
      <c r="J39" s="22">
        <f t="shared" si="6"/>
        <v>0.14000000000000057</v>
      </c>
      <c r="K39" s="22">
        <f t="shared" si="6"/>
        <v>0.21999999999999975</v>
      </c>
      <c r="L39" s="22">
        <f t="shared" si="6"/>
        <v>0.25</v>
      </c>
      <c r="M39" s="22">
        <f t="shared" si="6"/>
        <v>0.16999999999999993</v>
      </c>
      <c r="N39" s="22">
        <f t="shared" si="6"/>
        <v>0.14000000000000057</v>
      </c>
      <c r="O39" s="22">
        <f t="shared" si="6"/>
        <v>0.25</v>
      </c>
      <c r="P39" s="22">
        <f t="shared" si="6"/>
        <v>8.0000000000000071E-2</v>
      </c>
      <c r="Q39" s="70">
        <f t="shared" si="6"/>
        <v>0.12999999999999989</v>
      </c>
      <c r="R39" s="55"/>
      <c r="S39" s="54">
        <f t="shared" si="7"/>
        <v>0.66999999999999993</v>
      </c>
      <c r="T39" s="54">
        <f t="shared" si="7"/>
        <v>0.73</v>
      </c>
      <c r="U39" s="54">
        <f t="shared" si="7"/>
        <v>0.71</v>
      </c>
      <c r="V39" s="54">
        <f t="shared" si="7"/>
        <v>0.74000000000000021</v>
      </c>
      <c r="W39" s="56">
        <f t="shared" si="7"/>
        <v>0.7799999999999998</v>
      </c>
      <c r="X39" s="71"/>
      <c r="Y39" s="22">
        <f t="shared" si="8"/>
        <v>1.3400000000000007</v>
      </c>
      <c r="Z39" s="22">
        <f t="shared" si="8"/>
        <v>1.3900000000000006</v>
      </c>
      <c r="AA39" s="22">
        <f t="shared" si="8"/>
        <v>1.5499999999999998</v>
      </c>
      <c r="AB39" s="22">
        <f t="shared" si="8"/>
        <v>1.63</v>
      </c>
      <c r="AC39" s="22">
        <f t="shared" si="8"/>
        <v>1.5</v>
      </c>
      <c r="AD39" s="22">
        <f t="shared" si="8"/>
        <v>1.4800000000000004</v>
      </c>
      <c r="AE39" s="22">
        <f t="shared" si="8"/>
        <v>1.3999999999999995</v>
      </c>
      <c r="AF39" s="22">
        <f t="shared" si="8"/>
        <v>1.38</v>
      </c>
      <c r="AG39" s="22">
        <f t="shared" si="8"/>
        <v>1.4299999999999997</v>
      </c>
      <c r="AH39" s="70">
        <f t="shared" si="8"/>
        <v>1.5699999999999998</v>
      </c>
      <c r="AI39" s="71"/>
      <c r="AJ39" s="22">
        <f t="shared" si="9"/>
        <v>0.18999999999999995</v>
      </c>
      <c r="AK39" s="22">
        <f t="shared" si="9"/>
        <v>0.12999999999999989</v>
      </c>
      <c r="AL39" s="22">
        <f t="shared" si="9"/>
        <v>0.16999999999999993</v>
      </c>
      <c r="AM39" s="22">
        <f t="shared" si="9"/>
        <v>0.17999999999999972</v>
      </c>
      <c r="AN39" s="22">
        <f t="shared" si="9"/>
        <v>0.23999999999999977</v>
      </c>
      <c r="AO39" s="22">
        <f t="shared" si="9"/>
        <v>0.17999999999999972</v>
      </c>
      <c r="AP39" s="22">
        <f t="shared" si="9"/>
        <v>0.25</v>
      </c>
      <c r="AQ39" s="22">
        <f t="shared" si="9"/>
        <v>0.24000000000000021</v>
      </c>
      <c r="AR39" s="22">
        <f t="shared" si="9"/>
        <v>0.2799999999999998</v>
      </c>
      <c r="AS39" s="70">
        <f t="shared" si="9"/>
        <v>0.26000000000000023</v>
      </c>
    </row>
    <row r="40" spans="1:45" ht="16.5" x14ac:dyDescent="0.35">
      <c r="A40" s="55"/>
      <c r="B40" s="54">
        <f t="shared" si="5"/>
        <v>0.27</v>
      </c>
      <c r="C40" s="54">
        <f t="shared" si="5"/>
        <v>0.2799999999999998</v>
      </c>
      <c r="D40" s="54">
        <f t="shared" si="5"/>
        <v>0.33000000000000007</v>
      </c>
      <c r="E40" s="54">
        <f t="shared" si="5"/>
        <v>0.25</v>
      </c>
      <c r="F40" s="56">
        <f t="shared" si="5"/>
        <v>0.2799999999999998</v>
      </c>
      <c r="G40" s="71"/>
      <c r="H40" s="22">
        <f t="shared" si="6"/>
        <v>0.19000000000000039</v>
      </c>
      <c r="I40" s="22">
        <f t="shared" si="6"/>
        <v>0.3199999999999994</v>
      </c>
      <c r="J40" s="22">
        <f t="shared" si="6"/>
        <v>8.9999999999999858E-2</v>
      </c>
      <c r="K40" s="22">
        <f t="shared" si="6"/>
        <v>0.1899999999999995</v>
      </c>
      <c r="L40" s="22">
        <f t="shared" si="6"/>
        <v>0.16000000000000014</v>
      </c>
      <c r="M40" s="22">
        <f t="shared" si="6"/>
        <v>-7.0000000000000284E-2</v>
      </c>
      <c r="N40" s="22">
        <f t="shared" si="6"/>
        <v>0.21999999999999975</v>
      </c>
      <c r="O40" s="22">
        <f t="shared" si="6"/>
        <v>0.21999999999999975</v>
      </c>
      <c r="P40" s="22">
        <f t="shared" si="6"/>
        <v>0.1899999999999995</v>
      </c>
      <c r="Q40" s="70">
        <f t="shared" si="6"/>
        <v>0.26999999999999957</v>
      </c>
      <c r="R40" s="55"/>
      <c r="S40" s="54">
        <f t="shared" si="7"/>
        <v>0.59999999999999964</v>
      </c>
      <c r="T40" s="54">
        <f t="shared" si="7"/>
        <v>0.69000000000000039</v>
      </c>
      <c r="U40" s="54">
        <f t="shared" si="7"/>
        <v>0.66999999999999993</v>
      </c>
      <c r="V40" s="54">
        <f t="shared" si="7"/>
        <v>0.69</v>
      </c>
      <c r="W40" s="56">
        <f t="shared" si="7"/>
        <v>0.75999999999999979</v>
      </c>
      <c r="X40" s="71"/>
      <c r="Y40" s="22">
        <f t="shared" si="8"/>
        <v>1.4300000000000006</v>
      </c>
      <c r="Z40" s="22">
        <f t="shared" si="8"/>
        <v>1.4100000000000001</v>
      </c>
      <c r="AA40" s="22">
        <f t="shared" si="8"/>
        <v>1.46</v>
      </c>
      <c r="AB40" s="22">
        <f t="shared" si="8"/>
        <v>1.4600000000000009</v>
      </c>
      <c r="AC40" s="22">
        <f t="shared" si="8"/>
        <v>1.29</v>
      </c>
      <c r="AD40" s="22">
        <f t="shared" si="8"/>
        <v>1.3599999999999994</v>
      </c>
      <c r="AE40" s="22">
        <f t="shared" si="8"/>
        <v>1.38</v>
      </c>
      <c r="AF40" s="22">
        <f t="shared" si="8"/>
        <v>1.46</v>
      </c>
      <c r="AG40" s="22">
        <f t="shared" si="8"/>
        <v>1.4799999999999995</v>
      </c>
      <c r="AH40" s="70">
        <f t="shared" si="8"/>
        <v>1.4900000000000002</v>
      </c>
      <c r="AI40" s="71"/>
      <c r="AJ40" s="22">
        <f t="shared" si="9"/>
        <v>0.20999999999999996</v>
      </c>
      <c r="AK40" s="22">
        <f t="shared" si="9"/>
        <v>0.16999999999999993</v>
      </c>
      <c r="AL40" s="22">
        <f t="shared" si="9"/>
        <v>0.20999999999999996</v>
      </c>
      <c r="AM40" s="22">
        <f t="shared" si="9"/>
        <v>0.16999999999999993</v>
      </c>
      <c r="AN40" s="22">
        <f t="shared" si="9"/>
        <v>0.20000000000000018</v>
      </c>
      <c r="AO40" s="22">
        <f t="shared" si="9"/>
        <v>0.28000000000000025</v>
      </c>
      <c r="AP40" s="22">
        <f t="shared" si="9"/>
        <v>0.26000000000000023</v>
      </c>
      <c r="AQ40" s="22">
        <f t="shared" si="9"/>
        <v>0.19000000000000039</v>
      </c>
      <c r="AR40" s="22">
        <f t="shared" si="9"/>
        <v>0.25</v>
      </c>
      <c r="AS40" s="70">
        <f t="shared" si="9"/>
        <v>0.2200000000000002</v>
      </c>
    </row>
    <row r="41" spans="1:45" ht="16.5" x14ac:dyDescent="0.35">
      <c r="A41" s="55"/>
      <c r="B41" s="54">
        <f t="shared" si="5"/>
        <v>0.33000000000000007</v>
      </c>
      <c r="C41" s="54">
        <f t="shared" si="5"/>
        <v>0.30000000000000027</v>
      </c>
      <c r="D41" s="54">
        <f t="shared" si="5"/>
        <v>0.25</v>
      </c>
      <c r="E41" s="54">
        <f t="shared" si="5"/>
        <v>0.3400000000000003</v>
      </c>
      <c r="F41" s="56">
        <f t="shared" si="5"/>
        <v>0.37999999999999989</v>
      </c>
      <c r="G41" s="71"/>
      <c r="H41" s="22">
        <f t="shared" si="6"/>
        <v>0.23999999999999932</v>
      </c>
      <c r="I41" s="22">
        <f t="shared" si="6"/>
        <v>0.26000000000000068</v>
      </c>
      <c r="J41" s="22">
        <f t="shared" si="6"/>
        <v>0.20999999999999996</v>
      </c>
      <c r="K41" s="22">
        <f t="shared" si="6"/>
        <v>0.15000000000000036</v>
      </c>
      <c r="L41" s="22">
        <f t="shared" si="6"/>
        <v>0.10000000000000053</v>
      </c>
      <c r="M41" s="22">
        <f t="shared" si="6"/>
        <v>0.23000000000000043</v>
      </c>
      <c r="N41" s="22">
        <f t="shared" si="6"/>
        <v>0.20999999999999996</v>
      </c>
      <c r="O41" s="22">
        <f t="shared" si="6"/>
        <v>0.21999999999999975</v>
      </c>
      <c r="P41" s="22">
        <f t="shared" si="6"/>
        <v>0.20000000000000018</v>
      </c>
      <c r="Q41" s="70">
        <f t="shared" si="6"/>
        <v>0.19000000000000039</v>
      </c>
      <c r="R41" s="55"/>
      <c r="S41" s="54">
        <f t="shared" si="7"/>
        <v>0.60000000000000009</v>
      </c>
      <c r="T41" s="54">
        <f t="shared" si="7"/>
        <v>0.66000000000000014</v>
      </c>
      <c r="U41" s="54">
        <f t="shared" si="7"/>
        <v>0.75</v>
      </c>
      <c r="V41" s="54">
        <f t="shared" si="7"/>
        <v>0.73</v>
      </c>
      <c r="W41" s="56">
        <f t="shared" si="7"/>
        <v>0.66999999999999993</v>
      </c>
      <c r="X41" s="71"/>
      <c r="Y41" s="22">
        <f t="shared" si="8"/>
        <v>1.1100000000000003</v>
      </c>
      <c r="Z41" s="22">
        <f t="shared" si="8"/>
        <v>1.2700000000000005</v>
      </c>
      <c r="AA41" s="22">
        <f t="shared" si="8"/>
        <v>1.4100000000000001</v>
      </c>
      <c r="AB41" s="22">
        <f t="shared" si="8"/>
        <v>1.4799999999999995</v>
      </c>
      <c r="AC41" s="22">
        <f t="shared" si="8"/>
        <v>1.5699999999999994</v>
      </c>
      <c r="AD41" s="22">
        <f t="shared" si="8"/>
        <v>1.3199999999999994</v>
      </c>
      <c r="AE41" s="22">
        <f t="shared" si="8"/>
        <v>1.5</v>
      </c>
      <c r="AF41" s="22">
        <f t="shared" si="8"/>
        <v>1.4500000000000002</v>
      </c>
      <c r="AG41" s="22">
        <f t="shared" si="8"/>
        <v>1.4799999999999995</v>
      </c>
      <c r="AH41" s="70">
        <f t="shared" si="8"/>
        <v>1.4500000000000002</v>
      </c>
      <c r="AI41" s="71"/>
      <c r="AJ41" s="22">
        <f t="shared" si="9"/>
        <v>0.20000000000000018</v>
      </c>
      <c r="AK41" s="22">
        <f t="shared" si="9"/>
        <v>0.18000000000000016</v>
      </c>
      <c r="AL41" s="22">
        <f t="shared" si="9"/>
        <v>0.19000000000000039</v>
      </c>
      <c r="AM41" s="22">
        <f t="shared" si="9"/>
        <v>0.16999999999999993</v>
      </c>
      <c r="AN41" s="22">
        <f t="shared" si="9"/>
        <v>0.20999999999999996</v>
      </c>
      <c r="AO41" s="22">
        <f t="shared" si="9"/>
        <v>0.14000000000000012</v>
      </c>
      <c r="AP41" s="22">
        <f t="shared" si="9"/>
        <v>0.14000000000000012</v>
      </c>
      <c r="AQ41" s="22">
        <f t="shared" si="9"/>
        <v>0.16000000000000014</v>
      </c>
      <c r="AR41" s="22">
        <f t="shared" si="9"/>
        <v>0.14000000000000012</v>
      </c>
      <c r="AS41" s="70">
        <f t="shared" si="9"/>
        <v>0.10999999999999988</v>
      </c>
    </row>
    <row r="42" spans="1:45" thickBot="1" x14ac:dyDescent="0.4">
      <c r="A42" s="57"/>
      <c r="B42" s="58">
        <f t="shared" si="5"/>
        <v>0.39000000000000012</v>
      </c>
      <c r="C42" s="58">
        <f t="shared" si="5"/>
        <v>0.37000000000000011</v>
      </c>
      <c r="D42" s="58">
        <f t="shared" si="5"/>
        <v>0.28000000000000025</v>
      </c>
      <c r="E42" s="58">
        <f t="shared" si="5"/>
        <v>0.37999999999999989</v>
      </c>
      <c r="F42" s="59">
        <f t="shared" si="5"/>
        <v>0.31000000000000005</v>
      </c>
      <c r="G42" s="73"/>
      <c r="H42" s="36">
        <f t="shared" si="6"/>
        <v>0.30000000000000071</v>
      </c>
      <c r="I42" s="36">
        <f t="shared" si="6"/>
        <v>7.0000000000000284E-2</v>
      </c>
      <c r="J42" s="36">
        <f t="shared" si="6"/>
        <v>0.25</v>
      </c>
      <c r="K42" s="36">
        <f t="shared" si="6"/>
        <v>0.16999999999999993</v>
      </c>
      <c r="L42" s="36">
        <f t="shared" si="6"/>
        <v>0.20999999999999996</v>
      </c>
      <c r="M42" s="36">
        <f t="shared" si="6"/>
        <v>0.20000000000000018</v>
      </c>
      <c r="N42" s="36">
        <f t="shared" si="6"/>
        <v>0.11000000000000032</v>
      </c>
      <c r="O42" s="36">
        <f t="shared" si="6"/>
        <v>0.13999999999999968</v>
      </c>
      <c r="P42" s="36">
        <f t="shared" si="6"/>
        <v>0.12999999999999989</v>
      </c>
      <c r="Q42" s="74">
        <f t="shared" si="6"/>
        <v>0.30000000000000071</v>
      </c>
      <c r="R42" s="57"/>
      <c r="S42" s="58">
        <f t="shared" si="7"/>
        <v>0.66999999999999993</v>
      </c>
      <c r="T42" s="58">
        <f t="shared" si="7"/>
        <v>0.71999999999999975</v>
      </c>
      <c r="U42" s="58">
        <f t="shared" si="7"/>
        <v>0.69</v>
      </c>
      <c r="V42" s="58">
        <f t="shared" si="7"/>
        <v>0.73</v>
      </c>
      <c r="W42" s="59">
        <f t="shared" si="7"/>
        <v>0.82000000000000028</v>
      </c>
      <c r="X42" s="73"/>
      <c r="Y42" s="36">
        <f t="shared" si="8"/>
        <v>1.1999999999999993</v>
      </c>
      <c r="Z42" s="36">
        <f t="shared" si="8"/>
        <v>1.25</v>
      </c>
      <c r="AA42" s="36">
        <f t="shared" si="8"/>
        <v>1.2999999999999998</v>
      </c>
      <c r="AB42" s="36">
        <f t="shared" si="8"/>
        <v>1.4299999999999997</v>
      </c>
      <c r="AC42" s="36">
        <f t="shared" si="8"/>
        <v>1.3699999999999992</v>
      </c>
      <c r="AD42" s="36">
        <f t="shared" si="8"/>
        <v>1.4700000000000006</v>
      </c>
      <c r="AE42" s="36">
        <f t="shared" si="8"/>
        <v>1.38</v>
      </c>
      <c r="AF42" s="36">
        <f t="shared" si="8"/>
        <v>1.3899999999999997</v>
      </c>
      <c r="AG42" s="36">
        <f t="shared" si="8"/>
        <v>1.5</v>
      </c>
      <c r="AH42" s="74">
        <f t="shared" si="8"/>
        <v>1.5599999999999996</v>
      </c>
      <c r="AI42" s="73"/>
      <c r="AJ42" s="36">
        <f t="shared" si="9"/>
        <v>0.25</v>
      </c>
      <c r="AK42" s="36">
        <f t="shared" si="9"/>
        <v>0.18999999999999995</v>
      </c>
      <c r="AL42" s="36">
        <f t="shared" si="9"/>
        <v>8.0000000000000071E-2</v>
      </c>
      <c r="AM42" s="36">
        <f t="shared" si="9"/>
        <v>0.18000000000000016</v>
      </c>
      <c r="AN42" s="36">
        <f t="shared" si="9"/>
        <v>0.16999999999999993</v>
      </c>
      <c r="AO42" s="36">
        <f t="shared" si="9"/>
        <v>0.20999999999999996</v>
      </c>
      <c r="AP42" s="36">
        <f t="shared" si="9"/>
        <v>0.20999999999999996</v>
      </c>
      <c r="AQ42" s="36">
        <f t="shared" si="9"/>
        <v>0.18999999999999995</v>
      </c>
      <c r="AR42" s="36">
        <f t="shared" si="9"/>
        <v>0.18000000000000016</v>
      </c>
      <c r="AS42" s="74">
        <f t="shared" si="9"/>
        <v>0.18999999999999995</v>
      </c>
    </row>
    <row r="43" spans="1:45" thickTop="1" x14ac:dyDescent="0.35">
      <c r="A43" s="82" t="s">
        <v>65</v>
      </c>
      <c r="B43" s="60">
        <f>AVERAGE(B33:F37)</f>
        <v>0.2944</v>
      </c>
      <c r="C43" s="64" t="s">
        <v>51</v>
      </c>
      <c r="D43" s="60">
        <f>MAX(B33:F37)-MIN(B33:F37)</f>
        <v>0.23000000000000043</v>
      </c>
      <c r="E43" s="64" t="s">
        <v>50</v>
      </c>
      <c r="F43" s="61">
        <f>B43/(0.975/E27)</f>
        <v>0.51331282051282057</v>
      </c>
      <c r="G43" s="82" t="s">
        <v>65</v>
      </c>
      <c r="H43" s="60">
        <f>AVERAGE(H33:Q37)</f>
        <v>0.13179999999999997</v>
      </c>
      <c r="I43" s="64" t="s">
        <v>51</v>
      </c>
      <c r="J43" s="60">
        <f>MAX(H33:Q37)-MIN(H33:Q37)</f>
        <v>0.29999999999999982</v>
      </c>
      <c r="K43" s="64" t="s">
        <v>50</v>
      </c>
      <c r="L43" s="78">
        <f>H43/(0.975/K27)</f>
        <v>0.20276923076923073</v>
      </c>
      <c r="M43" s="79" t="s">
        <v>60</v>
      </c>
      <c r="N43" s="80">
        <f>1-(J43/2*H43)</f>
        <v>0.98023000000000005</v>
      </c>
      <c r="O43" s="84" t="s">
        <v>62</v>
      </c>
      <c r="P43" s="86">
        <f>MAX(H33:Q42)-MIN(H33:Q42)</f>
        <v>0.38999999999999968</v>
      </c>
      <c r="Q43" s="152"/>
      <c r="R43" s="82" t="s">
        <v>65</v>
      </c>
      <c r="S43" s="60">
        <f>AVERAGE(S33:W37)</f>
        <v>0.99080000000000001</v>
      </c>
      <c r="T43" s="64" t="s">
        <v>51</v>
      </c>
      <c r="U43" s="60">
        <f>MAX(S33:W37)-MIN(S33:W37)</f>
        <v>0.16000000000000014</v>
      </c>
      <c r="V43" s="64" t="s">
        <v>50</v>
      </c>
      <c r="W43" s="61">
        <f>S43/(0.975/V27)</f>
        <v>1.4226871794871794</v>
      </c>
      <c r="X43" s="82" t="s">
        <v>65</v>
      </c>
      <c r="Y43" s="60">
        <f>AVERAGE(Y33:AH37)</f>
        <v>1.5974000000000002</v>
      </c>
      <c r="Z43" s="64" t="s">
        <v>51</v>
      </c>
      <c r="AA43" s="60">
        <f>MAX(Y33:AH37)-MIN(Y33:AH37)</f>
        <v>0.33000000000000052</v>
      </c>
      <c r="AB43" s="64" t="s">
        <v>50</v>
      </c>
      <c r="AC43" s="78">
        <f>Y43/(0.975/AB27)</f>
        <v>2.4575384615384617</v>
      </c>
      <c r="AD43" s="79" t="s">
        <v>60</v>
      </c>
      <c r="AE43" s="80">
        <f>1-(AA43/2*Y43)</f>
        <v>0.73642899999999956</v>
      </c>
      <c r="AF43" s="84" t="s">
        <v>62</v>
      </c>
      <c r="AG43" s="86">
        <f>MAX(Y33:AH42)-MIN(Y33:AH42)</f>
        <v>0.66000000000000014</v>
      </c>
      <c r="AH43" s="152"/>
      <c r="AI43" s="82" t="s">
        <v>65</v>
      </c>
      <c r="AJ43" s="60">
        <f>AVERAGE(AJ33:AS37)</f>
        <v>0.20500000000000007</v>
      </c>
      <c r="AK43" s="64" t="s">
        <v>51</v>
      </c>
      <c r="AL43" s="60">
        <f>MAX(AJ33:AS37)-MIN(AJ33:AS37)</f>
        <v>0.29000000000000026</v>
      </c>
      <c r="AM43" s="64" t="s">
        <v>50</v>
      </c>
      <c r="AN43" s="78">
        <f>AJ43/(0.975/AM27)</f>
        <v>0.31538461538461549</v>
      </c>
      <c r="AO43" s="79" t="s">
        <v>60</v>
      </c>
      <c r="AP43" s="80">
        <f>1-(AL43/2*AJ43)</f>
        <v>0.970275</v>
      </c>
      <c r="AQ43" s="84" t="s">
        <v>62</v>
      </c>
      <c r="AR43" s="86">
        <f>MAX(AJ33:AS42)-MIN(AJ33:AS42)</f>
        <v>0.32000000000000006</v>
      </c>
      <c r="AS43" s="152"/>
    </row>
    <row r="44" spans="1:45" thickBot="1" x14ac:dyDescent="0.4">
      <c r="A44" s="83" t="s">
        <v>64</v>
      </c>
      <c r="B44" s="62">
        <f>AVERAGE(B39:F42)</f>
        <v>0.3155</v>
      </c>
      <c r="C44" s="65" t="s">
        <v>51</v>
      </c>
      <c r="D44" s="62">
        <f>MAX(B38:F42)-MIN(B38:F42)</f>
        <v>0.14000000000000012</v>
      </c>
      <c r="E44" s="65" t="s">
        <v>50</v>
      </c>
      <c r="F44" s="63">
        <f>B44/(0.975/E27)</f>
        <v>0.5501025641025642</v>
      </c>
      <c r="G44" s="83" t="s">
        <v>64</v>
      </c>
      <c r="H44" s="62">
        <f>AVERAGE(H39:Q42)</f>
        <v>0.18750000000000003</v>
      </c>
      <c r="I44" s="65" t="s">
        <v>51</v>
      </c>
      <c r="J44" s="62">
        <f>MAX(H38:Q42)-MIN(H38:Q42)</f>
        <v>0.38999999999999968</v>
      </c>
      <c r="K44" s="65" t="s">
        <v>50</v>
      </c>
      <c r="L44" s="75">
        <f>H44/(0.975/K27)</f>
        <v>0.28846153846153849</v>
      </c>
      <c r="M44" s="76" t="s">
        <v>60</v>
      </c>
      <c r="N44" s="81">
        <f>1-(J44/2*H44)</f>
        <v>0.96343750000000006</v>
      </c>
      <c r="O44" s="85" t="s">
        <v>63</v>
      </c>
      <c r="P44" s="87">
        <f>1-(P43/2*AVERAGE(H43:H44))</f>
        <v>0.96886824999999999</v>
      </c>
      <c r="Q44" s="153"/>
      <c r="R44" s="83" t="s">
        <v>64</v>
      </c>
      <c r="S44" s="62">
        <f>AVERAGE(S39:W42)</f>
        <v>0.70399999999999996</v>
      </c>
      <c r="T44" s="65" t="s">
        <v>51</v>
      </c>
      <c r="U44" s="62">
        <f>MAX(S38:W42)-MIN(S38:W42)</f>
        <v>0.22000000000000064</v>
      </c>
      <c r="V44" s="65" t="s">
        <v>50</v>
      </c>
      <c r="W44" s="63">
        <f>S44/(0.975/V27)</f>
        <v>1.0108717948717947</v>
      </c>
      <c r="X44" s="83" t="s">
        <v>64</v>
      </c>
      <c r="Y44" s="62">
        <f>AVERAGE(Y39:AH42)</f>
        <v>1.4194999999999998</v>
      </c>
      <c r="Z44" s="65" t="s">
        <v>51</v>
      </c>
      <c r="AA44" s="62">
        <f>MAX(Y38:AH42)-MIN(Y38:AH42)</f>
        <v>0.51999999999999957</v>
      </c>
      <c r="AB44" s="65" t="s">
        <v>50</v>
      </c>
      <c r="AC44" s="75">
        <f>Y44/(0.975/AB27)</f>
        <v>2.1838461538461535</v>
      </c>
      <c r="AD44" s="76" t="s">
        <v>60</v>
      </c>
      <c r="AE44" s="81">
        <f>1-(AA44/2*Y44)</f>
        <v>0.63093000000000043</v>
      </c>
      <c r="AF44" s="85" t="s">
        <v>63</v>
      </c>
      <c r="AG44" s="87">
        <f>1-(AG43/2*AVERAGE(Y43:Y44))</f>
        <v>0.50221149999999992</v>
      </c>
      <c r="AH44" s="153"/>
      <c r="AI44" s="83" t="s">
        <v>64</v>
      </c>
      <c r="AJ44" s="62">
        <f>AVERAGE(AJ39:AS42)</f>
        <v>0.19425000000000003</v>
      </c>
      <c r="AK44" s="65" t="s">
        <v>51</v>
      </c>
      <c r="AL44" s="62">
        <f>MAX(AJ38:AS42)-MIN(AJ38:AS42)</f>
        <v>0.20000000000000018</v>
      </c>
      <c r="AM44" s="65" t="s">
        <v>50</v>
      </c>
      <c r="AN44" s="75">
        <f>AJ44/(0.975/AM27)</f>
        <v>0.29884615384615387</v>
      </c>
      <c r="AO44" s="76" t="s">
        <v>60</v>
      </c>
      <c r="AP44" s="81">
        <f>1-(AL44/2*AJ44)</f>
        <v>0.98057499999999997</v>
      </c>
      <c r="AQ44" s="85" t="s">
        <v>63</v>
      </c>
      <c r="AR44" s="87">
        <f>1-(AR43/2*AVERAGE(AJ43:AJ44))</f>
        <v>0.96806000000000003</v>
      </c>
      <c r="AS44" s="153"/>
    </row>
    <row r="45" spans="1:45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45" x14ac:dyDescent="0.35">
      <c r="A46" s="89" t="s">
        <v>79</v>
      </c>
    </row>
  </sheetData>
  <sheetProtection selectLockedCells="1" selectUnlockedCells="1"/>
  <mergeCells count="68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AI2:AS2"/>
    <mergeCell ref="AK25:AL25"/>
    <mergeCell ref="AM25:AN25"/>
    <mergeCell ref="AM26:AN26"/>
    <mergeCell ref="AK27:AL27"/>
    <mergeCell ref="AM27:AN27"/>
    <mergeCell ref="AS43:AS44"/>
    <mergeCell ref="AK28:AL28"/>
    <mergeCell ref="AM28:AN28"/>
    <mergeCell ref="AK29:AL29"/>
    <mergeCell ref="AI31:AS31"/>
    <mergeCell ref="AI32:AS32"/>
  </mergeCells>
  <phoneticPr fontId="13" type="noConversion"/>
  <conditionalFormatting sqref="E26">
    <cfRule type="cellIs" dxfId="604" priority="6" operator="notBetween">
      <formula>0.2</formula>
      <formula>0.404</formula>
    </cfRule>
  </conditionalFormatting>
  <conditionalFormatting sqref="E28">
    <cfRule type="cellIs" dxfId="603" priority="7" operator="notBetween">
      <formula>0.38</formula>
      <formula>0.72</formula>
    </cfRule>
  </conditionalFormatting>
  <conditionalFormatting sqref="K26">
    <cfRule type="cellIs" dxfId="602" priority="5" operator="notBetween">
      <formula>0.77</formula>
      <formula>0.91</formula>
    </cfRule>
  </conditionalFormatting>
  <conditionalFormatting sqref="K28">
    <cfRule type="cellIs" dxfId="601" priority="4" operator="notBetween">
      <formula>0.38</formula>
      <formula>0.72</formula>
    </cfRule>
  </conditionalFormatting>
  <conditionalFormatting sqref="AB26">
    <cfRule type="cellIs" dxfId="600" priority="3" operator="notBetween">
      <formula>0.77</formula>
      <formula>0.91</formula>
    </cfRule>
  </conditionalFormatting>
  <conditionalFormatting sqref="AM26">
    <cfRule type="cellIs" dxfId="599" priority="2" operator="notBetween">
      <formula>0.77</formula>
      <formula>0.91</formula>
    </cfRule>
  </conditionalFormatting>
  <conditionalFormatting sqref="AM28">
    <cfRule type="cellIs" dxfId="598" priority="1" operator="notBetween">
      <formula>0.38</formula>
      <formula>0.72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7C7E-0CFF-4912-8387-229372E68EA4}">
  <sheetPr>
    <pageSetUpPr fitToPage="1"/>
  </sheetPr>
  <dimension ref="A1:AH46"/>
  <sheetViews>
    <sheetView zoomScaleNormal="100" workbookViewId="0">
      <selection activeCell="AH24" sqref="AH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2.87</v>
      </c>
      <c r="C4" s="91">
        <v>2.93</v>
      </c>
      <c r="D4" s="91">
        <v>3.22</v>
      </c>
      <c r="E4" s="91">
        <v>0.14000000000000001</v>
      </c>
      <c r="F4" s="95">
        <v>3.17</v>
      </c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>
        <v>3.11</v>
      </c>
      <c r="T4" s="91">
        <v>3.2</v>
      </c>
      <c r="U4" s="91">
        <v>3.21</v>
      </c>
      <c r="V4" s="91">
        <v>2.97</v>
      </c>
      <c r="W4" s="95">
        <v>2.82</v>
      </c>
      <c r="X4" s="23" t="s">
        <v>74</v>
      </c>
      <c r="Y4" s="91">
        <v>5.21</v>
      </c>
      <c r="Z4" s="91">
        <v>5.54</v>
      </c>
      <c r="AA4" s="91">
        <v>5.84</v>
      </c>
      <c r="AB4" s="91">
        <v>5.72</v>
      </c>
      <c r="AC4" s="91">
        <v>5.65</v>
      </c>
      <c r="AD4" s="91">
        <v>5.6</v>
      </c>
      <c r="AE4" s="91">
        <v>5.53</v>
      </c>
      <c r="AF4" s="91">
        <v>5.41</v>
      </c>
      <c r="AG4" s="91">
        <v>5.39</v>
      </c>
      <c r="AH4" s="95">
        <v>5.27</v>
      </c>
    </row>
    <row r="5" spans="1:34" ht="16.5" x14ac:dyDescent="0.35">
      <c r="A5" s="109"/>
      <c r="B5" s="91">
        <v>2.88</v>
      </c>
      <c r="C5" s="90">
        <v>2.93</v>
      </c>
      <c r="D5" s="90">
        <v>3.07</v>
      </c>
      <c r="E5" s="90">
        <v>3.35</v>
      </c>
      <c r="F5" s="94">
        <v>3.19</v>
      </c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>
        <v>3.19</v>
      </c>
      <c r="T5" s="90">
        <v>3.23</v>
      </c>
      <c r="U5" s="90">
        <v>3.21</v>
      </c>
      <c r="V5" s="90">
        <v>2.94</v>
      </c>
      <c r="W5" s="94">
        <v>2.75</v>
      </c>
      <c r="X5" s="25"/>
      <c r="Y5" s="91">
        <v>5.27</v>
      </c>
      <c r="Z5" s="90">
        <v>5.63</v>
      </c>
      <c r="AA5" s="90">
        <v>5.85</v>
      </c>
      <c r="AB5" s="90">
        <v>5.74</v>
      </c>
      <c r="AC5" s="90">
        <v>5.69</v>
      </c>
      <c r="AD5" s="90">
        <v>5.72</v>
      </c>
      <c r="AE5" s="90">
        <v>5.64</v>
      </c>
      <c r="AF5" s="90">
        <v>5.5</v>
      </c>
      <c r="AG5" s="90">
        <v>5.51</v>
      </c>
      <c r="AH5" s="94">
        <v>5.43</v>
      </c>
    </row>
    <row r="6" spans="1:34" ht="16.5" x14ac:dyDescent="0.35">
      <c r="A6" s="109"/>
      <c r="B6" s="91">
        <v>2.91</v>
      </c>
      <c r="C6" s="90">
        <v>2.96</v>
      </c>
      <c r="D6" s="90">
        <v>3.03</v>
      </c>
      <c r="E6" s="90">
        <v>3.2</v>
      </c>
      <c r="F6" s="94">
        <v>3.23</v>
      </c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>
        <v>3.11</v>
      </c>
      <c r="T6" s="90">
        <v>3.22</v>
      </c>
      <c r="U6" s="90">
        <v>3.25</v>
      </c>
      <c r="V6" s="90">
        <v>2.87</v>
      </c>
      <c r="W6" s="94">
        <v>2.86</v>
      </c>
      <c r="X6" s="25"/>
      <c r="Y6" s="91">
        <v>5.28</v>
      </c>
      <c r="Z6" s="90">
        <v>5.77</v>
      </c>
      <c r="AA6" s="90">
        <v>5.66</v>
      </c>
      <c r="AB6" s="90">
        <v>5.9</v>
      </c>
      <c r="AC6" s="90">
        <v>5.73</v>
      </c>
      <c r="AD6" s="90">
        <v>5.64</v>
      </c>
      <c r="AE6" s="90">
        <v>5.59</v>
      </c>
      <c r="AF6" s="90">
        <v>5.46</v>
      </c>
      <c r="AG6" s="90">
        <v>5.48</v>
      </c>
      <c r="AH6" s="94">
        <v>5.37</v>
      </c>
    </row>
    <row r="7" spans="1:34" ht="16.5" x14ac:dyDescent="0.35">
      <c r="A7" s="109"/>
      <c r="B7" s="91">
        <v>2.91</v>
      </c>
      <c r="C7" s="90">
        <v>2.83</v>
      </c>
      <c r="D7" s="90">
        <v>3.05</v>
      </c>
      <c r="E7" s="90">
        <v>3.18</v>
      </c>
      <c r="F7" s="94">
        <v>3.24</v>
      </c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>
        <v>3.17</v>
      </c>
      <c r="T7" s="90">
        <v>3.22</v>
      </c>
      <c r="U7" s="90">
        <v>3.2</v>
      </c>
      <c r="V7" s="90">
        <v>2.98</v>
      </c>
      <c r="W7" s="94">
        <v>2.88</v>
      </c>
      <c r="X7" s="25"/>
      <c r="Y7" s="91">
        <v>5.33</v>
      </c>
      <c r="Z7" s="90">
        <v>5.65</v>
      </c>
      <c r="AA7" s="90">
        <v>5.8</v>
      </c>
      <c r="AB7" s="90">
        <v>5.72</v>
      </c>
      <c r="AC7" s="90">
        <v>5.78</v>
      </c>
      <c r="AD7" s="90">
        <v>5.76</v>
      </c>
      <c r="AE7" s="90">
        <v>5.54</v>
      </c>
      <c r="AF7" s="90">
        <v>5.38</v>
      </c>
      <c r="AG7" s="90">
        <v>5.52</v>
      </c>
      <c r="AH7" s="94">
        <v>5.35</v>
      </c>
    </row>
    <row r="8" spans="1:34" ht="16.5" x14ac:dyDescent="0.35">
      <c r="A8" s="109"/>
      <c r="B8" s="91">
        <v>2.89</v>
      </c>
      <c r="C8" s="90">
        <v>2.89</v>
      </c>
      <c r="D8" s="90">
        <v>3.16</v>
      </c>
      <c r="E8" s="90">
        <v>3.22</v>
      </c>
      <c r="F8" s="94">
        <v>3.17</v>
      </c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>
        <v>3.22</v>
      </c>
      <c r="T8" s="90">
        <v>3.21</v>
      </c>
      <c r="U8" s="90">
        <v>3.12</v>
      </c>
      <c r="V8" s="90">
        <v>3</v>
      </c>
      <c r="W8" s="94">
        <v>2.85</v>
      </c>
      <c r="X8" s="25"/>
      <c r="Y8" s="91">
        <v>5.26</v>
      </c>
      <c r="Z8" s="90">
        <v>5.56</v>
      </c>
      <c r="AA8" s="90">
        <v>5.87</v>
      </c>
      <c r="AB8" s="90">
        <v>5.61</v>
      </c>
      <c r="AC8" s="90">
        <v>5.76</v>
      </c>
      <c r="AD8" s="90">
        <v>5.68</v>
      </c>
      <c r="AE8" s="90">
        <v>5.53</v>
      </c>
      <c r="AF8" s="90">
        <v>5.33</v>
      </c>
      <c r="AG8" s="90">
        <v>5.3</v>
      </c>
      <c r="AH8" s="94">
        <v>5.22</v>
      </c>
    </row>
    <row r="9" spans="1:34" ht="16.5" x14ac:dyDescent="0.35">
      <c r="A9" s="110"/>
      <c r="B9" s="90">
        <v>2.81</v>
      </c>
      <c r="C9" s="90">
        <v>3.02</v>
      </c>
      <c r="D9" s="90">
        <v>3.16</v>
      </c>
      <c r="E9" s="90">
        <v>3.14</v>
      </c>
      <c r="F9" s="94">
        <v>3.16</v>
      </c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>
        <v>3.09</v>
      </c>
      <c r="T9" s="90">
        <v>3.23</v>
      </c>
      <c r="U9" s="90">
        <v>3.18</v>
      </c>
      <c r="V9" s="90">
        <v>2.85</v>
      </c>
      <c r="W9" s="94">
        <v>2.82</v>
      </c>
      <c r="X9" s="25"/>
      <c r="Y9" s="90">
        <v>5.45</v>
      </c>
      <c r="Z9" s="90">
        <v>5.53</v>
      </c>
      <c r="AA9" s="90">
        <v>5.69</v>
      </c>
      <c r="AB9" s="90">
        <v>5.56</v>
      </c>
      <c r="AC9" s="90">
        <v>5.59</v>
      </c>
      <c r="AD9" s="90">
        <v>5.66</v>
      </c>
      <c r="AE9" s="90">
        <v>5.53</v>
      </c>
      <c r="AF9" s="90">
        <v>5.52</v>
      </c>
      <c r="AG9" s="90">
        <v>5.55</v>
      </c>
      <c r="AH9" s="94">
        <v>5.45</v>
      </c>
    </row>
    <row r="10" spans="1:34" ht="16.5" x14ac:dyDescent="0.35">
      <c r="A10" s="111"/>
      <c r="B10" s="90">
        <v>2.8</v>
      </c>
      <c r="C10" s="90">
        <v>2.98</v>
      </c>
      <c r="D10" s="90">
        <v>3.27</v>
      </c>
      <c r="E10" s="90">
        <v>3.14</v>
      </c>
      <c r="F10" s="94">
        <v>3.14</v>
      </c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>
        <v>3.14</v>
      </c>
      <c r="T10" s="90">
        <v>3.19</v>
      </c>
      <c r="U10" s="90">
        <v>3.18</v>
      </c>
      <c r="V10" s="90">
        <v>2.99</v>
      </c>
      <c r="W10" s="94">
        <v>2.86</v>
      </c>
      <c r="X10" s="31"/>
      <c r="Y10" s="90">
        <v>5.59</v>
      </c>
      <c r="Z10" s="90">
        <v>5.67</v>
      </c>
      <c r="AA10" s="90">
        <v>5.81</v>
      </c>
      <c r="AB10" s="90">
        <v>5.6</v>
      </c>
      <c r="AC10" s="90">
        <v>5.8</v>
      </c>
      <c r="AD10" s="90">
        <v>5.83</v>
      </c>
      <c r="AE10" s="90">
        <v>5.62</v>
      </c>
      <c r="AF10" s="90">
        <v>5.64</v>
      </c>
      <c r="AG10" s="90">
        <v>5.65</v>
      </c>
      <c r="AH10" s="94">
        <v>5.28</v>
      </c>
    </row>
    <row r="11" spans="1:34" ht="16.5" x14ac:dyDescent="0.35">
      <c r="A11" s="109"/>
      <c r="B11" s="96">
        <v>2.79</v>
      </c>
      <c r="C11" s="96">
        <v>2.96</v>
      </c>
      <c r="D11" s="96">
        <v>3.2</v>
      </c>
      <c r="E11" s="96">
        <v>3.14</v>
      </c>
      <c r="F11" s="97">
        <v>3.18</v>
      </c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>
        <v>3.16</v>
      </c>
      <c r="T11" s="96">
        <v>3.28</v>
      </c>
      <c r="U11" s="96">
        <v>3.2</v>
      </c>
      <c r="V11" s="96">
        <v>2.92</v>
      </c>
      <c r="W11" s="97">
        <v>2.81</v>
      </c>
      <c r="X11" s="23"/>
      <c r="Y11" s="96">
        <v>5.52</v>
      </c>
      <c r="Z11" s="96">
        <v>5.76</v>
      </c>
      <c r="AA11" s="96">
        <v>5.69</v>
      </c>
      <c r="AB11" s="96">
        <v>5.74</v>
      </c>
      <c r="AC11" s="96">
        <v>5.68</v>
      </c>
      <c r="AD11" s="96">
        <v>5.64</v>
      </c>
      <c r="AE11" s="96">
        <v>5.56</v>
      </c>
      <c r="AF11" s="96">
        <v>5.48</v>
      </c>
      <c r="AG11" s="96">
        <v>5.61</v>
      </c>
      <c r="AH11" s="97">
        <v>5.33</v>
      </c>
    </row>
    <row r="12" spans="1:34" ht="16.5" x14ac:dyDescent="0.35">
      <c r="A12" s="109"/>
      <c r="B12" s="90">
        <v>2.88</v>
      </c>
      <c r="C12" s="90">
        <v>2.95</v>
      </c>
      <c r="D12" s="90">
        <v>3.18</v>
      </c>
      <c r="E12" s="90">
        <v>3.16</v>
      </c>
      <c r="F12" s="94">
        <v>3.16</v>
      </c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>
        <v>3.12</v>
      </c>
      <c r="T12" s="90">
        <v>3.16</v>
      </c>
      <c r="U12" s="90">
        <v>3.17</v>
      </c>
      <c r="V12" s="90">
        <v>2.95</v>
      </c>
      <c r="W12" s="94">
        <v>2.86</v>
      </c>
      <c r="X12" s="25"/>
      <c r="Y12" s="90">
        <v>5.61</v>
      </c>
      <c r="Z12" s="90">
        <v>5.64</v>
      </c>
      <c r="AA12" s="90">
        <v>5.76</v>
      </c>
      <c r="AB12" s="90">
        <v>5.79</v>
      </c>
      <c r="AC12" s="90">
        <v>5.8</v>
      </c>
      <c r="AD12" s="90">
        <v>5.75</v>
      </c>
      <c r="AE12" s="90">
        <v>5.52</v>
      </c>
      <c r="AF12" s="90">
        <v>5.64</v>
      </c>
      <c r="AG12" s="90">
        <v>5.58</v>
      </c>
      <c r="AH12" s="94">
        <v>5.45</v>
      </c>
    </row>
    <row r="13" spans="1:34" thickBot="1" x14ac:dyDescent="0.4">
      <c r="A13" s="112"/>
      <c r="B13" s="92">
        <v>2.86</v>
      </c>
      <c r="C13" s="92">
        <v>2.93</v>
      </c>
      <c r="D13" s="92">
        <v>3.19</v>
      </c>
      <c r="E13" s="92">
        <v>3.21</v>
      </c>
      <c r="F13" s="93">
        <v>3.13</v>
      </c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>
        <v>3.14</v>
      </c>
      <c r="T13" s="92">
        <v>3.18</v>
      </c>
      <c r="U13" s="92">
        <v>3.16</v>
      </c>
      <c r="V13" s="92">
        <v>2.94</v>
      </c>
      <c r="W13" s="93">
        <v>2.85</v>
      </c>
      <c r="X13" s="33"/>
      <c r="Y13" s="92">
        <v>5.39</v>
      </c>
      <c r="Z13" s="92">
        <v>5.58</v>
      </c>
      <c r="AA13" s="92">
        <v>5.66</v>
      </c>
      <c r="AB13" s="92">
        <v>5.67</v>
      </c>
      <c r="AC13" s="92">
        <v>5.55</v>
      </c>
      <c r="AD13" s="92">
        <v>5.53</v>
      </c>
      <c r="AE13" s="92">
        <v>5.49</v>
      </c>
      <c r="AF13" s="92">
        <v>5.51</v>
      </c>
      <c r="AG13" s="92">
        <v>5.55</v>
      </c>
      <c r="AH13" s="93">
        <v>5.31</v>
      </c>
    </row>
    <row r="14" spans="1:34" ht="16.5" x14ac:dyDescent="0.35">
      <c r="A14" s="113" t="s">
        <v>75</v>
      </c>
      <c r="B14" s="114">
        <v>2.57</v>
      </c>
      <c r="C14" s="115">
        <v>2.62</v>
      </c>
      <c r="D14" s="115">
        <v>2.77</v>
      </c>
      <c r="E14" s="115">
        <v>2.9</v>
      </c>
      <c r="F14" s="116">
        <v>2.85</v>
      </c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>
        <v>1.97</v>
      </c>
      <c r="T14" s="115">
        <v>1.96</v>
      </c>
      <c r="U14" s="115">
        <v>1.97</v>
      </c>
      <c r="V14" s="115">
        <v>1.69</v>
      </c>
      <c r="W14" s="116">
        <v>1.64</v>
      </c>
      <c r="X14" s="113" t="s">
        <v>75</v>
      </c>
      <c r="Y14" s="115">
        <v>3.84</v>
      </c>
      <c r="Z14" s="115">
        <v>4.16</v>
      </c>
      <c r="AA14" s="115">
        <v>4.3600000000000003</v>
      </c>
      <c r="AB14" s="115">
        <v>4.33</v>
      </c>
      <c r="AC14" s="115">
        <v>4.3</v>
      </c>
      <c r="AD14" s="115">
        <v>4.21</v>
      </c>
      <c r="AE14" s="115">
        <v>3.99</v>
      </c>
      <c r="AF14" s="115">
        <v>3.92</v>
      </c>
      <c r="AG14" s="115">
        <v>3.95</v>
      </c>
      <c r="AH14" s="116">
        <v>3.88</v>
      </c>
    </row>
    <row r="15" spans="1:34" ht="16.5" x14ac:dyDescent="0.35">
      <c r="A15" s="14"/>
      <c r="B15" s="98">
        <v>2.58</v>
      </c>
      <c r="C15" s="98">
        <v>2.65</v>
      </c>
      <c r="D15" s="98">
        <v>2.82</v>
      </c>
      <c r="E15" s="98">
        <v>2.95</v>
      </c>
      <c r="F15" s="99">
        <v>2.89</v>
      </c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>
        <v>2.02</v>
      </c>
      <c r="T15" s="98">
        <v>1.98</v>
      </c>
      <c r="U15" s="98">
        <v>1.97</v>
      </c>
      <c r="V15" s="98">
        <v>1.73</v>
      </c>
      <c r="W15" s="99">
        <v>1.68</v>
      </c>
      <c r="X15" s="25"/>
      <c r="Y15" s="98">
        <v>3.89</v>
      </c>
      <c r="Z15" s="98">
        <v>4.16</v>
      </c>
      <c r="AA15" s="98">
        <v>4.33</v>
      </c>
      <c r="AB15" s="98">
        <v>4.2699999999999996</v>
      </c>
      <c r="AC15" s="98">
        <v>4.3600000000000003</v>
      </c>
      <c r="AD15" s="98">
        <v>4.17</v>
      </c>
      <c r="AE15" s="98">
        <v>4.04</v>
      </c>
      <c r="AF15" s="98">
        <v>3.88</v>
      </c>
      <c r="AG15" s="98">
        <v>3.84</v>
      </c>
      <c r="AH15" s="99">
        <v>3.88</v>
      </c>
    </row>
    <row r="16" spans="1:34" ht="16.5" x14ac:dyDescent="0.35">
      <c r="A16" s="14"/>
      <c r="B16" s="98">
        <v>2.61</v>
      </c>
      <c r="C16" s="98">
        <v>2.67</v>
      </c>
      <c r="D16" s="98">
        <v>2.86</v>
      </c>
      <c r="E16" s="98">
        <v>2.9</v>
      </c>
      <c r="F16" s="99">
        <v>2.88</v>
      </c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>
        <v>2</v>
      </c>
      <c r="T16" s="98">
        <v>1.97</v>
      </c>
      <c r="U16" s="98">
        <v>1.93</v>
      </c>
      <c r="V16" s="98">
        <v>1.68</v>
      </c>
      <c r="W16" s="99">
        <v>1.7</v>
      </c>
      <c r="X16" s="25"/>
      <c r="Y16" s="98">
        <v>3.92</v>
      </c>
      <c r="Z16" s="98">
        <v>4.1399999999999997</v>
      </c>
      <c r="AA16" s="98">
        <v>4.26</v>
      </c>
      <c r="AB16" s="98">
        <v>4.28</v>
      </c>
      <c r="AC16" s="98">
        <v>4.2699999999999996</v>
      </c>
      <c r="AD16" s="98">
        <v>4.18</v>
      </c>
      <c r="AE16" s="98">
        <v>4</v>
      </c>
      <c r="AF16" s="98">
        <v>3.86</v>
      </c>
      <c r="AG16" s="98">
        <v>3.89</v>
      </c>
      <c r="AH16" s="99">
        <v>3.85</v>
      </c>
    </row>
    <row r="17" spans="1:34" ht="16.5" x14ac:dyDescent="0.35">
      <c r="A17" s="14"/>
      <c r="B17" s="98">
        <v>2.6</v>
      </c>
      <c r="C17" s="98">
        <v>2.62</v>
      </c>
      <c r="D17" s="98">
        <v>2.86</v>
      </c>
      <c r="E17" s="98">
        <v>2.9</v>
      </c>
      <c r="F17" s="99">
        <v>2.91</v>
      </c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>
        <v>1.98</v>
      </c>
      <c r="T17" s="98">
        <v>2.0099999999999998</v>
      </c>
      <c r="U17" s="98">
        <v>1.92</v>
      </c>
      <c r="V17" s="98">
        <v>1.76</v>
      </c>
      <c r="W17" s="99">
        <v>1.7</v>
      </c>
      <c r="X17" s="25"/>
      <c r="Y17" s="98">
        <v>3.88</v>
      </c>
      <c r="Z17" s="98">
        <v>4.16</v>
      </c>
      <c r="AA17" s="98">
        <v>4.37</v>
      </c>
      <c r="AB17" s="98">
        <v>4.37</v>
      </c>
      <c r="AC17" s="98">
        <v>4.3499999999999996</v>
      </c>
      <c r="AD17" s="98">
        <v>4.2</v>
      </c>
      <c r="AE17" s="98">
        <v>4</v>
      </c>
      <c r="AF17" s="98">
        <v>3.93</v>
      </c>
      <c r="AG17" s="98">
        <v>3.89</v>
      </c>
      <c r="AH17" s="99">
        <v>3.8</v>
      </c>
    </row>
    <row r="18" spans="1:34" ht="16.5" x14ac:dyDescent="0.35">
      <c r="A18" s="14"/>
      <c r="B18" s="98">
        <v>2.57</v>
      </c>
      <c r="C18" s="98">
        <v>2.58</v>
      </c>
      <c r="D18" s="98">
        <v>2.82</v>
      </c>
      <c r="E18" s="98">
        <v>2.85</v>
      </c>
      <c r="F18" s="99">
        <v>2.83</v>
      </c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>
        <v>1.98</v>
      </c>
      <c r="T18" s="98">
        <v>2</v>
      </c>
      <c r="U18" s="98">
        <v>1.88</v>
      </c>
      <c r="V18" s="98">
        <v>1.68</v>
      </c>
      <c r="W18" s="99">
        <v>1.67</v>
      </c>
      <c r="X18" s="25"/>
      <c r="Y18" s="98">
        <v>3.84</v>
      </c>
      <c r="Z18" s="98">
        <v>4.09</v>
      </c>
      <c r="AA18" s="98">
        <v>4.2300000000000004</v>
      </c>
      <c r="AB18" s="98">
        <v>4.24</v>
      </c>
      <c r="AC18" s="98">
        <v>4.3</v>
      </c>
      <c r="AD18" s="98">
        <v>4.16</v>
      </c>
      <c r="AE18" s="98">
        <v>4</v>
      </c>
      <c r="AF18" s="98">
        <v>3.8</v>
      </c>
      <c r="AG18" s="98">
        <v>3.81</v>
      </c>
      <c r="AH18" s="99">
        <v>3.91</v>
      </c>
    </row>
    <row r="19" spans="1:34" ht="16.5" x14ac:dyDescent="0.35">
      <c r="A19" s="14"/>
      <c r="B19" s="98">
        <v>2.5099999999999998</v>
      </c>
      <c r="C19" s="98">
        <v>2.66</v>
      </c>
      <c r="D19" s="98">
        <v>2.85</v>
      </c>
      <c r="E19" s="98">
        <v>2.84</v>
      </c>
      <c r="F19" s="99">
        <v>2.8</v>
      </c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>
        <v>2.19</v>
      </c>
      <c r="T19" s="98">
        <v>2.2799999999999998</v>
      </c>
      <c r="U19" s="98">
        <v>2.2000000000000002</v>
      </c>
      <c r="V19" s="98">
        <v>1.98</v>
      </c>
      <c r="W19" s="99">
        <v>1.85</v>
      </c>
      <c r="X19" s="25"/>
      <c r="Y19" s="98">
        <v>4.3</v>
      </c>
      <c r="Z19" s="98">
        <v>4.46</v>
      </c>
      <c r="AA19" s="98">
        <v>4.32</v>
      </c>
      <c r="AB19" s="98">
        <v>4.4000000000000004</v>
      </c>
      <c r="AC19" s="98">
        <v>4.47</v>
      </c>
      <c r="AD19" s="98">
        <v>4.4000000000000004</v>
      </c>
      <c r="AE19" s="98">
        <v>4.13</v>
      </c>
      <c r="AF19" s="98">
        <v>4.16</v>
      </c>
      <c r="AG19" s="98">
        <v>4.22</v>
      </c>
      <c r="AH19" s="99">
        <v>4.03</v>
      </c>
    </row>
    <row r="20" spans="1:34" ht="16.5" x14ac:dyDescent="0.35">
      <c r="A20" s="14"/>
      <c r="B20" s="98">
        <v>2.5299999999999998</v>
      </c>
      <c r="C20" s="98">
        <v>2.69</v>
      </c>
      <c r="D20" s="98">
        <v>2.89</v>
      </c>
      <c r="E20" s="98">
        <v>2.92</v>
      </c>
      <c r="F20" s="99">
        <v>2.81</v>
      </c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>
        <v>2.2000000000000002</v>
      </c>
      <c r="T20" s="98">
        <v>2.2400000000000002</v>
      </c>
      <c r="U20" s="98">
        <v>2.21</v>
      </c>
      <c r="V20" s="98">
        <v>1.99</v>
      </c>
      <c r="W20" s="99">
        <v>1.88</v>
      </c>
      <c r="X20" s="25"/>
      <c r="Y20" s="98">
        <v>4.3</v>
      </c>
      <c r="Z20" s="98">
        <v>4.45</v>
      </c>
      <c r="AA20" s="98">
        <v>4.43</v>
      </c>
      <c r="AB20" s="98">
        <v>4.3899999999999997</v>
      </c>
      <c r="AC20" s="98">
        <v>4.37</v>
      </c>
      <c r="AD20" s="98">
        <v>4.29</v>
      </c>
      <c r="AE20" s="98">
        <v>4.18</v>
      </c>
      <c r="AF20" s="98">
        <v>4.2300000000000004</v>
      </c>
      <c r="AG20" s="98">
        <v>4.2699999999999996</v>
      </c>
      <c r="AH20" s="99">
        <v>3.96</v>
      </c>
    </row>
    <row r="21" spans="1:34" ht="16.5" x14ac:dyDescent="0.35">
      <c r="A21" s="14"/>
      <c r="B21" s="98">
        <v>2.54</v>
      </c>
      <c r="C21" s="98">
        <v>2.62</v>
      </c>
      <c r="D21" s="98">
        <v>2.88</v>
      </c>
      <c r="E21" s="98">
        <v>2.86</v>
      </c>
      <c r="F21" s="99">
        <v>2.83</v>
      </c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>
        <v>2.2400000000000002</v>
      </c>
      <c r="T21" s="98">
        <v>2.2599999999999998</v>
      </c>
      <c r="U21" s="98">
        <v>2.23</v>
      </c>
      <c r="V21" s="98">
        <v>2.0099999999999998</v>
      </c>
      <c r="W21" s="99">
        <v>1.89</v>
      </c>
      <c r="X21" s="25"/>
      <c r="Y21" s="98">
        <v>4.3600000000000003</v>
      </c>
      <c r="Z21" s="98">
        <v>4.4400000000000004</v>
      </c>
      <c r="AA21" s="98">
        <v>4.4000000000000004</v>
      </c>
      <c r="AB21" s="98">
        <v>4.38</v>
      </c>
      <c r="AC21" s="98">
        <v>4.3899999999999997</v>
      </c>
      <c r="AD21" s="98">
        <v>4.28</v>
      </c>
      <c r="AE21" s="98">
        <v>4.24</v>
      </c>
      <c r="AF21" s="98">
        <v>4.22</v>
      </c>
      <c r="AG21" s="98">
        <v>4.26</v>
      </c>
      <c r="AH21" s="99">
        <v>4.0199999999999996</v>
      </c>
    </row>
    <row r="22" spans="1:34" ht="16.5" x14ac:dyDescent="0.35">
      <c r="A22" s="14"/>
      <c r="B22" s="98">
        <v>2.5099999999999998</v>
      </c>
      <c r="C22" s="98">
        <v>2.65</v>
      </c>
      <c r="D22" s="98">
        <v>2.87</v>
      </c>
      <c r="E22" s="98">
        <v>2.85</v>
      </c>
      <c r="F22" s="99">
        <v>2.84</v>
      </c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>
        <v>2.23</v>
      </c>
      <c r="T22" s="98">
        <v>2.27</v>
      </c>
      <c r="U22" s="98">
        <v>2.21</v>
      </c>
      <c r="V22" s="98">
        <v>2.02</v>
      </c>
      <c r="W22" s="99">
        <v>1.9</v>
      </c>
      <c r="X22" s="25"/>
      <c r="Y22" s="98">
        <v>4.1900000000000004</v>
      </c>
      <c r="Z22" s="98">
        <v>4.4000000000000004</v>
      </c>
      <c r="AA22" s="98">
        <v>4.4000000000000004</v>
      </c>
      <c r="AB22" s="98">
        <v>4.3899999999999997</v>
      </c>
      <c r="AC22" s="98">
        <v>4.37</v>
      </c>
      <c r="AD22" s="98">
        <v>4.34</v>
      </c>
      <c r="AE22" s="98">
        <v>4.2</v>
      </c>
      <c r="AF22" s="98">
        <v>4.21</v>
      </c>
      <c r="AG22" s="98">
        <v>4.2</v>
      </c>
      <c r="AH22" s="99">
        <v>3.95</v>
      </c>
    </row>
    <row r="23" spans="1:34" thickBot="1" x14ac:dyDescent="0.4">
      <c r="A23" s="107"/>
      <c r="B23" s="117">
        <v>2.52</v>
      </c>
      <c r="C23" s="117">
        <v>2.64</v>
      </c>
      <c r="D23" s="117">
        <v>2.83</v>
      </c>
      <c r="E23" s="117">
        <v>2.85</v>
      </c>
      <c r="F23" s="118">
        <v>2.8</v>
      </c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>
        <v>2.21</v>
      </c>
      <c r="T23" s="117">
        <v>2.23</v>
      </c>
      <c r="U23" s="117">
        <v>2.23</v>
      </c>
      <c r="V23" s="117">
        <v>2.02</v>
      </c>
      <c r="W23" s="118">
        <v>1.89</v>
      </c>
      <c r="X23" s="106"/>
      <c r="Y23" s="117">
        <v>4.09</v>
      </c>
      <c r="Z23" s="117">
        <v>4.34</v>
      </c>
      <c r="AA23" s="117">
        <v>4.34</v>
      </c>
      <c r="AB23" s="117">
        <v>4.33</v>
      </c>
      <c r="AC23" s="117">
        <v>4.3099999999999996</v>
      </c>
      <c r="AD23" s="117">
        <v>4.28</v>
      </c>
      <c r="AE23" s="117">
        <v>4.09</v>
      </c>
      <c r="AF23" s="117">
        <v>4.0999999999999996</v>
      </c>
      <c r="AG23" s="117">
        <v>4.12</v>
      </c>
      <c r="AH23" s="118">
        <v>3.85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0.25020000000000042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1.0777999999999996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1.4078999999999979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0.43624615384615462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0.77619341563785982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0.93115079365079245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1.413437538461541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1.0059466666666663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1.4078999999999979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0.30000000000000027</v>
      </c>
      <c r="C33" s="67">
        <f t="shared" ref="C33:F33" si="0">C4-C14</f>
        <v>0.31000000000000005</v>
      </c>
      <c r="D33" s="67">
        <f t="shared" si="0"/>
        <v>0.45000000000000018</v>
      </c>
      <c r="E33" s="67">
        <f t="shared" si="0"/>
        <v>-2.76</v>
      </c>
      <c r="F33" s="68">
        <f t="shared" si="0"/>
        <v>0.31999999999999984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1.1399999999999999</v>
      </c>
      <c r="T33" s="67">
        <f t="shared" ref="T33:W33" si="2">T4-T14</f>
        <v>1.2400000000000002</v>
      </c>
      <c r="U33" s="67">
        <f t="shared" si="2"/>
        <v>1.24</v>
      </c>
      <c r="V33" s="67">
        <f t="shared" si="2"/>
        <v>1.2800000000000002</v>
      </c>
      <c r="W33" s="68">
        <f t="shared" si="2"/>
        <v>1.18</v>
      </c>
      <c r="X33" s="69" t="s">
        <v>56</v>
      </c>
      <c r="Y33" s="22">
        <f>Y4-Y14</f>
        <v>1.37</v>
      </c>
      <c r="Z33" s="22">
        <f t="shared" ref="Z33:AH33" si="3">Z4-Z14</f>
        <v>1.38</v>
      </c>
      <c r="AA33" s="22">
        <f t="shared" si="3"/>
        <v>1.4799999999999995</v>
      </c>
      <c r="AB33" s="22">
        <f t="shared" si="3"/>
        <v>1.3899999999999997</v>
      </c>
      <c r="AC33" s="22">
        <f t="shared" si="3"/>
        <v>1.3500000000000005</v>
      </c>
      <c r="AD33" s="22">
        <f t="shared" si="3"/>
        <v>1.3899999999999997</v>
      </c>
      <c r="AE33" s="22">
        <f t="shared" si="3"/>
        <v>1.54</v>
      </c>
      <c r="AF33" s="22">
        <f t="shared" si="3"/>
        <v>1.4900000000000002</v>
      </c>
      <c r="AG33" s="22">
        <f t="shared" si="3"/>
        <v>1.4399999999999995</v>
      </c>
      <c r="AH33" s="70">
        <f t="shared" si="3"/>
        <v>1.3899999999999997</v>
      </c>
    </row>
    <row r="34" spans="1:34" ht="16.5" x14ac:dyDescent="0.35">
      <c r="A34" s="55"/>
      <c r="B34" s="54">
        <f t="shared" ref="B34:F42" si="4">B5-B15</f>
        <v>0.29999999999999982</v>
      </c>
      <c r="C34" s="54">
        <f t="shared" si="4"/>
        <v>0.28000000000000025</v>
      </c>
      <c r="D34" s="54">
        <f t="shared" si="4"/>
        <v>0.25</v>
      </c>
      <c r="E34" s="54">
        <f t="shared" si="4"/>
        <v>0.39999999999999991</v>
      </c>
      <c r="F34" s="56">
        <f t="shared" si="4"/>
        <v>0.29999999999999982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1.17</v>
      </c>
      <c r="T34" s="54">
        <f t="shared" si="6"/>
        <v>1.25</v>
      </c>
      <c r="U34" s="54">
        <f t="shared" si="6"/>
        <v>1.24</v>
      </c>
      <c r="V34" s="54">
        <f t="shared" si="6"/>
        <v>1.21</v>
      </c>
      <c r="W34" s="56">
        <f t="shared" si="6"/>
        <v>1.07</v>
      </c>
      <c r="X34" s="71"/>
      <c r="Y34" s="22">
        <f t="shared" ref="Y34:AH42" si="7">Y5-Y15</f>
        <v>1.3799999999999994</v>
      </c>
      <c r="Z34" s="22">
        <f t="shared" si="7"/>
        <v>1.4699999999999998</v>
      </c>
      <c r="AA34" s="22">
        <f t="shared" si="7"/>
        <v>1.5199999999999996</v>
      </c>
      <c r="AB34" s="22">
        <f t="shared" si="7"/>
        <v>1.4700000000000006</v>
      </c>
      <c r="AC34" s="22">
        <f t="shared" si="7"/>
        <v>1.33</v>
      </c>
      <c r="AD34" s="22">
        <f t="shared" si="7"/>
        <v>1.5499999999999998</v>
      </c>
      <c r="AE34" s="22">
        <f t="shared" si="7"/>
        <v>1.5999999999999996</v>
      </c>
      <c r="AF34" s="22">
        <f t="shared" si="7"/>
        <v>1.62</v>
      </c>
      <c r="AG34" s="22">
        <f t="shared" si="7"/>
        <v>1.67</v>
      </c>
      <c r="AH34" s="70">
        <f t="shared" si="7"/>
        <v>1.5499999999999998</v>
      </c>
    </row>
    <row r="35" spans="1:34" ht="16.5" x14ac:dyDescent="0.35">
      <c r="A35" s="55"/>
      <c r="B35" s="54">
        <f t="shared" si="4"/>
        <v>0.30000000000000027</v>
      </c>
      <c r="C35" s="54">
        <f t="shared" si="4"/>
        <v>0.29000000000000004</v>
      </c>
      <c r="D35" s="54">
        <f t="shared" si="4"/>
        <v>0.16999999999999993</v>
      </c>
      <c r="E35" s="54">
        <f t="shared" si="4"/>
        <v>0.30000000000000027</v>
      </c>
      <c r="F35" s="56">
        <f t="shared" si="4"/>
        <v>0.35000000000000009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1.1099999999999999</v>
      </c>
      <c r="T35" s="54">
        <f t="shared" si="6"/>
        <v>1.2500000000000002</v>
      </c>
      <c r="U35" s="54">
        <f t="shared" si="6"/>
        <v>1.32</v>
      </c>
      <c r="V35" s="54">
        <f t="shared" si="6"/>
        <v>1.1900000000000002</v>
      </c>
      <c r="W35" s="56">
        <f t="shared" si="6"/>
        <v>1.1599999999999999</v>
      </c>
      <c r="X35" s="71"/>
      <c r="Y35" s="22">
        <f t="shared" si="7"/>
        <v>1.3600000000000003</v>
      </c>
      <c r="Z35" s="22">
        <f t="shared" si="7"/>
        <v>1.63</v>
      </c>
      <c r="AA35" s="22">
        <f t="shared" si="7"/>
        <v>1.4000000000000004</v>
      </c>
      <c r="AB35" s="22">
        <f t="shared" si="7"/>
        <v>1.62</v>
      </c>
      <c r="AC35" s="22">
        <f t="shared" si="7"/>
        <v>1.4600000000000009</v>
      </c>
      <c r="AD35" s="22">
        <f t="shared" si="7"/>
        <v>1.46</v>
      </c>
      <c r="AE35" s="22">
        <f t="shared" si="7"/>
        <v>1.5899999999999999</v>
      </c>
      <c r="AF35" s="22">
        <f t="shared" si="7"/>
        <v>1.6</v>
      </c>
      <c r="AG35" s="22">
        <f t="shared" si="7"/>
        <v>1.5900000000000003</v>
      </c>
      <c r="AH35" s="70">
        <f t="shared" si="7"/>
        <v>1.52</v>
      </c>
    </row>
    <row r="36" spans="1:34" ht="16.5" x14ac:dyDescent="0.35">
      <c r="A36" s="55"/>
      <c r="B36" s="54">
        <f t="shared" si="4"/>
        <v>0.31000000000000005</v>
      </c>
      <c r="C36" s="54">
        <f t="shared" si="4"/>
        <v>0.20999999999999996</v>
      </c>
      <c r="D36" s="54">
        <f t="shared" si="4"/>
        <v>0.18999999999999995</v>
      </c>
      <c r="E36" s="54">
        <f t="shared" si="4"/>
        <v>0.28000000000000025</v>
      </c>
      <c r="F36" s="56">
        <f t="shared" si="4"/>
        <v>0.33000000000000007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1.19</v>
      </c>
      <c r="T36" s="54">
        <f t="shared" si="6"/>
        <v>1.2100000000000004</v>
      </c>
      <c r="U36" s="54">
        <f t="shared" si="6"/>
        <v>1.2800000000000002</v>
      </c>
      <c r="V36" s="54">
        <f t="shared" si="6"/>
        <v>1.22</v>
      </c>
      <c r="W36" s="56">
        <f t="shared" si="6"/>
        <v>1.18</v>
      </c>
      <c r="X36" s="71"/>
      <c r="Y36" s="22">
        <f t="shared" si="7"/>
        <v>1.4500000000000002</v>
      </c>
      <c r="Z36" s="22">
        <f t="shared" si="7"/>
        <v>1.4900000000000002</v>
      </c>
      <c r="AA36" s="22">
        <f t="shared" si="7"/>
        <v>1.4299999999999997</v>
      </c>
      <c r="AB36" s="22">
        <f t="shared" si="7"/>
        <v>1.3499999999999996</v>
      </c>
      <c r="AC36" s="22">
        <f t="shared" si="7"/>
        <v>1.4300000000000006</v>
      </c>
      <c r="AD36" s="22">
        <f t="shared" si="7"/>
        <v>1.5599999999999996</v>
      </c>
      <c r="AE36" s="22">
        <f t="shared" si="7"/>
        <v>1.54</v>
      </c>
      <c r="AF36" s="22">
        <f t="shared" si="7"/>
        <v>1.4499999999999997</v>
      </c>
      <c r="AG36" s="22">
        <f t="shared" si="7"/>
        <v>1.6299999999999994</v>
      </c>
      <c r="AH36" s="70">
        <f t="shared" si="7"/>
        <v>1.5499999999999998</v>
      </c>
    </row>
    <row r="37" spans="1:34" ht="16.5" x14ac:dyDescent="0.35">
      <c r="A37" s="55"/>
      <c r="B37" s="54">
        <f t="shared" si="4"/>
        <v>0.32000000000000028</v>
      </c>
      <c r="C37" s="54">
        <f t="shared" si="4"/>
        <v>0.31000000000000005</v>
      </c>
      <c r="D37" s="54">
        <f t="shared" si="4"/>
        <v>0.3400000000000003</v>
      </c>
      <c r="E37" s="54">
        <f t="shared" si="4"/>
        <v>0.37000000000000011</v>
      </c>
      <c r="F37" s="56">
        <f t="shared" si="4"/>
        <v>0.33999999999999986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1.2400000000000002</v>
      </c>
      <c r="T37" s="54">
        <f t="shared" si="6"/>
        <v>1.21</v>
      </c>
      <c r="U37" s="54">
        <f t="shared" si="6"/>
        <v>1.2400000000000002</v>
      </c>
      <c r="V37" s="54">
        <f t="shared" si="6"/>
        <v>1.32</v>
      </c>
      <c r="W37" s="56">
        <f t="shared" si="6"/>
        <v>1.1800000000000002</v>
      </c>
      <c r="X37" s="71"/>
      <c r="Y37" s="22">
        <f t="shared" si="7"/>
        <v>1.42</v>
      </c>
      <c r="Z37" s="22">
        <f t="shared" si="7"/>
        <v>1.4699999999999998</v>
      </c>
      <c r="AA37" s="22">
        <f t="shared" si="7"/>
        <v>1.6399999999999997</v>
      </c>
      <c r="AB37" s="22">
        <f t="shared" si="7"/>
        <v>1.37</v>
      </c>
      <c r="AC37" s="22">
        <f t="shared" si="7"/>
        <v>1.46</v>
      </c>
      <c r="AD37" s="22">
        <f t="shared" si="7"/>
        <v>1.5199999999999996</v>
      </c>
      <c r="AE37" s="22">
        <f t="shared" si="7"/>
        <v>1.5300000000000002</v>
      </c>
      <c r="AF37" s="22">
        <f t="shared" si="7"/>
        <v>1.5300000000000002</v>
      </c>
      <c r="AG37" s="22">
        <f t="shared" si="7"/>
        <v>1.4899999999999998</v>
      </c>
      <c r="AH37" s="70">
        <f t="shared" si="7"/>
        <v>1.3099999999999996</v>
      </c>
    </row>
    <row r="38" spans="1:34" ht="16.5" x14ac:dyDescent="0.35">
      <c r="A38" s="55" t="s">
        <v>53</v>
      </c>
      <c r="B38" s="54">
        <f t="shared" si="4"/>
        <v>0.30000000000000027</v>
      </c>
      <c r="C38" s="54">
        <f t="shared" si="4"/>
        <v>0.35999999999999988</v>
      </c>
      <c r="D38" s="54">
        <f t="shared" si="4"/>
        <v>0.31000000000000005</v>
      </c>
      <c r="E38" s="54">
        <f t="shared" si="4"/>
        <v>0.30000000000000027</v>
      </c>
      <c r="F38" s="56">
        <f t="shared" si="4"/>
        <v>0.36000000000000032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0.89999999999999991</v>
      </c>
      <c r="T38" s="54">
        <f t="shared" si="6"/>
        <v>0.95000000000000018</v>
      </c>
      <c r="U38" s="54">
        <f t="shared" si="6"/>
        <v>0.98</v>
      </c>
      <c r="V38" s="54">
        <f t="shared" si="6"/>
        <v>0.87000000000000011</v>
      </c>
      <c r="W38" s="56">
        <f t="shared" si="6"/>
        <v>0.96999999999999975</v>
      </c>
      <c r="X38" s="71" t="s">
        <v>57</v>
      </c>
      <c r="Y38" s="22">
        <f t="shared" si="7"/>
        <v>1.1500000000000004</v>
      </c>
      <c r="Z38" s="22">
        <f t="shared" si="7"/>
        <v>1.0700000000000003</v>
      </c>
      <c r="AA38" s="22">
        <f t="shared" si="7"/>
        <v>1.37</v>
      </c>
      <c r="AB38" s="22">
        <f t="shared" si="7"/>
        <v>1.1599999999999993</v>
      </c>
      <c r="AC38" s="22">
        <f t="shared" si="7"/>
        <v>1.1200000000000001</v>
      </c>
      <c r="AD38" s="22">
        <f t="shared" si="7"/>
        <v>1.2599999999999998</v>
      </c>
      <c r="AE38" s="22">
        <f t="shared" si="7"/>
        <v>1.4000000000000004</v>
      </c>
      <c r="AF38" s="22">
        <f t="shared" si="7"/>
        <v>1.3599999999999994</v>
      </c>
      <c r="AG38" s="22">
        <f t="shared" si="7"/>
        <v>1.33</v>
      </c>
      <c r="AH38" s="70">
        <f t="shared" si="7"/>
        <v>1.42</v>
      </c>
    </row>
    <row r="39" spans="1:34" ht="16.5" x14ac:dyDescent="0.35">
      <c r="A39" s="55"/>
      <c r="B39" s="54">
        <f t="shared" si="4"/>
        <v>0.27</v>
      </c>
      <c r="C39" s="54">
        <f t="shared" si="4"/>
        <v>0.29000000000000004</v>
      </c>
      <c r="D39" s="54">
        <f t="shared" si="4"/>
        <v>0.37999999999999989</v>
      </c>
      <c r="E39" s="54">
        <f t="shared" si="4"/>
        <v>0.2200000000000002</v>
      </c>
      <c r="F39" s="56">
        <f t="shared" si="4"/>
        <v>0.33000000000000007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0.94</v>
      </c>
      <c r="T39" s="54">
        <f t="shared" si="6"/>
        <v>0.94999999999999973</v>
      </c>
      <c r="U39" s="54">
        <f t="shared" si="6"/>
        <v>0.9700000000000002</v>
      </c>
      <c r="V39" s="54">
        <f t="shared" si="6"/>
        <v>1.0000000000000002</v>
      </c>
      <c r="W39" s="56">
        <f t="shared" si="6"/>
        <v>0.98</v>
      </c>
      <c r="X39" s="71"/>
      <c r="Y39" s="22">
        <f t="shared" si="7"/>
        <v>1.29</v>
      </c>
      <c r="Z39" s="22">
        <f t="shared" si="7"/>
        <v>1.2199999999999998</v>
      </c>
      <c r="AA39" s="22">
        <f t="shared" si="7"/>
        <v>1.38</v>
      </c>
      <c r="AB39" s="22">
        <f t="shared" si="7"/>
        <v>1.21</v>
      </c>
      <c r="AC39" s="22">
        <f t="shared" si="7"/>
        <v>1.4299999999999997</v>
      </c>
      <c r="AD39" s="22">
        <f t="shared" si="7"/>
        <v>1.54</v>
      </c>
      <c r="AE39" s="22">
        <f t="shared" si="7"/>
        <v>1.4400000000000004</v>
      </c>
      <c r="AF39" s="22">
        <f t="shared" si="7"/>
        <v>1.4099999999999993</v>
      </c>
      <c r="AG39" s="22">
        <f t="shared" si="7"/>
        <v>1.3800000000000008</v>
      </c>
      <c r="AH39" s="70">
        <f t="shared" si="7"/>
        <v>1.3200000000000003</v>
      </c>
    </row>
    <row r="40" spans="1:34" ht="16.5" x14ac:dyDescent="0.35">
      <c r="A40" s="55"/>
      <c r="B40" s="54">
        <f t="shared" si="4"/>
        <v>0.25</v>
      </c>
      <c r="C40" s="54">
        <f t="shared" si="4"/>
        <v>0.33999999999999986</v>
      </c>
      <c r="D40" s="54">
        <f t="shared" si="4"/>
        <v>0.32000000000000028</v>
      </c>
      <c r="E40" s="54">
        <f t="shared" si="4"/>
        <v>0.28000000000000025</v>
      </c>
      <c r="F40" s="56">
        <f t="shared" si="4"/>
        <v>0.35000000000000009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0.91999999999999993</v>
      </c>
      <c r="T40" s="54">
        <f t="shared" si="6"/>
        <v>1.02</v>
      </c>
      <c r="U40" s="54">
        <f t="shared" si="6"/>
        <v>0.9700000000000002</v>
      </c>
      <c r="V40" s="54">
        <f t="shared" si="6"/>
        <v>0.91000000000000014</v>
      </c>
      <c r="W40" s="56">
        <f t="shared" si="6"/>
        <v>0.92000000000000015</v>
      </c>
      <c r="X40" s="71"/>
      <c r="Y40" s="22">
        <f t="shared" si="7"/>
        <v>1.1599999999999993</v>
      </c>
      <c r="Z40" s="22">
        <f t="shared" si="7"/>
        <v>1.3199999999999994</v>
      </c>
      <c r="AA40" s="22">
        <f t="shared" si="7"/>
        <v>1.29</v>
      </c>
      <c r="AB40" s="22">
        <f t="shared" si="7"/>
        <v>1.3600000000000003</v>
      </c>
      <c r="AC40" s="22">
        <f t="shared" si="7"/>
        <v>1.29</v>
      </c>
      <c r="AD40" s="22">
        <f t="shared" si="7"/>
        <v>1.3599999999999994</v>
      </c>
      <c r="AE40" s="22">
        <f t="shared" si="7"/>
        <v>1.3199999999999994</v>
      </c>
      <c r="AF40" s="22">
        <f t="shared" si="7"/>
        <v>1.2600000000000007</v>
      </c>
      <c r="AG40" s="22">
        <f t="shared" si="7"/>
        <v>1.3500000000000005</v>
      </c>
      <c r="AH40" s="70">
        <f t="shared" si="7"/>
        <v>1.3100000000000005</v>
      </c>
    </row>
    <row r="41" spans="1:34" ht="16.5" x14ac:dyDescent="0.35">
      <c r="A41" s="55"/>
      <c r="B41" s="54">
        <f t="shared" si="4"/>
        <v>0.37000000000000011</v>
      </c>
      <c r="C41" s="54">
        <f t="shared" si="4"/>
        <v>0.30000000000000027</v>
      </c>
      <c r="D41" s="54">
        <f t="shared" si="4"/>
        <v>0.31000000000000005</v>
      </c>
      <c r="E41" s="54">
        <f t="shared" si="4"/>
        <v>0.31000000000000005</v>
      </c>
      <c r="F41" s="56">
        <f t="shared" si="4"/>
        <v>0.32000000000000028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0.89000000000000012</v>
      </c>
      <c r="T41" s="54">
        <f t="shared" si="6"/>
        <v>0.89000000000000012</v>
      </c>
      <c r="U41" s="54">
        <f t="shared" si="6"/>
        <v>0.96</v>
      </c>
      <c r="V41" s="54">
        <f t="shared" si="6"/>
        <v>0.93000000000000016</v>
      </c>
      <c r="W41" s="56">
        <f t="shared" si="6"/>
        <v>0.96</v>
      </c>
      <c r="X41" s="71"/>
      <c r="Y41" s="22">
        <f t="shared" si="7"/>
        <v>1.42</v>
      </c>
      <c r="Z41" s="22">
        <f t="shared" si="7"/>
        <v>1.2399999999999993</v>
      </c>
      <c r="AA41" s="22">
        <f t="shared" si="7"/>
        <v>1.3599999999999994</v>
      </c>
      <c r="AB41" s="22">
        <f t="shared" si="7"/>
        <v>1.4000000000000004</v>
      </c>
      <c r="AC41" s="22">
        <f t="shared" si="7"/>
        <v>1.4299999999999997</v>
      </c>
      <c r="AD41" s="22">
        <f t="shared" si="7"/>
        <v>1.4100000000000001</v>
      </c>
      <c r="AE41" s="22">
        <f t="shared" si="7"/>
        <v>1.3199999999999994</v>
      </c>
      <c r="AF41" s="22">
        <f t="shared" si="7"/>
        <v>1.4299999999999997</v>
      </c>
      <c r="AG41" s="22">
        <f t="shared" si="7"/>
        <v>1.38</v>
      </c>
      <c r="AH41" s="70">
        <f t="shared" si="7"/>
        <v>1.5</v>
      </c>
    </row>
    <row r="42" spans="1:34" thickBot="1" x14ac:dyDescent="0.4">
      <c r="A42" s="57"/>
      <c r="B42" s="58">
        <f t="shared" si="4"/>
        <v>0.33999999999999986</v>
      </c>
      <c r="C42" s="58">
        <f t="shared" si="4"/>
        <v>0.29000000000000004</v>
      </c>
      <c r="D42" s="58">
        <f t="shared" si="4"/>
        <v>0.35999999999999988</v>
      </c>
      <c r="E42" s="58">
        <f t="shared" si="4"/>
        <v>0.35999999999999988</v>
      </c>
      <c r="F42" s="59">
        <f t="shared" si="4"/>
        <v>0.33000000000000007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0.93000000000000016</v>
      </c>
      <c r="T42" s="58">
        <f t="shared" si="6"/>
        <v>0.95000000000000018</v>
      </c>
      <c r="U42" s="58">
        <f t="shared" si="6"/>
        <v>0.93000000000000016</v>
      </c>
      <c r="V42" s="58">
        <f t="shared" si="6"/>
        <v>0.91999999999999993</v>
      </c>
      <c r="W42" s="59">
        <f t="shared" si="6"/>
        <v>0.96000000000000019</v>
      </c>
      <c r="X42" s="73"/>
      <c r="Y42" s="36">
        <f t="shared" si="7"/>
        <v>1.2999999999999998</v>
      </c>
      <c r="Z42" s="36">
        <f t="shared" si="7"/>
        <v>1.2400000000000002</v>
      </c>
      <c r="AA42" s="36">
        <f t="shared" si="7"/>
        <v>1.3200000000000003</v>
      </c>
      <c r="AB42" s="36">
        <f t="shared" si="7"/>
        <v>1.3399999999999999</v>
      </c>
      <c r="AC42" s="36">
        <f t="shared" si="7"/>
        <v>1.2400000000000002</v>
      </c>
      <c r="AD42" s="36">
        <f t="shared" si="7"/>
        <v>1.25</v>
      </c>
      <c r="AE42" s="36">
        <f t="shared" si="7"/>
        <v>1.4000000000000004</v>
      </c>
      <c r="AF42" s="36">
        <f t="shared" si="7"/>
        <v>1.4100000000000001</v>
      </c>
      <c r="AG42" s="36">
        <f t="shared" si="7"/>
        <v>1.4299999999999997</v>
      </c>
      <c r="AH42" s="74">
        <f t="shared" si="7"/>
        <v>1.4599999999999995</v>
      </c>
    </row>
    <row r="43" spans="1:34" thickTop="1" x14ac:dyDescent="0.35">
      <c r="A43" s="82" t="s">
        <v>65</v>
      </c>
      <c r="B43" s="60">
        <f>AVERAGE(B33:F37)</f>
        <v>0.18240000000000009</v>
      </c>
      <c r="C43" s="64" t="s">
        <v>51</v>
      </c>
      <c r="D43" s="60">
        <f>MAX(B33:F37)-MIN(B33:F37)</f>
        <v>3.21</v>
      </c>
      <c r="E43" s="64" t="s">
        <v>50</v>
      </c>
      <c r="F43" s="61">
        <f>B43/(0.975/E27)</f>
        <v>0.31803076923076939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1.2128000000000003</v>
      </c>
      <c r="T43" s="64" t="s">
        <v>51</v>
      </c>
      <c r="U43" s="60">
        <f>MAX(S33:W37)-MIN(S33:W37)</f>
        <v>0.25</v>
      </c>
      <c r="V43" s="64" t="s">
        <v>50</v>
      </c>
      <c r="W43" s="61">
        <f>S43/(0.975/V27)</f>
        <v>1.7414564102564105</v>
      </c>
      <c r="X43" s="82" t="s">
        <v>65</v>
      </c>
      <c r="Y43" s="60">
        <f>AVERAGE(Y33:AH37)</f>
        <v>1.4846000000000001</v>
      </c>
      <c r="Z43" s="64" t="s">
        <v>51</v>
      </c>
      <c r="AA43" s="60">
        <f>MAX(Y33:AH37)-MIN(Y33:AH37)</f>
        <v>0.36000000000000032</v>
      </c>
      <c r="AB43" s="64" t="s">
        <v>50</v>
      </c>
      <c r="AC43" s="78">
        <f>Y43/(0.975/AB27)</f>
        <v>2.2840000000000003</v>
      </c>
      <c r="AD43" s="79" t="s">
        <v>60</v>
      </c>
      <c r="AE43" s="80">
        <f>1-(AA43/2*Y43)</f>
        <v>0.73277199999999976</v>
      </c>
      <c r="AF43" s="84" t="s">
        <v>62</v>
      </c>
      <c r="AG43" s="86">
        <f>MAX(Y33:AH42)-MIN(Y33:AH42)</f>
        <v>0.59999999999999964</v>
      </c>
      <c r="AH43" s="152"/>
    </row>
    <row r="44" spans="1:34" thickBot="1" x14ac:dyDescent="0.4">
      <c r="A44" s="83" t="s">
        <v>64</v>
      </c>
      <c r="B44" s="62">
        <f>AVERAGE(B39:F42)</f>
        <v>0.31600000000000011</v>
      </c>
      <c r="C44" s="65" t="s">
        <v>51</v>
      </c>
      <c r="D44" s="62">
        <f>MAX(B38:F42)-MIN(B38:F42)</f>
        <v>0.1599999999999997</v>
      </c>
      <c r="E44" s="65" t="s">
        <v>50</v>
      </c>
      <c r="F44" s="63">
        <f>B44/(0.975/E27)</f>
        <v>0.5509743589743592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0.94499999999999995</v>
      </c>
      <c r="T44" s="65" t="s">
        <v>51</v>
      </c>
      <c r="U44" s="62">
        <f>MAX(S38:W42)-MIN(S38:W42)</f>
        <v>0.14999999999999991</v>
      </c>
      <c r="V44" s="65" t="s">
        <v>50</v>
      </c>
      <c r="W44" s="63">
        <f>S44/(0.975/V27)</f>
        <v>1.3569230769230767</v>
      </c>
      <c r="X44" s="83" t="s">
        <v>64</v>
      </c>
      <c r="Y44" s="62">
        <f>AVERAGE(Y39:AH42)</f>
        <v>1.3480000000000001</v>
      </c>
      <c r="Z44" s="65" t="s">
        <v>51</v>
      </c>
      <c r="AA44" s="62">
        <f>MAX(Y38:AH42)-MIN(Y38:AH42)</f>
        <v>0.46999999999999975</v>
      </c>
      <c r="AB44" s="65" t="s">
        <v>50</v>
      </c>
      <c r="AC44" s="75">
        <f>Y44/(0.975/AB27)</f>
        <v>2.0738461538461541</v>
      </c>
      <c r="AD44" s="76" t="s">
        <v>60</v>
      </c>
      <c r="AE44" s="81">
        <f>1-(AA44/2*Y44)</f>
        <v>0.68322000000000016</v>
      </c>
      <c r="AF44" s="85" t="s">
        <v>63</v>
      </c>
      <c r="AG44" s="87">
        <f>1-(AG43/2*AVERAGE(Y43:Y44))</f>
        <v>0.57511000000000023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597" priority="4" operator="notBetween">
      <formula>0.2</formula>
      <formula>0.404</formula>
    </cfRule>
  </conditionalFormatting>
  <conditionalFormatting sqref="E28">
    <cfRule type="cellIs" dxfId="596" priority="5" operator="notBetween">
      <formula>0.38</formula>
      <formula>0.72</formula>
    </cfRule>
  </conditionalFormatting>
  <conditionalFormatting sqref="K26">
    <cfRule type="cellIs" dxfId="595" priority="3" operator="notBetween">
      <formula>0.77</formula>
      <formula>0.91</formula>
    </cfRule>
  </conditionalFormatting>
  <conditionalFormatting sqref="K28">
    <cfRule type="cellIs" dxfId="594" priority="2" operator="notBetween">
      <formula>0.38</formula>
      <formula>0.72</formula>
    </cfRule>
  </conditionalFormatting>
  <conditionalFormatting sqref="AB26">
    <cfRule type="cellIs" dxfId="593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8777-334C-4C4D-90A3-A20AAD36A5DC}">
  <sheetPr>
    <pageSetUpPr fitToPage="1"/>
  </sheetPr>
  <dimension ref="A1:AH46"/>
  <sheetViews>
    <sheetView topLeftCell="D1" zoomScaleNormal="100" workbookViewId="0">
      <selection activeCell="Q24" sqref="Q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23" width="10.125" style="88" customWidth="1"/>
    <col min="24" max="24" width="13.25" style="88" customWidth="1"/>
    <col min="25" max="32" width="9" style="88" customWidth="1"/>
    <col min="33" max="34" width="9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2.83</v>
      </c>
      <c r="C4" s="91">
        <v>2.98</v>
      </c>
      <c r="D4" s="91">
        <v>3.13</v>
      </c>
      <c r="E4" s="91">
        <v>3.11</v>
      </c>
      <c r="F4" s="95">
        <v>3.07</v>
      </c>
      <c r="G4" s="23" t="s">
        <v>74</v>
      </c>
      <c r="H4" s="91">
        <v>5.61</v>
      </c>
      <c r="I4" s="91">
        <v>5.62</v>
      </c>
      <c r="J4" s="91">
        <v>5.73</v>
      </c>
      <c r="K4" s="91">
        <v>5.73</v>
      </c>
      <c r="L4" s="91">
        <v>5.68</v>
      </c>
      <c r="M4" s="91">
        <v>5.51</v>
      </c>
      <c r="N4" s="91">
        <v>5.45</v>
      </c>
      <c r="O4" s="91">
        <v>5.63</v>
      </c>
      <c r="P4" s="91">
        <v>5.58</v>
      </c>
      <c r="Q4" s="95">
        <v>5.5</v>
      </c>
      <c r="R4" s="108" t="s">
        <v>74</v>
      </c>
      <c r="S4" s="91">
        <v>2.81</v>
      </c>
      <c r="T4" s="91">
        <v>2.92</v>
      </c>
      <c r="U4" s="91">
        <v>3.13</v>
      </c>
      <c r="V4" s="91">
        <v>3.2</v>
      </c>
      <c r="W4" s="95">
        <v>3.13</v>
      </c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>
        <v>2.85</v>
      </c>
      <c r="C5" s="90">
        <v>2.93</v>
      </c>
      <c r="D5" s="90">
        <v>3.15</v>
      </c>
      <c r="E5" s="90">
        <v>3.16</v>
      </c>
      <c r="F5" s="94">
        <v>3.11</v>
      </c>
      <c r="G5" s="25"/>
      <c r="H5" s="91">
        <v>5.65</v>
      </c>
      <c r="I5" s="90">
        <v>5.93</v>
      </c>
      <c r="J5" s="90">
        <v>5.87</v>
      </c>
      <c r="K5" s="90">
        <v>5.81</v>
      </c>
      <c r="L5" s="90">
        <v>5.71</v>
      </c>
      <c r="M5" s="90">
        <v>5.64</v>
      </c>
      <c r="N5" s="90">
        <v>5.67</v>
      </c>
      <c r="O5" s="90">
        <v>5.72</v>
      </c>
      <c r="P5" s="90">
        <v>5.57</v>
      </c>
      <c r="Q5" s="94">
        <v>5.3</v>
      </c>
      <c r="R5" s="109"/>
      <c r="S5" s="91">
        <v>2.86</v>
      </c>
      <c r="T5" s="90">
        <v>2.95</v>
      </c>
      <c r="U5" s="90">
        <v>3.13</v>
      </c>
      <c r="V5" s="90">
        <v>3.16</v>
      </c>
      <c r="W5" s="94">
        <v>3.04</v>
      </c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>
        <v>2.87</v>
      </c>
      <c r="C6" s="90">
        <v>2.95</v>
      </c>
      <c r="D6" s="90">
        <v>3.18</v>
      </c>
      <c r="E6" s="90">
        <v>3.18</v>
      </c>
      <c r="F6" s="94">
        <v>3.11</v>
      </c>
      <c r="G6" s="25"/>
      <c r="H6" s="91">
        <v>5.53</v>
      </c>
      <c r="I6" s="90">
        <v>5.68</v>
      </c>
      <c r="J6" s="90">
        <v>5.65</v>
      </c>
      <c r="K6" s="90">
        <v>5.67</v>
      </c>
      <c r="L6" s="90">
        <v>5.73</v>
      </c>
      <c r="M6" s="90">
        <v>5.58</v>
      </c>
      <c r="N6" s="90">
        <v>5.53</v>
      </c>
      <c r="O6" s="90">
        <v>5.66</v>
      </c>
      <c r="P6" s="90">
        <v>5.52</v>
      </c>
      <c r="Q6" s="94">
        <v>5.5</v>
      </c>
      <c r="R6" s="109"/>
      <c r="S6" s="91">
        <v>2.87</v>
      </c>
      <c r="T6" s="90">
        <v>2.99</v>
      </c>
      <c r="U6" s="90">
        <v>3.19</v>
      </c>
      <c r="V6" s="90">
        <v>3.2</v>
      </c>
      <c r="W6" s="94">
        <v>3.18</v>
      </c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>
        <v>2.8</v>
      </c>
      <c r="C7" s="90">
        <v>2.98</v>
      </c>
      <c r="D7" s="90">
        <v>3.21</v>
      </c>
      <c r="E7" s="90">
        <v>3.21</v>
      </c>
      <c r="F7" s="94">
        <v>3.09</v>
      </c>
      <c r="G7" s="25"/>
      <c r="H7" s="91">
        <v>5.59</v>
      </c>
      <c r="I7" s="90">
        <v>5.92</v>
      </c>
      <c r="J7" s="90">
        <v>5.89</v>
      </c>
      <c r="K7" s="90">
        <v>5.82</v>
      </c>
      <c r="L7" s="90">
        <v>5.78</v>
      </c>
      <c r="M7" s="90">
        <v>5.58</v>
      </c>
      <c r="N7" s="90">
        <v>5.59</v>
      </c>
      <c r="O7" s="90">
        <v>5.61</v>
      </c>
      <c r="P7" s="90">
        <v>5.45</v>
      </c>
      <c r="Q7" s="94">
        <v>5.37</v>
      </c>
      <c r="R7" s="109"/>
      <c r="S7" s="91">
        <v>2.87</v>
      </c>
      <c r="T7" s="90">
        <v>2.99</v>
      </c>
      <c r="U7" s="90">
        <v>3.15</v>
      </c>
      <c r="V7" s="90">
        <v>3.24</v>
      </c>
      <c r="W7" s="94">
        <v>3.2</v>
      </c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>
        <v>2.82</v>
      </c>
      <c r="C8" s="90">
        <v>2.94</v>
      </c>
      <c r="D8" s="90">
        <v>3.16</v>
      </c>
      <c r="E8" s="90">
        <v>3.2</v>
      </c>
      <c r="F8" s="94">
        <v>3.13</v>
      </c>
      <c r="G8" s="25"/>
      <c r="H8" s="91">
        <v>5.44</v>
      </c>
      <c r="I8" s="90">
        <v>5.68</v>
      </c>
      <c r="J8" s="90">
        <v>5.75</v>
      </c>
      <c r="K8" s="90">
        <v>5.61</v>
      </c>
      <c r="L8" s="90">
        <v>5.65</v>
      </c>
      <c r="M8" s="90">
        <v>5.41</v>
      </c>
      <c r="N8" s="90">
        <v>5.53</v>
      </c>
      <c r="O8" s="90">
        <v>5.59</v>
      </c>
      <c r="P8" s="90">
        <v>5.43</v>
      </c>
      <c r="Q8" s="94">
        <v>5.36</v>
      </c>
      <c r="R8" s="109"/>
      <c r="S8" s="91">
        <v>2.86</v>
      </c>
      <c r="T8" s="90">
        <v>2.96</v>
      </c>
      <c r="U8" s="90">
        <v>3.15</v>
      </c>
      <c r="V8" s="90">
        <v>3.16</v>
      </c>
      <c r="W8" s="94">
        <v>3.08</v>
      </c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>
        <v>2.91</v>
      </c>
      <c r="C9" s="90">
        <v>2.98</v>
      </c>
      <c r="D9" s="90">
        <v>3.15</v>
      </c>
      <c r="E9" s="90">
        <v>3.2</v>
      </c>
      <c r="F9" s="94">
        <v>3.23</v>
      </c>
      <c r="G9" s="25"/>
      <c r="H9" s="90">
        <v>5.5</v>
      </c>
      <c r="I9" s="90">
        <v>5.64</v>
      </c>
      <c r="J9" s="90">
        <v>5.65</v>
      </c>
      <c r="K9" s="90">
        <v>5.78</v>
      </c>
      <c r="L9" s="90">
        <v>5.67</v>
      </c>
      <c r="M9" s="90">
        <v>5.6</v>
      </c>
      <c r="N9" s="90">
        <v>5.45</v>
      </c>
      <c r="O9" s="90">
        <v>5.33</v>
      </c>
      <c r="P9" s="90">
        <v>5.41</v>
      </c>
      <c r="Q9" s="94">
        <v>5.27</v>
      </c>
      <c r="R9" s="110"/>
      <c r="S9" s="90">
        <v>2.87</v>
      </c>
      <c r="T9" s="90">
        <v>2.79</v>
      </c>
      <c r="U9" s="90">
        <v>3.09</v>
      </c>
      <c r="V9" s="90">
        <v>3.18</v>
      </c>
      <c r="W9" s="94">
        <v>3.21</v>
      </c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>
        <v>2.82</v>
      </c>
      <c r="C10" s="90">
        <v>2.9</v>
      </c>
      <c r="D10" s="90">
        <v>3.09</v>
      </c>
      <c r="E10" s="90">
        <v>3.16</v>
      </c>
      <c r="F10" s="94">
        <v>3.2</v>
      </c>
      <c r="G10" s="31"/>
      <c r="H10" s="90">
        <v>5.38</v>
      </c>
      <c r="I10" s="90">
        <v>5.77</v>
      </c>
      <c r="J10" s="90">
        <v>5.77</v>
      </c>
      <c r="K10" s="90">
        <v>5.77</v>
      </c>
      <c r="L10" s="90">
        <v>5.61</v>
      </c>
      <c r="M10" s="90">
        <v>5.56</v>
      </c>
      <c r="N10" s="90">
        <v>5.51</v>
      </c>
      <c r="O10" s="90">
        <v>5.51</v>
      </c>
      <c r="P10" s="90">
        <v>5.33</v>
      </c>
      <c r="Q10" s="94">
        <v>5.34</v>
      </c>
      <c r="R10" s="111"/>
      <c r="S10" s="90">
        <v>2.87</v>
      </c>
      <c r="T10" s="90">
        <v>2.9</v>
      </c>
      <c r="U10" s="90">
        <v>3.06</v>
      </c>
      <c r="V10" s="90">
        <v>3.25</v>
      </c>
      <c r="W10" s="94">
        <v>3.17</v>
      </c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>
        <v>2.96</v>
      </c>
      <c r="C11" s="96">
        <v>2.94</v>
      </c>
      <c r="D11" s="96">
        <v>3.13</v>
      </c>
      <c r="E11" s="96">
        <v>3.22</v>
      </c>
      <c r="F11" s="97">
        <v>3.29</v>
      </c>
      <c r="G11" s="23"/>
      <c r="H11" s="96">
        <v>5.33</v>
      </c>
      <c r="I11" s="96">
        <v>5.71</v>
      </c>
      <c r="J11" s="96">
        <v>5.81</v>
      </c>
      <c r="K11" s="96">
        <v>5.77</v>
      </c>
      <c r="L11" s="96">
        <v>5.7</v>
      </c>
      <c r="M11" s="96">
        <v>5.65</v>
      </c>
      <c r="N11" s="96">
        <v>5.45</v>
      </c>
      <c r="O11" s="96">
        <v>5.39</v>
      </c>
      <c r="P11" s="96">
        <v>5.45</v>
      </c>
      <c r="Q11" s="97">
        <v>5.4</v>
      </c>
      <c r="R11" s="109"/>
      <c r="S11" s="96">
        <v>2.86</v>
      </c>
      <c r="T11" s="96">
        <v>2.92</v>
      </c>
      <c r="U11" s="96">
        <v>3.09</v>
      </c>
      <c r="V11" s="96">
        <v>3.23</v>
      </c>
      <c r="W11" s="97">
        <v>3.14</v>
      </c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>
        <v>2.81</v>
      </c>
      <c r="C12" s="90">
        <v>2.95</v>
      </c>
      <c r="D12" s="90">
        <v>3.11</v>
      </c>
      <c r="E12" s="90">
        <v>3.08</v>
      </c>
      <c r="F12" s="94">
        <v>3.21</v>
      </c>
      <c r="G12" s="25"/>
      <c r="H12" s="90">
        <v>5.38</v>
      </c>
      <c r="I12" s="90">
        <v>5.7</v>
      </c>
      <c r="J12" s="90">
        <v>5.79</v>
      </c>
      <c r="K12" s="90">
        <v>5.76</v>
      </c>
      <c r="L12" s="90">
        <v>5.67</v>
      </c>
      <c r="M12" s="90">
        <v>5.56</v>
      </c>
      <c r="N12" s="90">
        <v>5.36</v>
      </c>
      <c r="O12" s="90">
        <v>5.53</v>
      </c>
      <c r="P12" s="90">
        <v>5.37</v>
      </c>
      <c r="Q12" s="94">
        <v>5.53</v>
      </c>
      <c r="R12" s="109"/>
      <c r="S12" s="90">
        <v>2.89</v>
      </c>
      <c r="T12" s="90">
        <v>2.89</v>
      </c>
      <c r="U12" s="90">
        <v>3.13</v>
      </c>
      <c r="V12" s="90">
        <v>3.18</v>
      </c>
      <c r="W12" s="94">
        <v>3.12</v>
      </c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>
        <v>2.91</v>
      </c>
      <c r="C13" s="92">
        <v>2.91</v>
      </c>
      <c r="D13" s="92">
        <v>3.12</v>
      </c>
      <c r="E13" s="92">
        <v>3.2</v>
      </c>
      <c r="F13" s="93">
        <v>3.17</v>
      </c>
      <c r="G13" s="33"/>
      <c r="H13" s="92">
        <v>5.44</v>
      </c>
      <c r="I13" s="92">
        <v>5.67</v>
      </c>
      <c r="J13" s="92">
        <v>5.73</v>
      </c>
      <c r="K13" s="92">
        <v>5.78</v>
      </c>
      <c r="L13" s="92">
        <v>5.77</v>
      </c>
      <c r="M13" s="92">
        <v>5.55</v>
      </c>
      <c r="N13" s="92">
        <v>5.57</v>
      </c>
      <c r="O13" s="92">
        <v>5.32</v>
      </c>
      <c r="P13" s="92">
        <v>5.43</v>
      </c>
      <c r="Q13" s="93">
        <v>5.4</v>
      </c>
      <c r="R13" s="112"/>
      <c r="S13" s="92">
        <v>2.87</v>
      </c>
      <c r="T13" s="92">
        <v>2.91</v>
      </c>
      <c r="U13" s="92">
        <v>3.13</v>
      </c>
      <c r="V13" s="92">
        <v>3.14</v>
      </c>
      <c r="W13" s="93">
        <v>3.14</v>
      </c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>
        <v>2.59</v>
      </c>
      <c r="C14" s="115">
        <v>2.68</v>
      </c>
      <c r="D14" s="115">
        <v>2.9</v>
      </c>
      <c r="E14" s="115">
        <v>2.91</v>
      </c>
      <c r="F14" s="116">
        <v>2.81</v>
      </c>
      <c r="G14" s="113" t="s">
        <v>75</v>
      </c>
      <c r="H14" s="115">
        <v>5.26</v>
      </c>
      <c r="I14" s="115">
        <v>5.42</v>
      </c>
      <c r="J14" s="115">
        <v>5.52</v>
      </c>
      <c r="K14" s="115">
        <v>5.45</v>
      </c>
      <c r="L14" s="115">
        <v>5.39</v>
      </c>
      <c r="M14" s="115">
        <v>5.36</v>
      </c>
      <c r="N14" s="115">
        <v>5.21</v>
      </c>
      <c r="O14" s="115">
        <v>5.34</v>
      </c>
      <c r="P14" s="115">
        <v>5.26</v>
      </c>
      <c r="Q14" s="116">
        <v>5.07</v>
      </c>
      <c r="R14" s="113" t="s">
        <v>75</v>
      </c>
      <c r="S14" s="114">
        <v>1.85</v>
      </c>
      <c r="T14" s="115">
        <v>1.98</v>
      </c>
      <c r="U14" s="115">
        <v>2.17</v>
      </c>
      <c r="V14" s="115">
        <v>2.2000000000000002</v>
      </c>
      <c r="W14" s="116">
        <v>2.17</v>
      </c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>
        <v>2.6</v>
      </c>
      <c r="C15" s="98">
        <v>2.67</v>
      </c>
      <c r="D15" s="98">
        <v>2.91</v>
      </c>
      <c r="E15" s="98">
        <v>2.91</v>
      </c>
      <c r="F15" s="99">
        <v>2.87</v>
      </c>
      <c r="G15" s="25"/>
      <c r="H15" s="98">
        <v>5.39</v>
      </c>
      <c r="I15" s="98">
        <v>5.51</v>
      </c>
      <c r="J15" s="98">
        <v>5.48</v>
      </c>
      <c r="K15" s="98">
        <v>5.52</v>
      </c>
      <c r="L15" s="98">
        <v>5.37</v>
      </c>
      <c r="M15" s="98">
        <v>5.33</v>
      </c>
      <c r="N15" s="98">
        <v>5.32</v>
      </c>
      <c r="O15" s="98">
        <v>5.38</v>
      </c>
      <c r="P15" s="98">
        <v>5.32</v>
      </c>
      <c r="Q15" s="99">
        <v>5.12</v>
      </c>
      <c r="R15" s="14"/>
      <c r="S15" s="98">
        <v>1.87</v>
      </c>
      <c r="T15" s="98">
        <v>1.96</v>
      </c>
      <c r="U15" s="98">
        <v>2.17</v>
      </c>
      <c r="V15" s="98">
        <v>2.16</v>
      </c>
      <c r="W15" s="99">
        <v>2.14</v>
      </c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>
        <v>2.62</v>
      </c>
      <c r="C16" s="98">
        <v>2.7</v>
      </c>
      <c r="D16" s="98">
        <v>2.9</v>
      </c>
      <c r="E16" s="98">
        <v>2.92</v>
      </c>
      <c r="F16" s="99">
        <v>2.87</v>
      </c>
      <c r="G16" s="25"/>
      <c r="H16" s="98">
        <v>5.37</v>
      </c>
      <c r="I16" s="98">
        <v>5.53</v>
      </c>
      <c r="J16" s="98">
        <v>5.56</v>
      </c>
      <c r="K16" s="98">
        <v>5.46</v>
      </c>
      <c r="L16" s="98">
        <v>5.41</v>
      </c>
      <c r="M16" s="98">
        <v>5.33</v>
      </c>
      <c r="N16" s="98">
        <v>5.32</v>
      </c>
      <c r="O16" s="98">
        <v>5.36</v>
      </c>
      <c r="P16" s="98">
        <v>5.25</v>
      </c>
      <c r="Q16" s="99">
        <v>5.09</v>
      </c>
      <c r="R16" s="14"/>
      <c r="S16" s="98">
        <v>1.86</v>
      </c>
      <c r="T16" s="98">
        <v>1.96</v>
      </c>
      <c r="U16" s="98">
        <v>2.17</v>
      </c>
      <c r="V16" s="98">
        <v>2.15</v>
      </c>
      <c r="W16" s="99">
        <v>2.17</v>
      </c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>
        <v>2.6</v>
      </c>
      <c r="C17" s="98">
        <v>2.71</v>
      </c>
      <c r="D17" s="98">
        <v>2.88</v>
      </c>
      <c r="E17" s="98">
        <v>2.93</v>
      </c>
      <c r="F17" s="99">
        <v>2.84</v>
      </c>
      <c r="G17" s="25"/>
      <c r="H17" s="98">
        <v>5.35</v>
      </c>
      <c r="I17" s="98">
        <v>5.52</v>
      </c>
      <c r="J17" s="98">
        <v>5.53</v>
      </c>
      <c r="K17" s="98">
        <v>5.48</v>
      </c>
      <c r="L17" s="98">
        <v>5.39</v>
      </c>
      <c r="M17" s="98">
        <v>5.33</v>
      </c>
      <c r="N17" s="98">
        <v>5.31</v>
      </c>
      <c r="O17" s="98">
        <v>5.4</v>
      </c>
      <c r="P17" s="98">
        <v>5.28</v>
      </c>
      <c r="Q17" s="99">
        <v>5.1100000000000003</v>
      </c>
      <c r="R17" s="14"/>
      <c r="S17" s="98">
        <v>1.86</v>
      </c>
      <c r="T17" s="98">
        <v>1.93</v>
      </c>
      <c r="U17" s="98">
        <v>2.14</v>
      </c>
      <c r="V17" s="98">
        <v>2.2200000000000002</v>
      </c>
      <c r="W17" s="99">
        <v>2.17</v>
      </c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>
        <v>2.5499999999999998</v>
      </c>
      <c r="C18" s="98">
        <v>2.67</v>
      </c>
      <c r="D18" s="98">
        <v>2.86</v>
      </c>
      <c r="E18" s="98">
        <v>2.9</v>
      </c>
      <c r="F18" s="99">
        <v>2.86</v>
      </c>
      <c r="G18" s="25"/>
      <c r="H18" s="98">
        <v>5.25</v>
      </c>
      <c r="I18" s="98">
        <v>5.42</v>
      </c>
      <c r="J18" s="98">
        <v>5.45</v>
      </c>
      <c r="K18" s="98">
        <v>5.41</v>
      </c>
      <c r="L18" s="98">
        <v>5.38</v>
      </c>
      <c r="M18" s="98">
        <v>5.32</v>
      </c>
      <c r="N18" s="98">
        <v>5.24</v>
      </c>
      <c r="O18" s="98">
        <v>5.29</v>
      </c>
      <c r="P18" s="98">
        <v>5.22</v>
      </c>
      <c r="Q18" s="99">
        <v>5.01</v>
      </c>
      <c r="R18" s="14"/>
      <c r="S18" s="98">
        <v>1.84</v>
      </c>
      <c r="T18" s="98">
        <v>1.89</v>
      </c>
      <c r="U18" s="98">
        <v>2.15</v>
      </c>
      <c r="V18" s="98">
        <v>2.13</v>
      </c>
      <c r="W18" s="99">
        <v>2.13</v>
      </c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>
        <v>2.6</v>
      </c>
      <c r="C19" s="98">
        <v>2.68</v>
      </c>
      <c r="D19" s="98">
        <v>2.87</v>
      </c>
      <c r="E19" s="98">
        <v>2.97</v>
      </c>
      <c r="F19" s="99">
        <v>2.87</v>
      </c>
      <c r="G19" s="25"/>
      <c r="H19" s="98">
        <v>5.0599999999999996</v>
      </c>
      <c r="I19" s="98">
        <v>5.37</v>
      </c>
      <c r="J19" s="98">
        <v>5.42</v>
      </c>
      <c r="K19" s="98">
        <v>5.43</v>
      </c>
      <c r="L19" s="98">
        <v>5.42</v>
      </c>
      <c r="M19" s="98">
        <v>5.36</v>
      </c>
      <c r="N19" s="98">
        <v>5.12</v>
      </c>
      <c r="O19" s="98">
        <v>5.09</v>
      </c>
      <c r="P19" s="98">
        <v>5.05</v>
      </c>
      <c r="Q19" s="99">
        <v>5</v>
      </c>
      <c r="R19" s="14"/>
      <c r="S19" s="98">
        <v>2.1</v>
      </c>
      <c r="T19" s="98">
        <v>2.16</v>
      </c>
      <c r="U19" s="98">
        <v>2.39</v>
      </c>
      <c r="V19" s="98">
        <v>2.44</v>
      </c>
      <c r="W19" s="99">
        <v>2.4500000000000002</v>
      </c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>
        <v>2.6</v>
      </c>
      <c r="C20" s="98">
        <v>2.64</v>
      </c>
      <c r="D20" s="98">
        <v>2.88</v>
      </c>
      <c r="E20" s="98">
        <v>2.94</v>
      </c>
      <c r="F20" s="99">
        <v>2.93</v>
      </c>
      <c r="G20" s="25"/>
      <c r="H20" s="98">
        <v>5.15</v>
      </c>
      <c r="I20" s="98">
        <v>5.41</v>
      </c>
      <c r="J20" s="98">
        <v>5.59</v>
      </c>
      <c r="K20" s="98">
        <v>5.47</v>
      </c>
      <c r="L20" s="98">
        <v>5.45</v>
      </c>
      <c r="M20" s="98">
        <v>5.31</v>
      </c>
      <c r="N20" s="98">
        <v>5.25</v>
      </c>
      <c r="O20" s="98">
        <v>5.0599999999999996</v>
      </c>
      <c r="P20" s="98">
        <v>5.1100000000000003</v>
      </c>
      <c r="Q20" s="99">
        <v>5.07</v>
      </c>
      <c r="R20" s="14"/>
      <c r="S20" s="98">
        <v>2.12</v>
      </c>
      <c r="T20" s="98">
        <v>2.17</v>
      </c>
      <c r="U20" s="98">
        <v>2.36</v>
      </c>
      <c r="V20" s="98">
        <v>2.48</v>
      </c>
      <c r="W20" s="99">
        <v>2.4300000000000002</v>
      </c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>
        <v>2.6</v>
      </c>
      <c r="C21" s="98">
        <v>2.64</v>
      </c>
      <c r="D21" s="98">
        <v>2.92</v>
      </c>
      <c r="E21" s="98">
        <v>2.91</v>
      </c>
      <c r="F21" s="99">
        <v>2.93</v>
      </c>
      <c r="G21" s="25"/>
      <c r="H21" s="98">
        <v>5.2</v>
      </c>
      <c r="I21" s="98">
        <v>5.44</v>
      </c>
      <c r="J21" s="98">
        <v>5.53</v>
      </c>
      <c r="K21" s="98">
        <v>5.51</v>
      </c>
      <c r="L21" s="98">
        <v>5.48</v>
      </c>
      <c r="M21" s="98">
        <v>5.31</v>
      </c>
      <c r="N21" s="98">
        <v>5.19</v>
      </c>
      <c r="O21" s="98">
        <v>5.12</v>
      </c>
      <c r="P21" s="98">
        <v>5.1100000000000003</v>
      </c>
      <c r="Q21" s="99">
        <v>5.1100000000000003</v>
      </c>
      <c r="R21" s="14"/>
      <c r="S21" s="98">
        <v>2.12</v>
      </c>
      <c r="T21" s="98">
        <v>2.17</v>
      </c>
      <c r="U21" s="98">
        <v>2.36</v>
      </c>
      <c r="V21" s="98">
        <v>2.4500000000000002</v>
      </c>
      <c r="W21" s="99">
        <v>2.41</v>
      </c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>
        <v>2.59</v>
      </c>
      <c r="C22" s="98">
        <v>2.68</v>
      </c>
      <c r="D22" s="98">
        <v>2.84</v>
      </c>
      <c r="E22" s="98">
        <v>2.88</v>
      </c>
      <c r="F22" s="99">
        <v>2.93</v>
      </c>
      <c r="G22" s="25"/>
      <c r="H22" s="98">
        <v>5.19</v>
      </c>
      <c r="I22" s="98">
        <v>5.44</v>
      </c>
      <c r="J22" s="98">
        <v>5.54</v>
      </c>
      <c r="K22" s="98">
        <v>5.52</v>
      </c>
      <c r="L22" s="98">
        <v>5.48</v>
      </c>
      <c r="M22" s="98">
        <v>5.51</v>
      </c>
      <c r="N22" s="98">
        <v>5.34</v>
      </c>
      <c r="O22" s="98">
        <v>5.22</v>
      </c>
      <c r="P22" s="98">
        <v>5.14</v>
      </c>
      <c r="Q22" s="99">
        <v>5.12</v>
      </c>
      <c r="R22" s="14"/>
      <c r="S22" s="98">
        <v>2.11</v>
      </c>
      <c r="T22" s="98">
        <v>2.21</v>
      </c>
      <c r="U22" s="98">
        <v>2.4</v>
      </c>
      <c r="V22" s="98">
        <v>2.46</v>
      </c>
      <c r="W22" s="99">
        <v>2.41</v>
      </c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>
        <v>2.58</v>
      </c>
      <c r="C23" s="117">
        <v>2.61</v>
      </c>
      <c r="D23" s="117">
        <v>2.87</v>
      </c>
      <c r="E23" s="117">
        <v>2.89</v>
      </c>
      <c r="F23" s="118">
        <v>2.9</v>
      </c>
      <c r="G23" s="106"/>
      <c r="H23" s="117">
        <v>5.18</v>
      </c>
      <c r="I23" s="117">
        <v>5.4</v>
      </c>
      <c r="J23" s="117">
        <v>5.55</v>
      </c>
      <c r="K23" s="117">
        <v>5.47</v>
      </c>
      <c r="L23" s="117">
        <v>5.46</v>
      </c>
      <c r="M23" s="117">
        <v>5.35</v>
      </c>
      <c r="N23" s="117">
        <v>5.18</v>
      </c>
      <c r="O23" s="117">
        <v>5.13</v>
      </c>
      <c r="P23" s="117">
        <v>5.13</v>
      </c>
      <c r="Q23" s="118">
        <v>5.0599999999999996</v>
      </c>
      <c r="R23" s="107"/>
      <c r="S23" s="117">
        <v>2.0699999999999998</v>
      </c>
      <c r="T23" s="117">
        <v>2.21</v>
      </c>
      <c r="U23" s="117">
        <v>2.4</v>
      </c>
      <c r="V23" s="117">
        <v>2.46</v>
      </c>
      <c r="W23" s="118">
        <v>2.41</v>
      </c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0.26779999999999893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0.26839999999999531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0.86520000000000064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0.46693333333333148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0.41292307692306968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0.62308641975308687</v>
      </c>
      <c r="W28" s="177"/>
      <c r="X28" s="123" t="s">
        <v>19</v>
      </c>
      <c r="Y28" s="104" t="s">
        <v>20</v>
      </c>
      <c r="Z28" s="175" t="s">
        <v>85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1.512863999999994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1.3378707692307457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0.80752000000000057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2.268*AB28/Z26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0.24000000000000021</v>
      </c>
      <c r="C33" s="67">
        <f t="shared" ref="C33:F33" si="0">C4-C14</f>
        <v>0.29999999999999982</v>
      </c>
      <c r="D33" s="67">
        <f t="shared" si="0"/>
        <v>0.22999999999999998</v>
      </c>
      <c r="E33" s="67">
        <f t="shared" si="0"/>
        <v>0.19999999999999973</v>
      </c>
      <c r="F33" s="68">
        <f t="shared" si="0"/>
        <v>0.25999999999999979</v>
      </c>
      <c r="G33" s="69" t="s">
        <v>56</v>
      </c>
      <c r="H33" s="22">
        <f>H4-H14</f>
        <v>0.35000000000000053</v>
      </c>
      <c r="I33" s="22">
        <f t="shared" ref="I33:Q33" si="1">I4-I14</f>
        <v>0.20000000000000018</v>
      </c>
      <c r="J33" s="22">
        <f t="shared" si="1"/>
        <v>0.21000000000000085</v>
      </c>
      <c r="K33" s="22">
        <f t="shared" si="1"/>
        <v>0.28000000000000025</v>
      </c>
      <c r="L33" s="22">
        <f t="shared" si="1"/>
        <v>0.29000000000000004</v>
      </c>
      <c r="M33" s="22">
        <f t="shared" si="1"/>
        <v>0.14999999999999947</v>
      </c>
      <c r="N33" s="22">
        <f t="shared" si="1"/>
        <v>0.24000000000000021</v>
      </c>
      <c r="O33" s="22">
        <f t="shared" si="1"/>
        <v>0.29000000000000004</v>
      </c>
      <c r="P33" s="22">
        <f t="shared" si="1"/>
        <v>0.32000000000000028</v>
      </c>
      <c r="Q33" s="70">
        <f t="shared" si="1"/>
        <v>0.42999999999999972</v>
      </c>
      <c r="R33" s="66" t="s">
        <v>52</v>
      </c>
      <c r="S33" s="67">
        <f>S4-S14</f>
        <v>0.96</v>
      </c>
      <c r="T33" s="67">
        <f t="shared" ref="T33:W33" si="2">T4-T14</f>
        <v>0.94</v>
      </c>
      <c r="U33" s="67">
        <f t="shared" si="2"/>
        <v>0.96</v>
      </c>
      <c r="V33" s="67">
        <f t="shared" si="2"/>
        <v>1</v>
      </c>
      <c r="W33" s="68">
        <f t="shared" si="2"/>
        <v>0.96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0.25</v>
      </c>
      <c r="C34" s="54">
        <f t="shared" si="4"/>
        <v>0.26000000000000023</v>
      </c>
      <c r="D34" s="54">
        <f t="shared" si="4"/>
        <v>0.23999999999999977</v>
      </c>
      <c r="E34" s="54">
        <f t="shared" si="4"/>
        <v>0.25</v>
      </c>
      <c r="F34" s="56">
        <f t="shared" si="4"/>
        <v>0.23999999999999977</v>
      </c>
      <c r="G34" s="71"/>
      <c r="H34" s="22">
        <f t="shared" ref="H34:Q42" si="5">H5-H15</f>
        <v>0.26000000000000068</v>
      </c>
      <c r="I34" s="22">
        <f t="shared" si="5"/>
        <v>0.41999999999999993</v>
      </c>
      <c r="J34" s="22">
        <f t="shared" si="5"/>
        <v>0.38999999999999968</v>
      </c>
      <c r="K34" s="22">
        <f t="shared" si="5"/>
        <v>0.29000000000000004</v>
      </c>
      <c r="L34" s="22">
        <f t="shared" si="5"/>
        <v>0.33999999999999986</v>
      </c>
      <c r="M34" s="22">
        <f t="shared" si="5"/>
        <v>0.30999999999999961</v>
      </c>
      <c r="N34" s="22">
        <f t="shared" si="5"/>
        <v>0.34999999999999964</v>
      </c>
      <c r="O34" s="22">
        <f t="shared" si="5"/>
        <v>0.33999999999999986</v>
      </c>
      <c r="P34" s="22">
        <f t="shared" si="5"/>
        <v>0.25</v>
      </c>
      <c r="Q34" s="70">
        <f t="shared" si="5"/>
        <v>0.17999999999999972</v>
      </c>
      <c r="R34" s="55"/>
      <c r="S34" s="54">
        <f t="shared" ref="S34:W42" si="6">S5-S15</f>
        <v>0.98999999999999977</v>
      </c>
      <c r="T34" s="54">
        <f t="shared" si="6"/>
        <v>0.99000000000000021</v>
      </c>
      <c r="U34" s="54">
        <f t="shared" si="6"/>
        <v>0.96</v>
      </c>
      <c r="V34" s="54">
        <f t="shared" si="6"/>
        <v>1</v>
      </c>
      <c r="W34" s="56">
        <f t="shared" si="6"/>
        <v>0.89999999999999991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0.25</v>
      </c>
      <c r="C35" s="54">
        <f t="shared" si="4"/>
        <v>0.25</v>
      </c>
      <c r="D35" s="54">
        <f t="shared" si="4"/>
        <v>0.28000000000000025</v>
      </c>
      <c r="E35" s="54">
        <f t="shared" si="4"/>
        <v>0.26000000000000023</v>
      </c>
      <c r="F35" s="56">
        <f t="shared" si="4"/>
        <v>0.23999999999999977</v>
      </c>
      <c r="G35" s="71"/>
      <c r="H35" s="22">
        <f t="shared" si="5"/>
        <v>0.16000000000000014</v>
      </c>
      <c r="I35" s="22">
        <f t="shared" si="5"/>
        <v>0.14999999999999947</v>
      </c>
      <c r="J35" s="22">
        <f t="shared" si="5"/>
        <v>9.0000000000000746E-2</v>
      </c>
      <c r="K35" s="22">
        <f t="shared" si="5"/>
        <v>0.20999999999999996</v>
      </c>
      <c r="L35" s="22">
        <f t="shared" si="5"/>
        <v>0.32000000000000028</v>
      </c>
      <c r="M35" s="22">
        <f t="shared" si="5"/>
        <v>0.25</v>
      </c>
      <c r="N35" s="22">
        <f t="shared" si="5"/>
        <v>0.20999999999999996</v>
      </c>
      <c r="O35" s="22">
        <f t="shared" si="5"/>
        <v>0.29999999999999982</v>
      </c>
      <c r="P35" s="22">
        <f t="shared" si="5"/>
        <v>0.26999999999999957</v>
      </c>
      <c r="Q35" s="70">
        <f t="shared" si="5"/>
        <v>0.41000000000000014</v>
      </c>
      <c r="R35" s="55"/>
      <c r="S35" s="54">
        <f t="shared" si="6"/>
        <v>1.01</v>
      </c>
      <c r="T35" s="54">
        <f t="shared" si="6"/>
        <v>1.0300000000000002</v>
      </c>
      <c r="U35" s="54">
        <f t="shared" si="6"/>
        <v>1.02</v>
      </c>
      <c r="V35" s="54">
        <f t="shared" si="6"/>
        <v>1.0500000000000003</v>
      </c>
      <c r="W35" s="56">
        <f t="shared" si="6"/>
        <v>1.0100000000000002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0.19999999999999973</v>
      </c>
      <c r="C36" s="54">
        <f t="shared" si="4"/>
        <v>0.27</v>
      </c>
      <c r="D36" s="54">
        <f t="shared" si="4"/>
        <v>0.33000000000000007</v>
      </c>
      <c r="E36" s="54">
        <f t="shared" si="4"/>
        <v>0.2799999999999998</v>
      </c>
      <c r="F36" s="56">
        <f t="shared" si="4"/>
        <v>0.25</v>
      </c>
      <c r="G36" s="71"/>
      <c r="H36" s="22">
        <f t="shared" si="5"/>
        <v>0.24000000000000021</v>
      </c>
      <c r="I36" s="22">
        <f t="shared" si="5"/>
        <v>0.40000000000000036</v>
      </c>
      <c r="J36" s="22">
        <f t="shared" si="5"/>
        <v>0.35999999999999943</v>
      </c>
      <c r="K36" s="22">
        <f t="shared" si="5"/>
        <v>0.33999999999999986</v>
      </c>
      <c r="L36" s="22">
        <f t="shared" si="5"/>
        <v>0.39000000000000057</v>
      </c>
      <c r="M36" s="22">
        <f t="shared" si="5"/>
        <v>0.25</v>
      </c>
      <c r="N36" s="22">
        <f t="shared" si="5"/>
        <v>0.28000000000000025</v>
      </c>
      <c r="O36" s="22">
        <f t="shared" si="5"/>
        <v>0.20999999999999996</v>
      </c>
      <c r="P36" s="22">
        <f t="shared" si="5"/>
        <v>0.16999999999999993</v>
      </c>
      <c r="Q36" s="70">
        <f t="shared" si="5"/>
        <v>0.25999999999999979</v>
      </c>
      <c r="R36" s="55"/>
      <c r="S36" s="54">
        <f t="shared" si="6"/>
        <v>1.01</v>
      </c>
      <c r="T36" s="54">
        <f t="shared" si="6"/>
        <v>1.0600000000000003</v>
      </c>
      <c r="U36" s="54">
        <f t="shared" si="6"/>
        <v>1.0099999999999998</v>
      </c>
      <c r="V36" s="54">
        <f t="shared" si="6"/>
        <v>1.02</v>
      </c>
      <c r="W36" s="56">
        <f t="shared" si="6"/>
        <v>1.0300000000000002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0.27</v>
      </c>
      <c r="C37" s="54">
        <f t="shared" si="4"/>
        <v>0.27</v>
      </c>
      <c r="D37" s="54">
        <f t="shared" si="4"/>
        <v>0.30000000000000027</v>
      </c>
      <c r="E37" s="54">
        <f t="shared" si="4"/>
        <v>0.30000000000000027</v>
      </c>
      <c r="F37" s="56">
        <f t="shared" si="4"/>
        <v>0.27</v>
      </c>
      <c r="G37" s="71"/>
      <c r="H37" s="22">
        <f t="shared" si="5"/>
        <v>0.19000000000000039</v>
      </c>
      <c r="I37" s="22">
        <f t="shared" si="5"/>
        <v>0.25999999999999979</v>
      </c>
      <c r="J37" s="22">
        <f t="shared" si="5"/>
        <v>0.29999999999999982</v>
      </c>
      <c r="K37" s="22">
        <f t="shared" si="5"/>
        <v>0.20000000000000018</v>
      </c>
      <c r="L37" s="22">
        <f t="shared" si="5"/>
        <v>0.27000000000000046</v>
      </c>
      <c r="M37" s="22">
        <f t="shared" si="5"/>
        <v>8.9999999999999858E-2</v>
      </c>
      <c r="N37" s="22">
        <f t="shared" si="5"/>
        <v>0.29000000000000004</v>
      </c>
      <c r="O37" s="22">
        <f t="shared" si="5"/>
        <v>0.29999999999999982</v>
      </c>
      <c r="P37" s="22">
        <f t="shared" si="5"/>
        <v>0.20999999999999996</v>
      </c>
      <c r="Q37" s="70">
        <f t="shared" si="5"/>
        <v>0.35000000000000053</v>
      </c>
      <c r="R37" s="55"/>
      <c r="S37" s="54">
        <f t="shared" si="6"/>
        <v>1.0199999999999998</v>
      </c>
      <c r="T37" s="54">
        <f t="shared" si="6"/>
        <v>1.07</v>
      </c>
      <c r="U37" s="54">
        <f t="shared" si="6"/>
        <v>1</v>
      </c>
      <c r="V37" s="54">
        <f t="shared" si="6"/>
        <v>1.0300000000000002</v>
      </c>
      <c r="W37" s="56">
        <f t="shared" si="6"/>
        <v>0.95000000000000018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0.31000000000000005</v>
      </c>
      <c r="C38" s="54">
        <f t="shared" si="4"/>
        <v>0.29999999999999982</v>
      </c>
      <c r="D38" s="54">
        <f t="shared" si="4"/>
        <v>0.2799999999999998</v>
      </c>
      <c r="E38" s="54">
        <f t="shared" si="4"/>
        <v>0.22999999999999998</v>
      </c>
      <c r="F38" s="56">
        <f t="shared" si="4"/>
        <v>0.35999999999999988</v>
      </c>
      <c r="G38" s="71" t="s">
        <v>57</v>
      </c>
      <c r="H38" s="22">
        <f t="shared" si="5"/>
        <v>0.44000000000000039</v>
      </c>
      <c r="I38" s="22">
        <f t="shared" si="5"/>
        <v>0.26999999999999957</v>
      </c>
      <c r="J38" s="22">
        <f t="shared" si="5"/>
        <v>0.23000000000000043</v>
      </c>
      <c r="K38" s="22">
        <f t="shared" si="5"/>
        <v>0.35000000000000053</v>
      </c>
      <c r="L38" s="22">
        <f t="shared" si="5"/>
        <v>0.25</v>
      </c>
      <c r="M38" s="22">
        <f t="shared" si="5"/>
        <v>0.23999999999999932</v>
      </c>
      <c r="N38" s="22">
        <f t="shared" si="5"/>
        <v>0.33000000000000007</v>
      </c>
      <c r="O38" s="22">
        <f t="shared" si="5"/>
        <v>0.24000000000000021</v>
      </c>
      <c r="P38" s="22">
        <f t="shared" si="5"/>
        <v>0.36000000000000032</v>
      </c>
      <c r="Q38" s="70">
        <f t="shared" si="5"/>
        <v>0.26999999999999957</v>
      </c>
      <c r="R38" s="55" t="s">
        <v>53</v>
      </c>
      <c r="S38" s="54">
        <f t="shared" si="6"/>
        <v>0.77</v>
      </c>
      <c r="T38" s="54">
        <f t="shared" si="6"/>
        <v>0.62999999999999989</v>
      </c>
      <c r="U38" s="54">
        <f t="shared" si="6"/>
        <v>0.69999999999999973</v>
      </c>
      <c r="V38" s="54">
        <f t="shared" si="6"/>
        <v>0.74000000000000021</v>
      </c>
      <c r="W38" s="56">
        <f t="shared" si="6"/>
        <v>0.75999999999999979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0.21999999999999975</v>
      </c>
      <c r="C39" s="54">
        <f t="shared" si="4"/>
        <v>0.25999999999999979</v>
      </c>
      <c r="D39" s="54">
        <f t="shared" si="4"/>
        <v>0.20999999999999996</v>
      </c>
      <c r="E39" s="54">
        <f t="shared" si="4"/>
        <v>0.2200000000000002</v>
      </c>
      <c r="F39" s="56">
        <f t="shared" si="4"/>
        <v>0.27</v>
      </c>
      <c r="G39" s="71"/>
      <c r="H39" s="22">
        <f t="shared" si="5"/>
        <v>0.22999999999999954</v>
      </c>
      <c r="I39" s="22">
        <f t="shared" si="5"/>
        <v>0.35999999999999943</v>
      </c>
      <c r="J39" s="22">
        <f t="shared" si="5"/>
        <v>0.17999999999999972</v>
      </c>
      <c r="K39" s="22">
        <f t="shared" si="5"/>
        <v>0.29999999999999982</v>
      </c>
      <c r="L39" s="22">
        <f t="shared" si="5"/>
        <v>0.16000000000000014</v>
      </c>
      <c r="M39" s="22">
        <f t="shared" si="5"/>
        <v>0.25</v>
      </c>
      <c r="N39" s="22">
        <f t="shared" si="5"/>
        <v>0.25999999999999979</v>
      </c>
      <c r="O39" s="22">
        <f t="shared" si="5"/>
        <v>0.45000000000000018</v>
      </c>
      <c r="P39" s="22">
        <f t="shared" si="5"/>
        <v>0.21999999999999975</v>
      </c>
      <c r="Q39" s="70">
        <f t="shared" si="5"/>
        <v>0.26999999999999957</v>
      </c>
      <c r="R39" s="55"/>
      <c r="S39" s="54">
        <f t="shared" si="6"/>
        <v>0.75</v>
      </c>
      <c r="T39" s="54">
        <f t="shared" si="6"/>
        <v>0.73</v>
      </c>
      <c r="U39" s="54">
        <f t="shared" si="6"/>
        <v>0.70000000000000018</v>
      </c>
      <c r="V39" s="54">
        <f t="shared" si="6"/>
        <v>0.77</v>
      </c>
      <c r="W39" s="56">
        <f t="shared" si="6"/>
        <v>0.73999999999999977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0.35999999999999988</v>
      </c>
      <c r="C40" s="54">
        <f t="shared" si="4"/>
        <v>0.29999999999999982</v>
      </c>
      <c r="D40" s="54">
        <f t="shared" si="4"/>
        <v>0.20999999999999996</v>
      </c>
      <c r="E40" s="54">
        <f t="shared" si="4"/>
        <v>0.31000000000000005</v>
      </c>
      <c r="F40" s="56">
        <f t="shared" si="4"/>
        <v>0.35999999999999988</v>
      </c>
      <c r="G40" s="71"/>
      <c r="H40" s="22">
        <f t="shared" si="5"/>
        <v>0.12999999999999989</v>
      </c>
      <c r="I40" s="22">
        <f t="shared" si="5"/>
        <v>0.26999999999999957</v>
      </c>
      <c r="J40" s="22">
        <f t="shared" si="5"/>
        <v>0.27999999999999936</v>
      </c>
      <c r="K40" s="22">
        <f t="shared" si="5"/>
        <v>0.25999999999999979</v>
      </c>
      <c r="L40" s="22">
        <f t="shared" si="5"/>
        <v>0.21999999999999975</v>
      </c>
      <c r="M40" s="22">
        <f t="shared" si="5"/>
        <v>0.34000000000000075</v>
      </c>
      <c r="N40" s="22">
        <f t="shared" si="5"/>
        <v>0.25999999999999979</v>
      </c>
      <c r="O40" s="22">
        <f t="shared" si="5"/>
        <v>0.26999999999999957</v>
      </c>
      <c r="P40" s="22">
        <f t="shared" si="5"/>
        <v>0.33999999999999986</v>
      </c>
      <c r="Q40" s="70">
        <f t="shared" si="5"/>
        <v>0.29000000000000004</v>
      </c>
      <c r="R40" s="55"/>
      <c r="S40" s="54">
        <f t="shared" si="6"/>
        <v>0.73999999999999977</v>
      </c>
      <c r="T40" s="54">
        <f t="shared" si="6"/>
        <v>0.75</v>
      </c>
      <c r="U40" s="54">
        <f t="shared" si="6"/>
        <v>0.73</v>
      </c>
      <c r="V40" s="54">
        <f t="shared" si="6"/>
        <v>0.7799999999999998</v>
      </c>
      <c r="W40" s="56">
        <f t="shared" si="6"/>
        <v>0.73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0.2200000000000002</v>
      </c>
      <c r="C41" s="54">
        <f t="shared" si="4"/>
        <v>0.27</v>
      </c>
      <c r="D41" s="54">
        <f t="shared" si="4"/>
        <v>0.27</v>
      </c>
      <c r="E41" s="54">
        <f t="shared" si="4"/>
        <v>0.20000000000000018</v>
      </c>
      <c r="F41" s="56">
        <f t="shared" si="4"/>
        <v>0.2799999999999998</v>
      </c>
      <c r="G41" s="71"/>
      <c r="H41" s="22">
        <f t="shared" si="5"/>
        <v>0.1899999999999995</v>
      </c>
      <c r="I41" s="22">
        <f t="shared" si="5"/>
        <v>0.25999999999999979</v>
      </c>
      <c r="J41" s="22">
        <f t="shared" si="5"/>
        <v>0.25</v>
      </c>
      <c r="K41" s="22">
        <f t="shared" si="5"/>
        <v>0.24000000000000021</v>
      </c>
      <c r="L41" s="22">
        <f t="shared" si="5"/>
        <v>0.1899999999999995</v>
      </c>
      <c r="M41" s="22">
        <f t="shared" si="5"/>
        <v>4.9999999999999822E-2</v>
      </c>
      <c r="N41" s="22">
        <f t="shared" si="5"/>
        <v>2.0000000000000462E-2</v>
      </c>
      <c r="O41" s="22">
        <f t="shared" si="5"/>
        <v>0.3100000000000005</v>
      </c>
      <c r="P41" s="22">
        <f t="shared" si="5"/>
        <v>0.23000000000000043</v>
      </c>
      <c r="Q41" s="70">
        <f t="shared" si="5"/>
        <v>0.41000000000000014</v>
      </c>
      <c r="R41" s="55"/>
      <c r="S41" s="54">
        <f t="shared" si="6"/>
        <v>0.78000000000000025</v>
      </c>
      <c r="T41" s="54">
        <f t="shared" si="6"/>
        <v>0.68000000000000016</v>
      </c>
      <c r="U41" s="54">
        <f t="shared" si="6"/>
        <v>0.73</v>
      </c>
      <c r="V41" s="54">
        <f t="shared" si="6"/>
        <v>0.7200000000000002</v>
      </c>
      <c r="W41" s="56">
        <f t="shared" si="6"/>
        <v>0.71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0.33000000000000007</v>
      </c>
      <c r="C42" s="58">
        <f t="shared" si="4"/>
        <v>0.30000000000000027</v>
      </c>
      <c r="D42" s="58">
        <f t="shared" si="4"/>
        <v>0.25</v>
      </c>
      <c r="E42" s="58">
        <f t="shared" si="4"/>
        <v>0.31000000000000005</v>
      </c>
      <c r="F42" s="59">
        <f t="shared" si="4"/>
        <v>0.27</v>
      </c>
      <c r="G42" s="73"/>
      <c r="H42" s="36">
        <f t="shared" si="5"/>
        <v>0.26000000000000068</v>
      </c>
      <c r="I42" s="36">
        <f t="shared" si="5"/>
        <v>0.26999999999999957</v>
      </c>
      <c r="J42" s="36">
        <f t="shared" si="5"/>
        <v>0.1800000000000006</v>
      </c>
      <c r="K42" s="36">
        <f t="shared" si="5"/>
        <v>0.3100000000000005</v>
      </c>
      <c r="L42" s="36">
        <f t="shared" si="5"/>
        <v>0.30999999999999961</v>
      </c>
      <c r="M42" s="36">
        <f t="shared" si="5"/>
        <v>0.20000000000000018</v>
      </c>
      <c r="N42" s="36">
        <f t="shared" si="5"/>
        <v>0.39000000000000057</v>
      </c>
      <c r="O42" s="36">
        <f t="shared" si="5"/>
        <v>0.19000000000000039</v>
      </c>
      <c r="P42" s="36">
        <f t="shared" si="5"/>
        <v>0.29999999999999982</v>
      </c>
      <c r="Q42" s="74">
        <f t="shared" si="5"/>
        <v>0.34000000000000075</v>
      </c>
      <c r="R42" s="57"/>
      <c r="S42" s="58">
        <f t="shared" si="6"/>
        <v>0.80000000000000027</v>
      </c>
      <c r="T42" s="58">
        <f t="shared" si="6"/>
        <v>0.70000000000000018</v>
      </c>
      <c r="U42" s="58">
        <f t="shared" si="6"/>
        <v>0.73</v>
      </c>
      <c r="V42" s="58">
        <f t="shared" si="6"/>
        <v>0.68000000000000016</v>
      </c>
      <c r="W42" s="59">
        <f t="shared" si="6"/>
        <v>0.73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0.25959999999999994</v>
      </c>
      <c r="C43" s="64" t="s">
        <v>51</v>
      </c>
      <c r="D43" s="60">
        <f>MAX(B33:F37)-MIN(B33:F37)</f>
        <v>0.13000000000000034</v>
      </c>
      <c r="E43" s="64" t="s">
        <v>50</v>
      </c>
      <c r="F43" s="61">
        <f>B43/(0.975/E27)</f>
        <v>0.45263589743589738</v>
      </c>
      <c r="G43" s="82" t="s">
        <v>65</v>
      </c>
      <c r="H43" s="60">
        <f>AVERAGE(H33:Q37)</f>
        <v>0.27240000000000009</v>
      </c>
      <c r="I43" s="64" t="s">
        <v>51</v>
      </c>
      <c r="J43" s="60">
        <f>MAX(H33:Q37)-MIN(H33:Q37)</f>
        <v>0.33999999999999986</v>
      </c>
      <c r="K43" s="64" t="s">
        <v>50</v>
      </c>
      <c r="L43" s="78">
        <f>H43/(0.975/K27)</f>
        <v>0.41907692307692318</v>
      </c>
      <c r="M43" s="79" t="s">
        <v>60</v>
      </c>
      <c r="N43" s="80">
        <f>1-(J43/2*H43)</f>
        <v>0.95369199999999998</v>
      </c>
      <c r="O43" s="84" t="s">
        <v>62</v>
      </c>
      <c r="P43" s="86">
        <f>MAX(H33:Q42)-MIN(H33:Q42)</f>
        <v>0.42999999999999972</v>
      </c>
      <c r="Q43" s="152"/>
      <c r="R43" s="82" t="s">
        <v>65</v>
      </c>
      <c r="S43" s="60">
        <f>AVERAGE(S33:W37)</f>
        <v>0.99919999999999998</v>
      </c>
      <c r="T43" s="64" t="s">
        <v>51</v>
      </c>
      <c r="U43" s="60">
        <f>MAX(S33:W37)-MIN(S33:W37)</f>
        <v>0.17000000000000015</v>
      </c>
      <c r="V43" s="64" t="s">
        <v>50</v>
      </c>
      <c r="W43" s="61">
        <f>S43/(0.975/V27)</f>
        <v>1.4347487179487177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Y43/(0.975/AB27)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0.27100000000000002</v>
      </c>
      <c r="C44" s="65" t="s">
        <v>51</v>
      </c>
      <c r="D44" s="62">
        <f>MAX(B38:F42)-MIN(B38:F42)</f>
        <v>0.1599999999999997</v>
      </c>
      <c r="E44" s="65" t="s">
        <v>50</v>
      </c>
      <c r="F44" s="63">
        <f>B44/(0.975/E27)</f>
        <v>0.47251282051282056</v>
      </c>
      <c r="G44" s="83" t="s">
        <v>64</v>
      </c>
      <c r="H44" s="62">
        <f>AVERAGE(H39:Q42)</f>
        <v>0.25599999999999995</v>
      </c>
      <c r="I44" s="65" t="s">
        <v>51</v>
      </c>
      <c r="J44" s="62">
        <f>MAX(H38:Q42)-MIN(H38:Q42)</f>
        <v>0.42999999999999972</v>
      </c>
      <c r="K44" s="65" t="s">
        <v>50</v>
      </c>
      <c r="L44" s="75">
        <f>H44/(0.975/K27)</f>
        <v>0.39384615384615373</v>
      </c>
      <c r="M44" s="76" t="s">
        <v>60</v>
      </c>
      <c r="N44" s="81">
        <f>1-(J44/2*H44)</f>
        <v>0.94496000000000002</v>
      </c>
      <c r="O44" s="85" t="s">
        <v>63</v>
      </c>
      <c r="P44" s="87">
        <f>1-(P43/2*AVERAGE(H43:H44))</f>
        <v>0.94319700000000006</v>
      </c>
      <c r="Q44" s="153"/>
      <c r="R44" s="83" t="s">
        <v>64</v>
      </c>
      <c r="S44" s="62">
        <f>AVERAGE(S39:W42)</f>
        <v>0.73399999999999999</v>
      </c>
      <c r="T44" s="65" t="s">
        <v>51</v>
      </c>
      <c r="U44" s="62">
        <f>MAX(S38:W42)-MIN(S38:W42)</f>
        <v>0.17000000000000037</v>
      </c>
      <c r="V44" s="65" t="s">
        <v>50</v>
      </c>
      <c r="W44" s="63">
        <f>S44/(0.975/V27)</f>
        <v>1.0539487179487179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Y44/(0.975/AB27)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592" priority="4" operator="notBetween">
      <formula>0.2</formula>
      <formula>0.404</formula>
    </cfRule>
  </conditionalFormatting>
  <conditionalFormatting sqref="E28">
    <cfRule type="cellIs" dxfId="591" priority="5" operator="notBetween">
      <formula>0.38</formula>
      <formula>0.72</formula>
    </cfRule>
  </conditionalFormatting>
  <conditionalFormatting sqref="K26">
    <cfRule type="cellIs" dxfId="590" priority="3" operator="notBetween">
      <formula>0.77</formula>
      <formula>0.91</formula>
    </cfRule>
  </conditionalFormatting>
  <conditionalFormatting sqref="K28">
    <cfRule type="cellIs" dxfId="589" priority="2" operator="notBetween">
      <formula>0.38</formula>
      <formula>0.72</formula>
    </cfRule>
  </conditionalFormatting>
  <conditionalFormatting sqref="AB26">
    <cfRule type="cellIs" dxfId="588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C56A-C83B-4588-BD22-1045C3A7DADA}">
  <sheetPr>
    <pageSetUpPr fitToPage="1"/>
  </sheetPr>
  <dimension ref="A1:AH46"/>
  <sheetViews>
    <sheetView zoomScaleNormal="100" workbookViewId="0">
      <selection activeCell="W24" sqref="W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23" width="10.125" style="88" customWidth="1"/>
    <col min="24" max="24" width="13.25" style="88" customWidth="1"/>
    <col min="25" max="32" width="9" style="88" customWidth="1"/>
    <col min="33" max="34" width="9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3.08</v>
      </c>
      <c r="C4" s="91">
        <v>3.15</v>
      </c>
      <c r="D4" s="91">
        <v>3.11</v>
      </c>
      <c r="E4" s="91">
        <v>2.93</v>
      </c>
      <c r="F4" s="95">
        <v>2.85</v>
      </c>
      <c r="G4" s="23" t="s">
        <v>74</v>
      </c>
      <c r="H4" s="91">
        <v>2.21</v>
      </c>
      <c r="I4" s="91">
        <v>2.31</v>
      </c>
      <c r="J4" s="91">
        <v>2.42</v>
      </c>
      <c r="K4" s="91">
        <v>2.34</v>
      </c>
      <c r="L4" s="91">
        <v>2.35</v>
      </c>
      <c r="M4" s="91">
        <v>2.34</v>
      </c>
      <c r="N4" s="91">
        <v>2.38</v>
      </c>
      <c r="O4" s="91">
        <v>2.29</v>
      </c>
      <c r="P4" s="91">
        <v>2.2400000000000002</v>
      </c>
      <c r="Q4" s="95">
        <v>2.2000000000000002</v>
      </c>
      <c r="R4" s="108" t="s">
        <v>74</v>
      </c>
      <c r="S4" s="91">
        <v>2.86</v>
      </c>
      <c r="T4" s="91">
        <v>2.99</v>
      </c>
      <c r="U4" s="91">
        <v>3.2</v>
      </c>
      <c r="V4" s="91">
        <v>3.16</v>
      </c>
      <c r="W4" s="95">
        <v>3.07</v>
      </c>
      <c r="X4" s="23" t="s">
        <v>74</v>
      </c>
      <c r="Y4" s="91">
        <v>5.34</v>
      </c>
      <c r="Z4" s="91">
        <v>5.6</v>
      </c>
      <c r="AA4" s="91">
        <v>5.52</v>
      </c>
      <c r="AB4" s="91">
        <v>5.48</v>
      </c>
      <c r="AC4" s="91">
        <v>5.64</v>
      </c>
      <c r="AD4" s="91">
        <v>5.66</v>
      </c>
      <c r="AE4" s="91">
        <v>5.7</v>
      </c>
      <c r="AF4" s="91">
        <v>5.72</v>
      </c>
      <c r="AG4" s="91">
        <v>5.75</v>
      </c>
      <c r="AH4" s="95">
        <v>5.5</v>
      </c>
    </row>
    <row r="5" spans="1:34" ht="16.5" x14ac:dyDescent="0.35">
      <c r="A5" s="109"/>
      <c r="B5" s="91">
        <v>3.11</v>
      </c>
      <c r="C5" s="90">
        <v>3.13</v>
      </c>
      <c r="D5" s="90">
        <v>3.13</v>
      </c>
      <c r="E5" s="90">
        <v>2.98</v>
      </c>
      <c r="F5" s="94">
        <v>2.85</v>
      </c>
      <c r="G5" s="25"/>
      <c r="H5" s="91">
        <v>2.2599999999999998</v>
      </c>
      <c r="I5" s="90">
        <v>2.37</v>
      </c>
      <c r="J5" s="90">
        <v>2.4300000000000002</v>
      </c>
      <c r="K5" s="90">
        <v>2.4300000000000002</v>
      </c>
      <c r="L5" s="90">
        <v>2.4</v>
      </c>
      <c r="M5" s="90">
        <v>2.38</v>
      </c>
      <c r="N5" s="90">
        <v>2.34</v>
      </c>
      <c r="O5" s="90">
        <v>2.29</v>
      </c>
      <c r="P5" s="90">
        <v>2.23</v>
      </c>
      <c r="Q5" s="94">
        <v>2.2200000000000002</v>
      </c>
      <c r="R5" s="109"/>
      <c r="S5" s="91">
        <v>2.85</v>
      </c>
      <c r="T5" s="90">
        <v>2.99</v>
      </c>
      <c r="U5" s="90">
        <v>3.15</v>
      </c>
      <c r="V5" s="90">
        <v>3.21</v>
      </c>
      <c r="W5" s="94">
        <v>3.17</v>
      </c>
      <c r="X5" s="25"/>
      <c r="Y5" s="91">
        <v>5.49</v>
      </c>
      <c r="Z5" s="90">
        <v>5.67</v>
      </c>
      <c r="AA5" s="90">
        <v>5.55</v>
      </c>
      <c r="AB5" s="90">
        <v>5.63</v>
      </c>
      <c r="AC5" s="90">
        <v>5.77</v>
      </c>
      <c r="AD5" s="90">
        <v>5.71</v>
      </c>
      <c r="AE5" s="90">
        <v>5.83</v>
      </c>
      <c r="AF5" s="90">
        <v>5.76</v>
      </c>
      <c r="AG5" s="90">
        <v>5.79</v>
      </c>
      <c r="AH5" s="94">
        <v>5.63</v>
      </c>
    </row>
    <row r="6" spans="1:34" ht="16.5" x14ac:dyDescent="0.35">
      <c r="A6" s="109"/>
      <c r="B6" s="91">
        <v>3.11</v>
      </c>
      <c r="C6" s="90">
        <v>3.16</v>
      </c>
      <c r="D6" s="90">
        <v>3.17</v>
      </c>
      <c r="E6" s="90">
        <v>2.96</v>
      </c>
      <c r="F6" s="94">
        <v>2.87</v>
      </c>
      <c r="G6" s="25"/>
      <c r="H6" s="91">
        <v>2.21</v>
      </c>
      <c r="I6" s="90">
        <v>2.39</v>
      </c>
      <c r="J6" s="90">
        <v>2.38</v>
      </c>
      <c r="K6" s="90">
        <v>2.4300000000000002</v>
      </c>
      <c r="L6" s="90">
        <v>2.36</v>
      </c>
      <c r="M6" s="90">
        <v>2.4</v>
      </c>
      <c r="N6" s="90">
        <v>2.38</v>
      </c>
      <c r="O6" s="90">
        <v>2.31</v>
      </c>
      <c r="P6" s="90">
        <v>2.23</v>
      </c>
      <c r="Q6" s="94">
        <v>2.17</v>
      </c>
      <c r="R6" s="109"/>
      <c r="S6" s="91">
        <v>2.83</v>
      </c>
      <c r="T6" s="90">
        <v>2.93</v>
      </c>
      <c r="U6" s="90">
        <v>3.1</v>
      </c>
      <c r="V6" s="90">
        <v>3.2</v>
      </c>
      <c r="W6" s="94">
        <v>3.14</v>
      </c>
      <c r="X6" s="25"/>
      <c r="Y6" s="91">
        <v>5.47</v>
      </c>
      <c r="Z6" s="90">
        <v>5.64</v>
      </c>
      <c r="AA6" s="90">
        <v>5.63</v>
      </c>
      <c r="AB6" s="90">
        <v>5.6</v>
      </c>
      <c r="AC6" s="90">
        <v>5.64</v>
      </c>
      <c r="AD6" s="90">
        <v>5.69</v>
      </c>
      <c r="AE6" s="90">
        <v>5.7</v>
      </c>
      <c r="AF6" s="90">
        <v>5.73</v>
      </c>
      <c r="AG6" s="90">
        <v>5.8</v>
      </c>
      <c r="AH6" s="94">
        <v>5.52</v>
      </c>
    </row>
    <row r="7" spans="1:34" ht="16.5" x14ac:dyDescent="0.35">
      <c r="A7" s="109"/>
      <c r="B7" s="91">
        <v>3.08</v>
      </c>
      <c r="C7" s="90">
        <v>3.2</v>
      </c>
      <c r="D7" s="90">
        <v>3.18</v>
      </c>
      <c r="E7" s="90">
        <v>2.99</v>
      </c>
      <c r="F7" s="94">
        <v>2.84</v>
      </c>
      <c r="G7" s="25"/>
      <c r="H7" s="91">
        <v>2.25</v>
      </c>
      <c r="I7" s="90">
        <v>2.35</v>
      </c>
      <c r="J7" s="90">
        <v>2.34</v>
      </c>
      <c r="K7" s="90">
        <v>2.39</v>
      </c>
      <c r="L7" s="90">
        <v>2.3199999999999998</v>
      </c>
      <c r="M7" s="90">
        <v>2.41</v>
      </c>
      <c r="N7" s="90">
        <v>2.4</v>
      </c>
      <c r="O7" s="90">
        <v>2.34</v>
      </c>
      <c r="P7" s="90">
        <v>2.2000000000000002</v>
      </c>
      <c r="Q7" s="94">
        <v>2.1800000000000002</v>
      </c>
      <c r="R7" s="109"/>
      <c r="S7" s="91">
        <v>2.8</v>
      </c>
      <c r="T7" s="90">
        <v>2.92</v>
      </c>
      <c r="U7" s="90">
        <v>3.22</v>
      </c>
      <c r="V7" s="90">
        <v>3.29</v>
      </c>
      <c r="W7" s="94">
        <v>3.2</v>
      </c>
      <c r="X7" s="25"/>
      <c r="Y7" s="91">
        <v>5.35</v>
      </c>
      <c r="Z7" s="90">
        <v>5.52</v>
      </c>
      <c r="AA7" s="90">
        <v>5.46</v>
      </c>
      <c r="AB7" s="90">
        <v>5.55</v>
      </c>
      <c r="AC7" s="90">
        <v>5.59</v>
      </c>
      <c r="AD7" s="90">
        <v>5.66</v>
      </c>
      <c r="AE7" s="90">
        <v>5.65</v>
      </c>
      <c r="AF7" s="90">
        <v>5.7</v>
      </c>
      <c r="AG7" s="90">
        <v>5.69</v>
      </c>
      <c r="AH7" s="94">
        <v>5.54</v>
      </c>
    </row>
    <row r="8" spans="1:34" ht="16.5" x14ac:dyDescent="0.35">
      <c r="A8" s="109"/>
      <c r="B8" s="91">
        <v>3.08</v>
      </c>
      <c r="C8" s="90">
        <v>3.15</v>
      </c>
      <c r="D8" s="90">
        <v>3.16</v>
      </c>
      <c r="E8" s="90">
        <v>2.95</v>
      </c>
      <c r="F8" s="94">
        <v>2.82</v>
      </c>
      <c r="G8" s="25"/>
      <c r="H8" s="91">
        <v>2.1800000000000002</v>
      </c>
      <c r="I8" s="90">
        <v>2.31</v>
      </c>
      <c r="J8" s="90">
        <v>2.33</v>
      </c>
      <c r="K8" s="90">
        <v>2.36</v>
      </c>
      <c r="L8" s="90">
        <v>2.3199999999999998</v>
      </c>
      <c r="M8" s="90">
        <v>2.38</v>
      </c>
      <c r="N8" s="90">
        <v>2.37</v>
      </c>
      <c r="O8" s="90">
        <v>2.2999999999999998</v>
      </c>
      <c r="P8" s="90">
        <v>2.1800000000000002</v>
      </c>
      <c r="Q8" s="94">
        <v>2.2000000000000002</v>
      </c>
      <c r="R8" s="109"/>
      <c r="S8" s="91">
        <v>2.91</v>
      </c>
      <c r="T8" s="90">
        <v>2.98</v>
      </c>
      <c r="U8" s="90">
        <v>3.24</v>
      </c>
      <c r="V8" s="90">
        <v>3.15</v>
      </c>
      <c r="W8" s="94">
        <v>3.12</v>
      </c>
      <c r="X8" s="25"/>
      <c r="Y8" s="91">
        <v>5.37</v>
      </c>
      <c r="Z8" s="90">
        <v>5.49</v>
      </c>
      <c r="AA8" s="90">
        <v>5.48</v>
      </c>
      <c r="AB8" s="90">
        <v>5.47</v>
      </c>
      <c r="AC8" s="90">
        <v>5.65</v>
      </c>
      <c r="AD8" s="90">
        <v>5.67</v>
      </c>
      <c r="AE8" s="90">
        <v>5.64</v>
      </c>
      <c r="AF8" s="90">
        <v>5.64</v>
      </c>
      <c r="AG8" s="90">
        <v>5.64</v>
      </c>
      <c r="AH8" s="94">
        <v>5.58</v>
      </c>
    </row>
    <row r="9" spans="1:34" ht="16.5" x14ac:dyDescent="0.35">
      <c r="A9" s="110"/>
      <c r="B9" s="90">
        <v>3.19</v>
      </c>
      <c r="C9" s="90">
        <v>3.23</v>
      </c>
      <c r="D9" s="90">
        <v>3.13</v>
      </c>
      <c r="E9" s="90">
        <v>2.9</v>
      </c>
      <c r="F9" s="94">
        <v>2.85</v>
      </c>
      <c r="G9" s="25"/>
      <c r="H9" s="90">
        <v>2.2200000000000002</v>
      </c>
      <c r="I9" s="90">
        <v>2.27</v>
      </c>
      <c r="J9" s="90">
        <v>2.33</v>
      </c>
      <c r="K9" s="90">
        <v>2.34</v>
      </c>
      <c r="L9" s="90">
        <v>2.34</v>
      </c>
      <c r="M9" s="90">
        <v>2.3199999999999998</v>
      </c>
      <c r="N9" s="90">
        <v>2.33</v>
      </c>
      <c r="O9" s="90">
        <v>2.2999999999999998</v>
      </c>
      <c r="P9" s="90">
        <v>2.2799999999999998</v>
      </c>
      <c r="Q9" s="94">
        <v>2.3199999999999998</v>
      </c>
      <c r="R9" s="110"/>
      <c r="S9" s="90">
        <v>2.81</v>
      </c>
      <c r="T9" s="90">
        <v>2.91</v>
      </c>
      <c r="U9" s="90">
        <v>3.14</v>
      </c>
      <c r="V9" s="90">
        <v>3.26</v>
      </c>
      <c r="W9" s="94">
        <v>3.15</v>
      </c>
      <c r="X9" s="25"/>
      <c r="Y9" s="90">
        <v>5.24</v>
      </c>
      <c r="Z9" s="90">
        <v>5.36</v>
      </c>
      <c r="AA9" s="90">
        <v>5.3</v>
      </c>
      <c r="AB9" s="90">
        <v>5.4</v>
      </c>
      <c r="AC9" s="90">
        <v>5.6</v>
      </c>
      <c r="AD9" s="90">
        <v>5.63</v>
      </c>
      <c r="AE9" s="90">
        <v>5.68</v>
      </c>
      <c r="AF9" s="90">
        <v>5.71</v>
      </c>
      <c r="AG9" s="90">
        <v>5.61</v>
      </c>
      <c r="AH9" s="94">
        <v>5.3</v>
      </c>
    </row>
    <row r="10" spans="1:34" ht="16.5" x14ac:dyDescent="0.35">
      <c r="A10" s="111"/>
      <c r="B10" s="90">
        <v>3.22</v>
      </c>
      <c r="C10" s="90">
        <v>3.14</v>
      </c>
      <c r="D10" s="90">
        <v>3.09</v>
      </c>
      <c r="E10" s="90">
        <v>2.92</v>
      </c>
      <c r="F10" s="94">
        <v>2.86</v>
      </c>
      <c r="G10" s="31"/>
      <c r="H10" s="90">
        <v>2.25</v>
      </c>
      <c r="I10" s="90">
        <v>2.44</v>
      </c>
      <c r="J10" s="90">
        <v>2.41</v>
      </c>
      <c r="K10" s="90">
        <v>2.4700000000000002</v>
      </c>
      <c r="L10" s="90">
        <v>2.4</v>
      </c>
      <c r="M10" s="90">
        <v>2.42</v>
      </c>
      <c r="N10" s="90">
        <v>2.34</v>
      </c>
      <c r="O10" s="90">
        <v>2.46</v>
      </c>
      <c r="P10" s="90">
        <v>2.29</v>
      </c>
      <c r="Q10" s="94">
        <v>2.4</v>
      </c>
      <c r="R10" s="111"/>
      <c r="S10" s="90">
        <v>2.86</v>
      </c>
      <c r="T10" s="90">
        <v>2.88</v>
      </c>
      <c r="U10" s="90">
        <v>3.04</v>
      </c>
      <c r="V10" s="90">
        <v>3.19</v>
      </c>
      <c r="W10" s="94">
        <v>3.17</v>
      </c>
      <c r="X10" s="31"/>
      <c r="Y10" s="90">
        <v>5.41</v>
      </c>
      <c r="Z10" s="90">
        <v>5.43</v>
      </c>
      <c r="AA10" s="90">
        <v>5.35</v>
      </c>
      <c r="AB10" s="90">
        <v>5.56</v>
      </c>
      <c r="AC10" s="90">
        <v>5.78</v>
      </c>
      <c r="AD10" s="90">
        <v>5.76</v>
      </c>
      <c r="AE10" s="90">
        <v>5.69</v>
      </c>
      <c r="AF10" s="90">
        <v>5.78</v>
      </c>
      <c r="AG10" s="90">
        <v>5.68</v>
      </c>
      <c r="AH10" s="94">
        <v>5.37</v>
      </c>
    </row>
    <row r="11" spans="1:34" ht="16.5" x14ac:dyDescent="0.35">
      <c r="A11" s="109"/>
      <c r="B11" s="96">
        <v>3.18</v>
      </c>
      <c r="C11" s="96">
        <v>3.21</v>
      </c>
      <c r="D11" s="96">
        <v>3.07</v>
      </c>
      <c r="E11" s="96">
        <v>2.93</v>
      </c>
      <c r="F11" s="97">
        <v>2.84</v>
      </c>
      <c r="G11" s="23"/>
      <c r="H11" s="96">
        <v>2.19</v>
      </c>
      <c r="I11" s="96">
        <v>2.2200000000000002</v>
      </c>
      <c r="J11" s="96">
        <v>2.33</v>
      </c>
      <c r="K11" s="96">
        <v>2.42</v>
      </c>
      <c r="L11" s="96">
        <v>2.36</v>
      </c>
      <c r="M11" s="96">
        <v>2.37</v>
      </c>
      <c r="N11" s="96">
        <v>2.36</v>
      </c>
      <c r="O11" s="96">
        <v>2.39</v>
      </c>
      <c r="P11" s="96">
        <v>2.29</v>
      </c>
      <c r="Q11" s="97">
        <v>2.2799999999999998</v>
      </c>
      <c r="R11" s="109"/>
      <c r="S11" s="96">
        <v>2.84</v>
      </c>
      <c r="T11" s="96">
        <v>2.94</v>
      </c>
      <c r="U11" s="96">
        <v>3.09</v>
      </c>
      <c r="V11" s="96">
        <v>3.14</v>
      </c>
      <c r="W11" s="97">
        <v>3.2</v>
      </c>
      <c r="X11" s="23"/>
      <c r="Y11" s="96">
        <v>5.42</v>
      </c>
      <c r="Z11" s="96">
        <v>5.47</v>
      </c>
      <c r="AA11" s="96">
        <v>5.49</v>
      </c>
      <c r="AB11" s="96">
        <v>5.51</v>
      </c>
      <c r="AC11" s="96">
        <v>5.71</v>
      </c>
      <c r="AD11" s="96">
        <v>5.8</v>
      </c>
      <c r="AE11" s="96">
        <v>5.85</v>
      </c>
      <c r="AF11" s="96">
        <v>5.74</v>
      </c>
      <c r="AG11" s="96">
        <v>5.63</v>
      </c>
      <c r="AH11" s="97">
        <v>5.5</v>
      </c>
    </row>
    <row r="12" spans="1:34" ht="16.5" x14ac:dyDescent="0.35">
      <c r="A12" s="109"/>
      <c r="B12" s="90">
        <v>3.24</v>
      </c>
      <c r="C12" s="90">
        <v>3.23</v>
      </c>
      <c r="D12" s="90">
        <v>3.18</v>
      </c>
      <c r="E12" s="90">
        <v>2.94</v>
      </c>
      <c r="F12" s="94">
        <v>2.91</v>
      </c>
      <c r="G12" s="25"/>
      <c r="H12" s="90">
        <v>2.2200000000000002</v>
      </c>
      <c r="I12" s="90">
        <v>2.3199999999999998</v>
      </c>
      <c r="J12" s="90">
        <v>2.4500000000000002</v>
      </c>
      <c r="K12" s="90">
        <v>2.44</v>
      </c>
      <c r="L12" s="90">
        <v>2.38</v>
      </c>
      <c r="M12" s="90">
        <v>2.41</v>
      </c>
      <c r="N12" s="90">
        <v>2.4300000000000002</v>
      </c>
      <c r="O12" s="90">
        <v>2.42</v>
      </c>
      <c r="P12" s="90">
        <v>2.2599999999999998</v>
      </c>
      <c r="Q12" s="94">
        <v>2.2999999999999998</v>
      </c>
      <c r="R12" s="109"/>
      <c r="S12" s="90">
        <v>2.87</v>
      </c>
      <c r="T12" s="90">
        <v>3</v>
      </c>
      <c r="U12" s="90">
        <v>3.13</v>
      </c>
      <c r="V12" s="90">
        <v>3.26</v>
      </c>
      <c r="W12" s="94">
        <v>3.18</v>
      </c>
      <c r="X12" s="25"/>
      <c r="Y12" s="90">
        <v>5.38</v>
      </c>
      <c r="Z12" s="90">
        <v>5.5</v>
      </c>
      <c r="AA12" s="90">
        <v>5.41</v>
      </c>
      <c r="AB12" s="90">
        <v>5.53</v>
      </c>
      <c r="AC12" s="90">
        <v>5.62</v>
      </c>
      <c r="AD12" s="90">
        <v>5.74</v>
      </c>
      <c r="AE12" s="90">
        <v>5.71</v>
      </c>
      <c r="AF12" s="90">
        <v>5.67</v>
      </c>
      <c r="AG12" s="90">
        <v>5.63</v>
      </c>
      <c r="AH12" s="94">
        <v>5.41</v>
      </c>
    </row>
    <row r="13" spans="1:34" thickBot="1" x14ac:dyDescent="0.4">
      <c r="A13" s="112"/>
      <c r="B13" s="92">
        <v>3.17</v>
      </c>
      <c r="C13" s="92">
        <v>3.19</v>
      </c>
      <c r="D13" s="92">
        <v>3.13</v>
      </c>
      <c r="E13" s="92">
        <v>2.88</v>
      </c>
      <c r="F13" s="93">
        <v>2.9</v>
      </c>
      <c r="G13" s="33"/>
      <c r="H13" s="92">
        <v>2.23</v>
      </c>
      <c r="I13" s="92">
        <v>2.31</v>
      </c>
      <c r="J13" s="92">
        <v>2.4300000000000002</v>
      </c>
      <c r="K13" s="92">
        <v>2.34</v>
      </c>
      <c r="L13" s="92">
        <v>2.3199999999999998</v>
      </c>
      <c r="M13" s="92">
        <v>2.37</v>
      </c>
      <c r="N13" s="92">
        <v>2.29</v>
      </c>
      <c r="O13" s="92">
        <v>2.27</v>
      </c>
      <c r="P13" s="92">
        <v>2.19</v>
      </c>
      <c r="Q13" s="93">
        <v>2.21</v>
      </c>
      <c r="R13" s="112"/>
      <c r="S13" s="92">
        <v>2.84</v>
      </c>
      <c r="T13" s="92">
        <v>2.88</v>
      </c>
      <c r="U13" s="92">
        <v>3.15</v>
      </c>
      <c r="V13" s="92">
        <v>3.12</v>
      </c>
      <c r="W13" s="93">
        <v>3.13</v>
      </c>
      <c r="X13" s="33"/>
      <c r="Y13" s="92">
        <v>5.39</v>
      </c>
      <c r="Z13" s="92">
        <v>5.39</v>
      </c>
      <c r="AA13" s="92">
        <v>5.34</v>
      </c>
      <c r="AB13" s="92">
        <v>5.5</v>
      </c>
      <c r="AC13" s="92">
        <v>5.67</v>
      </c>
      <c r="AD13" s="92">
        <v>5.76</v>
      </c>
      <c r="AE13" s="92">
        <v>5.68</v>
      </c>
      <c r="AF13" s="92">
        <v>5.73</v>
      </c>
      <c r="AG13" s="92">
        <v>5.59</v>
      </c>
      <c r="AH13" s="93">
        <v>5.39</v>
      </c>
    </row>
    <row r="14" spans="1:34" ht="16.5" x14ac:dyDescent="0.35">
      <c r="A14" s="113" t="s">
        <v>75</v>
      </c>
      <c r="B14" s="114">
        <v>2.81</v>
      </c>
      <c r="C14" s="115">
        <v>2.84</v>
      </c>
      <c r="D14" s="115">
        <v>2.83</v>
      </c>
      <c r="E14" s="115">
        <v>2.63</v>
      </c>
      <c r="F14" s="116">
        <v>2.54</v>
      </c>
      <c r="G14" s="113" t="s">
        <v>75</v>
      </c>
      <c r="H14" s="115">
        <v>1.87</v>
      </c>
      <c r="I14" s="115">
        <v>2</v>
      </c>
      <c r="J14" s="115">
        <v>2.04</v>
      </c>
      <c r="K14" s="115">
        <v>2.08</v>
      </c>
      <c r="L14" s="115">
        <v>2.04</v>
      </c>
      <c r="M14" s="115">
        <v>2.0299999999999998</v>
      </c>
      <c r="N14" s="115">
        <v>2.0099999999999998</v>
      </c>
      <c r="O14" s="115">
        <v>1.98</v>
      </c>
      <c r="P14" s="115">
        <v>1.92</v>
      </c>
      <c r="Q14" s="116">
        <v>1.86</v>
      </c>
      <c r="R14" s="113" t="s">
        <v>75</v>
      </c>
      <c r="S14" s="114">
        <v>1.85</v>
      </c>
      <c r="T14" s="115">
        <v>1.95</v>
      </c>
      <c r="U14" s="115">
        <v>2.1800000000000002</v>
      </c>
      <c r="V14" s="115">
        <v>2.16</v>
      </c>
      <c r="W14" s="116">
        <v>2.13</v>
      </c>
      <c r="X14" s="113" t="s">
        <v>75</v>
      </c>
      <c r="Y14" s="115">
        <v>3.89</v>
      </c>
      <c r="Z14" s="115">
        <v>4.07</v>
      </c>
      <c r="AA14" s="115">
        <v>4.0199999999999996</v>
      </c>
      <c r="AB14" s="115">
        <v>4.04</v>
      </c>
      <c r="AC14" s="115">
        <v>4.2</v>
      </c>
      <c r="AD14" s="115">
        <v>4.16</v>
      </c>
      <c r="AE14" s="115">
        <v>4.25</v>
      </c>
      <c r="AF14" s="115">
        <v>4.21</v>
      </c>
      <c r="AG14" s="115">
        <v>4.21</v>
      </c>
      <c r="AH14" s="116">
        <v>4.21</v>
      </c>
    </row>
    <row r="15" spans="1:34" ht="16.5" x14ac:dyDescent="0.35">
      <c r="A15" s="14"/>
      <c r="B15" s="98">
        <v>2.83</v>
      </c>
      <c r="C15" s="98">
        <v>2.87</v>
      </c>
      <c r="D15" s="98">
        <v>2.86</v>
      </c>
      <c r="E15" s="98">
        <v>2.69</v>
      </c>
      <c r="F15" s="99">
        <v>2.57</v>
      </c>
      <c r="G15" s="25"/>
      <c r="H15" s="98">
        <v>1.95</v>
      </c>
      <c r="I15" s="98">
        <v>2.06</v>
      </c>
      <c r="J15" s="98">
        <v>2.1</v>
      </c>
      <c r="K15" s="98">
        <v>2.11</v>
      </c>
      <c r="L15" s="98">
        <v>2.0699999999999998</v>
      </c>
      <c r="M15" s="98">
        <v>2.0499999999999998</v>
      </c>
      <c r="N15" s="98">
        <v>2.06</v>
      </c>
      <c r="O15" s="98">
        <v>2.0299999999999998</v>
      </c>
      <c r="P15" s="98">
        <v>1.96</v>
      </c>
      <c r="Q15" s="99">
        <v>1.93</v>
      </c>
      <c r="R15" s="14"/>
      <c r="S15" s="98">
        <v>1.85</v>
      </c>
      <c r="T15" s="98">
        <v>1.96</v>
      </c>
      <c r="U15" s="98">
        <v>2.17</v>
      </c>
      <c r="V15" s="98">
        <v>2.1800000000000002</v>
      </c>
      <c r="W15" s="99">
        <v>2.21</v>
      </c>
      <c r="X15" s="25"/>
      <c r="Y15" s="98">
        <v>3.89</v>
      </c>
      <c r="Z15" s="98">
        <v>4.08</v>
      </c>
      <c r="AA15" s="98">
        <v>4.03</v>
      </c>
      <c r="AB15" s="98">
        <v>3.99</v>
      </c>
      <c r="AC15" s="98">
        <v>4.16</v>
      </c>
      <c r="AD15" s="98">
        <v>4.17</v>
      </c>
      <c r="AE15" s="98">
        <v>4.16</v>
      </c>
      <c r="AF15" s="98">
        <v>4.22</v>
      </c>
      <c r="AG15" s="98">
        <v>4.26</v>
      </c>
      <c r="AH15" s="99">
        <v>4.1399999999999997</v>
      </c>
    </row>
    <row r="16" spans="1:34" ht="16.5" x14ac:dyDescent="0.35">
      <c r="A16" s="14"/>
      <c r="B16" s="98">
        <v>2.8319999999999999</v>
      </c>
      <c r="C16" s="98">
        <v>2.89</v>
      </c>
      <c r="D16" s="98">
        <v>2.87</v>
      </c>
      <c r="E16" s="98">
        <v>2.72</v>
      </c>
      <c r="F16" s="99">
        <v>2.6</v>
      </c>
      <c r="G16" s="25"/>
      <c r="H16" s="98">
        <v>1.95</v>
      </c>
      <c r="I16" s="98">
        <v>2.06</v>
      </c>
      <c r="J16" s="98">
        <v>2.0699999999999998</v>
      </c>
      <c r="K16" s="98">
        <v>2.08</v>
      </c>
      <c r="L16" s="98">
        <v>2.0299999999999998</v>
      </c>
      <c r="M16" s="98">
        <v>2.06</v>
      </c>
      <c r="N16" s="98">
        <v>2.0699999999999998</v>
      </c>
      <c r="O16" s="98">
        <v>1.99</v>
      </c>
      <c r="P16" s="98">
        <v>1.97</v>
      </c>
      <c r="Q16" s="99">
        <v>1.89</v>
      </c>
      <c r="R16" s="14"/>
      <c r="S16" s="98">
        <v>1.88</v>
      </c>
      <c r="T16" s="98">
        <v>1.93</v>
      </c>
      <c r="U16" s="98">
        <v>2.15</v>
      </c>
      <c r="V16" s="98">
        <v>2.17</v>
      </c>
      <c r="W16" s="99">
        <v>2.15</v>
      </c>
      <c r="X16" s="25"/>
      <c r="Y16" s="98">
        <v>3.88</v>
      </c>
      <c r="Z16" s="98">
        <v>4.08</v>
      </c>
      <c r="AA16" s="98">
        <v>4.05</v>
      </c>
      <c r="AB16" s="98">
        <v>4.01</v>
      </c>
      <c r="AC16" s="98">
        <v>4.12</v>
      </c>
      <c r="AD16" s="98">
        <v>4.18</v>
      </c>
      <c r="AE16" s="98">
        <v>4.26</v>
      </c>
      <c r="AF16" s="98">
        <v>4.2699999999999996</v>
      </c>
      <c r="AG16" s="98">
        <v>4.22</v>
      </c>
      <c r="AH16" s="99">
        <v>4.13</v>
      </c>
    </row>
    <row r="17" spans="1:34" ht="16.5" x14ac:dyDescent="0.35">
      <c r="A17" s="14"/>
      <c r="B17" s="98">
        <v>2.84</v>
      </c>
      <c r="C17" s="98">
        <v>2.88</v>
      </c>
      <c r="D17" s="98">
        <v>2.9</v>
      </c>
      <c r="E17" s="98">
        <v>2.68</v>
      </c>
      <c r="F17" s="99">
        <v>2.5299999999999998</v>
      </c>
      <c r="G17" s="25"/>
      <c r="H17" s="98">
        <v>1.94</v>
      </c>
      <c r="I17" s="98">
        <v>2.02</v>
      </c>
      <c r="J17" s="98">
        <v>2.0699999999999998</v>
      </c>
      <c r="K17" s="98">
        <v>2.09</v>
      </c>
      <c r="L17" s="98">
        <v>2.0699999999999998</v>
      </c>
      <c r="M17" s="98">
        <v>2.0699999999999998</v>
      </c>
      <c r="N17" s="98">
        <v>2.06</v>
      </c>
      <c r="O17" s="98">
        <v>2.0299999999999998</v>
      </c>
      <c r="P17" s="98">
        <v>1.97</v>
      </c>
      <c r="Q17" s="99">
        <v>1.87</v>
      </c>
      <c r="R17" s="14"/>
      <c r="S17" s="98">
        <v>1.87</v>
      </c>
      <c r="T17" s="98">
        <v>1.96</v>
      </c>
      <c r="U17" s="98">
        <v>2.14</v>
      </c>
      <c r="V17" s="98">
        <v>2.19</v>
      </c>
      <c r="W17" s="99">
        <v>2.16</v>
      </c>
      <c r="X17" s="25"/>
      <c r="Y17" s="98">
        <v>3.89</v>
      </c>
      <c r="Z17" s="98">
        <v>4.09</v>
      </c>
      <c r="AA17" s="98">
        <v>4.0599999999999996</v>
      </c>
      <c r="AB17" s="98">
        <v>4.0199999999999996</v>
      </c>
      <c r="AC17" s="98">
        <v>4.16</v>
      </c>
      <c r="AD17" s="98">
        <v>4.18</v>
      </c>
      <c r="AE17" s="98">
        <v>4.29</v>
      </c>
      <c r="AF17" s="98">
        <v>4.2699999999999996</v>
      </c>
      <c r="AG17" s="98">
        <v>4.26</v>
      </c>
      <c r="AH17" s="99">
        <v>4.17</v>
      </c>
    </row>
    <row r="18" spans="1:34" ht="16.5" x14ac:dyDescent="0.35">
      <c r="A18" s="14"/>
      <c r="B18" s="98">
        <v>2.82</v>
      </c>
      <c r="C18" s="98">
        <v>2.85</v>
      </c>
      <c r="D18" s="98">
        <v>2.79</v>
      </c>
      <c r="E18" s="98">
        <v>2.58</v>
      </c>
      <c r="F18" s="99">
        <v>2.5299999999999998</v>
      </c>
      <c r="G18" s="25"/>
      <c r="H18" s="98">
        <v>1.87</v>
      </c>
      <c r="I18" s="98">
        <v>1.96</v>
      </c>
      <c r="J18" s="98">
        <v>2.02</v>
      </c>
      <c r="K18" s="98">
        <v>2.08</v>
      </c>
      <c r="L18" s="98">
        <v>2.02</v>
      </c>
      <c r="M18" s="98">
        <v>2.0099999999999998</v>
      </c>
      <c r="N18" s="98">
        <v>2</v>
      </c>
      <c r="O18" s="98">
        <v>2.0099999999999998</v>
      </c>
      <c r="P18" s="98">
        <v>1.92</v>
      </c>
      <c r="Q18" s="99">
        <v>1.88</v>
      </c>
      <c r="R18" s="14"/>
      <c r="S18" s="98">
        <v>1.86</v>
      </c>
      <c r="T18" s="98">
        <v>1.99</v>
      </c>
      <c r="U18" s="98">
        <v>2.1800000000000002</v>
      </c>
      <c r="V18" s="98">
        <v>2.15</v>
      </c>
      <c r="W18" s="99">
        <v>2.12</v>
      </c>
      <c r="X18" s="25"/>
      <c r="Y18" s="98">
        <v>3.96</v>
      </c>
      <c r="Z18" s="98">
        <v>4.1100000000000003</v>
      </c>
      <c r="AA18" s="98">
        <v>4.04</v>
      </c>
      <c r="AB18" s="98">
        <v>3.99</v>
      </c>
      <c r="AC18" s="98">
        <v>4.13</v>
      </c>
      <c r="AD18" s="98">
        <v>4.1399999999999997</v>
      </c>
      <c r="AE18" s="98">
        <v>4.1900000000000004</v>
      </c>
      <c r="AF18" s="98">
        <v>4.2</v>
      </c>
      <c r="AG18" s="98">
        <v>4.22</v>
      </c>
      <c r="AH18" s="99">
        <v>4.1100000000000003</v>
      </c>
    </row>
    <row r="19" spans="1:34" ht="16.5" x14ac:dyDescent="0.35">
      <c r="A19" s="14"/>
      <c r="B19" s="98">
        <v>2.87</v>
      </c>
      <c r="C19" s="98">
        <v>2.92</v>
      </c>
      <c r="D19" s="98">
        <v>2.8</v>
      </c>
      <c r="E19" s="98">
        <v>2.56</v>
      </c>
      <c r="F19" s="99">
        <v>2.54</v>
      </c>
      <c r="G19" s="25"/>
      <c r="H19" s="98">
        <v>1.84</v>
      </c>
      <c r="I19" s="98">
        <v>1.97</v>
      </c>
      <c r="J19" s="98">
        <v>2.0099999999999998</v>
      </c>
      <c r="K19" s="98">
        <v>2.0499999999999998</v>
      </c>
      <c r="L19" s="98">
        <v>2.02</v>
      </c>
      <c r="M19" s="98">
        <v>2.0499999999999998</v>
      </c>
      <c r="N19" s="98">
        <v>2.04</v>
      </c>
      <c r="O19" s="98">
        <v>1.99</v>
      </c>
      <c r="P19" s="98">
        <v>1.96</v>
      </c>
      <c r="Q19" s="99">
        <v>1.94</v>
      </c>
      <c r="R19" s="14"/>
      <c r="S19" s="98">
        <v>2.08</v>
      </c>
      <c r="T19" s="98">
        <v>2.16</v>
      </c>
      <c r="U19" s="98">
        <v>2.37</v>
      </c>
      <c r="V19" s="98">
        <v>2.4300000000000002</v>
      </c>
      <c r="W19" s="99">
        <v>2.4300000000000002</v>
      </c>
      <c r="X19" s="25"/>
      <c r="Y19" s="98">
        <v>4.13</v>
      </c>
      <c r="Z19" s="98">
        <v>4.12</v>
      </c>
      <c r="AA19" s="98">
        <v>4.1100000000000003</v>
      </c>
      <c r="AB19" s="98">
        <v>4.2300000000000004</v>
      </c>
      <c r="AC19" s="98">
        <v>4.42</v>
      </c>
      <c r="AD19" s="98">
        <v>4.51</v>
      </c>
      <c r="AE19" s="98">
        <v>4.51</v>
      </c>
      <c r="AF19" s="98">
        <v>4.4800000000000004</v>
      </c>
      <c r="AG19" s="98">
        <v>4.34</v>
      </c>
      <c r="AH19" s="99">
        <v>3.99</v>
      </c>
    </row>
    <row r="20" spans="1:34" ht="16.5" x14ac:dyDescent="0.35">
      <c r="A20" s="14"/>
      <c r="B20" s="98">
        <v>2.86</v>
      </c>
      <c r="C20" s="98">
        <v>2.89</v>
      </c>
      <c r="D20" s="98">
        <v>2.87</v>
      </c>
      <c r="E20" s="98">
        <v>2.62</v>
      </c>
      <c r="F20" s="99">
        <v>2.5099999999999998</v>
      </c>
      <c r="G20" s="25"/>
      <c r="H20" s="98">
        <v>1.97</v>
      </c>
      <c r="I20" s="98">
        <v>2.13</v>
      </c>
      <c r="J20" s="98">
        <v>2.15</v>
      </c>
      <c r="K20" s="98">
        <v>2.14</v>
      </c>
      <c r="L20" s="98">
        <v>2.15</v>
      </c>
      <c r="M20" s="98">
        <v>2.16</v>
      </c>
      <c r="N20" s="98">
        <v>2.13</v>
      </c>
      <c r="O20" s="98">
        <v>2.14</v>
      </c>
      <c r="P20" s="98">
        <v>1.98</v>
      </c>
      <c r="Q20" s="99">
        <v>2</v>
      </c>
      <c r="R20" s="14"/>
      <c r="S20" s="98">
        <v>2.15</v>
      </c>
      <c r="T20" s="98">
        <v>2.12</v>
      </c>
      <c r="U20" s="98">
        <v>2.2999999999999998</v>
      </c>
      <c r="V20" s="98">
        <v>2.38</v>
      </c>
      <c r="W20" s="99">
        <v>2.4500000000000002</v>
      </c>
      <c r="X20" s="25"/>
      <c r="Y20" s="98">
        <v>4.0599999999999996</v>
      </c>
      <c r="Z20" s="98">
        <v>4.1500000000000004</v>
      </c>
      <c r="AA20" s="98">
        <v>4.1100000000000003</v>
      </c>
      <c r="AB20" s="98">
        <v>4.22</v>
      </c>
      <c r="AC20" s="98">
        <v>4.4000000000000004</v>
      </c>
      <c r="AD20" s="98">
        <v>4.5199999999999996</v>
      </c>
      <c r="AE20" s="98">
        <v>4.5</v>
      </c>
      <c r="AF20" s="98">
        <v>4.5</v>
      </c>
      <c r="AG20" s="98">
        <v>4.3099999999999996</v>
      </c>
      <c r="AH20" s="99">
        <v>4.0599999999999996</v>
      </c>
    </row>
    <row r="21" spans="1:34" ht="16.5" x14ac:dyDescent="0.35">
      <c r="A21" s="14"/>
      <c r="B21" s="98">
        <v>2.85</v>
      </c>
      <c r="C21" s="98">
        <v>2.86</v>
      </c>
      <c r="D21" s="98">
        <v>2.84</v>
      </c>
      <c r="E21" s="98">
        <v>2.6</v>
      </c>
      <c r="F21" s="99">
        <v>2.52</v>
      </c>
      <c r="G21" s="25"/>
      <c r="H21" s="98">
        <v>1.93</v>
      </c>
      <c r="I21" s="98">
        <v>2.0299999999999998</v>
      </c>
      <c r="J21" s="98">
        <v>2.1</v>
      </c>
      <c r="K21" s="98">
        <v>2.11</v>
      </c>
      <c r="L21" s="98">
        <v>2.11</v>
      </c>
      <c r="M21" s="98">
        <v>2.15</v>
      </c>
      <c r="N21" s="98">
        <v>2.09</v>
      </c>
      <c r="O21" s="98">
        <v>2.08</v>
      </c>
      <c r="P21" s="98">
        <v>1.98</v>
      </c>
      <c r="Q21" s="99">
        <v>1.98</v>
      </c>
      <c r="R21" s="14"/>
      <c r="S21" s="98">
        <v>2.13</v>
      </c>
      <c r="T21" s="98">
        <v>2.14</v>
      </c>
      <c r="U21" s="98">
        <v>2.33</v>
      </c>
      <c r="V21" s="98">
        <v>2.41</v>
      </c>
      <c r="W21" s="99">
        <v>2.4</v>
      </c>
      <c r="X21" s="25"/>
      <c r="Y21" s="98">
        <v>4.1100000000000003</v>
      </c>
      <c r="Z21" s="98">
        <v>4.1900000000000004</v>
      </c>
      <c r="AA21" s="98">
        <v>4.16</v>
      </c>
      <c r="AB21" s="98">
        <v>4.2699999999999996</v>
      </c>
      <c r="AC21" s="98">
        <v>4.42</v>
      </c>
      <c r="AD21" s="98">
        <v>4.4800000000000004</v>
      </c>
      <c r="AE21" s="98">
        <v>4.55</v>
      </c>
      <c r="AF21" s="98">
        <v>4.46</v>
      </c>
      <c r="AG21" s="98">
        <v>4.38</v>
      </c>
      <c r="AH21" s="99">
        <v>4.1100000000000003</v>
      </c>
    </row>
    <row r="22" spans="1:34" ht="16.5" x14ac:dyDescent="0.35">
      <c r="A22" s="14"/>
      <c r="B22" s="98">
        <v>2.88</v>
      </c>
      <c r="C22" s="98">
        <v>2.92</v>
      </c>
      <c r="D22" s="98">
        <v>2.83</v>
      </c>
      <c r="E22" s="98">
        <v>2.6</v>
      </c>
      <c r="F22" s="99">
        <v>2.54</v>
      </c>
      <c r="G22" s="25"/>
      <c r="H22" s="98">
        <v>1.93</v>
      </c>
      <c r="I22" s="98">
        <v>2.11</v>
      </c>
      <c r="J22" s="98">
        <v>2.16</v>
      </c>
      <c r="K22" s="98">
        <v>2.13</v>
      </c>
      <c r="L22" s="98">
        <v>2.12</v>
      </c>
      <c r="M22" s="98">
        <v>2.15</v>
      </c>
      <c r="N22" s="98">
        <v>2.13</v>
      </c>
      <c r="O22" s="98">
        <v>2.12</v>
      </c>
      <c r="P22" s="98">
        <v>1.96</v>
      </c>
      <c r="Q22" s="99">
        <v>2</v>
      </c>
      <c r="R22" s="14"/>
      <c r="S22" s="98">
        <v>2.12</v>
      </c>
      <c r="T22" s="98">
        <v>2.15</v>
      </c>
      <c r="U22" s="98">
        <v>2.31</v>
      </c>
      <c r="V22" s="98">
        <v>2.44</v>
      </c>
      <c r="W22" s="99">
        <v>2.4700000000000002</v>
      </c>
      <c r="X22" s="25"/>
      <c r="Y22" s="98">
        <v>4.12</v>
      </c>
      <c r="Z22" s="98">
        <v>4.1900000000000004</v>
      </c>
      <c r="AA22" s="98">
        <v>4.16</v>
      </c>
      <c r="AB22" s="98">
        <v>4.2699999999999996</v>
      </c>
      <c r="AC22" s="98">
        <v>4.49</v>
      </c>
      <c r="AD22" s="98">
        <v>4.4800000000000004</v>
      </c>
      <c r="AE22" s="98">
        <v>4.5</v>
      </c>
      <c r="AF22" s="98">
        <v>4.5</v>
      </c>
      <c r="AG22" s="98">
        <v>4.37</v>
      </c>
      <c r="AH22" s="99">
        <v>4.1100000000000003</v>
      </c>
    </row>
    <row r="23" spans="1:34" thickBot="1" x14ac:dyDescent="0.4">
      <c r="A23" s="107"/>
      <c r="B23" s="117">
        <v>2.86</v>
      </c>
      <c r="C23" s="117">
        <v>2.87</v>
      </c>
      <c r="D23" s="117">
        <v>2.83</v>
      </c>
      <c r="E23" s="117">
        <v>2.61</v>
      </c>
      <c r="F23" s="118">
        <v>2.56</v>
      </c>
      <c r="G23" s="106"/>
      <c r="H23" s="117">
        <v>1.95</v>
      </c>
      <c r="I23" s="117">
        <v>2.1</v>
      </c>
      <c r="J23" s="117">
        <v>2.13</v>
      </c>
      <c r="K23" s="117">
        <v>2.11</v>
      </c>
      <c r="L23" s="117">
        <v>2.0499999999999998</v>
      </c>
      <c r="M23" s="117">
        <v>2.06</v>
      </c>
      <c r="N23" s="117">
        <v>2.0099999999999998</v>
      </c>
      <c r="O23" s="117">
        <v>2.0299999999999998</v>
      </c>
      <c r="P23" s="117">
        <v>1.9</v>
      </c>
      <c r="Q23" s="118">
        <v>1.94</v>
      </c>
      <c r="R23" s="107"/>
      <c r="S23" s="117">
        <v>2.1</v>
      </c>
      <c r="T23" s="117">
        <v>2.12</v>
      </c>
      <c r="U23" s="117">
        <v>2.39</v>
      </c>
      <c r="V23" s="117">
        <v>2.38</v>
      </c>
      <c r="W23" s="118">
        <v>2.44</v>
      </c>
      <c r="X23" s="106"/>
      <c r="Y23" s="117">
        <v>4.08</v>
      </c>
      <c r="Z23" s="117">
        <v>4.12</v>
      </c>
      <c r="AA23" s="117">
        <v>4.0999999999999996</v>
      </c>
      <c r="AB23" s="117">
        <v>4.2300000000000004</v>
      </c>
      <c r="AC23" s="117">
        <v>4.43</v>
      </c>
      <c r="AD23" s="117">
        <v>4.53</v>
      </c>
      <c r="AE23" s="117">
        <v>4.47</v>
      </c>
      <c r="AF23" s="117">
        <v>4.4000000000000004</v>
      </c>
      <c r="AG23" s="117">
        <v>4.3600000000000003</v>
      </c>
      <c r="AH23" s="118">
        <v>4.09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0.30355999999999916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0.29780000000000006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0.88240000000000141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1.3746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0.52928410256410119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0.45815384615384624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0.63547325102880758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0.90912698412698423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1.7148804923076877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1.4844184615384619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0.82357333333333471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1.3746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0.27</v>
      </c>
      <c r="C33" s="67">
        <f t="shared" ref="C33:F33" si="0">C4-C14</f>
        <v>0.31000000000000005</v>
      </c>
      <c r="D33" s="67">
        <f t="shared" si="0"/>
        <v>0.2799999999999998</v>
      </c>
      <c r="E33" s="67">
        <f t="shared" si="0"/>
        <v>0.30000000000000027</v>
      </c>
      <c r="F33" s="68">
        <f t="shared" si="0"/>
        <v>0.31000000000000005</v>
      </c>
      <c r="G33" s="69" t="s">
        <v>56</v>
      </c>
      <c r="H33" s="22">
        <f>H4-H14</f>
        <v>0.33999999999999986</v>
      </c>
      <c r="I33" s="22">
        <f t="shared" ref="I33:Q33" si="1">I4-I14</f>
        <v>0.31000000000000005</v>
      </c>
      <c r="J33" s="22">
        <f t="shared" si="1"/>
        <v>0.37999999999999989</v>
      </c>
      <c r="K33" s="22">
        <f t="shared" si="1"/>
        <v>0.25999999999999979</v>
      </c>
      <c r="L33" s="22">
        <f t="shared" si="1"/>
        <v>0.31000000000000005</v>
      </c>
      <c r="M33" s="22">
        <f t="shared" si="1"/>
        <v>0.31000000000000005</v>
      </c>
      <c r="N33" s="22">
        <f t="shared" si="1"/>
        <v>0.37000000000000011</v>
      </c>
      <c r="O33" s="22">
        <f t="shared" si="1"/>
        <v>0.31000000000000005</v>
      </c>
      <c r="P33" s="22">
        <f t="shared" si="1"/>
        <v>0.32000000000000028</v>
      </c>
      <c r="Q33" s="70">
        <f t="shared" si="1"/>
        <v>0.34000000000000008</v>
      </c>
      <c r="R33" s="66" t="s">
        <v>52</v>
      </c>
      <c r="S33" s="67">
        <f>S4-S14</f>
        <v>1.0099999999999998</v>
      </c>
      <c r="T33" s="67">
        <f t="shared" ref="T33:W33" si="2">T4-T14</f>
        <v>1.0400000000000003</v>
      </c>
      <c r="U33" s="67">
        <f t="shared" si="2"/>
        <v>1.02</v>
      </c>
      <c r="V33" s="67">
        <f t="shared" si="2"/>
        <v>1</v>
      </c>
      <c r="W33" s="68">
        <f t="shared" si="2"/>
        <v>0.94</v>
      </c>
      <c r="X33" s="69" t="s">
        <v>56</v>
      </c>
      <c r="Y33" s="22">
        <f>Y4-Y14</f>
        <v>1.4499999999999997</v>
      </c>
      <c r="Z33" s="22">
        <f t="shared" ref="Z33:AH33" si="3">Z4-Z14</f>
        <v>1.5299999999999994</v>
      </c>
      <c r="AA33" s="22">
        <f t="shared" si="3"/>
        <v>1.5</v>
      </c>
      <c r="AB33" s="22">
        <f t="shared" si="3"/>
        <v>1.4400000000000004</v>
      </c>
      <c r="AC33" s="22">
        <f t="shared" si="3"/>
        <v>1.4399999999999995</v>
      </c>
      <c r="AD33" s="22">
        <f t="shared" si="3"/>
        <v>1.5</v>
      </c>
      <c r="AE33" s="22">
        <f t="shared" si="3"/>
        <v>1.4500000000000002</v>
      </c>
      <c r="AF33" s="22">
        <f t="shared" si="3"/>
        <v>1.5099999999999998</v>
      </c>
      <c r="AG33" s="22">
        <f t="shared" si="3"/>
        <v>1.54</v>
      </c>
      <c r="AH33" s="70">
        <f t="shared" si="3"/>
        <v>1.29</v>
      </c>
    </row>
    <row r="34" spans="1:34" ht="16.5" x14ac:dyDescent="0.35">
      <c r="A34" s="55"/>
      <c r="B34" s="54">
        <f t="shared" ref="B34:F42" si="4">B5-B15</f>
        <v>0.2799999999999998</v>
      </c>
      <c r="C34" s="54">
        <f t="shared" si="4"/>
        <v>0.25999999999999979</v>
      </c>
      <c r="D34" s="54">
        <f t="shared" si="4"/>
        <v>0.27</v>
      </c>
      <c r="E34" s="54">
        <f t="shared" si="4"/>
        <v>0.29000000000000004</v>
      </c>
      <c r="F34" s="56">
        <f t="shared" si="4"/>
        <v>0.28000000000000025</v>
      </c>
      <c r="G34" s="71"/>
      <c r="H34" s="22">
        <f t="shared" ref="H34:Q42" si="5">H5-H15</f>
        <v>0.30999999999999983</v>
      </c>
      <c r="I34" s="22">
        <f t="shared" si="5"/>
        <v>0.31000000000000005</v>
      </c>
      <c r="J34" s="22">
        <f t="shared" si="5"/>
        <v>0.33000000000000007</v>
      </c>
      <c r="K34" s="22">
        <f t="shared" si="5"/>
        <v>0.32000000000000028</v>
      </c>
      <c r="L34" s="22">
        <f t="shared" si="5"/>
        <v>0.33000000000000007</v>
      </c>
      <c r="M34" s="22">
        <f t="shared" si="5"/>
        <v>0.33000000000000007</v>
      </c>
      <c r="N34" s="22">
        <f t="shared" si="5"/>
        <v>0.2799999999999998</v>
      </c>
      <c r="O34" s="22">
        <f t="shared" si="5"/>
        <v>0.26000000000000023</v>
      </c>
      <c r="P34" s="22">
        <f t="shared" si="5"/>
        <v>0.27</v>
      </c>
      <c r="Q34" s="70">
        <f t="shared" si="5"/>
        <v>0.29000000000000026</v>
      </c>
      <c r="R34" s="55"/>
      <c r="S34" s="54">
        <f t="shared" ref="S34:W42" si="6">S5-S15</f>
        <v>1</v>
      </c>
      <c r="T34" s="54">
        <f t="shared" si="6"/>
        <v>1.0300000000000002</v>
      </c>
      <c r="U34" s="54">
        <f t="shared" si="6"/>
        <v>0.98</v>
      </c>
      <c r="V34" s="54">
        <f t="shared" si="6"/>
        <v>1.0299999999999998</v>
      </c>
      <c r="W34" s="56">
        <f t="shared" si="6"/>
        <v>0.96</v>
      </c>
      <c r="X34" s="71"/>
      <c r="Y34" s="22">
        <f t="shared" ref="Y34:AH42" si="7">Y5-Y15</f>
        <v>1.6</v>
      </c>
      <c r="Z34" s="22">
        <f t="shared" si="7"/>
        <v>1.5899999999999999</v>
      </c>
      <c r="AA34" s="22">
        <f t="shared" si="7"/>
        <v>1.5199999999999996</v>
      </c>
      <c r="AB34" s="22">
        <f t="shared" si="7"/>
        <v>1.6399999999999997</v>
      </c>
      <c r="AC34" s="22">
        <f t="shared" si="7"/>
        <v>1.6099999999999994</v>
      </c>
      <c r="AD34" s="22">
        <f t="shared" si="7"/>
        <v>1.54</v>
      </c>
      <c r="AE34" s="22">
        <f t="shared" si="7"/>
        <v>1.67</v>
      </c>
      <c r="AF34" s="22">
        <f t="shared" si="7"/>
        <v>1.54</v>
      </c>
      <c r="AG34" s="22">
        <f t="shared" si="7"/>
        <v>1.5300000000000002</v>
      </c>
      <c r="AH34" s="70">
        <f t="shared" si="7"/>
        <v>1.4900000000000002</v>
      </c>
    </row>
    <row r="35" spans="1:34" ht="16.5" x14ac:dyDescent="0.35">
      <c r="A35" s="55"/>
      <c r="B35" s="54">
        <f t="shared" si="4"/>
        <v>0.27800000000000002</v>
      </c>
      <c r="C35" s="54">
        <f t="shared" si="4"/>
        <v>0.27</v>
      </c>
      <c r="D35" s="54">
        <f t="shared" si="4"/>
        <v>0.29999999999999982</v>
      </c>
      <c r="E35" s="54">
        <f t="shared" si="4"/>
        <v>0.23999999999999977</v>
      </c>
      <c r="F35" s="56">
        <f t="shared" si="4"/>
        <v>0.27</v>
      </c>
      <c r="G35" s="71"/>
      <c r="H35" s="22">
        <f t="shared" si="5"/>
        <v>0.26</v>
      </c>
      <c r="I35" s="22">
        <f t="shared" si="5"/>
        <v>0.33000000000000007</v>
      </c>
      <c r="J35" s="22">
        <f t="shared" si="5"/>
        <v>0.31000000000000005</v>
      </c>
      <c r="K35" s="22">
        <f t="shared" si="5"/>
        <v>0.35000000000000009</v>
      </c>
      <c r="L35" s="22">
        <f t="shared" si="5"/>
        <v>0.33000000000000007</v>
      </c>
      <c r="M35" s="22">
        <f t="shared" si="5"/>
        <v>0.33999999999999986</v>
      </c>
      <c r="N35" s="22">
        <f t="shared" si="5"/>
        <v>0.31000000000000005</v>
      </c>
      <c r="O35" s="22">
        <f t="shared" si="5"/>
        <v>0.32000000000000006</v>
      </c>
      <c r="P35" s="22">
        <f t="shared" si="5"/>
        <v>0.26</v>
      </c>
      <c r="Q35" s="70">
        <f t="shared" si="5"/>
        <v>0.28000000000000003</v>
      </c>
      <c r="R35" s="55"/>
      <c r="S35" s="54">
        <f t="shared" si="6"/>
        <v>0.95000000000000018</v>
      </c>
      <c r="T35" s="54">
        <f t="shared" si="6"/>
        <v>1.0000000000000002</v>
      </c>
      <c r="U35" s="54">
        <f t="shared" si="6"/>
        <v>0.95000000000000018</v>
      </c>
      <c r="V35" s="54">
        <f t="shared" si="6"/>
        <v>1.0300000000000002</v>
      </c>
      <c r="W35" s="56">
        <f t="shared" si="6"/>
        <v>0.99000000000000021</v>
      </c>
      <c r="X35" s="71"/>
      <c r="Y35" s="22">
        <f t="shared" si="7"/>
        <v>1.5899999999999999</v>
      </c>
      <c r="Z35" s="22">
        <f t="shared" si="7"/>
        <v>1.5599999999999996</v>
      </c>
      <c r="AA35" s="22">
        <f t="shared" si="7"/>
        <v>1.58</v>
      </c>
      <c r="AB35" s="22">
        <f t="shared" si="7"/>
        <v>1.5899999999999999</v>
      </c>
      <c r="AC35" s="22">
        <f t="shared" si="7"/>
        <v>1.5199999999999996</v>
      </c>
      <c r="AD35" s="22">
        <f t="shared" si="7"/>
        <v>1.5100000000000007</v>
      </c>
      <c r="AE35" s="22">
        <f t="shared" si="7"/>
        <v>1.4400000000000004</v>
      </c>
      <c r="AF35" s="22">
        <f t="shared" si="7"/>
        <v>1.4600000000000009</v>
      </c>
      <c r="AG35" s="22">
        <f t="shared" si="7"/>
        <v>1.58</v>
      </c>
      <c r="AH35" s="70">
        <f t="shared" si="7"/>
        <v>1.3899999999999997</v>
      </c>
    </row>
    <row r="36" spans="1:34" ht="16.5" x14ac:dyDescent="0.35">
      <c r="A36" s="55"/>
      <c r="B36" s="54">
        <f t="shared" si="4"/>
        <v>0.24000000000000021</v>
      </c>
      <c r="C36" s="54">
        <f t="shared" si="4"/>
        <v>0.32000000000000028</v>
      </c>
      <c r="D36" s="54">
        <f t="shared" si="4"/>
        <v>0.28000000000000025</v>
      </c>
      <c r="E36" s="54">
        <f t="shared" si="4"/>
        <v>0.31000000000000005</v>
      </c>
      <c r="F36" s="56">
        <f t="shared" si="4"/>
        <v>0.31000000000000005</v>
      </c>
      <c r="G36" s="71"/>
      <c r="H36" s="22">
        <f t="shared" si="5"/>
        <v>0.31000000000000005</v>
      </c>
      <c r="I36" s="22">
        <f t="shared" si="5"/>
        <v>0.33000000000000007</v>
      </c>
      <c r="J36" s="22">
        <f t="shared" si="5"/>
        <v>0.27</v>
      </c>
      <c r="K36" s="22">
        <f t="shared" si="5"/>
        <v>0.30000000000000027</v>
      </c>
      <c r="L36" s="22">
        <f t="shared" si="5"/>
        <v>0.25</v>
      </c>
      <c r="M36" s="22">
        <f t="shared" si="5"/>
        <v>0.3400000000000003</v>
      </c>
      <c r="N36" s="22">
        <f t="shared" si="5"/>
        <v>0.33999999999999986</v>
      </c>
      <c r="O36" s="22">
        <f t="shared" si="5"/>
        <v>0.31000000000000005</v>
      </c>
      <c r="P36" s="22">
        <f t="shared" si="5"/>
        <v>0.2300000000000002</v>
      </c>
      <c r="Q36" s="70">
        <f t="shared" si="5"/>
        <v>0.31000000000000005</v>
      </c>
      <c r="R36" s="55"/>
      <c r="S36" s="54">
        <f t="shared" si="6"/>
        <v>0.92999999999999972</v>
      </c>
      <c r="T36" s="54">
        <f t="shared" si="6"/>
        <v>0.96</v>
      </c>
      <c r="U36" s="54">
        <f t="shared" si="6"/>
        <v>1.08</v>
      </c>
      <c r="V36" s="54">
        <f t="shared" si="6"/>
        <v>1.1000000000000001</v>
      </c>
      <c r="W36" s="56">
        <f t="shared" si="6"/>
        <v>1.04</v>
      </c>
      <c r="X36" s="71"/>
      <c r="Y36" s="22">
        <f t="shared" si="7"/>
        <v>1.4599999999999995</v>
      </c>
      <c r="Z36" s="22">
        <f t="shared" si="7"/>
        <v>1.4299999999999997</v>
      </c>
      <c r="AA36" s="22">
        <f t="shared" si="7"/>
        <v>1.4000000000000004</v>
      </c>
      <c r="AB36" s="22">
        <f t="shared" si="7"/>
        <v>1.5300000000000002</v>
      </c>
      <c r="AC36" s="22">
        <f t="shared" si="7"/>
        <v>1.4299999999999997</v>
      </c>
      <c r="AD36" s="22">
        <f t="shared" si="7"/>
        <v>1.4800000000000004</v>
      </c>
      <c r="AE36" s="22">
        <f t="shared" si="7"/>
        <v>1.3600000000000003</v>
      </c>
      <c r="AF36" s="22">
        <f t="shared" si="7"/>
        <v>1.4300000000000006</v>
      </c>
      <c r="AG36" s="22">
        <f t="shared" si="7"/>
        <v>1.4300000000000006</v>
      </c>
      <c r="AH36" s="70">
        <f t="shared" si="7"/>
        <v>1.37</v>
      </c>
    </row>
    <row r="37" spans="1:34" ht="16.5" x14ac:dyDescent="0.35">
      <c r="A37" s="55"/>
      <c r="B37" s="54">
        <f t="shared" si="4"/>
        <v>0.26000000000000023</v>
      </c>
      <c r="C37" s="54">
        <f t="shared" si="4"/>
        <v>0.29999999999999982</v>
      </c>
      <c r="D37" s="54">
        <f t="shared" si="4"/>
        <v>0.37000000000000011</v>
      </c>
      <c r="E37" s="54">
        <f t="shared" si="4"/>
        <v>0.37000000000000011</v>
      </c>
      <c r="F37" s="56">
        <f t="shared" si="4"/>
        <v>0.29000000000000004</v>
      </c>
      <c r="G37" s="71"/>
      <c r="H37" s="22">
        <f t="shared" si="5"/>
        <v>0.31000000000000005</v>
      </c>
      <c r="I37" s="22">
        <f t="shared" si="5"/>
        <v>0.35000000000000009</v>
      </c>
      <c r="J37" s="22">
        <f t="shared" si="5"/>
        <v>0.31000000000000005</v>
      </c>
      <c r="K37" s="22">
        <f t="shared" si="5"/>
        <v>0.2799999999999998</v>
      </c>
      <c r="L37" s="22">
        <f t="shared" si="5"/>
        <v>0.29999999999999982</v>
      </c>
      <c r="M37" s="22">
        <f t="shared" si="5"/>
        <v>0.37000000000000011</v>
      </c>
      <c r="N37" s="22">
        <f t="shared" si="5"/>
        <v>0.37000000000000011</v>
      </c>
      <c r="O37" s="22">
        <f t="shared" si="5"/>
        <v>0.29000000000000004</v>
      </c>
      <c r="P37" s="22">
        <f t="shared" si="5"/>
        <v>0.26000000000000023</v>
      </c>
      <c r="Q37" s="70">
        <f t="shared" si="5"/>
        <v>0.32000000000000028</v>
      </c>
      <c r="R37" s="55"/>
      <c r="S37" s="54">
        <f t="shared" si="6"/>
        <v>1.05</v>
      </c>
      <c r="T37" s="54">
        <f t="shared" si="6"/>
        <v>0.99</v>
      </c>
      <c r="U37" s="54">
        <f t="shared" si="6"/>
        <v>1.06</v>
      </c>
      <c r="V37" s="54">
        <f t="shared" si="6"/>
        <v>1</v>
      </c>
      <c r="W37" s="56">
        <f t="shared" si="6"/>
        <v>1</v>
      </c>
      <c r="X37" s="71"/>
      <c r="Y37" s="22">
        <f t="shared" si="7"/>
        <v>1.4100000000000001</v>
      </c>
      <c r="Z37" s="22">
        <f t="shared" si="7"/>
        <v>1.38</v>
      </c>
      <c r="AA37" s="22">
        <f t="shared" si="7"/>
        <v>1.4400000000000004</v>
      </c>
      <c r="AB37" s="22">
        <f t="shared" si="7"/>
        <v>1.4799999999999995</v>
      </c>
      <c r="AC37" s="22">
        <f t="shared" si="7"/>
        <v>1.5200000000000005</v>
      </c>
      <c r="AD37" s="22">
        <f t="shared" si="7"/>
        <v>1.5300000000000002</v>
      </c>
      <c r="AE37" s="22">
        <f t="shared" si="7"/>
        <v>1.4499999999999993</v>
      </c>
      <c r="AF37" s="22">
        <f t="shared" si="7"/>
        <v>1.4399999999999995</v>
      </c>
      <c r="AG37" s="22">
        <f t="shared" si="7"/>
        <v>1.42</v>
      </c>
      <c r="AH37" s="70">
        <f t="shared" si="7"/>
        <v>1.4699999999999998</v>
      </c>
    </row>
    <row r="38" spans="1:34" ht="16.5" x14ac:dyDescent="0.35">
      <c r="A38" s="55" t="s">
        <v>53</v>
      </c>
      <c r="B38" s="54">
        <f t="shared" si="4"/>
        <v>0.31999999999999984</v>
      </c>
      <c r="C38" s="54">
        <f t="shared" si="4"/>
        <v>0.31000000000000005</v>
      </c>
      <c r="D38" s="54">
        <f t="shared" si="4"/>
        <v>0.33000000000000007</v>
      </c>
      <c r="E38" s="54">
        <f t="shared" si="4"/>
        <v>0.33999999999999986</v>
      </c>
      <c r="F38" s="56">
        <f t="shared" si="4"/>
        <v>0.31000000000000005</v>
      </c>
      <c r="G38" s="71" t="s">
        <v>57</v>
      </c>
      <c r="H38" s="22">
        <f t="shared" si="5"/>
        <v>0.38000000000000012</v>
      </c>
      <c r="I38" s="22">
        <f t="shared" si="5"/>
        <v>0.30000000000000004</v>
      </c>
      <c r="J38" s="22">
        <f t="shared" si="5"/>
        <v>0.32000000000000028</v>
      </c>
      <c r="K38" s="22">
        <f t="shared" si="5"/>
        <v>0.29000000000000004</v>
      </c>
      <c r="L38" s="22">
        <f t="shared" si="5"/>
        <v>0.31999999999999984</v>
      </c>
      <c r="M38" s="22">
        <f t="shared" si="5"/>
        <v>0.27</v>
      </c>
      <c r="N38" s="22">
        <f t="shared" si="5"/>
        <v>0.29000000000000004</v>
      </c>
      <c r="O38" s="22">
        <f t="shared" si="5"/>
        <v>0.30999999999999983</v>
      </c>
      <c r="P38" s="22">
        <f t="shared" si="5"/>
        <v>0.31999999999999984</v>
      </c>
      <c r="Q38" s="70">
        <f t="shared" si="5"/>
        <v>0.37999999999999989</v>
      </c>
      <c r="R38" s="55" t="s">
        <v>53</v>
      </c>
      <c r="S38" s="54">
        <f t="shared" si="6"/>
        <v>0.73</v>
      </c>
      <c r="T38" s="54">
        <f t="shared" si="6"/>
        <v>0.75</v>
      </c>
      <c r="U38" s="54">
        <f t="shared" si="6"/>
        <v>0.77</v>
      </c>
      <c r="V38" s="54">
        <f t="shared" si="6"/>
        <v>0.82999999999999963</v>
      </c>
      <c r="W38" s="56">
        <f t="shared" si="6"/>
        <v>0.71999999999999975</v>
      </c>
      <c r="X38" s="71" t="s">
        <v>57</v>
      </c>
      <c r="Y38" s="22">
        <f t="shared" si="7"/>
        <v>1.1100000000000003</v>
      </c>
      <c r="Z38" s="22">
        <f t="shared" si="7"/>
        <v>1.2400000000000002</v>
      </c>
      <c r="AA38" s="22">
        <f t="shared" si="7"/>
        <v>1.1899999999999995</v>
      </c>
      <c r="AB38" s="22">
        <f t="shared" si="7"/>
        <v>1.17</v>
      </c>
      <c r="AC38" s="22">
        <f t="shared" si="7"/>
        <v>1.1799999999999997</v>
      </c>
      <c r="AD38" s="22">
        <f t="shared" si="7"/>
        <v>1.1200000000000001</v>
      </c>
      <c r="AE38" s="22">
        <f t="shared" si="7"/>
        <v>1.17</v>
      </c>
      <c r="AF38" s="22">
        <f t="shared" si="7"/>
        <v>1.2299999999999995</v>
      </c>
      <c r="AG38" s="22">
        <f t="shared" si="7"/>
        <v>1.2700000000000005</v>
      </c>
      <c r="AH38" s="70">
        <f t="shared" si="7"/>
        <v>1.3099999999999996</v>
      </c>
    </row>
    <row r="39" spans="1:34" ht="16.5" x14ac:dyDescent="0.35">
      <c r="A39" s="55"/>
      <c r="B39" s="54">
        <f t="shared" si="4"/>
        <v>0.36000000000000032</v>
      </c>
      <c r="C39" s="54">
        <f t="shared" si="4"/>
        <v>0.25</v>
      </c>
      <c r="D39" s="54">
        <f t="shared" si="4"/>
        <v>0.21999999999999975</v>
      </c>
      <c r="E39" s="54">
        <f t="shared" si="4"/>
        <v>0.29999999999999982</v>
      </c>
      <c r="F39" s="56">
        <f t="shared" si="4"/>
        <v>0.35000000000000009</v>
      </c>
      <c r="G39" s="71"/>
      <c r="H39" s="22">
        <f t="shared" si="5"/>
        <v>0.28000000000000003</v>
      </c>
      <c r="I39" s="22">
        <f t="shared" si="5"/>
        <v>0.31000000000000005</v>
      </c>
      <c r="J39" s="22">
        <f t="shared" si="5"/>
        <v>0.26000000000000023</v>
      </c>
      <c r="K39" s="22">
        <f t="shared" si="5"/>
        <v>0.33000000000000007</v>
      </c>
      <c r="L39" s="22">
        <f t="shared" si="5"/>
        <v>0.25</v>
      </c>
      <c r="M39" s="22">
        <f t="shared" si="5"/>
        <v>0.25999999999999979</v>
      </c>
      <c r="N39" s="22">
        <f t="shared" si="5"/>
        <v>0.20999999999999996</v>
      </c>
      <c r="O39" s="22">
        <f t="shared" si="5"/>
        <v>0.31999999999999984</v>
      </c>
      <c r="P39" s="22">
        <f t="shared" si="5"/>
        <v>0.31000000000000005</v>
      </c>
      <c r="Q39" s="70">
        <f t="shared" si="5"/>
        <v>0.39999999999999991</v>
      </c>
      <c r="R39" s="55"/>
      <c r="S39" s="54">
        <f t="shared" si="6"/>
        <v>0.71</v>
      </c>
      <c r="T39" s="54">
        <f t="shared" si="6"/>
        <v>0.75999999999999979</v>
      </c>
      <c r="U39" s="54">
        <f t="shared" si="6"/>
        <v>0.74000000000000021</v>
      </c>
      <c r="V39" s="54">
        <f t="shared" si="6"/>
        <v>0.81</v>
      </c>
      <c r="W39" s="56">
        <f t="shared" si="6"/>
        <v>0.71999999999999975</v>
      </c>
      <c r="X39" s="71"/>
      <c r="Y39" s="22">
        <f t="shared" si="7"/>
        <v>1.3500000000000005</v>
      </c>
      <c r="Z39" s="22">
        <f t="shared" si="7"/>
        <v>1.2799999999999994</v>
      </c>
      <c r="AA39" s="22">
        <f t="shared" si="7"/>
        <v>1.2399999999999993</v>
      </c>
      <c r="AB39" s="22">
        <f t="shared" si="7"/>
        <v>1.3399999999999999</v>
      </c>
      <c r="AC39" s="22">
        <f t="shared" si="7"/>
        <v>1.38</v>
      </c>
      <c r="AD39" s="22">
        <f t="shared" si="7"/>
        <v>1.2400000000000002</v>
      </c>
      <c r="AE39" s="22">
        <f t="shared" si="7"/>
        <v>1.1900000000000004</v>
      </c>
      <c r="AF39" s="22">
        <f t="shared" si="7"/>
        <v>1.2800000000000002</v>
      </c>
      <c r="AG39" s="22">
        <f t="shared" si="7"/>
        <v>1.37</v>
      </c>
      <c r="AH39" s="70">
        <f t="shared" si="7"/>
        <v>1.3100000000000005</v>
      </c>
    </row>
    <row r="40" spans="1:34" ht="16.5" x14ac:dyDescent="0.35">
      <c r="A40" s="55"/>
      <c r="B40" s="54">
        <f t="shared" si="4"/>
        <v>0.33000000000000007</v>
      </c>
      <c r="C40" s="54">
        <f t="shared" si="4"/>
        <v>0.35000000000000009</v>
      </c>
      <c r="D40" s="54">
        <f t="shared" si="4"/>
        <v>0.22999999999999998</v>
      </c>
      <c r="E40" s="54">
        <f t="shared" si="4"/>
        <v>0.33000000000000007</v>
      </c>
      <c r="F40" s="56">
        <f t="shared" si="4"/>
        <v>0.31999999999999984</v>
      </c>
      <c r="G40" s="71"/>
      <c r="H40" s="22">
        <f t="shared" si="5"/>
        <v>0.26</v>
      </c>
      <c r="I40" s="22">
        <f t="shared" si="5"/>
        <v>0.19000000000000039</v>
      </c>
      <c r="J40" s="22">
        <f t="shared" si="5"/>
        <v>0.22999999999999998</v>
      </c>
      <c r="K40" s="22">
        <f t="shared" si="5"/>
        <v>0.31000000000000005</v>
      </c>
      <c r="L40" s="22">
        <f t="shared" si="5"/>
        <v>0.25</v>
      </c>
      <c r="M40" s="22">
        <f t="shared" si="5"/>
        <v>0.2200000000000002</v>
      </c>
      <c r="N40" s="22">
        <f t="shared" si="5"/>
        <v>0.27</v>
      </c>
      <c r="O40" s="22">
        <f t="shared" si="5"/>
        <v>0.31000000000000005</v>
      </c>
      <c r="P40" s="22">
        <f t="shared" si="5"/>
        <v>0.31000000000000005</v>
      </c>
      <c r="Q40" s="70">
        <f t="shared" si="5"/>
        <v>0.29999999999999982</v>
      </c>
      <c r="R40" s="55"/>
      <c r="S40" s="54">
        <f t="shared" si="6"/>
        <v>0.71</v>
      </c>
      <c r="T40" s="54">
        <f t="shared" si="6"/>
        <v>0.79999999999999982</v>
      </c>
      <c r="U40" s="54">
        <f t="shared" si="6"/>
        <v>0.75999999999999979</v>
      </c>
      <c r="V40" s="54">
        <f t="shared" si="6"/>
        <v>0.73</v>
      </c>
      <c r="W40" s="56">
        <f t="shared" si="6"/>
        <v>0.80000000000000027</v>
      </c>
      <c r="X40" s="71"/>
      <c r="Y40" s="22">
        <f t="shared" si="7"/>
        <v>1.3099999999999996</v>
      </c>
      <c r="Z40" s="22">
        <f t="shared" si="7"/>
        <v>1.2799999999999994</v>
      </c>
      <c r="AA40" s="22">
        <f t="shared" si="7"/>
        <v>1.33</v>
      </c>
      <c r="AB40" s="22">
        <f t="shared" si="7"/>
        <v>1.2400000000000002</v>
      </c>
      <c r="AC40" s="22">
        <f t="shared" si="7"/>
        <v>1.29</v>
      </c>
      <c r="AD40" s="22">
        <f t="shared" si="7"/>
        <v>1.3199999999999994</v>
      </c>
      <c r="AE40" s="22">
        <f t="shared" si="7"/>
        <v>1.2999999999999998</v>
      </c>
      <c r="AF40" s="22">
        <f t="shared" si="7"/>
        <v>1.2800000000000002</v>
      </c>
      <c r="AG40" s="22">
        <f t="shared" si="7"/>
        <v>1.25</v>
      </c>
      <c r="AH40" s="70">
        <f t="shared" si="7"/>
        <v>1.3899999999999997</v>
      </c>
    </row>
    <row r="41" spans="1:34" ht="16.5" x14ac:dyDescent="0.35">
      <c r="A41" s="55"/>
      <c r="B41" s="54">
        <f t="shared" si="4"/>
        <v>0.36000000000000032</v>
      </c>
      <c r="C41" s="54">
        <f t="shared" si="4"/>
        <v>0.31000000000000005</v>
      </c>
      <c r="D41" s="54">
        <f t="shared" si="4"/>
        <v>0.35000000000000009</v>
      </c>
      <c r="E41" s="54">
        <f t="shared" si="4"/>
        <v>0.33999999999999986</v>
      </c>
      <c r="F41" s="56">
        <f t="shared" si="4"/>
        <v>0.37000000000000011</v>
      </c>
      <c r="G41" s="71"/>
      <c r="H41" s="22">
        <f t="shared" si="5"/>
        <v>0.29000000000000026</v>
      </c>
      <c r="I41" s="22">
        <f t="shared" si="5"/>
        <v>0.20999999999999996</v>
      </c>
      <c r="J41" s="22">
        <f t="shared" si="5"/>
        <v>0.29000000000000004</v>
      </c>
      <c r="K41" s="22">
        <f t="shared" si="5"/>
        <v>0.31000000000000005</v>
      </c>
      <c r="L41" s="22">
        <f t="shared" si="5"/>
        <v>0.25999999999999979</v>
      </c>
      <c r="M41" s="22">
        <f t="shared" si="5"/>
        <v>0.26000000000000023</v>
      </c>
      <c r="N41" s="22">
        <f t="shared" si="5"/>
        <v>0.30000000000000027</v>
      </c>
      <c r="O41" s="22">
        <f t="shared" si="5"/>
        <v>0.29999999999999982</v>
      </c>
      <c r="P41" s="22">
        <f t="shared" si="5"/>
        <v>0.29999999999999982</v>
      </c>
      <c r="Q41" s="70">
        <f t="shared" si="5"/>
        <v>0.29999999999999982</v>
      </c>
      <c r="R41" s="55"/>
      <c r="S41" s="54">
        <f t="shared" si="6"/>
        <v>0.75</v>
      </c>
      <c r="T41" s="54">
        <f t="shared" si="6"/>
        <v>0.85000000000000009</v>
      </c>
      <c r="U41" s="54">
        <f t="shared" si="6"/>
        <v>0.81999999999999984</v>
      </c>
      <c r="V41" s="54">
        <f t="shared" si="6"/>
        <v>0.81999999999999984</v>
      </c>
      <c r="W41" s="56">
        <f t="shared" si="6"/>
        <v>0.71</v>
      </c>
      <c r="X41" s="71"/>
      <c r="Y41" s="22">
        <f t="shared" si="7"/>
        <v>1.2599999999999998</v>
      </c>
      <c r="Z41" s="22">
        <f t="shared" si="7"/>
        <v>1.3099999999999996</v>
      </c>
      <c r="AA41" s="22">
        <f t="shared" si="7"/>
        <v>1.25</v>
      </c>
      <c r="AB41" s="22">
        <f t="shared" si="7"/>
        <v>1.2600000000000007</v>
      </c>
      <c r="AC41" s="22">
        <f t="shared" si="7"/>
        <v>1.1299999999999999</v>
      </c>
      <c r="AD41" s="22">
        <f t="shared" si="7"/>
        <v>1.2599999999999998</v>
      </c>
      <c r="AE41" s="22">
        <f t="shared" si="7"/>
        <v>1.21</v>
      </c>
      <c r="AF41" s="22">
        <f t="shared" si="7"/>
        <v>1.17</v>
      </c>
      <c r="AG41" s="22">
        <f t="shared" si="7"/>
        <v>1.2599999999999998</v>
      </c>
      <c r="AH41" s="70">
        <f t="shared" si="7"/>
        <v>1.2999999999999998</v>
      </c>
    </row>
    <row r="42" spans="1:34" thickBot="1" x14ac:dyDescent="0.4">
      <c r="A42" s="57"/>
      <c r="B42" s="58">
        <f t="shared" si="4"/>
        <v>0.31000000000000005</v>
      </c>
      <c r="C42" s="58">
        <f t="shared" si="4"/>
        <v>0.31999999999999984</v>
      </c>
      <c r="D42" s="58">
        <f t="shared" si="4"/>
        <v>0.29999999999999982</v>
      </c>
      <c r="E42" s="58">
        <f t="shared" si="4"/>
        <v>0.27</v>
      </c>
      <c r="F42" s="59">
        <f t="shared" si="4"/>
        <v>0.33999999999999986</v>
      </c>
      <c r="G42" s="73"/>
      <c r="H42" s="36">
        <f t="shared" si="5"/>
        <v>0.28000000000000003</v>
      </c>
      <c r="I42" s="36">
        <f t="shared" si="5"/>
        <v>0.20999999999999996</v>
      </c>
      <c r="J42" s="36">
        <f t="shared" si="5"/>
        <v>0.30000000000000027</v>
      </c>
      <c r="K42" s="36">
        <f t="shared" si="5"/>
        <v>0.22999999999999998</v>
      </c>
      <c r="L42" s="36">
        <f t="shared" si="5"/>
        <v>0.27</v>
      </c>
      <c r="M42" s="36">
        <f t="shared" si="5"/>
        <v>0.31000000000000005</v>
      </c>
      <c r="N42" s="36">
        <f t="shared" si="5"/>
        <v>0.28000000000000025</v>
      </c>
      <c r="O42" s="36">
        <f t="shared" si="5"/>
        <v>0.24000000000000021</v>
      </c>
      <c r="P42" s="36">
        <f t="shared" si="5"/>
        <v>0.29000000000000004</v>
      </c>
      <c r="Q42" s="74">
        <f t="shared" si="5"/>
        <v>0.27</v>
      </c>
      <c r="R42" s="57"/>
      <c r="S42" s="58">
        <f t="shared" si="6"/>
        <v>0.73999999999999977</v>
      </c>
      <c r="T42" s="58">
        <f t="shared" si="6"/>
        <v>0.75999999999999979</v>
      </c>
      <c r="U42" s="58">
        <f t="shared" si="6"/>
        <v>0.75999999999999979</v>
      </c>
      <c r="V42" s="58">
        <f t="shared" si="6"/>
        <v>0.74000000000000021</v>
      </c>
      <c r="W42" s="59">
        <f t="shared" si="6"/>
        <v>0.69</v>
      </c>
      <c r="X42" s="73"/>
      <c r="Y42" s="36">
        <f t="shared" si="7"/>
        <v>1.3099999999999996</v>
      </c>
      <c r="Z42" s="36">
        <f t="shared" si="7"/>
        <v>1.2699999999999996</v>
      </c>
      <c r="AA42" s="36">
        <f t="shared" si="7"/>
        <v>1.2400000000000002</v>
      </c>
      <c r="AB42" s="36">
        <f t="shared" si="7"/>
        <v>1.2699999999999996</v>
      </c>
      <c r="AC42" s="36">
        <f t="shared" si="7"/>
        <v>1.2400000000000002</v>
      </c>
      <c r="AD42" s="36">
        <f t="shared" si="7"/>
        <v>1.2299999999999995</v>
      </c>
      <c r="AE42" s="36">
        <f t="shared" si="7"/>
        <v>1.21</v>
      </c>
      <c r="AF42" s="36">
        <f t="shared" si="7"/>
        <v>1.33</v>
      </c>
      <c r="AG42" s="36">
        <f t="shared" si="7"/>
        <v>1.2299999999999995</v>
      </c>
      <c r="AH42" s="74">
        <f t="shared" si="7"/>
        <v>1.2999999999999998</v>
      </c>
    </row>
    <row r="43" spans="1:34" thickTop="1" x14ac:dyDescent="0.35">
      <c r="A43" s="82" t="s">
        <v>65</v>
      </c>
      <c r="B43" s="60">
        <f>AVERAGE(B33:F37)</f>
        <v>0.29032000000000002</v>
      </c>
      <c r="C43" s="64" t="s">
        <v>51</v>
      </c>
      <c r="D43" s="60">
        <f>MAX(B33:F37)-MIN(B33:F37)</f>
        <v>0.13000000000000034</v>
      </c>
      <c r="E43" s="64" t="s">
        <v>50</v>
      </c>
      <c r="F43" s="61">
        <f>B43/(0.975/E27)</f>
        <v>0.50619897435897443</v>
      </c>
      <c r="G43" s="82" t="s">
        <v>65</v>
      </c>
      <c r="H43" s="60">
        <f>AVERAGE(H33:Q37)</f>
        <v>0.31040000000000001</v>
      </c>
      <c r="I43" s="64" t="s">
        <v>51</v>
      </c>
      <c r="J43" s="60">
        <f>MAX(H33:Q37)-MIN(H33:Q37)</f>
        <v>0.14999999999999969</v>
      </c>
      <c r="K43" s="64" t="s">
        <v>50</v>
      </c>
      <c r="L43" s="78">
        <f>H43/(0.975/K27)</f>
        <v>0.47753846153846152</v>
      </c>
      <c r="M43" s="79" t="s">
        <v>60</v>
      </c>
      <c r="N43" s="80">
        <f>1-(J43/2*H43)</f>
        <v>0.97672000000000003</v>
      </c>
      <c r="O43" s="84" t="s">
        <v>62</v>
      </c>
      <c r="P43" s="86">
        <f>MAX(H33:Q42)-MIN(H33:Q42)</f>
        <v>0.20999999999999952</v>
      </c>
      <c r="Q43" s="152"/>
      <c r="R43" s="82" t="s">
        <v>65</v>
      </c>
      <c r="S43" s="60">
        <f>AVERAGE(S33:W37)</f>
        <v>1.0055999999999998</v>
      </c>
      <c r="T43" s="64" t="s">
        <v>51</v>
      </c>
      <c r="U43" s="60">
        <f>MAX(S33:W37)-MIN(S33:W37)</f>
        <v>0.17000000000000037</v>
      </c>
      <c r="V43" s="64" t="s">
        <v>50</v>
      </c>
      <c r="W43" s="61">
        <f>S43/(0.975/V27)</f>
        <v>1.4439384615384612</v>
      </c>
      <c r="X43" s="82" t="s">
        <v>65</v>
      </c>
      <c r="Y43" s="60">
        <f>AVERAGE(Y33:AH37)</f>
        <v>1.4892000000000001</v>
      </c>
      <c r="Z43" s="64" t="s">
        <v>51</v>
      </c>
      <c r="AA43" s="60">
        <f>MAX(Y33:AH37)-MIN(Y33:AH37)</f>
        <v>0.37999999999999989</v>
      </c>
      <c r="AB43" s="64" t="s">
        <v>50</v>
      </c>
      <c r="AC43" s="78">
        <f>Y43/(0.975/AB27)</f>
        <v>2.2910769230769232</v>
      </c>
      <c r="AD43" s="79" t="s">
        <v>60</v>
      </c>
      <c r="AE43" s="80">
        <f>1-(AA43/2*Y43)</f>
        <v>0.71705200000000002</v>
      </c>
      <c r="AF43" s="84" t="s">
        <v>62</v>
      </c>
      <c r="AG43" s="86">
        <f>MAX(Y33:AH42)-MIN(Y33:AH42)</f>
        <v>0.55999999999999961</v>
      </c>
      <c r="AH43" s="152"/>
    </row>
    <row r="44" spans="1:34" thickBot="1" x14ac:dyDescent="0.4">
      <c r="A44" s="83" t="s">
        <v>64</v>
      </c>
      <c r="B44" s="62">
        <f>AVERAGE(B39:F42)</f>
        <v>0.3155</v>
      </c>
      <c r="C44" s="65" t="s">
        <v>51</v>
      </c>
      <c r="D44" s="62">
        <f>MAX(B38:F42)-MIN(B38:F42)</f>
        <v>0.15000000000000036</v>
      </c>
      <c r="E44" s="65" t="s">
        <v>50</v>
      </c>
      <c r="F44" s="63">
        <f>B44/(0.975/E27)</f>
        <v>0.5501025641025642</v>
      </c>
      <c r="G44" s="83" t="s">
        <v>64</v>
      </c>
      <c r="H44" s="62">
        <f>AVERAGE(H39:Q42)</f>
        <v>0.27700000000000002</v>
      </c>
      <c r="I44" s="65" t="s">
        <v>51</v>
      </c>
      <c r="J44" s="62">
        <f>MAX(H38:Q42)-MIN(H38:Q42)</f>
        <v>0.20999999999999952</v>
      </c>
      <c r="K44" s="65" t="s">
        <v>50</v>
      </c>
      <c r="L44" s="75">
        <f>H44/(0.975/K27)</f>
        <v>0.42615384615384616</v>
      </c>
      <c r="M44" s="76" t="s">
        <v>60</v>
      </c>
      <c r="N44" s="81">
        <f>1-(J44/2*H44)</f>
        <v>0.97091500000000008</v>
      </c>
      <c r="O44" s="85" t="s">
        <v>63</v>
      </c>
      <c r="P44" s="87">
        <f>1-(P43/2*AVERAGE(H43:H44))</f>
        <v>0.96916150000000012</v>
      </c>
      <c r="Q44" s="153"/>
      <c r="R44" s="83" t="s">
        <v>64</v>
      </c>
      <c r="S44" s="62">
        <f>AVERAGE(S39:W42)</f>
        <v>0.7589999999999999</v>
      </c>
      <c r="T44" s="65" t="s">
        <v>51</v>
      </c>
      <c r="U44" s="62">
        <f>MAX(S38:W42)-MIN(S38:W42)</f>
        <v>0.16000000000000014</v>
      </c>
      <c r="V44" s="65" t="s">
        <v>50</v>
      </c>
      <c r="W44" s="63">
        <f>S44/(0.975/V27)</f>
        <v>1.0898461538461535</v>
      </c>
      <c r="X44" s="83" t="s">
        <v>64</v>
      </c>
      <c r="Y44" s="62">
        <f>AVERAGE(Y39:AH42)</f>
        <v>1.2752500000000002</v>
      </c>
      <c r="Z44" s="65" t="s">
        <v>51</v>
      </c>
      <c r="AA44" s="62">
        <f>MAX(Y38:AH42)-MIN(Y38:AH42)</f>
        <v>0.27999999999999936</v>
      </c>
      <c r="AB44" s="65" t="s">
        <v>50</v>
      </c>
      <c r="AC44" s="75">
        <f>Y44/(0.975/AB27)</f>
        <v>1.9619230769230771</v>
      </c>
      <c r="AD44" s="76" t="s">
        <v>60</v>
      </c>
      <c r="AE44" s="81">
        <f>1-(AA44/2*Y44)</f>
        <v>0.82146500000000033</v>
      </c>
      <c r="AF44" s="85" t="s">
        <v>63</v>
      </c>
      <c r="AG44" s="87">
        <f>1-(AG43/2*AVERAGE(Y43:Y44))</f>
        <v>0.61297700000000033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587" priority="4" operator="notBetween">
      <formula>0.2</formula>
      <formula>0.404</formula>
    </cfRule>
  </conditionalFormatting>
  <conditionalFormatting sqref="E28">
    <cfRule type="cellIs" dxfId="586" priority="5" operator="notBetween">
      <formula>0.38</formula>
      <formula>0.72</formula>
    </cfRule>
  </conditionalFormatting>
  <conditionalFormatting sqref="K26">
    <cfRule type="cellIs" dxfId="585" priority="3" operator="notBetween">
      <formula>0.77</formula>
      <formula>0.91</formula>
    </cfRule>
  </conditionalFormatting>
  <conditionalFormatting sqref="K28">
    <cfRule type="cellIs" dxfId="584" priority="2" operator="notBetween">
      <formula>0.38</formula>
      <formula>0.72</formula>
    </cfRule>
  </conditionalFormatting>
  <conditionalFormatting sqref="AB26">
    <cfRule type="cellIs" dxfId="583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996F-D881-4913-ACDB-35F0A4D528BD}">
  <sheetPr>
    <pageSetUpPr fitToPage="1"/>
  </sheetPr>
  <dimension ref="A1:AH46"/>
  <sheetViews>
    <sheetView zoomScaleNormal="100" workbookViewId="0">
      <selection activeCell="H4" sqref="H4:Q13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23" width="10.125" style="88" customWidth="1"/>
    <col min="24" max="24" width="13.25" style="88" customWidth="1"/>
    <col min="25" max="32" width="9" style="88" customWidth="1"/>
    <col min="33" max="34" width="9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2.86</v>
      </c>
      <c r="C4" s="91">
        <v>2.97</v>
      </c>
      <c r="D4" s="91">
        <v>3.21</v>
      </c>
      <c r="E4" s="91">
        <v>3.33</v>
      </c>
      <c r="F4" s="95">
        <v>3.26</v>
      </c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>
        <v>2.84</v>
      </c>
      <c r="T4" s="91">
        <v>2.92</v>
      </c>
      <c r="U4" s="91">
        <v>3.11</v>
      </c>
      <c r="V4" s="91">
        <v>3.13</v>
      </c>
      <c r="W4" s="95">
        <v>3.2</v>
      </c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>
        <v>2.91</v>
      </c>
      <c r="C5" s="90">
        <v>2.9</v>
      </c>
      <c r="D5" s="90">
        <v>3.23</v>
      </c>
      <c r="E5" s="90">
        <v>3.22</v>
      </c>
      <c r="F5" s="94">
        <v>3.26</v>
      </c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>
        <v>2.92</v>
      </c>
      <c r="T5" s="90">
        <v>2.97</v>
      </c>
      <c r="U5" s="90">
        <v>3.2</v>
      </c>
      <c r="V5" s="90">
        <v>3.31</v>
      </c>
      <c r="W5" s="94">
        <v>3.25</v>
      </c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>
        <v>2.92</v>
      </c>
      <c r="C6" s="90">
        <v>2.93</v>
      </c>
      <c r="D6" s="90">
        <v>3.11</v>
      </c>
      <c r="E6" s="90">
        <v>3.26</v>
      </c>
      <c r="F6" s="94">
        <v>3.25</v>
      </c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>
        <v>2.93</v>
      </c>
      <c r="T6" s="90">
        <v>2.93</v>
      </c>
      <c r="U6" s="90">
        <v>3.17</v>
      </c>
      <c r="V6" s="90">
        <v>3.22</v>
      </c>
      <c r="W6" s="94">
        <v>3.2</v>
      </c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>
        <v>2.83</v>
      </c>
      <c r="C7" s="90">
        <v>2.94</v>
      </c>
      <c r="D7" s="90">
        <v>3.15</v>
      </c>
      <c r="E7" s="90">
        <v>3.25</v>
      </c>
      <c r="F7" s="94">
        <v>3.27</v>
      </c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>
        <v>2.92</v>
      </c>
      <c r="T7" s="90">
        <v>2.87</v>
      </c>
      <c r="U7" s="90">
        <v>3.21</v>
      </c>
      <c r="V7" s="90">
        <v>3.22</v>
      </c>
      <c r="W7" s="94">
        <v>3.16</v>
      </c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>
        <v>2.81</v>
      </c>
      <c r="C8" s="90">
        <v>2.86</v>
      </c>
      <c r="D8" s="90">
        <v>3.15</v>
      </c>
      <c r="E8" s="90">
        <v>3.23</v>
      </c>
      <c r="F8" s="94">
        <v>3.2</v>
      </c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>
        <v>2.84</v>
      </c>
      <c r="T8" s="90">
        <v>2.91</v>
      </c>
      <c r="U8" s="90">
        <v>3.07</v>
      </c>
      <c r="V8" s="90">
        <v>3.1</v>
      </c>
      <c r="W8" s="94">
        <v>3.18</v>
      </c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>
        <v>2.81</v>
      </c>
      <c r="C9" s="90">
        <v>2.94</v>
      </c>
      <c r="D9" s="90">
        <v>3.19</v>
      </c>
      <c r="E9" s="90">
        <v>3.21</v>
      </c>
      <c r="F9" s="94">
        <v>3.08</v>
      </c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>
        <v>2.84</v>
      </c>
      <c r="T9" s="90">
        <v>3</v>
      </c>
      <c r="U9" s="90">
        <v>3.19</v>
      </c>
      <c r="V9" s="90">
        <v>3.19</v>
      </c>
      <c r="W9" s="94">
        <v>3.18</v>
      </c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>
        <v>2.81</v>
      </c>
      <c r="C10" s="90">
        <v>2.84</v>
      </c>
      <c r="D10" s="90">
        <v>3.14</v>
      </c>
      <c r="E10" s="90">
        <v>3.17</v>
      </c>
      <c r="F10" s="94">
        <v>3.1</v>
      </c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>
        <v>2.87</v>
      </c>
      <c r="T10" s="90">
        <v>2.94</v>
      </c>
      <c r="U10" s="90">
        <v>3.11</v>
      </c>
      <c r="V10" s="90">
        <v>3.16</v>
      </c>
      <c r="W10" s="94">
        <v>3.12</v>
      </c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>
        <v>2.89</v>
      </c>
      <c r="C11" s="96">
        <v>2.95</v>
      </c>
      <c r="D11" s="96">
        <v>3.09</v>
      </c>
      <c r="E11" s="96">
        <v>3.24</v>
      </c>
      <c r="F11" s="97">
        <v>3.17</v>
      </c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>
        <v>2.9</v>
      </c>
      <c r="T11" s="96">
        <v>2.98</v>
      </c>
      <c r="U11" s="96">
        <v>3.16</v>
      </c>
      <c r="V11" s="96">
        <v>3.17</v>
      </c>
      <c r="W11" s="97">
        <v>3.08</v>
      </c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>
        <v>2.86</v>
      </c>
      <c r="C12" s="90">
        <v>2.88</v>
      </c>
      <c r="D12" s="90">
        <v>3.07</v>
      </c>
      <c r="E12" s="90">
        <v>3.12</v>
      </c>
      <c r="F12" s="94">
        <v>3.06</v>
      </c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>
        <v>2.89</v>
      </c>
      <c r="T12" s="90">
        <v>2.92</v>
      </c>
      <c r="U12" s="90">
        <v>3.14</v>
      </c>
      <c r="V12" s="90">
        <v>3.19</v>
      </c>
      <c r="W12" s="94">
        <v>3.11</v>
      </c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>
        <v>2.83</v>
      </c>
      <c r="C13" s="92">
        <v>2.92</v>
      </c>
      <c r="D13" s="92">
        <v>3.11</v>
      </c>
      <c r="E13" s="92">
        <v>3.15</v>
      </c>
      <c r="F13" s="93">
        <v>3.02</v>
      </c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>
        <v>2.83</v>
      </c>
      <c r="T13" s="92">
        <v>2.93</v>
      </c>
      <c r="U13" s="92">
        <v>3.17</v>
      </c>
      <c r="V13" s="92">
        <v>3.2</v>
      </c>
      <c r="W13" s="93">
        <v>3.07</v>
      </c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>
        <v>2.56</v>
      </c>
      <c r="C14" s="115">
        <v>2.65</v>
      </c>
      <c r="D14" s="115">
        <v>2.93</v>
      </c>
      <c r="E14" s="115">
        <v>2.93</v>
      </c>
      <c r="F14" s="116">
        <v>2.92</v>
      </c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>
        <v>1.7</v>
      </c>
      <c r="T14" s="115">
        <v>1.76</v>
      </c>
      <c r="U14" s="115">
        <v>1.98</v>
      </c>
      <c r="V14" s="115">
        <v>1.98</v>
      </c>
      <c r="W14" s="116">
        <v>2.0699999999999998</v>
      </c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>
        <v>2.63</v>
      </c>
      <c r="C15" s="98">
        <v>2.66</v>
      </c>
      <c r="D15" s="98">
        <v>2.89</v>
      </c>
      <c r="E15" s="98">
        <v>2.86</v>
      </c>
      <c r="F15" s="99">
        <v>2.97</v>
      </c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>
        <v>1.73</v>
      </c>
      <c r="T15" s="98">
        <v>1.72</v>
      </c>
      <c r="U15" s="98">
        <v>1.96</v>
      </c>
      <c r="V15" s="98">
        <v>2.0699999999999998</v>
      </c>
      <c r="W15" s="99">
        <v>2.1</v>
      </c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>
        <v>2.62</v>
      </c>
      <c r="C16" s="98">
        <v>2.62</v>
      </c>
      <c r="D16" s="98">
        <v>2.81</v>
      </c>
      <c r="E16" s="98">
        <v>2.94</v>
      </c>
      <c r="F16" s="99">
        <v>2.94</v>
      </c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>
        <v>1.75</v>
      </c>
      <c r="T16" s="98">
        <v>1.75</v>
      </c>
      <c r="U16" s="98">
        <v>1.96</v>
      </c>
      <c r="V16" s="98">
        <v>2.1</v>
      </c>
      <c r="W16" s="99">
        <v>2.0699999999999998</v>
      </c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>
        <v>2.56</v>
      </c>
      <c r="C17" s="98">
        <v>2.65</v>
      </c>
      <c r="D17" s="98">
        <v>2.84</v>
      </c>
      <c r="E17" s="98">
        <v>2.87</v>
      </c>
      <c r="F17" s="99">
        <v>2.94</v>
      </c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>
        <v>1.7</v>
      </c>
      <c r="T17" s="98">
        <v>1.72</v>
      </c>
      <c r="U17" s="98">
        <v>1.97</v>
      </c>
      <c r="V17" s="98">
        <v>2.0099999999999998</v>
      </c>
      <c r="W17" s="99">
        <v>2.0499999999999998</v>
      </c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>
        <v>2.5299999999999998</v>
      </c>
      <c r="C18" s="98">
        <v>2.5099999999999998</v>
      </c>
      <c r="D18" s="98">
        <v>2.79</v>
      </c>
      <c r="E18" s="98">
        <v>2.9</v>
      </c>
      <c r="F18" s="99">
        <v>2.88</v>
      </c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>
        <v>1.67</v>
      </c>
      <c r="T18" s="98">
        <v>1.72</v>
      </c>
      <c r="U18" s="98">
        <v>1.92</v>
      </c>
      <c r="V18" s="98">
        <v>1.99</v>
      </c>
      <c r="W18" s="99">
        <v>2.04</v>
      </c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>
        <v>2.52</v>
      </c>
      <c r="C19" s="98">
        <v>2.63</v>
      </c>
      <c r="D19" s="98">
        <v>2.85</v>
      </c>
      <c r="E19" s="98">
        <v>2.87</v>
      </c>
      <c r="F19" s="99">
        <v>2.8</v>
      </c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>
        <v>1.94</v>
      </c>
      <c r="T19" s="98">
        <v>2.0699999999999998</v>
      </c>
      <c r="U19" s="98">
        <v>2.2799999999999998</v>
      </c>
      <c r="V19" s="98">
        <v>2.29</v>
      </c>
      <c r="W19" s="99">
        <v>2.2599999999999998</v>
      </c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>
        <v>2.5299999999999998</v>
      </c>
      <c r="C20" s="98">
        <v>2.63</v>
      </c>
      <c r="D20" s="98">
        <v>2.82</v>
      </c>
      <c r="E20" s="98">
        <v>2.86</v>
      </c>
      <c r="F20" s="99">
        <v>2.78</v>
      </c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>
        <v>1.99</v>
      </c>
      <c r="T20" s="98">
        <v>2.0499999999999998</v>
      </c>
      <c r="U20" s="98">
        <v>2.2400000000000002</v>
      </c>
      <c r="V20" s="98">
        <v>2.2599999999999998</v>
      </c>
      <c r="W20" s="99">
        <v>2.2000000000000002</v>
      </c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>
        <v>2.5</v>
      </c>
      <c r="C21" s="98">
        <v>2.63</v>
      </c>
      <c r="D21" s="98">
        <v>2.85</v>
      </c>
      <c r="E21" s="98">
        <v>2.87</v>
      </c>
      <c r="F21" s="99">
        <v>2.81</v>
      </c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>
        <v>1.94</v>
      </c>
      <c r="T21" s="98">
        <v>2.02</v>
      </c>
      <c r="U21" s="98">
        <v>2.2599999999999998</v>
      </c>
      <c r="V21" s="98">
        <v>2.2599999999999998</v>
      </c>
      <c r="W21" s="99">
        <v>2.2200000000000002</v>
      </c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>
        <v>2.5099999999999998</v>
      </c>
      <c r="C22" s="98">
        <v>2.65</v>
      </c>
      <c r="D22" s="98">
        <v>2.84</v>
      </c>
      <c r="E22" s="98">
        <v>2.85</v>
      </c>
      <c r="F22" s="99">
        <v>2.76</v>
      </c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>
        <v>1.98</v>
      </c>
      <c r="T22" s="98">
        <v>2.0499999999999998</v>
      </c>
      <c r="U22" s="98">
        <v>2.2599999999999998</v>
      </c>
      <c r="V22" s="98">
        <v>2.27</v>
      </c>
      <c r="W22" s="99">
        <v>2.2200000000000002</v>
      </c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>
        <v>2.4900000000000002</v>
      </c>
      <c r="C23" s="117">
        <v>2.62</v>
      </c>
      <c r="D23" s="117">
        <v>2.82</v>
      </c>
      <c r="E23" s="117">
        <v>2.84</v>
      </c>
      <c r="F23" s="118">
        <v>2.74</v>
      </c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>
        <v>1.95</v>
      </c>
      <c r="T23" s="117">
        <v>2.0299999999999998</v>
      </c>
      <c r="U23" s="117">
        <v>2.21</v>
      </c>
      <c r="V23" s="117">
        <v>2.25</v>
      </c>
      <c r="W23" s="118">
        <v>2.21</v>
      </c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0.30980000000000096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1.0383999999999993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0.5401641025641043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0.74781893004115174</v>
      </c>
      <c r="W28" s="177"/>
      <c r="X28" s="123" t="s">
        <v>19</v>
      </c>
      <c r="Y28" s="104" t="s">
        <v>20</v>
      </c>
      <c r="Z28" s="175" t="s">
        <v>85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1.7501316923076979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0.96917333333333266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2.268*AB28/Z26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0.29999999999999982</v>
      </c>
      <c r="C33" s="67">
        <f t="shared" ref="C33:F33" si="0">C4-C14</f>
        <v>0.32000000000000028</v>
      </c>
      <c r="D33" s="67">
        <f t="shared" si="0"/>
        <v>0.2799999999999998</v>
      </c>
      <c r="E33" s="67">
        <f t="shared" si="0"/>
        <v>0.39999999999999991</v>
      </c>
      <c r="F33" s="68">
        <f t="shared" si="0"/>
        <v>0.33999999999999986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1.1399999999999999</v>
      </c>
      <c r="T33" s="67">
        <f t="shared" ref="T33:W33" si="2">T4-T14</f>
        <v>1.1599999999999999</v>
      </c>
      <c r="U33" s="67">
        <f t="shared" si="2"/>
        <v>1.1299999999999999</v>
      </c>
      <c r="V33" s="67">
        <f t="shared" si="2"/>
        <v>1.1499999999999999</v>
      </c>
      <c r="W33" s="68">
        <f t="shared" si="2"/>
        <v>1.1300000000000003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0.28000000000000025</v>
      </c>
      <c r="C34" s="54">
        <f t="shared" si="4"/>
        <v>0.23999999999999977</v>
      </c>
      <c r="D34" s="54">
        <f t="shared" si="4"/>
        <v>0.33999999999999986</v>
      </c>
      <c r="E34" s="54">
        <f t="shared" si="4"/>
        <v>0.36000000000000032</v>
      </c>
      <c r="F34" s="56">
        <f t="shared" si="4"/>
        <v>0.28999999999999959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1.19</v>
      </c>
      <c r="T34" s="54">
        <f t="shared" si="6"/>
        <v>1.2500000000000002</v>
      </c>
      <c r="U34" s="54">
        <f t="shared" si="6"/>
        <v>1.2400000000000002</v>
      </c>
      <c r="V34" s="54">
        <f t="shared" si="6"/>
        <v>1.2400000000000002</v>
      </c>
      <c r="W34" s="56">
        <f t="shared" si="6"/>
        <v>1.1499999999999999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0.29999999999999982</v>
      </c>
      <c r="C35" s="54">
        <f t="shared" si="4"/>
        <v>0.31000000000000005</v>
      </c>
      <c r="D35" s="54">
        <f t="shared" si="4"/>
        <v>0.29999999999999982</v>
      </c>
      <c r="E35" s="54">
        <f t="shared" si="4"/>
        <v>0.31999999999999984</v>
      </c>
      <c r="F35" s="56">
        <f t="shared" si="4"/>
        <v>0.31000000000000005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1.1800000000000002</v>
      </c>
      <c r="T35" s="54">
        <f t="shared" si="6"/>
        <v>1.1800000000000002</v>
      </c>
      <c r="U35" s="54">
        <f t="shared" si="6"/>
        <v>1.21</v>
      </c>
      <c r="V35" s="54">
        <f t="shared" si="6"/>
        <v>1.1200000000000001</v>
      </c>
      <c r="W35" s="56">
        <f t="shared" si="6"/>
        <v>1.1300000000000003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0.27</v>
      </c>
      <c r="C36" s="54">
        <f t="shared" si="4"/>
        <v>0.29000000000000004</v>
      </c>
      <c r="D36" s="54">
        <f t="shared" si="4"/>
        <v>0.31000000000000005</v>
      </c>
      <c r="E36" s="54">
        <f t="shared" si="4"/>
        <v>0.37999999999999989</v>
      </c>
      <c r="F36" s="56">
        <f t="shared" si="4"/>
        <v>0.33000000000000007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1.22</v>
      </c>
      <c r="T36" s="54">
        <f t="shared" si="6"/>
        <v>1.1500000000000001</v>
      </c>
      <c r="U36" s="54">
        <f t="shared" si="6"/>
        <v>1.24</v>
      </c>
      <c r="V36" s="54">
        <f t="shared" si="6"/>
        <v>1.2100000000000004</v>
      </c>
      <c r="W36" s="56">
        <f t="shared" si="6"/>
        <v>1.1100000000000003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0.28000000000000025</v>
      </c>
      <c r="C37" s="54">
        <f t="shared" si="4"/>
        <v>0.35000000000000009</v>
      </c>
      <c r="D37" s="54">
        <f t="shared" si="4"/>
        <v>0.35999999999999988</v>
      </c>
      <c r="E37" s="54">
        <f t="shared" si="4"/>
        <v>0.33000000000000007</v>
      </c>
      <c r="F37" s="56">
        <f t="shared" si="4"/>
        <v>0.32000000000000028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1.17</v>
      </c>
      <c r="T37" s="54">
        <f t="shared" si="6"/>
        <v>1.1900000000000002</v>
      </c>
      <c r="U37" s="54">
        <f t="shared" si="6"/>
        <v>1.1499999999999999</v>
      </c>
      <c r="V37" s="54">
        <f t="shared" si="6"/>
        <v>1.1100000000000001</v>
      </c>
      <c r="W37" s="56">
        <f t="shared" si="6"/>
        <v>1.1400000000000001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0.29000000000000004</v>
      </c>
      <c r="C38" s="54">
        <f t="shared" si="4"/>
        <v>0.31000000000000005</v>
      </c>
      <c r="D38" s="54">
        <f t="shared" si="4"/>
        <v>0.33999999999999986</v>
      </c>
      <c r="E38" s="54">
        <f t="shared" si="4"/>
        <v>0.33999999999999986</v>
      </c>
      <c r="F38" s="56">
        <f t="shared" si="4"/>
        <v>0.28000000000000025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0.89999999999999991</v>
      </c>
      <c r="T38" s="54">
        <f t="shared" si="6"/>
        <v>0.93000000000000016</v>
      </c>
      <c r="U38" s="54">
        <f t="shared" si="6"/>
        <v>0.91000000000000014</v>
      </c>
      <c r="V38" s="54">
        <f t="shared" si="6"/>
        <v>0.89999999999999991</v>
      </c>
      <c r="W38" s="56">
        <f t="shared" si="6"/>
        <v>0.92000000000000037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0.28000000000000025</v>
      </c>
      <c r="C39" s="54">
        <f t="shared" si="4"/>
        <v>0.20999999999999996</v>
      </c>
      <c r="D39" s="54">
        <f t="shared" si="4"/>
        <v>0.32000000000000028</v>
      </c>
      <c r="E39" s="54">
        <f t="shared" si="4"/>
        <v>0.31000000000000005</v>
      </c>
      <c r="F39" s="56">
        <f t="shared" si="4"/>
        <v>0.32000000000000028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0.88000000000000012</v>
      </c>
      <c r="T39" s="54">
        <f t="shared" si="6"/>
        <v>0.89000000000000012</v>
      </c>
      <c r="U39" s="54">
        <f t="shared" si="6"/>
        <v>0.86999999999999966</v>
      </c>
      <c r="V39" s="54">
        <f t="shared" si="6"/>
        <v>0.90000000000000036</v>
      </c>
      <c r="W39" s="56">
        <f t="shared" si="6"/>
        <v>0.91999999999999993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0.39000000000000012</v>
      </c>
      <c r="C40" s="54">
        <f t="shared" si="4"/>
        <v>0.32000000000000028</v>
      </c>
      <c r="D40" s="54">
        <f t="shared" si="4"/>
        <v>0.23999999999999977</v>
      </c>
      <c r="E40" s="54">
        <f t="shared" si="4"/>
        <v>0.37000000000000011</v>
      </c>
      <c r="F40" s="56">
        <f t="shared" si="4"/>
        <v>0.35999999999999988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0.96</v>
      </c>
      <c r="T40" s="54">
        <f t="shared" si="6"/>
        <v>0.96</v>
      </c>
      <c r="U40" s="54">
        <f t="shared" si="6"/>
        <v>0.90000000000000036</v>
      </c>
      <c r="V40" s="54">
        <f t="shared" si="6"/>
        <v>0.91000000000000014</v>
      </c>
      <c r="W40" s="56">
        <f t="shared" si="6"/>
        <v>0.85999999999999988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0.35000000000000009</v>
      </c>
      <c r="C41" s="54">
        <f t="shared" si="4"/>
        <v>0.22999999999999998</v>
      </c>
      <c r="D41" s="54">
        <f t="shared" si="4"/>
        <v>0.22999999999999998</v>
      </c>
      <c r="E41" s="54">
        <f t="shared" si="4"/>
        <v>0.27</v>
      </c>
      <c r="F41" s="56">
        <f t="shared" si="4"/>
        <v>0.30000000000000027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0.91000000000000014</v>
      </c>
      <c r="T41" s="54">
        <f t="shared" si="6"/>
        <v>0.87000000000000011</v>
      </c>
      <c r="U41" s="54">
        <f t="shared" si="6"/>
        <v>0.88000000000000034</v>
      </c>
      <c r="V41" s="54">
        <f t="shared" si="6"/>
        <v>0.91999999999999993</v>
      </c>
      <c r="W41" s="56">
        <f t="shared" si="6"/>
        <v>0.88999999999999968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0.33999999999999986</v>
      </c>
      <c r="C42" s="58">
        <f t="shared" si="4"/>
        <v>0.29999999999999982</v>
      </c>
      <c r="D42" s="58">
        <f t="shared" si="4"/>
        <v>0.29000000000000004</v>
      </c>
      <c r="E42" s="58">
        <f t="shared" si="4"/>
        <v>0.31000000000000005</v>
      </c>
      <c r="F42" s="59">
        <f t="shared" si="4"/>
        <v>0.2799999999999998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0.88000000000000012</v>
      </c>
      <c r="T42" s="58">
        <f t="shared" si="6"/>
        <v>0.90000000000000036</v>
      </c>
      <c r="U42" s="58">
        <f t="shared" si="6"/>
        <v>0.96</v>
      </c>
      <c r="V42" s="58">
        <f t="shared" si="6"/>
        <v>0.95000000000000018</v>
      </c>
      <c r="W42" s="59">
        <f t="shared" si="6"/>
        <v>0.85999999999999988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0.31639999999999996</v>
      </c>
      <c r="C43" s="64" t="s">
        <v>51</v>
      </c>
      <c r="D43" s="60">
        <f>MAX(B33:F37)-MIN(B33:F37)</f>
        <v>0.16000000000000014</v>
      </c>
      <c r="E43" s="64" t="s">
        <v>50</v>
      </c>
      <c r="F43" s="61">
        <f>B43/(0.975/E27)</f>
        <v>0.55167179487179485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1.1715999999999998</v>
      </c>
      <c r="T43" s="64" t="s">
        <v>51</v>
      </c>
      <c r="U43" s="60">
        <f>MAX(S33:W37)-MIN(S33:W37)</f>
        <v>0.14000000000000012</v>
      </c>
      <c r="V43" s="64" t="s">
        <v>50</v>
      </c>
      <c r="W43" s="61">
        <f>S43/(0.975/V27)</f>
        <v>1.6822974358974354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Y43/(0.975/AB27)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0.30100000000000005</v>
      </c>
      <c r="C44" s="65" t="s">
        <v>51</v>
      </c>
      <c r="D44" s="62">
        <f>MAX(B38:F42)-MIN(B38:F42)</f>
        <v>0.18000000000000016</v>
      </c>
      <c r="E44" s="65" t="s">
        <v>50</v>
      </c>
      <c r="F44" s="63">
        <f>B44/(0.975/E27)</f>
        <v>0.5248205128205129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0.90350000000000019</v>
      </c>
      <c r="T44" s="65" t="s">
        <v>51</v>
      </c>
      <c r="U44" s="62">
        <f>MAX(S38:W42)-MIN(S38:W42)</f>
        <v>0.10000000000000009</v>
      </c>
      <c r="V44" s="65" t="s">
        <v>50</v>
      </c>
      <c r="W44" s="63">
        <f>S44/(0.975/V27)</f>
        <v>1.2973333333333334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Y44/(0.975/AB27)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582" priority="4" operator="notBetween">
      <formula>0.2</formula>
      <formula>0.404</formula>
    </cfRule>
  </conditionalFormatting>
  <conditionalFormatting sqref="E28">
    <cfRule type="cellIs" dxfId="581" priority="5" operator="notBetween">
      <formula>0.38</formula>
      <formula>0.72</formula>
    </cfRule>
  </conditionalFormatting>
  <conditionalFormatting sqref="K26">
    <cfRule type="cellIs" dxfId="580" priority="3" operator="notBetween">
      <formula>0.77</formula>
      <formula>0.91</formula>
    </cfRule>
  </conditionalFormatting>
  <conditionalFormatting sqref="K28">
    <cfRule type="cellIs" dxfId="579" priority="2" operator="notBetween">
      <formula>0.38</formula>
      <formula>0.72</formula>
    </cfRule>
  </conditionalFormatting>
  <conditionalFormatting sqref="AB26">
    <cfRule type="cellIs" dxfId="578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BD6E-D1C4-464E-BA25-666246685B6D}">
  <sheetPr>
    <pageSetUpPr fitToPage="1"/>
  </sheetPr>
  <dimension ref="A1:AH46"/>
  <sheetViews>
    <sheetView zoomScaleNormal="100" workbookViewId="0">
      <selection activeCell="F24" sqref="F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8.25" style="88" customWidth="1"/>
    <col min="20" max="20" width="7.75" style="88" customWidth="1"/>
    <col min="21" max="21" width="8.125" style="88" customWidth="1"/>
    <col min="22" max="22" width="8.5" style="88" customWidth="1"/>
    <col min="23" max="23" width="8.75" style="88" customWidth="1"/>
    <col min="24" max="24" width="13.25" style="88" customWidth="1"/>
    <col min="25" max="25" width="9" style="88" customWidth="1"/>
    <col min="26" max="26" width="8.125" style="88" customWidth="1"/>
    <col min="27" max="27" width="7.5" style="88" customWidth="1"/>
    <col min="28" max="28" width="7.75" style="88" customWidth="1"/>
    <col min="29" max="29" width="7" style="88" customWidth="1"/>
    <col min="30" max="30" width="7.375" style="88" customWidth="1"/>
    <col min="31" max="31" width="6.875" style="88" customWidth="1"/>
    <col min="32" max="32" width="7" style="88" customWidth="1"/>
    <col min="33" max="33" width="6.375" customWidth="1"/>
    <col min="34" max="34" width="7.62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2.89</v>
      </c>
      <c r="C4" s="91">
        <v>2.081</v>
      </c>
      <c r="D4" s="91">
        <v>3.06</v>
      </c>
      <c r="E4" s="91">
        <v>3.2</v>
      </c>
      <c r="F4" s="95">
        <v>3.08</v>
      </c>
      <c r="G4" s="23" t="s">
        <v>74</v>
      </c>
      <c r="H4" s="91">
        <v>2.1800000000000002</v>
      </c>
      <c r="I4" s="91">
        <v>2.34</v>
      </c>
      <c r="J4" s="91">
        <v>2.37</v>
      </c>
      <c r="K4" s="91">
        <v>2.41</v>
      </c>
      <c r="L4" s="91">
        <v>2.36</v>
      </c>
      <c r="M4" s="91">
        <v>2.31</v>
      </c>
      <c r="N4" s="91">
        <v>2.34</v>
      </c>
      <c r="O4" s="91">
        <v>2.36</v>
      </c>
      <c r="P4" s="91">
        <v>2.2799999999999998</v>
      </c>
      <c r="Q4" s="95">
        <v>2.1800000000000002</v>
      </c>
      <c r="R4" s="108" t="s">
        <v>74</v>
      </c>
      <c r="S4" s="91">
        <v>2.82</v>
      </c>
      <c r="T4" s="91">
        <v>2.86</v>
      </c>
      <c r="U4" s="91">
        <v>3.19</v>
      </c>
      <c r="V4" s="91">
        <v>3.27</v>
      </c>
      <c r="W4" s="95">
        <v>3.26</v>
      </c>
      <c r="X4" s="23" t="s">
        <v>74</v>
      </c>
      <c r="Y4" s="91">
        <v>5.49</v>
      </c>
      <c r="Z4" s="91">
        <v>5.52</v>
      </c>
      <c r="AA4" s="91">
        <v>5.54</v>
      </c>
      <c r="AB4" s="91">
        <v>5.51</v>
      </c>
      <c r="AC4" s="91">
        <v>5.59</v>
      </c>
      <c r="AD4" s="91">
        <v>5.53</v>
      </c>
      <c r="AE4" s="91">
        <v>5.69</v>
      </c>
      <c r="AF4" s="91">
        <v>5.78</v>
      </c>
      <c r="AG4" s="91">
        <v>5.73</v>
      </c>
      <c r="AH4" s="95">
        <v>5.49</v>
      </c>
    </row>
    <row r="5" spans="1:34" ht="16.5" x14ac:dyDescent="0.35">
      <c r="A5" s="109"/>
      <c r="B5" s="91">
        <v>2.81</v>
      </c>
      <c r="C5" s="90">
        <v>2.87</v>
      </c>
      <c r="D5" s="90">
        <v>3.04</v>
      </c>
      <c r="E5" s="90">
        <v>3.17</v>
      </c>
      <c r="F5" s="94">
        <v>3.22</v>
      </c>
      <c r="G5" s="25"/>
      <c r="H5" s="91">
        <v>2.27</v>
      </c>
      <c r="I5" s="90">
        <v>2.33</v>
      </c>
      <c r="J5" s="90">
        <v>2.37</v>
      </c>
      <c r="K5" s="90">
        <v>2.44</v>
      </c>
      <c r="L5" s="90">
        <v>2.39</v>
      </c>
      <c r="M5" s="90">
        <v>2.42</v>
      </c>
      <c r="N5" s="90">
        <v>2.38</v>
      </c>
      <c r="O5" s="90">
        <v>2.35</v>
      </c>
      <c r="P5" s="90">
        <v>2.27</v>
      </c>
      <c r="Q5" s="94">
        <v>2.21</v>
      </c>
      <c r="R5" s="109"/>
      <c r="S5" s="91">
        <v>2.87</v>
      </c>
      <c r="T5" s="90">
        <v>2.97</v>
      </c>
      <c r="U5" s="90">
        <v>3.15</v>
      </c>
      <c r="V5" s="90">
        <v>3.17</v>
      </c>
      <c r="W5" s="94">
        <v>3.23</v>
      </c>
      <c r="X5" s="25"/>
      <c r="Y5" s="91">
        <v>5.56</v>
      </c>
      <c r="Z5" s="90">
        <v>5.5</v>
      </c>
      <c r="AA5" s="90">
        <v>5.6</v>
      </c>
      <c r="AB5" s="90">
        <v>5.59</v>
      </c>
      <c r="AC5" s="90">
        <v>5.73</v>
      </c>
      <c r="AD5" s="90">
        <v>5.66</v>
      </c>
      <c r="AE5" s="90">
        <v>5.64</v>
      </c>
      <c r="AF5" s="90">
        <v>5.62</v>
      </c>
      <c r="AG5" s="90">
        <v>5.64</v>
      </c>
      <c r="AH5" s="94">
        <v>5.47</v>
      </c>
    </row>
    <row r="6" spans="1:34" ht="16.5" x14ac:dyDescent="0.35">
      <c r="A6" s="109"/>
      <c r="B6" s="91">
        <v>2.86</v>
      </c>
      <c r="C6" s="90">
        <v>2.81</v>
      </c>
      <c r="D6" s="90">
        <v>3.08</v>
      </c>
      <c r="E6" s="90">
        <v>3.09</v>
      </c>
      <c r="F6" s="94">
        <v>3.18</v>
      </c>
      <c r="G6" s="25"/>
      <c r="H6" s="91">
        <v>2.29</v>
      </c>
      <c r="I6" s="90">
        <v>2.36</v>
      </c>
      <c r="J6" s="90">
        <v>2.44</v>
      </c>
      <c r="K6" s="90">
        <v>2.37</v>
      </c>
      <c r="L6" s="90">
        <v>2.37</v>
      </c>
      <c r="M6" s="90">
        <v>2.4</v>
      </c>
      <c r="N6" s="90">
        <v>2.36</v>
      </c>
      <c r="O6" s="90">
        <v>2.34</v>
      </c>
      <c r="P6" s="90">
        <v>2.23</v>
      </c>
      <c r="Q6" s="94">
        <v>2.1800000000000002</v>
      </c>
      <c r="R6" s="109"/>
      <c r="S6" s="91">
        <v>2.93</v>
      </c>
      <c r="T6" s="90">
        <v>3.01</v>
      </c>
      <c r="U6" s="90">
        <v>3.18</v>
      </c>
      <c r="V6" s="90">
        <v>3.22</v>
      </c>
      <c r="W6" s="94">
        <v>3.13</v>
      </c>
      <c r="X6" s="25"/>
      <c r="Y6" s="91">
        <v>5.43</v>
      </c>
      <c r="Z6" s="90">
        <v>5.44</v>
      </c>
      <c r="AA6" s="90">
        <v>5.51</v>
      </c>
      <c r="AB6" s="90">
        <v>5.56</v>
      </c>
      <c r="AC6" s="90">
        <v>5.61</v>
      </c>
      <c r="AD6" s="90">
        <v>5.63</v>
      </c>
      <c r="AE6" s="90">
        <v>5.56</v>
      </c>
      <c r="AF6" s="90">
        <v>5.7</v>
      </c>
      <c r="AG6" s="90">
        <v>5.77</v>
      </c>
      <c r="AH6" s="94">
        <v>5.57</v>
      </c>
    </row>
    <row r="7" spans="1:34" ht="16.5" x14ac:dyDescent="0.35">
      <c r="A7" s="109"/>
      <c r="B7" s="91">
        <v>2.86</v>
      </c>
      <c r="C7" s="90">
        <v>2.81</v>
      </c>
      <c r="D7" s="90">
        <v>3.09</v>
      </c>
      <c r="E7" s="90">
        <v>3.19</v>
      </c>
      <c r="F7" s="94">
        <v>3.28</v>
      </c>
      <c r="G7" s="25"/>
      <c r="H7" s="91">
        <v>2.2000000000000002</v>
      </c>
      <c r="I7" s="90">
        <v>2.37</v>
      </c>
      <c r="J7" s="90">
        <v>2.34</v>
      </c>
      <c r="K7" s="90">
        <v>2.39</v>
      </c>
      <c r="L7" s="90">
        <v>2.29</v>
      </c>
      <c r="M7" s="90">
        <v>2.41</v>
      </c>
      <c r="N7" s="90">
        <v>2.33</v>
      </c>
      <c r="O7" s="90">
        <v>2.2799999999999998</v>
      </c>
      <c r="P7" s="90">
        <v>2.25</v>
      </c>
      <c r="Q7" s="94">
        <v>2.16</v>
      </c>
      <c r="R7" s="109"/>
      <c r="S7" s="91">
        <v>2.89</v>
      </c>
      <c r="T7" s="90">
        <v>2.96</v>
      </c>
      <c r="U7" s="90">
        <v>3.1</v>
      </c>
      <c r="V7" s="90">
        <v>3.28</v>
      </c>
      <c r="W7" s="94">
        <v>3.28</v>
      </c>
      <c r="X7" s="25"/>
      <c r="Y7" s="91">
        <v>5.53</v>
      </c>
      <c r="Z7" s="90">
        <v>5.51</v>
      </c>
      <c r="AA7" s="90">
        <v>5.63</v>
      </c>
      <c r="AB7" s="90">
        <v>5.64</v>
      </c>
      <c r="AC7" s="90">
        <v>5.56</v>
      </c>
      <c r="AD7" s="90">
        <v>5.57</v>
      </c>
      <c r="AE7" s="90">
        <v>5.79</v>
      </c>
      <c r="AF7" s="90">
        <v>5.77</v>
      </c>
      <c r="AG7" s="90">
        <v>5.72</v>
      </c>
      <c r="AH7" s="94">
        <v>5.55</v>
      </c>
    </row>
    <row r="8" spans="1:34" ht="16.5" x14ac:dyDescent="0.35">
      <c r="A8" s="109"/>
      <c r="B8" s="91">
        <v>3.82</v>
      </c>
      <c r="C8" s="90">
        <v>2.86</v>
      </c>
      <c r="D8" s="90">
        <v>3.05</v>
      </c>
      <c r="E8" s="90">
        <v>3.22</v>
      </c>
      <c r="F8" s="94">
        <v>3.13</v>
      </c>
      <c r="G8" s="25"/>
      <c r="H8" s="91">
        <v>2.1800000000000002</v>
      </c>
      <c r="I8" s="90">
        <v>2.27</v>
      </c>
      <c r="J8" s="90">
        <v>2.37</v>
      </c>
      <c r="K8" s="90">
        <v>2.2999999999999998</v>
      </c>
      <c r="L8" s="90">
        <v>2.3199999999999998</v>
      </c>
      <c r="M8" s="90">
        <v>2.3199999999999998</v>
      </c>
      <c r="N8" s="90">
        <v>2.35</v>
      </c>
      <c r="O8" s="90">
        <v>2.2999999999999998</v>
      </c>
      <c r="P8" s="90">
        <v>2.2400000000000002</v>
      </c>
      <c r="Q8" s="94">
        <v>2.13</v>
      </c>
      <c r="R8" s="109"/>
      <c r="S8" s="91">
        <v>2.89</v>
      </c>
      <c r="T8" s="90">
        <v>2.99</v>
      </c>
      <c r="U8" s="90">
        <v>3.08</v>
      </c>
      <c r="V8" s="90">
        <v>3.16</v>
      </c>
      <c r="W8" s="94">
        <v>3.14</v>
      </c>
      <c r="X8" s="25"/>
      <c r="Y8" s="91">
        <v>5.35</v>
      </c>
      <c r="Z8" s="90">
        <v>5.33</v>
      </c>
      <c r="AA8" s="90">
        <v>5.51</v>
      </c>
      <c r="AB8" s="90">
        <v>5.48</v>
      </c>
      <c r="AC8" s="90">
        <v>5.51</v>
      </c>
      <c r="AD8" s="90">
        <v>5.58</v>
      </c>
      <c r="AE8" s="90">
        <v>5.71</v>
      </c>
      <c r="AF8" s="90">
        <v>5.77</v>
      </c>
      <c r="AG8" s="90">
        <v>5.7</v>
      </c>
      <c r="AH8" s="94">
        <v>5.57</v>
      </c>
    </row>
    <row r="9" spans="1:34" ht="16.5" x14ac:dyDescent="0.35">
      <c r="A9" s="110"/>
      <c r="B9" s="90">
        <v>2.77</v>
      </c>
      <c r="C9" s="90">
        <v>2.93</v>
      </c>
      <c r="D9" s="90">
        <v>3.2</v>
      </c>
      <c r="E9" s="90">
        <v>3.15</v>
      </c>
      <c r="F9" s="94">
        <v>3.14</v>
      </c>
      <c r="G9" s="25"/>
      <c r="H9" s="90">
        <v>2.23</v>
      </c>
      <c r="I9" s="90">
        <v>2.2999999999999998</v>
      </c>
      <c r="J9" s="90">
        <v>2.36</v>
      </c>
      <c r="K9" s="90">
        <v>2.38</v>
      </c>
      <c r="L9" s="90">
        <v>2.35</v>
      </c>
      <c r="M9" s="90">
        <v>2.36</v>
      </c>
      <c r="N9" s="90">
        <v>2.34</v>
      </c>
      <c r="O9" s="90">
        <v>2.29</v>
      </c>
      <c r="P9" s="90">
        <v>2.2799999999999998</v>
      </c>
      <c r="Q9" s="94">
        <v>2.2999999999999998</v>
      </c>
      <c r="R9" s="110"/>
      <c r="S9" s="90">
        <v>2.83</v>
      </c>
      <c r="T9" s="90">
        <v>2.95</v>
      </c>
      <c r="U9" s="90">
        <v>3.23</v>
      </c>
      <c r="V9" s="90">
        <v>3.17</v>
      </c>
      <c r="W9" s="94">
        <v>3.14</v>
      </c>
      <c r="X9" s="25"/>
      <c r="Y9" s="90">
        <v>5.49</v>
      </c>
      <c r="Z9" s="90">
        <v>5.47</v>
      </c>
      <c r="AA9" s="90">
        <v>5.43</v>
      </c>
      <c r="AB9" s="90">
        <v>5.52</v>
      </c>
      <c r="AC9" s="90">
        <v>5.66</v>
      </c>
      <c r="AD9" s="90">
        <v>5.73</v>
      </c>
      <c r="AE9" s="90">
        <v>5.82</v>
      </c>
      <c r="AF9" s="90">
        <v>5.79</v>
      </c>
      <c r="AG9" s="90">
        <v>5.6</v>
      </c>
      <c r="AH9" s="94">
        <v>5.61</v>
      </c>
    </row>
    <row r="10" spans="1:34" ht="16.5" x14ac:dyDescent="0.35">
      <c r="A10" s="111"/>
      <c r="B10" s="90">
        <v>3.86</v>
      </c>
      <c r="C10" s="90">
        <v>3</v>
      </c>
      <c r="D10" s="90">
        <v>3.15</v>
      </c>
      <c r="E10" s="90">
        <v>3.16</v>
      </c>
      <c r="F10" s="94">
        <v>3.13</v>
      </c>
      <c r="G10" s="31"/>
      <c r="H10" s="90">
        <v>2.1800000000000002</v>
      </c>
      <c r="I10" s="90">
        <v>2.2599999999999998</v>
      </c>
      <c r="J10" s="90">
        <v>2.42</v>
      </c>
      <c r="K10" s="90">
        <v>2.4300000000000002</v>
      </c>
      <c r="L10" s="90">
        <v>2.2799999999999998</v>
      </c>
      <c r="M10" s="90">
        <v>2.2799999999999998</v>
      </c>
      <c r="N10" s="90">
        <v>2.31</v>
      </c>
      <c r="O10" s="90">
        <v>2.27</v>
      </c>
      <c r="P10" s="90">
        <v>2.27</v>
      </c>
      <c r="Q10" s="94">
        <v>2.3199999999999998</v>
      </c>
      <c r="R10" s="111"/>
      <c r="S10" s="90">
        <v>2.86</v>
      </c>
      <c r="T10" s="90">
        <v>2.96</v>
      </c>
      <c r="U10" s="90">
        <v>3.15</v>
      </c>
      <c r="V10" s="90">
        <v>3.27</v>
      </c>
      <c r="W10" s="94">
        <v>3.19</v>
      </c>
      <c r="X10" s="31"/>
      <c r="Y10" s="90">
        <v>5.47</v>
      </c>
      <c r="Z10" s="90">
        <v>5.47</v>
      </c>
      <c r="AA10" s="90">
        <v>5.51</v>
      </c>
      <c r="AB10" s="90">
        <v>5.58</v>
      </c>
      <c r="AC10" s="90">
        <v>5.8</v>
      </c>
      <c r="AD10" s="90">
        <v>5.84</v>
      </c>
      <c r="AE10" s="90">
        <v>5.84</v>
      </c>
      <c r="AF10" s="90">
        <v>5.94</v>
      </c>
      <c r="AG10" s="90">
        <v>5.85</v>
      </c>
      <c r="AH10" s="94">
        <v>5.63</v>
      </c>
    </row>
    <row r="11" spans="1:34" ht="16.5" x14ac:dyDescent="0.35">
      <c r="A11" s="109"/>
      <c r="B11" s="96">
        <v>2.9</v>
      </c>
      <c r="C11" s="96">
        <v>2.97</v>
      </c>
      <c r="D11" s="96">
        <v>3.21</v>
      </c>
      <c r="E11" s="96">
        <v>3.12</v>
      </c>
      <c r="F11" s="97">
        <v>3.09</v>
      </c>
      <c r="G11" s="23"/>
      <c r="H11" s="96">
        <v>2.21</v>
      </c>
      <c r="I11" s="96">
        <v>2.3199999999999998</v>
      </c>
      <c r="J11" s="96">
        <v>2.35</v>
      </c>
      <c r="K11" s="96">
        <v>2.42</v>
      </c>
      <c r="L11" s="96">
        <v>2.41</v>
      </c>
      <c r="M11" s="96">
        <v>2.39</v>
      </c>
      <c r="N11" s="96">
        <v>2.4</v>
      </c>
      <c r="O11" s="96">
        <v>2.37</v>
      </c>
      <c r="P11" s="96">
        <v>2.2599999999999998</v>
      </c>
      <c r="Q11" s="97">
        <v>2.34</v>
      </c>
      <c r="R11" s="109"/>
      <c r="S11" s="96">
        <v>2.82</v>
      </c>
      <c r="T11" s="96">
        <v>2.91</v>
      </c>
      <c r="U11" s="96">
        <v>3.17</v>
      </c>
      <c r="V11" s="96">
        <v>3.14</v>
      </c>
      <c r="W11" s="97">
        <v>3.15</v>
      </c>
      <c r="X11" s="23"/>
      <c r="Y11" s="96">
        <v>5.55</v>
      </c>
      <c r="Z11" s="96">
        <v>5.5</v>
      </c>
      <c r="AA11" s="96">
        <v>5.49</v>
      </c>
      <c r="AB11" s="96">
        <v>5.71</v>
      </c>
      <c r="AC11" s="96">
        <v>5.65</v>
      </c>
      <c r="AD11" s="96">
        <v>5.8</v>
      </c>
      <c r="AE11" s="96">
        <v>5.92</v>
      </c>
      <c r="AF11" s="96">
        <v>5.95</v>
      </c>
      <c r="AG11" s="96">
        <v>5.83</v>
      </c>
      <c r="AH11" s="97">
        <v>5.61</v>
      </c>
    </row>
    <row r="12" spans="1:34" ht="16.5" x14ac:dyDescent="0.35">
      <c r="A12" s="109"/>
      <c r="B12" s="90">
        <v>2.85</v>
      </c>
      <c r="C12" s="90">
        <v>2.93</v>
      </c>
      <c r="D12" s="90">
        <v>3.18</v>
      </c>
      <c r="E12" s="90">
        <v>3.1</v>
      </c>
      <c r="F12" s="94">
        <v>3.11</v>
      </c>
      <c r="G12" s="25"/>
      <c r="H12" s="90">
        <v>2.2799999999999998</v>
      </c>
      <c r="I12" s="90">
        <v>2.4700000000000002</v>
      </c>
      <c r="J12" s="90">
        <v>2.46</v>
      </c>
      <c r="K12" s="90">
        <v>2.46</v>
      </c>
      <c r="L12" s="90">
        <v>2.46</v>
      </c>
      <c r="M12" s="90">
        <v>2.44</v>
      </c>
      <c r="N12" s="90">
        <v>2.38</v>
      </c>
      <c r="O12" s="90">
        <v>2.39</v>
      </c>
      <c r="P12" s="90">
        <v>2.2999999999999998</v>
      </c>
      <c r="Q12" s="94">
        <v>2.39</v>
      </c>
      <c r="R12" s="109"/>
      <c r="S12" s="90">
        <v>2.92</v>
      </c>
      <c r="T12" s="90">
        <v>2.95</v>
      </c>
      <c r="U12" s="90">
        <v>3.21</v>
      </c>
      <c r="V12" s="90">
        <v>3.18</v>
      </c>
      <c r="W12" s="94">
        <v>3.16</v>
      </c>
      <c r="X12" s="25"/>
      <c r="Y12" s="90">
        <v>5.63</v>
      </c>
      <c r="Z12" s="90">
        <v>5.49</v>
      </c>
      <c r="AA12" s="90">
        <v>5.41</v>
      </c>
      <c r="AB12" s="90">
        <v>5.67</v>
      </c>
      <c r="AC12" s="90">
        <v>5.67</v>
      </c>
      <c r="AD12" s="90">
        <v>5.69</v>
      </c>
      <c r="AE12" s="90">
        <v>5.83</v>
      </c>
      <c r="AF12" s="90">
        <v>5.83</v>
      </c>
      <c r="AG12" s="90">
        <v>5.71</v>
      </c>
      <c r="AH12" s="94">
        <v>5.59</v>
      </c>
    </row>
    <row r="13" spans="1:34" thickBot="1" x14ac:dyDescent="0.4">
      <c r="A13" s="112"/>
      <c r="B13" s="92">
        <v>2.81</v>
      </c>
      <c r="C13" s="92">
        <v>2.87</v>
      </c>
      <c r="D13" s="92">
        <v>3.1</v>
      </c>
      <c r="E13" s="92">
        <v>3.08</v>
      </c>
      <c r="F13" s="93">
        <v>3</v>
      </c>
      <c r="G13" s="33"/>
      <c r="H13" s="92">
        <v>2.17</v>
      </c>
      <c r="I13" s="92">
        <v>2.36</v>
      </c>
      <c r="J13" s="92">
        <v>2.39</v>
      </c>
      <c r="K13" s="92">
        <v>2.36</v>
      </c>
      <c r="L13" s="92">
        <v>2.41</v>
      </c>
      <c r="M13" s="92">
        <v>2.36</v>
      </c>
      <c r="N13" s="92">
        <v>2.35</v>
      </c>
      <c r="O13" s="92">
        <v>2.27</v>
      </c>
      <c r="P13" s="92">
        <v>2.23</v>
      </c>
      <c r="Q13" s="93">
        <v>2.35</v>
      </c>
      <c r="R13" s="112"/>
      <c r="S13" s="92">
        <v>2.85</v>
      </c>
      <c r="T13" s="92">
        <v>3.02</v>
      </c>
      <c r="U13" s="92">
        <v>3.11</v>
      </c>
      <c r="V13" s="92">
        <v>3.08</v>
      </c>
      <c r="W13" s="93">
        <v>3.08</v>
      </c>
      <c r="X13" s="33"/>
      <c r="Y13" s="92">
        <v>5.54</v>
      </c>
      <c r="Z13" s="92">
        <v>5.6</v>
      </c>
      <c r="AA13" s="92">
        <v>5.38</v>
      </c>
      <c r="AB13" s="92">
        <v>5.41</v>
      </c>
      <c r="AC13" s="92">
        <v>5.66</v>
      </c>
      <c r="AD13" s="92">
        <v>5.79</v>
      </c>
      <c r="AE13" s="92">
        <v>5.66</v>
      </c>
      <c r="AF13" s="92">
        <v>5.75</v>
      </c>
      <c r="AG13" s="92">
        <v>5.6</v>
      </c>
      <c r="AH13" s="93">
        <v>5.4</v>
      </c>
    </row>
    <row r="14" spans="1:34" ht="16.5" x14ac:dyDescent="0.35">
      <c r="A14" s="113" t="s">
        <v>75</v>
      </c>
      <c r="B14" s="114">
        <v>2.59</v>
      </c>
      <c r="C14" s="115">
        <v>2.62</v>
      </c>
      <c r="D14" s="115">
        <v>2.77</v>
      </c>
      <c r="E14" s="115">
        <v>2.88</v>
      </c>
      <c r="F14" s="116">
        <v>2.84</v>
      </c>
      <c r="G14" s="113" t="s">
        <v>75</v>
      </c>
      <c r="H14" s="115">
        <v>1.89</v>
      </c>
      <c r="I14" s="115">
        <v>1.99</v>
      </c>
      <c r="J14" s="115">
        <v>2.04</v>
      </c>
      <c r="K14" s="115">
        <v>2.0699999999999998</v>
      </c>
      <c r="L14" s="115">
        <v>2.0099999999999998</v>
      </c>
      <c r="M14" s="115">
        <v>2</v>
      </c>
      <c r="N14" s="115">
        <v>2.0099999999999998</v>
      </c>
      <c r="O14" s="115">
        <v>1.99</v>
      </c>
      <c r="P14" s="115">
        <v>1.89</v>
      </c>
      <c r="Q14" s="116">
        <v>1.84</v>
      </c>
      <c r="R14" s="113" t="s">
        <v>75</v>
      </c>
      <c r="S14" s="114">
        <v>1.78</v>
      </c>
      <c r="T14" s="115">
        <v>1.75</v>
      </c>
      <c r="U14" s="115">
        <v>2.02</v>
      </c>
      <c r="V14" s="115">
        <v>2.09</v>
      </c>
      <c r="W14" s="116">
        <v>2.12</v>
      </c>
      <c r="X14" s="113" t="s">
        <v>75</v>
      </c>
      <c r="Y14" s="115">
        <v>4.03</v>
      </c>
      <c r="Z14" s="115">
        <v>4.0999999999999996</v>
      </c>
      <c r="AA14" s="115">
        <v>4.1399999999999997</v>
      </c>
      <c r="AB14" s="115">
        <v>4.0999999999999996</v>
      </c>
      <c r="AC14" s="115">
        <v>4.1500000000000004</v>
      </c>
      <c r="AD14" s="115">
        <v>4.2</v>
      </c>
      <c r="AE14" s="115">
        <v>4.28</v>
      </c>
      <c r="AF14" s="115">
        <v>4.28</v>
      </c>
      <c r="AG14" s="115">
        <v>4.13</v>
      </c>
      <c r="AH14" s="116">
        <v>4.03</v>
      </c>
    </row>
    <row r="15" spans="1:34" ht="16.5" x14ac:dyDescent="0.35">
      <c r="A15" s="14"/>
      <c r="B15" s="98">
        <v>2.58</v>
      </c>
      <c r="C15" s="98">
        <v>2.62</v>
      </c>
      <c r="D15" s="98">
        <v>2.82</v>
      </c>
      <c r="E15" s="98">
        <v>2.93</v>
      </c>
      <c r="F15" s="99">
        <v>2.96</v>
      </c>
      <c r="G15" s="25"/>
      <c r="H15" s="98">
        <v>1.92</v>
      </c>
      <c r="I15" s="98">
        <v>1.98</v>
      </c>
      <c r="J15" s="98">
        <v>2.0699999999999998</v>
      </c>
      <c r="K15" s="98">
        <v>2.09</v>
      </c>
      <c r="L15" s="98">
        <v>2.0299999999999998</v>
      </c>
      <c r="M15" s="98">
        <v>2.04</v>
      </c>
      <c r="N15" s="98">
        <v>2.04</v>
      </c>
      <c r="O15" s="98">
        <v>2.0299999999999998</v>
      </c>
      <c r="P15" s="98">
        <v>1.93</v>
      </c>
      <c r="Q15" s="99">
        <v>1.88</v>
      </c>
      <c r="R15" s="14"/>
      <c r="S15" s="98">
        <v>1.7</v>
      </c>
      <c r="T15" s="98">
        <v>1.76</v>
      </c>
      <c r="U15" s="98">
        <v>2</v>
      </c>
      <c r="V15" s="98">
        <v>2.09</v>
      </c>
      <c r="W15" s="99">
        <v>2.13</v>
      </c>
      <c r="X15" s="25"/>
      <c r="Y15" s="98">
        <v>4.0599999999999996</v>
      </c>
      <c r="Z15" s="98">
        <v>4.0599999999999996</v>
      </c>
      <c r="AA15" s="98">
        <v>4.1399999999999997</v>
      </c>
      <c r="AB15" s="98">
        <v>4.13</v>
      </c>
      <c r="AC15" s="98">
        <v>4.1500000000000004</v>
      </c>
      <c r="AD15" s="98">
        <v>4.2</v>
      </c>
      <c r="AE15" s="98">
        <v>4.3</v>
      </c>
      <c r="AF15" s="98">
        <v>4.3099999999999996</v>
      </c>
      <c r="AG15" s="98">
        <v>4.24</v>
      </c>
      <c r="AH15" s="99">
        <v>4.0999999999999996</v>
      </c>
    </row>
    <row r="16" spans="1:34" ht="16.5" x14ac:dyDescent="0.35">
      <c r="A16" s="14"/>
      <c r="B16" s="98">
        <v>2.5499999999999998</v>
      </c>
      <c r="C16" s="98">
        <v>2.54</v>
      </c>
      <c r="D16" s="98">
        <v>2.81</v>
      </c>
      <c r="E16" s="98">
        <v>2.86</v>
      </c>
      <c r="F16" s="99">
        <v>2.83</v>
      </c>
      <c r="G16" s="25"/>
      <c r="H16" s="98">
        <v>1.9</v>
      </c>
      <c r="I16" s="98">
        <v>2.02</v>
      </c>
      <c r="J16" s="98">
        <v>2.0499999999999998</v>
      </c>
      <c r="K16" s="98">
        <v>2.1</v>
      </c>
      <c r="L16" s="98">
        <v>2.06</v>
      </c>
      <c r="M16" s="98">
        <v>2.0699999999999998</v>
      </c>
      <c r="N16" s="98">
        <v>2.08</v>
      </c>
      <c r="O16" s="98">
        <v>2.0099999999999998</v>
      </c>
      <c r="P16" s="98">
        <v>1.94</v>
      </c>
      <c r="Q16" s="99">
        <v>1.85</v>
      </c>
      <c r="R16" s="14"/>
      <c r="S16" s="98">
        <v>1.76</v>
      </c>
      <c r="T16" s="98">
        <v>1.81</v>
      </c>
      <c r="U16" s="98">
        <v>2</v>
      </c>
      <c r="V16" s="98">
        <v>2.12</v>
      </c>
      <c r="W16" s="99">
        <v>2.09</v>
      </c>
      <c r="X16" s="25"/>
      <c r="Y16" s="98">
        <v>4.0599999999999996</v>
      </c>
      <c r="Z16" s="98">
        <v>4.05</v>
      </c>
      <c r="AA16" s="98">
        <v>4.1500000000000004</v>
      </c>
      <c r="AB16" s="98">
        <v>4.07</v>
      </c>
      <c r="AC16" s="98">
        <v>4.1500000000000004</v>
      </c>
      <c r="AD16" s="98">
        <v>4.18</v>
      </c>
      <c r="AE16" s="98">
        <v>4.25</v>
      </c>
      <c r="AF16" s="98">
        <v>4.25</v>
      </c>
      <c r="AG16" s="98">
        <v>4.2300000000000004</v>
      </c>
      <c r="AH16" s="99">
        <v>4.0599999999999996</v>
      </c>
    </row>
    <row r="17" spans="1:34" ht="16.5" x14ac:dyDescent="0.35">
      <c r="A17" s="14"/>
      <c r="B17" s="98">
        <v>2.5499999999999998</v>
      </c>
      <c r="C17" s="98">
        <v>2.5499999999999998</v>
      </c>
      <c r="D17" s="98">
        <v>2.81</v>
      </c>
      <c r="E17" s="98">
        <v>2.87</v>
      </c>
      <c r="F17" s="99">
        <v>2.92</v>
      </c>
      <c r="G17" s="25"/>
      <c r="H17" s="98">
        <v>1.89</v>
      </c>
      <c r="I17" s="98">
        <v>2.0099999999999998</v>
      </c>
      <c r="J17" s="98">
        <v>2.04</v>
      </c>
      <c r="K17" s="98">
        <v>2.0699999999999998</v>
      </c>
      <c r="L17" s="98">
        <v>2.04</v>
      </c>
      <c r="M17" s="98">
        <v>2.04</v>
      </c>
      <c r="N17" s="98">
        <v>2.06</v>
      </c>
      <c r="O17" s="98">
        <v>2</v>
      </c>
      <c r="P17" s="98">
        <v>1.93</v>
      </c>
      <c r="Q17" s="99">
        <v>1.83</v>
      </c>
      <c r="R17" s="14"/>
      <c r="S17" s="98">
        <v>1.72</v>
      </c>
      <c r="T17" s="98">
        <v>1.76</v>
      </c>
      <c r="U17" s="98">
        <v>1.96</v>
      </c>
      <c r="V17" s="98">
        <v>2.13</v>
      </c>
      <c r="W17" s="99">
        <v>2.09</v>
      </c>
      <c r="X17" s="25"/>
      <c r="Y17" s="98">
        <v>4.13</v>
      </c>
      <c r="Z17" s="98">
        <v>4.04</v>
      </c>
      <c r="AA17" s="98">
        <v>4.12</v>
      </c>
      <c r="AB17" s="98">
        <v>4.0999999999999996</v>
      </c>
      <c r="AC17" s="98">
        <v>4.16</v>
      </c>
      <c r="AD17" s="98">
        <v>4.22</v>
      </c>
      <c r="AE17" s="98">
        <v>4.29</v>
      </c>
      <c r="AF17" s="98">
        <v>4.32</v>
      </c>
      <c r="AG17" s="98">
        <v>4.25</v>
      </c>
      <c r="AH17" s="99">
        <v>4.08</v>
      </c>
    </row>
    <row r="18" spans="1:34" ht="16.5" x14ac:dyDescent="0.35">
      <c r="A18" s="14"/>
      <c r="B18" s="98">
        <v>2.54</v>
      </c>
      <c r="C18" s="98">
        <v>2.52</v>
      </c>
      <c r="D18" s="98">
        <v>2.74</v>
      </c>
      <c r="E18" s="98">
        <v>2.86</v>
      </c>
      <c r="F18" s="99">
        <v>2.86</v>
      </c>
      <c r="G18" s="25"/>
      <c r="H18" s="98">
        <v>1.83</v>
      </c>
      <c r="I18" s="98">
        <v>1.95</v>
      </c>
      <c r="J18" s="98">
        <v>2.02</v>
      </c>
      <c r="K18" s="98">
        <v>2.04</v>
      </c>
      <c r="L18" s="98">
        <v>2.02</v>
      </c>
      <c r="M18" s="98">
        <v>2.02</v>
      </c>
      <c r="N18" s="98">
        <v>2.0499999999999998</v>
      </c>
      <c r="O18" s="98">
        <v>2.06</v>
      </c>
      <c r="P18" s="98">
        <v>1.94</v>
      </c>
      <c r="Q18" s="99">
        <v>1.86</v>
      </c>
      <c r="R18" s="14"/>
      <c r="S18" s="98">
        <v>1.7</v>
      </c>
      <c r="T18" s="98">
        <v>1.76</v>
      </c>
      <c r="U18" s="98">
        <v>1.95</v>
      </c>
      <c r="V18" s="98">
        <v>2.08</v>
      </c>
      <c r="W18" s="99">
        <v>2.09</v>
      </c>
      <c r="X18" s="25"/>
      <c r="Y18" s="98">
        <v>3.98</v>
      </c>
      <c r="Z18" s="98">
        <v>3.94</v>
      </c>
      <c r="AA18" s="98">
        <v>4.0199999999999996</v>
      </c>
      <c r="AB18" s="98">
        <v>3.94</v>
      </c>
      <c r="AC18" s="98">
        <v>4.04</v>
      </c>
      <c r="AD18" s="98">
        <v>4.0999999999999996</v>
      </c>
      <c r="AE18" s="98">
        <v>4.12</v>
      </c>
      <c r="AF18" s="98">
        <v>4.1900000000000004</v>
      </c>
      <c r="AG18" s="98">
        <v>4.1399999999999997</v>
      </c>
      <c r="AH18" s="99">
        <v>4.0199999999999996</v>
      </c>
    </row>
    <row r="19" spans="1:34" ht="16.5" x14ac:dyDescent="0.35">
      <c r="A19" s="14"/>
      <c r="B19" s="98">
        <v>2.5</v>
      </c>
      <c r="C19" s="98">
        <v>2.62</v>
      </c>
      <c r="D19" s="98">
        <v>2.86</v>
      </c>
      <c r="E19" s="98">
        <v>2.84</v>
      </c>
      <c r="F19" s="99">
        <v>2.74</v>
      </c>
      <c r="G19" s="25"/>
      <c r="H19" s="98">
        <v>1.9</v>
      </c>
      <c r="I19" s="98">
        <v>2.0099999999999998</v>
      </c>
      <c r="J19" s="98">
        <v>2.09</v>
      </c>
      <c r="K19" s="98">
        <v>2.09</v>
      </c>
      <c r="L19" s="98">
        <v>2.0299999999999998</v>
      </c>
      <c r="M19" s="98">
        <v>2.0699999999999998</v>
      </c>
      <c r="N19" s="98">
        <v>2.0499999999999998</v>
      </c>
      <c r="O19" s="98">
        <v>2</v>
      </c>
      <c r="P19" s="98">
        <v>1.97</v>
      </c>
      <c r="Q19" s="99">
        <v>1.97</v>
      </c>
      <c r="R19" s="14"/>
      <c r="S19" s="98">
        <v>1.94</v>
      </c>
      <c r="T19" s="98">
        <v>2.0699999999999998</v>
      </c>
      <c r="U19" s="98">
        <v>2.2999999999999998</v>
      </c>
      <c r="V19" s="98">
        <v>2.2200000000000002</v>
      </c>
      <c r="W19" s="99">
        <v>2.1800000000000002</v>
      </c>
      <c r="X19" s="25"/>
      <c r="Y19" s="98">
        <v>4.17</v>
      </c>
      <c r="Z19" s="98">
        <v>4.05</v>
      </c>
      <c r="AA19" s="98">
        <v>4.0199999999999996</v>
      </c>
      <c r="AB19" s="98">
        <v>4.1500000000000004</v>
      </c>
      <c r="AC19" s="98">
        <v>4.33</v>
      </c>
      <c r="AD19" s="98">
        <v>4.4400000000000004</v>
      </c>
      <c r="AE19" s="98">
        <v>4.4000000000000004</v>
      </c>
      <c r="AF19" s="98">
        <v>4.41</v>
      </c>
      <c r="AG19" s="98">
        <v>4.3</v>
      </c>
      <c r="AH19" s="99">
        <v>4.13</v>
      </c>
    </row>
    <row r="20" spans="1:34" ht="16.5" x14ac:dyDescent="0.35">
      <c r="A20" s="14"/>
      <c r="B20" s="98">
        <v>2.4900000000000002</v>
      </c>
      <c r="C20" s="98">
        <v>2.67</v>
      </c>
      <c r="D20" s="98">
        <v>2.85</v>
      </c>
      <c r="E20" s="98">
        <v>2.86</v>
      </c>
      <c r="F20" s="99">
        <v>2.8</v>
      </c>
      <c r="G20" s="25"/>
      <c r="H20" s="98">
        <v>1.87</v>
      </c>
      <c r="I20" s="98">
        <v>2.0099999999999998</v>
      </c>
      <c r="J20" s="98">
        <v>2.04</v>
      </c>
      <c r="K20" s="98">
        <v>2.04</v>
      </c>
      <c r="L20" s="98">
        <v>2.02</v>
      </c>
      <c r="M20" s="98">
        <v>2.0099999999999998</v>
      </c>
      <c r="N20" s="98">
        <v>1.96</v>
      </c>
      <c r="O20" s="98">
        <v>1.99</v>
      </c>
      <c r="P20" s="98">
        <v>1.94</v>
      </c>
      <c r="Q20" s="99">
        <v>2.0299999999999998</v>
      </c>
      <c r="R20" s="14"/>
      <c r="S20" s="98">
        <v>1.98</v>
      </c>
      <c r="T20" s="98">
        <v>2.0699999999999998</v>
      </c>
      <c r="U20" s="98">
        <v>2.27</v>
      </c>
      <c r="V20" s="98">
        <v>2.2599999999999998</v>
      </c>
      <c r="W20" s="99">
        <v>2.21</v>
      </c>
      <c r="X20" s="25"/>
      <c r="Y20" s="98">
        <v>4.05</v>
      </c>
      <c r="Z20" s="98">
        <v>4.12</v>
      </c>
      <c r="AA20" s="98">
        <v>4.0599999999999996</v>
      </c>
      <c r="AB20" s="98">
        <v>4.21</v>
      </c>
      <c r="AC20" s="98">
        <v>4.37</v>
      </c>
      <c r="AD20" s="98">
        <v>4.46</v>
      </c>
      <c r="AE20" s="98">
        <v>4.4800000000000004</v>
      </c>
      <c r="AF20" s="98">
        <v>4.4400000000000004</v>
      </c>
      <c r="AG20" s="98">
        <v>4.3899999999999997</v>
      </c>
      <c r="AH20" s="99">
        <v>4.07</v>
      </c>
    </row>
    <row r="21" spans="1:34" ht="16.5" x14ac:dyDescent="0.35">
      <c r="A21" s="14"/>
      <c r="B21" s="98">
        <v>2.5299999999999998</v>
      </c>
      <c r="C21" s="98">
        <v>2.66</v>
      </c>
      <c r="D21" s="98">
        <v>2.86</v>
      </c>
      <c r="E21" s="98">
        <v>2.87</v>
      </c>
      <c r="F21" s="99">
        <v>2.76</v>
      </c>
      <c r="G21" s="25"/>
      <c r="H21" s="98">
        <v>1.89</v>
      </c>
      <c r="I21" s="98">
        <v>2.08</v>
      </c>
      <c r="J21" s="98">
        <v>2.1</v>
      </c>
      <c r="K21" s="98">
        <v>2.16</v>
      </c>
      <c r="L21" s="98">
        <v>2.14</v>
      </c>
      <c r="M21" s="98">
        <v>2.09</v>
      </c>
      <c r="N21" s="98">
        <v>2.0499999999999998</v>
      </c>
      <c r="O21" s="98">
        <v>2.06</v>
      </c>
      <c r="P21" s="98">
        <v>1.97</v>
      </c>
      <c r="Q21" s="99">
        <v>2.04</v>
      </c>
      <c r="R21" s="14"/>
      <c r="S21" s="98">
        <v>1.95</v>
      </c>
      <c r="T21" s="98">
        <v>2.0499999999999998</v>
      </c>
      <c r="U21" s="98">
        <v>2.2400000000000002</v>
      </c>
      <c r="V21" s="98">
        <v>2.27</v>
      </c>
      <c r="W21" s="99">
        <v>2.21</v>
      </c>
      <c r="X21" s="25"/>
      <c r="Y21" s="98">
        <v>4.05</v>
      </c>
      <c r="Z21" s="98">
        <v>4.0999999999999996</v>
      </c>
      <c r="AA21" s="98">
        <v>4.08</v>
      </c>
      <c r="AB21" s="98">
        <v>4.22</v>
      </c>
      <c r="AC21" s="98">
        <v>4.33</v>
      </c>
      <c r="AD21" s="98">
        <v>4.41</v>
      </c>
      <c r="AE21" s="98">
        <v>4.4400000000000004</v>
      </c>
      <c r="AF21" s="98">
        <v>4.43</v>
      </c>
      <c r="AG21" s="98">
        <v>4.42</v>
      </c>
      <c r="AH21" s="99">
        <v>4.16</v>
      </c>
    </row>
    <row r="22" spans="1:34" ht="16.5" x14ac:dyDescent="0.35">
      <c r="A22" s="14"/>
      <c r="B22" s="98">
        <v>2.54</v>
      </c>
      <c r="C22" s="98">
        <v>2.65</v>
      </c>
      <c r="D22" s="98">
        <v>2.85</v>
      </c>
      <c r="E22" s="98">
        <v>2.83</v>
      </c>
      <c r="F22" s="99">
        <v>2.76</v>
      </c>
      <c r="G22" s="25"/>
      <c r="H22" s="98">
        <v>1.94</v>
      </c>
      <c r="I22" s="98">
        <v>2.09</v>
      </c>
      <c r="J22" s="98">
        <v>2.14</v>
      </c>
      <c r="K22" s="98">
        <v>2.17</v>
      </c>
      <c r="L22" s="98">
        <v>2.15</v>
      </c>
      <c r="M22" s="98">
        <v>2.11</v>
      </c>
      <c r="N22" s="98">
        <v>2.09</v>
      </c>
      <c r="O22" s="98">
        <v>2.0699999999999998</v>
      </c>
      <c r="P22" s="98">
        <v>1.98</v>
      </c>
      <c r="Q22" s="99">
        <v>2</v>
      </c>
      <c r="R22" s="14"/>
      <c r="S22" s="98">
        <v>1.98</v>
      </c>
      <c r="T22" s="98">
        <v>2.1</v>
      </c>
      <c r="U22" s="98">
        <v>2.27</v>
      </c>
      <c r="V22" s="98">
        <v>2.31</v>
      </c>
      <c r="W22" s="99">
        <v>2.2000000000000002</v>
      </c>
      <c r="X22" s="25"/>
      <c r="Y22" s="98">
        <v>4.01</v>
      </c>
      <c r="Z22" s="98">
        <v>4.1100000000000003</v>
      </c>
      <c r="AA22" s="98">
        <v>4.1500000000000004</v>
      </c>
      <c r="AB22" s="98">
        <v>4.22</v>
      </c>
      <c r="AC22" s="98">
        <v>4.3</v>
      </c>
      <c r="AD22" s="98">
        <v>4.3899999999999997</v>
      </c>
      <c r="AE22" s="98">
        <v>4.3899999999999997</v>
      </c>
      <c r="AF22" s="98">
        <v>4.43</v>
      </c>
      <c r="AG22" s="98">
        <v>4.3600000000000003</v>
      </c>
      <c r="AH22" s="99">
        <v>4.07</v>
      </c>
    </row>
    <row r="23" spans="1:34" thickBot="1" x14ac:dyDescent="0.4">
      <c r="A23" s="107"/>
      <c r="B23" s="117">
        <v>2.5099999999999998</v>
      </c>
      <c r="C23" s="117">
        <v>2.6</v>
      </c>
      <c r="D23" s="117">
        <v>2.84</v>
      </c>
      <c r="E23" s="117">
        <v>2.81</v>
      </c>
      <c r="F23" s="118">
        <v>2.72</v>
      </c>
      <c r="G23" s="106"/>
      <c r="H23" s="117">
        <v>1.9</v>
      </c>
      <c r="I23" s="117">
        <v>2.06</v>
      </c>
      <c r="J23" s="117">
        <v>2.08</v>
      </c>
      <c r="K23" s="117">
        <v>2.1</v>
      </c>
      <c r="L23" s="117">
        <v>2.08</v>
      </c>
      <c r="M23" s="117">
        <v>2.0299999999999998</v>
      </c>
      <c r="N23" s="117">
        <v>2.0299999999999998</v>
      </c>
      <c r="O23" s="117">
        <v>1.95</v>
      </c>
      <c r="P23" s="117">
        <v>1.9</v>
      </c>
      <c r="Q23" s="118">
        <v>2</v>
      </c>
      <c r="R23" s="107"/>
      <c r="S23" s="117">
        <v>1.95</v>
      </c>
      <c r="T23" s="117">
        <v>2.0699999999999998</v>
      </c>
      <c r="U23" s="117">
        <v>2.27</v>
      </c>
      <c r="V23" s="117">
        <v>2.25</v>
      </c>
      <c r="W23" s="118">
        <v>2.19</v>
      </c>
      <c r="X23" s="106"/>
      <c r="Y23" s="117">
        <v>3.96</v>
      </c>
      <c r="Z23" s="117">
        <v>3.98</v>
      </c>
      <c r="AA23" s="117">
        <v>4.0599999999999996</v>
      </c>
      <c r="AB23" s="117">
        <v>4.13</v>
      </c>
      <c r="AC23" s="117">
        <v>4.22</v>
      </c>
      <c r="AD23" s="117">
        <v>4.32</v>
      </c>
      <c r="AE23" s="117">
        <v>4.38</v>
      </c>
      <c r="AF23" s="117">
        <v>4.33</v>
      </c>
      <c r="AG23" s="117">
        <v>4.22</v>
      </c>
      <c r="AH23" s="118">
        <v>4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0.32242000000000015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0.31599999999999984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1.0252000000000012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1.4330999999999969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0.56216820512820542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0.48615384615384588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0.73831275720164702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0.94781746031745839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1.8214249846153856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1.5751384615384607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0.95685333333333444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1.4330999999999969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0.30000000000000027</v>
      </c>
      <c r="C33" s="67">
        <f t="shared" ref="C33:F33" si="0">C4-C14</f>
        <v>-0.53900000000000015</v>
      </c>
      <c r="D33" s="67">
        <f t="shared" si="0"/>
        <v>0.29000000000000004</v>
      </c>
      <c r="E33" s="67">
        <f t="shared" si="0"/>
        <v>0.32000000000000028</v>
      </c>
      <c r="F33" s="68">
        <f t="shared" si="0"/>
        <v>0.24000000000000021</v>
      </c>
      <c r="G33" s="69" t="s">
        <v>56</v>
      </c>
      <c r="H33" s="22">
        <f>H4-H14</f>
        <v>0.29000000000000026</v>
      </c>
      <c r="I33" s="22">
        <f t="shared" ref="I33:Q33" si="1">I4-I14</f>
        <v>0.34999999999999987</v>
      </c>
      <c r="J33" s="22">
        <f t="shared" si="1"/>
        <v>0.33000000000000007</v>
      </c>
      <c r="K33" s="22">
        <f t="shared" si="1"/>
        <v>0.3400000000000003</v>
      </c>
      <c r="L33" s="22">
        <f t="shared" si="1"/>
        <v>0.35000000000000009</v>
      </c>
      <c r="M33" s="22">
        <f t="shared" si="1"/>
        <v>0.31000000000000005</v>
      </c>
      <c r="N33" s="22">
        <f t="shared" si="1"/>
        <v>0.33000000000000007</v>
      </c>
      <c r="O33" s="22">
        <f t="shared" si="1"/>
        <v>0.36999999999999988</v>
      </c>
      <c r="P33" s="22">
        <f t="shared" si="1"/>
        <v>0.3899999999999999</v>
      </c>
      <c r="Q33" s="70">
        <f t="shared" si="1"/>
        <v>0.34000000000000008</v>
      </c>
      <c r="R33" s="66" t="s">
        <v>52</v>
      </c>
      <c r="S33" s="67">
        <f>S4-S14</f>
        <v>1.0399999999999998</v>
      </c>
      <c r="T33" s="67">
        <f t="shared" ref="T33:W33" si="2">T4-T14</f>
        <v>1.1099999999999999</v>
      </c>
      <c r="U33" s="67">
        <f t="shared" si="2"/>
        <v>1.17</v>
      </c>
      <c r="V33" s="67">
        <f t="shared" si="2"/>
        <v>1.1800000000000002</v>
      </c>
      <c r="W33" s="68">
        <f t="shared" si="2"/>
        <v>1.1399999999999997</v>
      </c>
      <c r="X33" s="69" t="s">
        <v>56</v>
      </c>
      <c r="Y33" s="22">
        <f>Y4-Y14</f>
        <v>1.46</v>
      </c>
      <c r="Z33" s="22">
        <f t="shared" ref="Z33:AH33" si="3">Z4-Z14</f>
        <v>1.42</v>
      </c>
      <c r="AA33" s="22">
        <f t="shared" si="3"/>
        <v>1.4000000000000004</v>
      </c>
      <c r="AB33" s="22">
        <f t="shared" si="3"/>
        <v>1.4100000000000001</v>
      </c>
      <c r="AC33" s="22">
        <f t="shared" si="3"/>
        <v>1.4399999999999995</v>
      </c>
      <c r="AD33" s="22">
        <f t="shared" si="3"/>
        <v>1.33</v>
      </c>
      <c r="AE33" s="22">
        <f t="shared" si="3"/>
        <v>1.4100000000000001</v>
      </c>
      <c r="AF33" s="22">
        <f t="shared" si="3"/>
        <v>1.5</v>
      </c>
      <c r="AG33" s="22">
        <f t="shared" si="3"/>
        <v>1.6000000000000005</v>
      </c>
      <c r="AH33" s="70">
        <f t="shared" si="3"/>
        <v>1.46</v>
      </c>
    </row>
    <row r="34" spans="1:34" ht="16.5" x14ac:dyDescent="0.35">
      <c r="A34" s="55"/>
      <c r="B34" s="54">
        <f t="shared" ref="B34:F42" si="4">B5-B15</f>
        <v>0.22999999999999998</v>
      </c>
      <c r="C34" s="54">
        <f t="shared" si="4"/>
        <v>0.25</v>
      </c>
      <c r="D34" s="54">
        <f t="shared" si="4"/>
        <v>0.2200000000000002</v>
      </c>
      <c r="E34" s="54">
        <f t="shared" si="4"/>
        <v>0.23999999999999977</v>
      </c>
      <c r="F34" s="56">
        <f t="shared" si="4"/>
        <v>0.26000000000000023</v>
      </c>
      <c r="G34" s="71"/>
      <c r="H34" s="22">
        <f t="shared" ref="H34:Q42" si="5">H5-H15</f>
        <v>0.35000000000000009</v>
      </c>
      <c r="I34" s="22">
        <f t="shared" si="5"/>
        <v>0.35000000000000009</v>
      </c>
      <c r="J34" s="22">
        <f t="shared" si="5"/>
        <v>0.30000000000000027</v>
      </c>
      <c r="K34" s="22">
        <f t="shared" si="5"/>
        <v>0.35000000000000009</v>
      </c>
      <c r="L34" s="22">
        <f t="shared" si="5"/>
        <v>0.36000000000000032</v>
      </c>
      <c r="M34" s="22">
        <f t="shared" si="5"/>
        <v>0.37999999999999989</v>
      </c>
      <c r="N34" s="22">
        <f t="shared" si="5"/>
        <v>0.33999999999999986</v>
      </c>
      <c r="O34" s="22">
        <f t="shared" si="5"/>
        <v>0.32000000000000028</v>
      </c>
      <c r="P34" s="22">
        <f t="shared" si="5"/>
        <v>0.34000000000000008</v>
      </c>
      <c r="Q34" s="70">
        <f t="shared" si="5"/>
        <v>0.33000000000000007</v>
      </c>
      <c r="R34" s="55"/>
      <c r="S34" s="54">
        <f t="shared" ref="S34:W42" si="6">S5-S15</f>
        <v>1.1700000000000002</v>
      </c>
      <c r="T34" s="54">
        <f t="shared" si="6"/>
        <v>1.2100000000000002</v>
      </c>
      <c r="U34" s="54">
        <f t="shared" si="6"/>
        <v>1.1499999999999999</v>
      </c>
      <c r="V34" s="54">
        <f t="shared" si="6"/>
        <v>1.08</v>
      </c>
      <c r="W34" s="56">
        <f t="shared" si="6"/>
        <v>1.1000000000000001</v>
      </c>
      <c r="X34" s="71"/>
      <c r="Y34" s="22">
        <f t="shared" ref="Y34:AH42" si="7">Y5-Y15</f>
        <v>1.5</v>
      </c>
      <c r="Z34" s="22">
        <f t="shared" si="7"/>
        <v>1.4400000000000004</v>
      </c>
      <c r="AA34" s="22">
        <f t="shared" si="7"/>
        <v>1.46</v>
      </c>
      <c r="AB34" s="22">
        <f t="shared" si="7"/>
        <v>1.46</v>
      </c>
      <c r="AC34" s="22">
        <f t="shared" si="7"/>
        <v>1.58</v>
      </c>
      <c r="AD34" s="22">
        <f t="shared" si="7"/>
        <v>1.46</v>
      </c>
      <c r="AE34" s="22">
        <f t="shared" si="7"/>
        <v>1.3399999999999999</v>
      </c>
      <c r="AF34" s="22">
        <f t="shared" si="7"/>
        <v>1.3100000000000005</v>
      </c>
      <c r="AG34" s="22">
        <f t="shared" si="7"/>
        <v>1.3999999999999995</v>
      </c>
      <c r="AH34" s="70">
        <f t="shared" si="7"/>
        <v>1.37</v>
      </c>
    </row>
    <row r="35" spans="1:34" ht="16.5" x14ac:dyDescent="0.35">
      <c r="A35" s="55"/>
      <c r="B35" s="54">
        <f t="shared" si="4"/>
        <v>0.31000000000000005</v>
      </c>
      <c r="C35" s="54">
        <f t="shared" si="4"/>
        <v>0.27</v>
      </c>
      <c r="D35" s="54">
        <f t="shared" si="4"/>
        <v>0.27</v>
      </c>
      <c r="E35" s="54">
        <f t="shared" si="4"/>
        <v>0.22999999999999998</v>
      </c>
      <c r="F35" s="56">
        <f t="shared" si="4"/>
        <v>0.35000000000000009</v>
      </c>
      <c r="G35" s="71"/>
      <c r="H35" s="22">
        <f t="shared" si="5"/>
        <v>0.39000000000000012</v>
      </c>
      <c r="I35" s="22">
        <f t="shared" si="5"/>
        <v>0.33999999999999986</v>
      </c>
      <c r="J35" s="22">
        <f t="shared" si="5"/>
        <v>0.39000000000000012</v>
      </c>
      <c r="K35" s="22">
        <f t="shared" si="5"/>
        <v>0.27</v>
      </c>
      <c r="L35" s="22">
        <f t="shared" si="5"/>
        <v>0.31000000000000005</v>
      </c>
      <c r="M35" s="22">
        <f t="shared" si="5"/>
        <v>0.33000000000000007</v>
      </c>
      <c r="N35" s="22">
        <f t="shared" si="5"/>
        <v>0.2799999999999998</v>
      </c>
      <c r="O35" s="22">
        <f t="shared" si="5"/>
        <v>0.33000000000000007</v>
      </c>
      <c r="P35" s="22">
        <f t="shared" si="5"/>
        <v>0.29000000000000004</v>
      </c>
      <c r="Q35" s="70">
        <f t="shared" si="5"/>
        <v>0.33000000000000007</v>
      </c>
      <c r="R35" s="55"/>
      <c r="S35" s="54">
        <f t="shared" si="6"/>
        <v>1.1700000000000002</v>
      </c>
      <c r="T35" s="54">
        <f t="shared" si="6"/>
        <v>1.1999999999999997</v>
      </c>
      <c r="U35" s="54">
        <f t="shared" si="6"/>
        <v>1.1800000000000002</v>
      </c>
      <c r="V35" s="54">
        <f t="shared" si="6"/>
        <v>1.1000000000000001</v>
      </c>
      <c r="W35" s="56">
        <f t="shared" si="6"/>
        <v>1.04</v>
      </c>
      <c r="X35" s="71"/>
      <c r="Y35" s="22">
        <f t="shared" si="7"/>
        <v>1.37</v>
      </c>
      <c r="Z35" s="22">
        <f t="shared" si="7"/>
        <v>1.3900000000000006</v>
      </c>
      <c r="AA35" s="22">
        <f t="shared" si="7"/>
        <v>1.3599999999999994</v>
      </c>
      <c r="AB35" s="22">
        <f t="shared" si="7"/>
        <v>1.4899999999999993</v>
      </c>
      <c r="AC35" s="22">
        <f t="shared" si="7"/>
        <v>1.46</v>
      </c>
      <c r="AD35" s="22">
        <f t="shared" si="7"/>
        <v>1.4500000000000002</v>
      </c>
      <c r="AE35" s="22">
        <f t="shared" si="7"/>
        <v>1.3099999999999996</v>
      </c>
      <c r="AF35" s="22">
        <f t="shared" si="7"/>
        <v>1.4500000000000002</v>
      </c>
      <c r="AG35" s="22">
        <f t="shared" si="7"/>
        <v>1.5399999999999991</v>
      </c>
      <c r="AH35" s="70">
        <f t="shared" si="7"/>
        <v>1.5100000000000007</v>
      </c>
    </row>
    <row r="36" spans="1:34" ht="16.5" x14ac:dyDescent="0.35">
      <c r="A36" s="55"/>
      <c r="B36" s="54">
        <f t="shared" si="4"/>
        <v>0.31000000000000005</v>
      </c>
      <c r="C36" s="54">
        <f t="shared" si="4"/>
        <v>0.26000000000000023</v>
      </c>
      <c r="D36" s="54">
        <f t="shared" si="4"/>
        <v>0.2799999999999998</v>
      </c>
      <c r="E36" s="54">
        <f t="shared" si="4"/>
        <v>0.31999999999999984</v>
      </c>
      <c r="F36" s="56">
        <f t="shared" si="4"/>
        <v>0.35999999999999988</v>
      </c>
      <c r="G36" s="71"/>
      <c r="H36" s="22">
        <f t="shared" si="5"/>
        <v>0.31000000000000028</v>
      </c>
      <c r="I36" s="22">
        <f t="shared" si="5"/>
        <v>0.36000000000000032</v>
      </c>
      <c r="J36" s="22">
        <f t="shared" si="5"/>
        <v>0.29999999999999982</v>
      </c>
      <c r="K36" s="22">
        <f t="shared" si="5"/>
        <v>0.32000000000000028</v>
      </c>
      <c r="L36" s="22">
        <f t="shared" si="5"/>
        <v>0.25</v>
      </c>
      <c r="M36" s="22">
        <f t="shared" si="5"/>
        <v>0.37000000000000011</v>
      </c>
      <c r="N36" s="22">
        <f t="shared" si="5"/>
        <v>0.27</v>
      </c>
      <c r="O36" s="22">
        <f t="shared" si="5"/>
        <v>0.2799999999999998</v>
      </c>
      <c r="P36" s="22">
        <f t="shared" si="5"/>
        <v>0.32000000000000006</v>
      </c>
      <c r="Q36" s="70">
        <f t="shared" si="5"/>
        <v>0.33000000000000007</v>
      </c>
      <c r="R36" s="55"/>
      <c r="S36" s="54">
        <f t="shared" si="6"/>
        <v>1.1700000000000002</v>
      </c>
      <c r="T36" s="54">
        <f t="shared" si="6"/>
        <v>1.2</v>
      </c>
      <c r="U36" s="54">
        <f t="shared" si="6"/>
        <v>1.1400000000000001</v>
      </c>
      <c r="V36" s="54">
        <f t="shared" si="6"/>
        <v>1.1499999999999999</v>
      </c>
      <c r="W36" s="56">
        <f t="shared" si="6"/>
        <v>1.19</v>
      </c>
      <c r="X36" s="71"/>
      <c r="Y36" s="22">
        <f t="shared" si="7"/>
        <v>1.4000000000000004</v>
      </c>
      <c r="Z36" s="22">
        <f t="shared" si="7"/>
        <v>1.4699999999999998</v>
      </c>
      <c r="AA36" s="22">
        <f t="shared" si="7"/>
        <v>1.5099999999999998</v>
      </c>
      <c r="AB36" s="22">
        <f t="shared" si="7"/>
        <v>1.54</v>
      </c>
      <c r="AC36" s="22">
        <f t="shared" si="7"/>
        <v>1.3999999999999995</v>
      </c>
      <c r="AD36" s="22">
        <f t="shared" si="7"/>
        <v>1.3500000000000005</v>
      </c>
      <c r="AE36" s="22">
        <f t="shared" si="7"/>
        <v>1.5</v>
      </c>
      <c r="AF36" s="22">
        <f t="shared" si="7"/>
        <v>1.4499999999999993</v>
      </c>
      <c r="AG36" s="22">
        <f t="shared" si="7"/>
        <v>1.4699999999999998</v>
      </c>
      <c r="AH36" s="70">
        <f t="shared" si="7"/>
        <v>1.4699999999999998</v>
      </c>
    </row>
    <row r="37" spans="1:34" ht="16.5" x14ac:dyDescent="0.35">
      <c r="A37" s="55"/>
      <c r="B37" s="54">
        <f t="shared" si="4"/>
        <v>1.2799999999999998</v>
      </c>
      <c r="C37" s="54">
        <f t="shared" si="4"/>
        <v>0.33999999999999986</v>
      </c>
      <c r="D37" s="54">
        <f t="shared" si="4"/>
        <v>0.30999999999999961</v>
      </c>
      <c r="E37" s="54">
        <f t="shared" si="4"/>
        <v>0.36000000000000032</v>
      </c>
      <c r="F37" s="56">
        <f t="shared" si="4"/>
        <v>0.27</v>
      </c>
      <c r="G37" s="71"/>
      <c r="H37" s="22">
        <f t="shared" si="5"/>
        <v>0.35000000000000009</v>
      </c>
      <c r="I37" s="22">
        <f t="shared" si="5"/>
        <v>0.32000000000000006</v>
      </c>
      <c r="J37" s="22">
        <f t="shared" si="5"/>
        <v>0.35000000000000009</v>
      </c>
      <c r="K37" s="22">
        <f t="shared" si="5"/>
        <v>0.25999999999999979</v>
      </c>
      <c r="L37" s="22">
        <f t="shared" si="5"/>
        <v>0.29999999999999982</v>
      </c>
      <c r="M37" s="22">
        <f t="shared" si="5"/>
        <v>0.29999999999999982</v>
      </c>
      <c r="N37" s="22">
        <f t="shared" si="5"/>
        <v>0.30000000000000027</v>
      </c>
      <c r="O37" s="22">
        <f t="shared" si="5"/>
        <v>0.23999999999999977</v>
      </c>
      <c r="P37" s="22">
        <f t="shared" si="5"/>
        <v>0.30000000000000027</v>
      </c>
      <c r="Q37" s="70">
        <f t="shared" si="5"/>
        <v>0.2699999999999998</v>
      </c>
      <c r="R37" s="55"/>
      <c r="S37" s="54">
        <f t="shared" si="6"/>
        <v>1.1900000000000002</v>
      </c>
      <c r="T37" s="54">
        <f t="shared" si="6"/>
        <v>1.2300000000000002</v>
      </c>
      <c r="U37" s="54">
        <f t="shared" si="6"/>
        <v>1.1300000000000001</v>
      </c>
      <c r="V37" s="54">
        <f t="shared" si="6"/>
        <v>1.08</v>
      </c>
      <c r="W37" s="56">
        <f t="shared" si="6"/>
        <v>1.0500000000000003</v>
      </c>
      <c r="X37" s="71"/>
      <c r="Y37" s="22">
        <f t="shared" si="7"/>
        <v>1.3699999999999997</v>
      </c>
      <c r="Z37" s="22">
        <f t="shared" si="7"/>
        <v>1.3900000000000001</v>
      </c>
      <c r="AA37" s="22">
        <f t="shared" si="7"/>
        <v>1.4900000000000002</v>
      </c>
      <c r="AB37" s="22">
        <f t="shared" si="7"/>
        <v>1.5400000000000005</v>
      </c>
      <c r="AC37" s="22">
        <f t="shared" si="7"/>
        <v>1.4699999999999998</v>
      </c>
      <c r="AD37" s="22">
        <f t="shared" si="7"/>
        <v>1.4800000000000004</v>
      </c>
      <c r="AE37" s="22">
        <f t="shared" si="7"/>
        <v>1.5899999999999999</v>
      </c>
      <c r="AF37" s="22">
        <f t="shared" si="7"/>
        <v>1.5799999999999992</v>
      </c>
      <c r="AG37" s="22">
        <f t="shared" si="7"/>
        <v>1.5600000000000005</v>
      </c>
      <c r="AH37" s="70">
        <f t="shared" si="7"/>
        <v>1.5500000000000007</v>
      </c>
    </row>
    <row r="38" spans="1:34" ht="16.5" x14ac:dyDescent="0.35">
      <c r="A38" s="55" t="s">
        <v>53</v>
      </c>
      <c r="B38" s="54">
        <f t="shared" si="4"/>
        <v>0.27</v>
      </c>
      <c r="C38" s="54">
        <f t="shared" si="4"/>
        <v>0.31000000000000005</v>
      </c>
      <c r="D38" s="54">
        <f t="shared" si="4"/>
        <v>0.3400000000000003</v>
      </c>
      <c r="E38" s="54">
        <f t="shared" si="4"/>
        <v>0.31000000000000005</v>
      </c>
      <c r="F38" s="56">
        <f t="shared" si="4"/>
        <v>0.39999999999999991</v>
      </c>
      <c r="G38" s="71" t="s">
        <v>57</v>
      </c>
      <c r="H38" s="22">
        <f t="shared" si="5"/>
        <v>0.33000000000000007</v>
      </c>
      <c r="I38" s="22">
        <f t="shared" si="5"/>
        <v>0.29000000000000004</v>
      </c>
      <c r="J38" s="22">
        <f t="shared" si="5"/>
        <v>0.27</v>
      </c>
      <c r="K38" s="22">
        <f t="shared" si="5"/>
        <v>0.29000000000000004</v>
      </c>
      <c r="L38" s="22">
        <f t="shared" si="5"/>
        <v>0.32000000000000028</v>
      </c>
      <c r="M38" s="22">
        <f t="shared" si="5"/>
        <v>0.29000000000000004</v>
      </c>
      <c r="N38" s="22">
        <f t="shared" si="5"/>
        <v>0.29000000000000004</v>
      </c>
      <c r="O38" s="22">
        <f t="shared" si="5"/>
        <v>0.29000000000000004</v>
      </c>
      <c r="P38" s="22">
        <f t="shared" si="5"/>
        <v>0.30999999999999983</v>
      </c>
      <c r="Q38" s="70">
        <f t="shared" si="5"/>
        <v>0.32999999999999985</v>
      </c>
      <c r="R38" s="55" t="s">
        <v>53</v>
      </c>
      <c r="S38" s="54">
        <f t="shared" si="6"/>
        <v>0.89000000000000012</v>
      </c>
      <c r="T38" s="54">
        <f t="shared" si="6"/>
        <v>0.88000000000000034</v>
      </c>
      <c r="U38" s="54">
        <f t="shared" si="6"/>
        <v>0.93000000000000016</v>
      </c>
      <c r="V38" s="54">
        <f t="shared" si="6"/>
        <v>0.94999999999999973</v>
      </c>
      <c r="W38" s="56">
        <f t="shared" si="6"/>
        <v>0.96</v>
      </c>
      <c r="X38" s="71" t="s">
        <v>57</v>
      </c>
      <c r="Y38" s="22">
        <f t="shared" si="7"/>
        <v>1.3200000000000003</v>
      </c>
      <c r="Z38" s="22">
        <f t="shared" si="7"/>
        <v>1.42</v>
      </c>
      <c r="AA38" s="22">
        <f t="shared" si="7"/>
        <v>1.4100000000000001</v>
      </c>
      <c r="AB38" s="22">
        <f t="shared" si="7"/>
        <v>1.3699999999999992</v>
      </c>
      <c r="AC38" s="22">
        <f t="shared" si="7"/>
        <v>1.33</v>
      </c>
      <c r="AD38" s="22">
        <f t="shared" si="7"/>
        <v>1.29</v>
      </c>
      <c r="AE38" s="22">
        <f t="shared" si="7"/>
        <v>1.42</v>
      </c>
      <c r="AF38" s="22">
        <f t="shared" si="7"/>
        <v>1.38</v>
      </c>
      <c r="AG38" s="22">
        <f t="shared" si="7"/>
        <v>1.2999999999999998</v>
      </c>
      <c r="AH38" s="70">
        <f t="shared" si="7"/>
        <v>1.4800000000000004</v>
      </c>
    </row>
    <row r="39" spans="1:34" ht="16.5" x14ac:dyDescent="0.35">
      <c r="A39" s="55"/>
      <c r="B39" s="54">
        <f t="shared" si="4"/>
        <v>1.3699999999999997</v>
      </c>
      <c r="C39" s="54">
        <f t="shared" si="4"/>
        <v>0.33000000000000007</v>
      </c>
      <c r="D39" s="54">
        <f t="shared" si="4"/>
        <v>0.29999999999999982</v>
      </c>
      <c r="E39" s="54">
        <f t="shared" si="4"/>
        <v>0.30000000000000027</v>
      </c>
      <c r="F39" s="56">
        <f t="shared" si="4"/>
        <v>0.33000000000000007</v>
      </c>
      <c r="G39" s="71"/>
      <c r="H39" s="22">
        <f t="shared" si="5"/>
        <v>0.31000000000000005</v>
      </c>
      <c r="I39" s="22">
        <f t="shared" si="5"/>
        <v>0.25</v>
      </c>
      <c r="J39" s="22">
        <f t="shared" si="5"/>
        <v>0.37999999999999989</v>
      </c>
      <c r="K39" s="22">
        <f t="shared" si="5"/>
        <v>0.39000000000000012</v>
      </c>
      <c r="L39" s="22">
        <f t="shared" si="5"/>
        <v>0.25999999999999979</v>
      </c>
      <c r="M39" s="22">
        <f t="shared" si="5"/>
        <v>0.27</v>
      </c>
      <c r="N39" s="22">
        <f t="shared" si="5"/>
        <v>0.35000000000000009</v>
      </c>
      <c r="O39" s="22">
        <f t="shared" si="5"/>
        <v>0.28000000000000003</v>
      </c>
      <c r="P39" s="22">
        <f t="shared" si="5"/>
        <v>0.33000000000000007</v>
      </c>
      <c r="Q39" s="70">
        <f t="shared" si="5"/>
        <v>0.29000000000000004</v>
      </c>
      <c r="R39" s="55"/>
      <c r="S39" s="54">
        <f t="shared" si="6"/>
        <v>0.87999999999999989</v>
      </c>
      <c r="T39" s="54">
        <f t="shared" si="6"/>
        <v>0.89000000000000012</v>
      </c>
      <c r="U39" s="54">
        <f t="shared" si="6"/>
        <v>0.87999999999999989</v>
      </c>
      <c r="V39" s="54">
        <f t="shared" si="6"/>
        <v>1.0100000000000002</v>
      </c>
      <c r="W39" s="56">
        <f t="shared" si="6"/>
        <v>0.98</v>
      </c>
      <c r="X39" s="71"/>
      <c r="Y39" s="22">
        <f t="shared" si="7"/>
        <v>1.42</v>
      </c>
      <c r="Z39" s="22">
        <f t="shared" si="7"/>
        <v>1.3499999999999996</v>
      </c>
      <c r="AA39" s="22">
        <f t="shared" si="7"/>
        <v>1.4500000000000002</v>
      </c>
      <c r="AB39" s="22">
        <f t="shared" si="7"/>
        <v>1.37</v>
      </c>
      <c r="AC39" s="22">
        <f t="shared" si="7"/>
        <v>1.4299999999999997</v>
      </c>
      <c r="AD39" s="22">
        <f t="shared" si="7"/>
        <v>1.38</v>
      </c>
      <c r="AE39" s="22">
        <f t="shared" si="7"/>
        <v>1.3599999999999994</v>
      </c>
      <c r="AF39" s="22">
        <f t="shared" si="7"/>
        <v>1.5</v>
      </c>
      <c r="AG39" s="22">
        <f t="shared" si="7"/>
        <v>1.46</v>
      </c>
      <c r="AH39" s="70">
        <f t="shared" si="7"/>
        <v>1.5599999999999996</v>
      </c>
    </row>
    <row r="40" spans="1:34" ht="16.5" x14ac:dyDescent="0.35">
      <c r="A40" s="55"/>
      <c r="B40" s="54">
        <f t="shared" si="4"/>
        <v>0.37000000000000011</v>
      </c>
      <c r="C40" s="54">
        <f t="shared" si="4"/>
        <v>0.31000000000000005</v>
      </c>
      <c r="D40" s="54">
        <f t="shared" si="4"/>
        <v>0.35000000000000009</v>
      </c>
      <c r="E40" s="54">
        <f t="shared" si="4"/>
        <v>0.25</v>
      </c>
      <c r="F40" s="56">
        <f t="shared" si="4"/>
        <v>0.33000000000000007</v>
      </c>
      <c r="G40" s="71"/>
      <c r="H40" s="22">
        <f t="shared" si="5"/>
        <v>0.32000000000000006</v>
      </c>
      <c r="I40" s="22">
        <f t="shared" si="5"/>
        <v>0.23999999999999977</v>
      </c>
      <c r="J40" s="22">
        <f t="shared" si="5"/>
        <v>0.25</v>
      </c>
      <c r="K40" s="22">
        <f t="shared" si="5"/>
        <v>0.25999999999999979</v>
      </c>
      <c r="L40" s="22">
        <f t="shared" si="5"/>
        <v>0.27</v>
      </c>
      <c r="M40" s="22">
        <f t="shared" si="5"/>
        <v>0.30000000000000027</v>
      </c>
      <c r="N40" s="22">
        <f t="shared" si="5"/>
        <v>0.35000000000000009</v>
      </c>
      <c r="O40" s="22">
        <f t="shared" si="5"/>
        <v>0.31000000000000005</v>
      </c>
      <c r="P40" s="22">
        <f t="shared" si="5"/>
        <v>0.28999999999999981</v>
      </c>
      <c r="Q40" s="70">
        <f t="shared" si="5"/>
        <v>0.29999999999999982</v>
      </c>
      <c r="R40" s="55"/>
      <c r="S40" s="54">
        <f t="shared" si="6"/>
        <v>0.86999999999999988</v>
      </c>
      <c r="T40" s="54">
        <f t="shared" si="6"/>
        <v>0.86000000000000032</v>
      </c>
      <c r="U40" s="54">
        <f t="shared" si="6"/>
        <v>0.92999999999999972</v>
      </c>
      <c r="V40" s="54">
        <f t="shared" si="6"/>
        <v>0.87000000000000011</v>
      </c>
      <c r="W40" s="56">
        <f t="shared" si="6"/>
        <v>0.94</v>
      </c>
      <c r="X40" s="71"/>
      <c r="Y40" s="22">
        <f t="shared" si="7"/>
        <v>1.5</v>
      </c>
      <c r="Z40" s="22">
        <f t="shared" si="7"/>
        <v>1.4000000000000004</v>
      </c>
      <c r="AA40" s="22">
        <f t="shared" si="7"/>
        <v>1.4100000000000001</v>
      </c>
      <c r="AB40" s="22">
        <f t="shared" si="7"/>
        <v>1.4900000000000002</v>
      </c>
      <c r="AC40" s="22">
        <f t="shared" si="7"/>
        <v>1.3200000000000003</v>
      </c>
      <c r="AD40" s="22">
        <f t="shared" si="7"/>
        <v>1.3899999999999997</v>
      </c>
      <c r="AE40" s="22">
        <f t="shared" si="7"/>
        <v>1.4799999999999995</v>
      </c>
      <c r="AF40" s="22">
        <f t="shared" si="7"/>
        <v>1.5200000000000005</v>
      </c>
      <c r="AG40" s="22">
        <f t="shared" si="7"/>
        <v>1.4100000000000001</v>
      </c>
      <c r="AH40" s="70">
        <f t="shared" si="7"/>
        <v>1.4500000000000002</v>
      </c>
    </row>
    <row r="41" spans="1:34" ht="16.5" x14ac:dyDescent="0.35">
      <c r="A41" s="55"/>
      <c r="B41" s="54">
        <f t="shared" si="4"/>
        <v>0.31000000000000005</v>
      </c>
      <c r="C41" s="54">
        <f t="shared" si="4"/>
        <v>0.28000000000000025</v>
      </c>
      <c r="D41" s="54">
        <f t="shared" si="4"/>
        <v>0.33000000000000007</v>
      </c>
      <c r="E41" s="54">
        <f t="shared" si="4"/>
        <v>0.27</v>
      </c>
      <c r="F41" s="56">
        <f t="shared" si="4"/>
        <v>0.35000000000000009</v>
      </c>
      <c r="G41" s="71"/>
      <c r="H41" s="22">
        <f t="shared" si="5"/>
        <v>0.33999999999999986</v>
      </c>
      <c r="I41" s="22">
        <f t="shared" si="5"/>
        <v>0.38000000000000034</v>
      </c>
      <c r="J41" s="22">
        <f t="shared" si="5"/>
        <v>0.31999999999999984</v>
      </c>
      <c r="K41" s="22">
        <f t="shared" si="5"/>
        <v>0.29000000000000004</v>
      </c>
      <c r="L41" s="22">
        <f t="shared" si="5"/>
        <v>0.31000000000000005</v>
      </c>
      <c r="M41" s="22">
        <f t="shared" si="5"/>
        <v>0.33000000000000007</v>
      </c>
      <c r="N41" s="22">
        <f t="shared" si="5"/>
        <v>0.29000000000000004</v>
      </c>
      <c r="O41" s="22">
        <f t="shared" si="5"/>
        <v>0.32000000000000028</v>
      </c>
      <c r="P41" s="22">
        <f t="shared" si="5"/>
        <v>0.31999999999999984</v>
      </c>
      <c r="Q41" s="70">
        <f t="shared" si="5"/>
        <v>0.39000000000000012</v>
      </c>
      <c r="R41" s="55"/>
      <c r="S41" s="54">
        <f t="shared" si="6"/>
        <v>0.94</v>
      </c>
      <c r="T41" s="54">
        <f t="shared" si="6"/>
        <v>0.85000000000000009</v>
      </c>
      <c r="U41" s="54">
        <f t="shared" si="6"/>
        <v>0.94</v>
      </c>
      <c r="V41" s="54">
        <f t="shared" si="6"/>
        <v>0.87000000000000011</v>
      </c>
      <c r="W41" s="56">
        <f t="shared" si="6"/>
        <v>0.96</v>
      </c>
      <c r="X41" s="71"/>
      <c r="Y41" s="22">
        <f t="shared" si="7"/>
        <v>1.62</v>
      </c>
      <c r="Z41" s="22">
        <f t="shared" si="7"/>
        <v>1.38</v>
      </c>
      <c r="AA41" s="22">
        <f t="shared" si="7"/>
        <v>1.2599999999999998</v>
      </c>
      <c r="AB41" s="22">
        <f t="shared" si="7"/>
        <v>1.4500000000000002</v>
      </c>
      <c r="AC41" s="22">
        <f t="shared" si="7"/>
        <v>1.37</v>
      </c>
      <c r="AD41" s="22">
        <f t="shared" si="7"/>
        <v>1.3000000000000007</v>
      </c>
      <c r="AE41" s="22">
        <f t="shared" si="7"/>
        <v>1.4400000000000004</v>
      </c>
      <c r="AF41" s="22">
        <f t="shared" si="7"/>
        <v>1.4000000000000004</v>
      </c>
      <c r="AG41" s="22">
        <f t="shared" si="7"/>
        <v>1.3499999999999996</v>
      </c>
      <c r="AH41" s="70">
        <f t="shared" si="7"/>
        <v>1.5199999999999996</v>
      </c>
    </row>
    <row r="42" spans="1:34" thickBot="1" x14ac:dyDescent="0.4">
      <c r="A42" s="57"/>
      <c r="B42" s="58">
        <f t="shared" si="4"/>
        <v>0.30000000000000027</v>
      </c>
      <c r="C42" s="58">
        <f t="shared" si="4"/>
        <v>0.27</v>
      </c>
      <c r="D42" s="58">
        <f t="shared" si="4"/>
        <v>0.26000000000000023</v>
      </c>
      <c r="E42" s="58">
        <f t="shared" si="4"/>
        <v>0.27</v>
      </c>
      <c r="F42" s="59">
        <f t="shared" si="4"/>
        <v>0.2799999999999998</v>
      </c>
      <c r="G42" s="73"/>
      <c r="H42" s="36">
        <f t="shared" si="5"/>
        <v>0.27</v>
      </c>
      <c r="I42" s="36">
        <f t="shared" si="5"/>
        <v>0.29999999999999982</v>
      </c>
      <c r="J42" s="36">
        <f t="shared" si="5"/>
        <v>0.31000000000000005</v>
      </c>
      <c r="K42" s="36">
        <f t="shared" si="5"/>
        <v>0.25999999999999979</v>
      </c>
      <c r="L42" s="36">
        <f t="shared" si="5"/>
        <v>0.33000000000000007</v>
      </c>
      <c r="M42" s="36">
        <f t="shared" si="5"/>
        <v>0.33000000000000007</v>
      </c>
      <c r="N42" s="36">
        <f t="shared" si="5"/>
        <v>0.32000000000000028</v>
      </c>
      <c r="O42" s="36">
        <f t="shared" si="5"/>
        <v>0.32000000000000006</v>
      </c>
      <c r="P42" s="36">
        <f t="shared" si="5"/>
        <v>0.33000000000000007</v>
      </c>
      <c r="Q42" s="74">
        <f t="shared" si="5"/>
        <v>0.35000000000000009</v>
      </c>
      <c r="R42" s="57"/>
      <c r="S42" s="58">
        <f t="shared" si="6"/>
        <v>0.90000000000000013</v>
      </c>
      <c r="T42" s="58">
        <f t="shared" si="6"/>
        <v>0.95000000000000018</v>
      </c>
      <c r="U42" s="58">
        <f t="shared" si="6"/>
        <v>0.83999999999999986</v>
      </c>
      <c r="V42" s="58">
        <f t="shared" si="6"/>
        <v>0.83000000000000007</v>
      </c>
      <c r="W42" s="59">
        <f t="shared" si="6"/>
        <v>0.89000000000000012</v>
      </c>
      <c r="X42" s="73"/>
      <c r="Y42" s="36">
        <f t="shared" si="7"/>
        <v>1.58</v>
      </c>
      <c r="Z42" s="36">
        <f t="shared" si="7"/>
        <v>1.6199999999999997</v>
      </c>
      <c r="AA42" s="36">
        <f t="shared" si="7"/>
        <v>1.3200000000000003</v>
      </c>
      <c r="AB42" s="36">
        <f t="shared" si="7"/>
        <v>1.2800000000000002</v>
      </c>
      <c r="AC42" s="36">
        <f t="shared" si="7"/>
        <v>1.4400000000000004</v>
      </c>
      <c r="AD42" s="36">
        <f t="shared" si="7"/>
        <v>1.4699999999999998</v>
      </c>
      <c r="AE42" s="36">
        <f t="shared" si="7"/>
        <v>1.2800000000000002</v>
      </c>
      <c r="AF42" s="36">
        <f t="shared" si="7"/>
        <v>1.42</v>
      </c>
      <c r="AG42" s="36">
        <f t="shared" si="7"/>
        <v>1.38</v>
      </c>
      <c r="AH42" s="74">
        <f t="shared" si="7"/>
        <v>1.4000000000000004</v>
      </c>
    </row>
    <row r="43" spans="1:34" thickTop="1" x14ac:dyDescent="0.35">
      <c r="A43" s="82" t="s">
        <v>65</v>
      </c>
      <c r="B43" s="60">
        <f>AVERAGE(B33:F37)</f>
        <v>0.29324</v>
      </c>
      <c r="C43" s="64" t="s">
        <v>51</v>
      </c>
      <c r="D43" s="60">
        <f>MAX(B33:F37)-MIN(B33:F37)</f>
        <v>1.819</v>
      </c>
      <c r="E43" s="64" t="s">
        <v>50</v>
      </c>
      <c r="F43" s="61">
        <f>B43/(0.975/E27)</f>
        <v>0.51129025641025649</v>
      </c>
      <c r="G43" s="82" t="s">
        <v>65</v>
      </c>
      <c r="H43" s="60">
        <f>AVERAGE(H33:Q37)</f>
        <v>0.32360000000000005</v>
      </c>
      <c r="I43" s="64" t="s">
        <v>51</v>
      </c>
      <c r="J43" s="60">
        <f>MAX(H33:Q37)-MIN(H33:Q37)</f>
        <v>0.15000000000000036</v>
      </c>
      <c r="K43" s="64" t="s">
        <v>50</v>
      </c>
      <c r="L43" s="78">
        <f>H43/(0.975/K27)</f>
        <v>0.49784615384615394</v>
      </c>
      <c r="M43" s="79" t="s">
        <v>60</v>
      </c>
      <c r="N43" s="80">
        <f>1-(J43/2*H43)</f>
        <v>0.97572999999999999</v>
      </c>
      <c r="O43" s="84" t="s">
        <v>62</v>
      </c>
      <c r="P43" s="86">
        <f>MAX(H33:Q42)-MIN(H33:Q42)</f>
        <v>0.15000000000000036</v>
      </c>
      <c r="Q43" s="152"/>
      <c r="R43" s="82" t="s">
        <v>65</v>
      </c>
      <c r="S43" s="60">
        <f>AVERAGE(S33:W37)</f>
        <v>1.1428000000000003</v>
      </c>
      <c r="T43" s="64" t="s">
        <v>51</v>
      </c>
      <c r="U43" s="60">
        <f>MAX(S33:W37)-MIN(S33:W37)</f>
        <v>0.19000000000000039</v>
      </c>
      <c r="V43" s="64" t="s">
        <v>50</v>
      </c>
      <c r="W43" s="61">
        <f>S43/(0.975/V27)</f>
        <v>1.64094358974359</v>
      </c>
      <c r="X43" s="82" t="s">
        <v>65</v>
      </c>
      <c r="Y43" s="60">
        <f>AVERAGE(Y33:AH37)</f>
        <v>1.4532000000000003</v>
      </c>
      <c r="Z43" s="64" t="s">
        <v>51</v>
      </c>
      <c r="AA43" s="60">
        <f>MAX(Y33:AH37)-MIN(Y33:AH37)</f>
        <v>0.29000000000000092</v>
      </c>
      <c r="AB43" s="64" t="s">
        <v>50</v>
      </c>
      <c r="AC43" s="78">
        <f>Y43/(0.975/AB27)</f>
        <v>2.2356923076923079</v>
      </c>
      <c r="AD43" s="79" t="s">
        <v>60</v>
      </c>
      <c r="AE43" s="80">
        <f>1-(AA43/2*Y43)</f>
        <v>0.78928599999999927</v>
      </c>
      <c r="AF43" s="84" t="s">
        <v>62</v>
      </c>
      <c r="AG43" s="86">
        <f>MAX(Y33:AH42)-MIN(Y33:AH42)</f>
        <v>0.36000000000000032</v>
      </c>
      <c r="AH43" s="152"/>
    </row>
    <row r="44" spans="1:34" thickBot="1" x14ac:dyDescent="0.4">
      <c r="A44" s="83" t="s">
        <v>64</v>
      </c>
      <c r="B44" s="62">
        <f>AVERAGE(B39:F42)</f>
        <v>0.35799999999999998</v>
      </c>
      <c r="C44" s="65" t="s">
        <v>51</v>
      </c>
      <c r="D44" s="62">
        <f>MAX(B38:F42)-MIN(B38:F42)</f>
        <v>1.1199999999999997</v>
      </c>
      <c r="E44" s="65" t="s">
        <v>50</v>
      </c>
      <c r="F44" s="63">
        <f>B44/(0.975/E27)</f>
        <v>0.62420512820512819</v>
      </c>
      <c r="G44" s="83" t="s">
        <v>64</v>
      </c>
      <c r="H44" s="62">
        <f>AVERAGE(H39:Q42)</f>
        <v>0.31025000000000008</v>
      </c>
      <c r="I44" s="65" t="s">
        <v>51</v>
      </c>
      <c r="J44" s="62">
        <f>MAX(H38:Q42)-MIN(H38:Q42)</f>
        <v>0.15000000000000036</v>
      </c>
      <c r="K44" s="65" t="s">
        <v>50</v>
      </c>
      <c r="L44" s="75">
        <f>H44/(0.975/K27)</f>
        <v>0.47730769230769243</v>
      </c>
      <c r="M44" s="76" t="s">
        <v>60</v>
      </c>
      <c r="N44" s="81">
        <f>1-(J44/2*H44)</f>
        <v>0.97673124999999994</v>
      </c>
      <c r="O44" s="85" t="s">
        <v>63</v>
      </c>
      <c r="P44" s="87">
        <f>1-(P43/2*AVERAGE(H43:H44))</f>
        <v>0.97623062499999991</v>
      </c>
      <c r="Q44" s="153"/>
      <c r="R44" s="83" t="s">
        <v>64</v>
      </c>
      <c r="S44" s="62">
        <f>AVERAGE(S39:W42)</f>
        <v>0.90400000000000025</v>
      </c>
      <c r="T44" s="65" t="s">
        <v>51</v>
      </c>
      <c r="U44" s="62">
        <f>MAX(S38:W42)-MIN(S38:W42)</f>
        <v>0.18000000000000016</v>
      </c>
      <c r="V44" s="65" t="s">
        <v>50</v>
      </c>
      <c r="W44" s="63">
        <f>S44/(0.975/V27)</f>
        <v>1.2980512820512822</v>
      </c>
      <c r="X44" s="83" t="s">
        <v>64</v>
      </c>
      <c r="Y44" s="62">
        <f>AVERAGE(Y39:AH42)</f>
        <v>1.4232499999999999</v>
      </c>
      <c r="Z44" s="65" t="s">
        <v>51</v>
      </c>
      <c r="AA44" s="62">
        <f>MAX(Y38:AH42)-MIN(Y38:AH42)</f>
        <v>0.36000000000000032</v>
      </c>
      <c r="AB44" s="65" t="s">
        <v>50</v>
      </c>
      <c r="AC44" s="75">
        <f>Y44/(0.975/AB27)</f>
        <v>2.1896153846153843</v>
      </c>
      <c r="AD44" s="76" t="s">
        <v>60</v>
      </c>
      <c r="AE44" s="81">
        <f>1-(AA44/2*Y44)</f>
        <v>0.74381499999999978</v>
      </c>
      <c r="AF44" s="85" t="s">
        <v>63</v>
      </c>
      <c r="AG44" s="87">
        <f>1-(AG43/2*AVERAGE(Y43:Y44))</f>
        <v>0.74111949999999971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577" priority="4" operator="notBetween">
      <formula>0.2</formula>
      <formula>0.404</formula>
    </cfRule>
  </conditionalFormatting>
  <conditionalFormatting sqref="E28">
    <cfRule type="cellIs" dxfId="576" priority="5" operator="notBetween">
      <formula>0.38</formula>
      <formula>0.72</formula>
    </cfRule>
  </conditionalFormatting>
  <conditionalFormatting sqref="K26">
    <cfRule type="cellIs" dxfId="575" priority="3" operator="notBetween">
      <formula>0.77</formula>
      <formula>0.91</formula>
    </cfRule>
  </conditionalFormatting>
  <conditionalFormatting sqref="K28">
    <cfRule type="cellIs" dxfId="574" priority="2" operator="notBetween">
      <formula>0.38</formula>
      <formula>0.72</formula>
    </cfRule>
  </conditionalFormatting>
  <conditionalFormatting sqref="AB26">
    <cfRule type="cellIs" dxfId="573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1A36-3A8F-4C49-B7F1-CE3E04C0E2C1}">
  <sheetPr>
    <pageSetUpPr fitToPage="1"/>
  </sheetPr>
  <dimension ref="A1:AH46"/>
  <sheetViews>
    <sheetView topLeftCell="H1" zoomScaleNormal="100" workbookViewId="0">
      <selection activeCell="T18" sqref="T18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23" width="10.125" style="88" customWidth="1"/>
    <col min="24" max="24" width="13.25" style="88" customWidth="1"/>
    <col min="25" max="32" width="9" style="88" customWidth="1"/>
    <col min="33" max="34" width="9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2.89</v>
      </c>
      <c r="C4" s="91">
        <v>2.93</v>
      </c>
      <c r="D4" s="91">
        <v>3.12</v>
      </c>
      <c r="E4" s="91">
        <v>3.21</v>
      </c>
      <c r="F4" s="95">
        <v>3.21</v>
      </c>
      <c r="G4" s="23" t="s">
        <v>74</v>
      </c>
      <c r="H4" s="91">
        <v>2.2200000000000002</v>
      </c>
      <c r="I4" s="91">
        <v>2.2400000000000002</v>
      </c>
      <c r="J4" s="91">
        <v>2.2599999999999998</v>
      </c>
      <c r="K4" s="91">
        <v>2.37</v>
      </c>
      <c r="L4" s="91">
        <v>2.3199999999999998</v>
      </c>
      <c r="M4" s="91">
        <v>2.35</v>
      </c>
      <c r="N4" s="91">
        <v>2.35</v>
      </c>
      <c r="O4" s="91">
        <v>2.33</v>
      </c>
      <c r="P4" s="91">
        <v>2.3199999999999998</v>
      </c>
      <c r="Q4" s="95">
        <v>2.2200000000000002</v>
      </c>
      <c r="R4" s="108" t="s">
        <v>74</v>
      </c>
      <c r="S4" s="91">
        <v>3.09</v>
      </c>
      <c r="T4" s="91">
        <v>3.18</v>
      </c>
      <c r="U4" s="91">
        <v>3.11</v>
      </c>
      <c r="V4" s="91">
        <v>2.92</v>
      </c>
      <c r="W4" s="95">
        <v>2.87</v>
      </c>
      <c r="X4" s="23" t="s">
        <v>74</v>
      </c>
      <c r="Y4" s="91">
        <v>5.21</v>
      </c>
      <c r="Z4" s="91">
        <v>5.52</v>
      </c>
      <c r="AA4" s="91">
        <v>5.7</v>
      </c>
      <c r="AB4" s="91">
        <v>5.69</v>
      </c>
      <c r="AC4" s="91">
        <v>5.69</v>
      </c>
      <c r="AD4" s="91">
        <v>5.58</v>
      </c>
      <c r="AE4" s="91">
        <v>5.41</v>
      </c>
      <c r="AF4" s="91">
        <v>5.29</v>
      </c>
      <c r="AG4" s="91">
        <v>5.28</v>
      </c>
      <c r="AH4" s="95">
        <v>5.46</v>
      </c>
    </row>
    <row r="5" spans="1:34" ht="16.5" x14ac:dyDescent="0.35">
      <c r="A5" s="109"/>
      <c r="B5" s="91">
        <v>2.9</v>
      </c>
      <c r="C5" s="90">
        <v>2.95</v>
      </c>
      <c r="D5" s="90">
        <v>3.27</v>
      </c>
      <c r="E5" s="90">
        <v>3.2</v>
      </c>
      <c r="F5" s="94">
        <v>3.23</v>
      </c>
      <c r="G5" s="25"/>
      <c r="H5" s="91">
        <v>2.21</v>
      </c>
      <c r="I5" s="90">
        <v>2.1800000000000002</v>
      </c>
      <c r="J5" s="90">
        <v>2.29</v>
      </c>
      <c r="K5" s="90">
        <v>2.36</v>
      </c>
      <c r="L5" s="90">
        <v>2.3199999999999998</v>
      </c>
      <c r="M5" s="90">
        <v>2.35</v>
      </c>
      <c r="N5" s="90">
        <v>2.36</v>
      </c>
      <c r="O5" s="90">
        <v>2.37</v>
      </c>
      <c r="P5" s="90">
        <v>2.4</v>
      </c>
      <c r="Q5" s="94">
        <v>2.25</v>
      </c>
      <c r="R5" s="109"/>
      <c r="S5" s="91">
        <v>3.14</v>
      </c>
      <c r="T5" s="90">
        <v>3.17</v>
      </c>
      <c r="U5" s="90">
        <v>3.19</v>
      </c>
      <c r="V5" s="90">
        <v>2.96</v>
      </c>
      <c r="W5" s="94">
        <v>2.87</v>
      </c>
      <c r="X5" s="25"/>
      <c r="Y5" s="91">
        <v>5.27</v>
      </c>
      <c r="Z5" s="90">
        <v>5.65</v>
      </c>
      <c r="AA5" s="90">
        <v>5.76</v>
      </c>
      <c r="AB5" s="90">
        <v>5.71</v>
      </c>
      <c r="AC5" s="90">
        <v>5.76</v>
      </c>
      <c r="AD5" s="90">
        <v>5.71</v>
      </c>
      <c r="AE5" s="90">
        <v>5.46</v>
      </c>
      <c r="AF5" s="90">
        <v>5.45</v>
      </c>
      <c r="AG5" s="90">
        <v>5.47</v>
      </c>
      <c r="AH5" s="94">
        <v>5.49</v>
      </c>
    </row>
    <row r="6" spans="1:34" ht="16.5" x14ac:dyDescent="0.35">
      <c r="A6" s="109"/>
      <c r="B6" s="91">
        <v>2.89</v>
      </c>
      <c r="C6" s="90">
        <v>3.03</v>
      </c>
      <c r="D6" s="90">
        <v>3.17</v>
      </c>
      <c r="E6" s="90">
        <v>3.22</v>
      </c>
      <c r="F6" s="94">
        <v>3.21</v>
      </c>
      <c r="G6" s="25"/>
      <c r="H6" s="91">
        <v>2.2000000000000002</v>
      </c>
      <c r="I6" s="90">
        <v>2.25</v>
      </c>
      <c r="J6" s="90">
        <v>2.31</v>
      </c>
      <c r="K6" s="90">
        <v>2.36</v>
      </c>
      <c r="L6" s="90">
        <v>2.34</v>
      </c>
      <c r="M6" s="90">
        <v>2.37</v>
      </c>
      <c r="N6" s="90">
        <v>2.4</v>
      </c>
      <c r="O6" s="90">
        <v>2.42</v>
      </c>
      <c r="P6" s="90">
        <v>2.33</v>
      </c>
      <c r="Q6" s="94">
        <v>2.2599999999999998</v>
      </c>
      <c r="R6" s="109"/>
      <c r="S6" s="91">
        <v>3.11</v>
      </c>
      <c r="T6" s="90">
        <v>3.18</v>
      </c>
      <c r="U6" s="90">
        <v>3.15</v>
      </c>
      <c r="V6" s="90">
        <v>2.94</v>
      </c>
      <c r="W6" s="94">
        <v>2.88</v>
      </c>
      <c r="X6" s="25"/>
      <c r="Y6" s="91">
        <v>5.35</v>
      </c>
      <c r="Z6" s="90">
        <v>5.58</v>
      </c>
      <c r="AA6" s="90">
        <v>5.78</v>
      </c>
      <c r="AB6" s="90">
        <v>5.75</v>
      </c>
      <c r="AC6" s="90">
        <v>5.83</v>
      </c>
      <c r="AD6" s="90">
        <v>5.69</v>
      </c>
      <c r="AE6" s="90">
        <v>5.54</v>
      </c>
      <c r="AF6" s="90">
        <v>5.43</v>
      </c>
      <c r="AG6" s="90">
        <v>5.48</v>
      </c>
      <c r="AH6" s="94">
        <v>5.41</v>
      </c>
    </row>
    <row r="7" spans="1:34" ht="16.5" x14ac:dyDescent="0.35">
      <c r="A7" s="109"/>
      <c r="B7" s="91">
        <v>2.91</v>
      </c>
      <c r="C7" s="90">
        <v>2.9</v>
      </c>
      <c r="D7" s="90">
        <v>3.16</v>
      </c>
      <c r="E7" s="90">
        <v>3.21</v>
      </c>
      <c r="F7" s="94">
        <v>3.19</v>
      </c>
      <c r="G7" s="25"/>
      <c r="H7" s="91">
        <v>2.27</v>
      </c>
      <c r="I7" s="90">
        <v>2.2400000000000002</v>
      </c>
      <c r="J7" s="90">
        <v>2.27</v>
      </c>
      <c r="K7" s="90">
        <v>2.33</v>
      </c>
      <c r="L7" s="90">
        <v>2.35</v>
      </c>
      <c r="M7" s="90">
        <v>2.3199999999999998</v>
      </c>
      <c r="N7" s="90">
        <v>2.3199999999999998</v>
      </c>
      <c r="O7" s="90">
        <v>2.37</v>
      </c>
      <c r="P7" s="90">
        <v>2.33</v>
      </c>
      <c r="Q7" s="94">
        <v>2.25</v>
      </c>
      <c r="R7" s="109"/>
      <c r="S7" s="91">
        <v>3.14</v>
      </c>
      <c r="T7" s="90">
        <v>3.17</v>
      </c>
      <c r="U7" s="90">
        <v>3.19</v>
      </c>
      <c r="V7" s="90">
        <v>2.95</v>
      </c>
      <c r="W7" s="94">
        <v>2.81</v>
      </c>
      <c r="X7" s="25"/>
      <c r="Y7" s="91">
        <v>5.27</v>
      </c>
      <c r="Z7" s="90">
        <v>5.55</v>
      </c>
      <c r="AA7" s="90">
        <v>5.83</v>
      </c>
      <c r="AB7" s="90">
        <v>5.77</v>
      </c>
      <c r="AC7" s="90">
        <v>5.75</v>
      </c>
      <c r="AD7" s="90">
        <v>5.72</v>
      </c>
      <c r="AE7" s="90">
        <v>5.51</v>
      </c>
      <c r="AF7" s="90">
        <v>5.36</v>
      </c>
      <c r="AG7" s="90">
        <v>5.41</v>
      </c>
      <c r="AH7" s="94">
        <v>5.35</v>
      </c>
    </row>
    <row r="8" spans="1:34" ht="16.5" x14ac:dyDescent="0.35">
      <c r="A8" s="109"/>
      <c r="B8" s="91">
        <v>2.84</v>
      </c>
      <c r="C8" s="90">
        <v>2.91</v>
      </c>
      <c r="D8" s="90">
        <v>3.06</v>
      </c>
      <c r="E8" s="90">
        <v>3.22</v>
      </c>
      <c r="F8" s="94">
        <v>3.16</v>
      </c>
      <c r="G8" s="25"/>
      <c r="H8" s="91">
        <v>2.09</v>
      </c>
      <c r="I8" s="90">
        <v>2.13</v>
      </c>
      <c r="J8" s="90">
        <v>2.27</v>
      </c>
      <c r="K8" s="90">
        <v>2.3199999999999998</v>
      </c>
      <c r="L8" s="90">
        <v>2.31</v>
      </c>
      <c r="M8" s="90">
        <v>2.31</v>
      </c>
      <c r="N8" s="90">
        <v>2.35</v>
      </c>
      <c r="O8" s="90">
        <v>2.29</v>
      </c>
      <c r="P8" s="90">
        <v>2.3199999999999998</v>
      </c>
      <c r="Q8" s="94">
        <v>2.17</v>
      </c>
      <c r="R8" s="109"/>
      <c r="S8" s="91">
        <v>3.07</v>
      </c>
      <c r="T8" s="90">
        <v>2.2400000000000002</v>
      </c>
      <c r="U8" s="90">
        <v>3.22</v>
      </c>
      <c r="V8" s="90">
        <v>2.91</v>
      </c>
      <c r="W8" s="94">
        <v>2.81</v>
      </c>
      <c r="X8" s="25"/>
      <c r="Y8" s="91">
        <v>5.35</v>
      </c>
      <c r="Z8" s="90">
        <v>5.52</v>
      </c>
      <c r="AA8" s="90">
        <v>5.7</v>
      </c>
      <c r="AB8" s="90">
        <v>5.66</v>
      </c>
      <c r="AC8" s="90">
        <v>5.69</v>
      </c>
      <c r="AD8" s="90">
        <v>5.6</v>
      </c>
      <c r="AE8" s="90">
        <v>5.44</v>
      </c>
      <c r="AF8" s="90">
        <v>5.37</v>
      </c>
      <c r="AG8" s="90">
        <v>5.38</v>
      </c>
      <c r="AH8" s="94">
        <v>5.25</v>
      </c>
    </row>
    <row r="9" spans="1:34" ht="16.5" x14ac:dyDescent="0.35">
      <c r="A9" s="110"/>
      <c r="B9" s="90">
        <v>2.83</v>
      </c>
      <c r="C9" s="90">
        <v>2.96</v>
      </c>
      <c r="D9" s="90">
        <v>3.19</v>
      </c>
      <c r="E9" s="90">
        <v>3.1</v>
      </c>
      <c r="F9" s="94">
        <v>3.07</v>
      </c>
      <c r="G9" s="25"/>
      <c r="H9" s="90">
        <v>2.2400000000000002</v>
      </c>
      <c r="I9" s="90">
        <v>2.23</v>
      </c>
      <c r="J9" s="90">
        <v>2.38</v>
      </c>
      <c r="K9" s="90">
        <v>2.31</v>
      </c>
      <c r="L9" s="90">
        <v>2.39</v>
      </c>
      <c r="M9" s="90">
        <v>2.38</v>
      </c>
      <c r="N9" s="90">
        <v>2.4700000000000002</v>
      </c>
      <c r="O9" s="90">
        <v>2.4500000000000002</v>
      </c>
      <c r="P9" s="90">
        <v>2.31</v>
      </c>
      <c r="Q9" s="94">
        <v>2.2000000000000002</v>
      </c>
      <c r="R9" s="110"/>
      <c r="S9" s="90">
        <v>3.19</v>
      </c>
      <c r="T9" s="90">
        <v>3.13</v>
      </c>
      <c r="U9" s="90">
        <v>3.22</v>
      </c>
      <c r="V9" s="90">
        <v>2.92</v>
      </c>
      <c r="W9" s="94">
        <v>2.87</v>
      </c>
      <c r="X9" s="25"/>
      <c r="Y9" s="90">
        <v>5.53</v>
      </c>
      <c r="Z9" s="90">
        <v>5.51</v>
      </c>
      <c r="AA9" s="90">
        <v>5.58</v>
      </c>
      <c r="AB9" s="90">
        <v>5.64</v>
      </c>
      <c r="AC9" s="90">
        <v>5.59</v>
      </c>
      <c r="AD9" s="90">
        <v>5.69</v>
      </c>
      <c r="AE9" s="90">
        <v>5.58</v>
      </c>
      <c r="AF9" s="90">
        <v>5.56</v>
      </c>
      <c r="AG9" s="90">
        <v>5.48</v>
      </c>
      <c r="AH9" s="94">
        <v>5.29</v>
      </c>
    </row>
    <row r="10" spans="1:34" ht="16.5" x14ac:dyDescent="0.35">
      <c r="A10" s="111"/>
      <c r="B10" s="90">
        <v>2.8</v>
      </c>
      <c r="C10" s="90">
        <v>2.98</v>
      </c>
      <c r="D10" s="90">
        <v>3.14</v>
      </c>
      <c r="E10" s="90">
        <v>3.15</v>
      </c>
      <c r="F10" s="94">
        <v>3.08</v>
      </c>
      <c r="G10" s="31"/>
      <c r="H10" s="90">
        <v>2.29</v>
      </c>
      <c r="I10" s="90">
        <v>2.25</v>
      </c>
      <c r="J10" s="90">
        <v>2.41</v>
      </c>
      <c r="K10" s="90">
        <v>2.38</v>
      </c>
      <c r="L10" s="90">
        <v>2.5</v>
      </c>
      <c r="M10" s="90">
        <v>2.4500000000000002</v>
      </c>
      <c r="N10" s="90">
        <v>2.48</v>
      </c>
      <c r="O10" s="90">
        <v>2.4500000000000002</v>
      </c>
      <c r="P10" s="90">
        <v>2.38</v>
      </c>
      <c r="Q10" s="94">
        <v>2.3199999999999998</v>
      </c>
      <c r="R10" s="111"/>
      <c r="S10" s="90">
        <v>3.18</v>
      </c>
      <c r="T10" s="90">
        <v>3.27</v>
      </c>
      <c r="U10" s="90">
        <v>3.14</v>
      </c>
      <c r="V10" s="90">
        <v>2.97</v>
      </c>
      <c r="W10" s="94">
        <v>2.91</v>
      </c>
      <c r="X10" s="31"/>
      <c r="Y10" s="90">
        <v>5.56</v>
      </c>
      <c r="Z10" s="90">
        <v>5.65</v>
      </c>
      <c r="AA10" s="90">
        <v>5.71</v>
      </c>
      <c r="AB10" s="90">
        <v>5.83</v>
      </c>
      <c r="AC10" s="90">
        <v>5.68</v>
      </c>
      <c r="AD10" s="90">
        <v>5.7</v>
      </c>
      <c r="AE10" s="90">
        <v>5.61</v>
      </c>
      <c r="AF10" s="90">
        <v>5.57</v>
      </c>
      <c r="AG10" s="90">
        <v>5.52</v>
      </c>
      <c r="AH10" s="94">
        <v>5.43</v>
      </c>
    </row>
    <row r="11" spans="1:34" ht="16.5" x14ac:dyDescent="0.35">
      <c r="A11" s="109"/>
      <c r="B11" s="96">
        <v>2.81</v>
      </c>
      <c r="C11" s="96">
        <v>2.98</v>
      </c>
      <c r="D11" s="96">
        <v>3.16</v>
      </c>
      <c r="E11" s="96">
        <v>3.17</v>
      </c>
      <c r="F11" s="97">
        <v>3.07</v>
      </c>
      <c r="G11" s="23"/>
      <c r="H11" s="96">
        <v>2.2400000000000002</v>
      </c>
      <c r="I11" s="96">
        <v>2.29</v>
      </c>
      <c r="J11" s="96">
        <v>2.38</v>
      </c>
      <c r="K11" s="96">
        <v>2.37</v>
      </c>
      <c r="L11" s="96">
        <v>2.38</v>
      </c>
      <c r="M11" s="96">
        <v>2.36</v>
      </c>
      <c r="N11" s="96">
        <v>2.41</v>
      </c>
      <c r="O11" s="96">
        <v>2.34</v>
      </c>
      <c r="P11" s="96">
        <v>2.2799999999999998</v>
      </c>
      <c r="Q11" s="97">
        <v>2.12</v>
      </c>
      <c r="R11" s="109"/>
      <c r="S11" s="96">
        <v>3.27</v>
      </c>
      <c r="T11" s="96">
        <v>3.24</v>
      </c>
      <c r="U11" s="96">
        <v>3.16</v>
      </c>
      <c r="V11" s="96">
        <v>2.91</v>
      </c>
      <c r="W11" s="97">
        <v>2.83</v>
      </c>
      <c r="X11" s="23"/>
      <c r="Y11" s="96">
        <v>5.71</v>
      </c>
      <c r="Z11" s="96">
        <v>5.69</v>
      </c>
      <c r="AA11" s="96">
        <v>5.75</v>
      </c>
      <c r="AB11" s="96">
        <v>5.71</v>
      </c>
      <c r="AC11" s="96">
        <v>5.63</v>
      </c>
      <c r="AD11" s="96">
        <v>5.65</v>
      </c>
      <c r="AE11" s="96">
        <v>5.46</v>
      </c>
      <c r="AF11" s="96">
        <v>5.49</v>
      </c>
      <c r="AG11" s="96">
        <v>5.57</v>
      </c>
      <c r="AH11" s="97">
        <v>5.48</v>
      </c>
    </row>
    <row r="12" spans="1:34" ht="16.5" x14ac:dyDescent="0.35">
      <c r="A12" s="109"/>
      <c r="B12" s="90">
        <v>2.88</v>
      </c>
      <c r="C12" s="90">
        <v>2.95</v>
      </c>
      <c r="D12" s="90">
        <v>3.14</v>
      </c>
      <c r="E12" s="90">
        <v>3.1</v>
      </c>
      <c r="F12" s="94">
        <v>3.11</v>
      </c>
      <c r="G12" s="25"/>
      <c r="H12" s="90">
        <v>2.34</v>
      </c>
      <c r="I12" s="90">
        <v>2.29</v>
      </c>
      <c r="J12" s="90">
        <v>2.38</v>
      </c>
      <c r="K12" s="90">
        <v>2.29</v>
      </c>
      <c r="L12" s="90">
        <v>2.2999999999999998</v>
      </c>
      <c r="M12" s="90">
        <v>2.29</v>
      </c>
      <c r="N12" s="90">
        <v>2.35</v>
      </c>
      <c r="O12" s="90">
        <v>2.36</v>
      </c>
      <c r="P12" s="90">
        <v>2.2599999999999998</v>
      </c>
      <c r="Q12" s="94">
        <v>2.23</v>
      </c>
      <c r="R12" s="109"/>
      <c r="S12" s="90">
        <v>3.17</v>
      </c>
      <c r="T12" s="90">
        <v>3.22</v>
      </c>
      <c r="U12" s="90">
        <v>3.12</v>
      </c>
      <c r="V12" s="90">
        <v>2.94</v>
      </c>
      <c r="W12" s="94">
        <v>2.85</v>
      </c>
      <c r="X12" s="25"/>
      <c r="Y12" s="90">
        <v>5.57</v>
      </c>
      <c r="Z12" s="90">
        <v>5.77</v>
      </c>
      <c r="AA12" s="90">
        <v>5.7</v>
      </c>
      <c r="AB12" s="90">
        <v>5.61</v>
      </c>
      <c r="AC12" s="90">
        <v>5.58</v>
      </c>
      <c r="AD12" s="90">
        <v>5.67</v>
      </c>
      <c r="AE12" s="90">
        <v>5.52</v>
      </c>
      <c r="AF12" s="90">
        <v>5.52</v>
      </c>
      <c r="AG12" s="90">
        <v>5.6</v>
      </c>
      <c r="AH12" s="94">
        <v>5.38</v>
      </c>
    </row>
    <row r="13" spans="1:34" thickBot="1" x14ac:dyDescent="0.4">
      <c r="A13" s="112"/>
      <c r="B13" s="92">
        <v>2.87</v>
      </c>
      <c r="C13" s="92">
        <v>3.04</v>
      </c>
      <c r="D13" s="92">
        <v>3.21</v>
      </c>
      <c r="E13" s="92">
        <v>3.11</v>
      </c>
      <c r="F13" s="93">
        <v>3.09</v>
      </c>
      <c r="G13" s="33"/>
      <c r="H13" s="92">
        <v>2.2799999999999998</v>
      </c>
      <c r="I13" s="92">
        <v>2.27</v>
      </c>
      <c r="J13" s="92">
        <v>2.3199999999999998</v>
      </c>
      <c r="K13" s="92">
        <v>2.23</v>
      </c>
      <c r="L13" s="92">
        <v>2.23</v>
      </c>
      <c r="M13" s="92">
        <v>2.2999999999999998</v>
      </c>
      <c r="N13" s="92">
        <v>2.34</v>
      </c>
      <c r="O13" s="92">
        <v>2.35</v>
      </c>
      <c r="P13" s="92">
        <v>2.25</v>
      </c>
      <c r="Q13" s="93">
        <v>2.17</v>
      </c>
      <c r="R13" s="112"/>
      <c r="S13" s="92">
        <v>3.11</v>
      </c>
      <c r="T13" s="92">
        <v>3.16</v>
      </c>
      <c r="U13" s="92">
        <v>3.02</v>
      </c>
      <c r="V13" s="92">
        <v>2.9</v>
      </c>
      <c r="W13" s="93">
        <v>2.77</v>
      </c>
      <c r="X13" s="33"/>
      <c r="Y13" s="92">
        <v>5.54</v>
      </c>
      <c r="Z13" s="92">
        <v>5.48</v>
      </c>
      <c r="AA13" s="92">
        <v>5.67</v>
      </c>
      <c r="AB13" s="92">
        <v>5.7</v>
      </c>
      <c r="AC13" s="92">
        <v>5.65</v>
      </c>
      <c r="AD13" s="92">
        <v>5.72</v>
      </c>
      <c r="AE13" s="92">
        <v>5.56</v>
      </c>
      <c r="AF13" s="92">
        <v>5.54</v>
      </c>
      <c r="AG13" s="92">
        <v>5.46</v>
      </c>
      <c r="AH13" s="93">
        <v>5.28</v>
      </c>
    </row>
    <row r="14" spans="1:34" ht="16.5" x14ac:dyDescent="0.35">
      <c r="A14" s="113" t="s">
        <v>75</v>
      </c>
      <c r="B14" s="114">
        <v>2.5</v>
      </c>
      <c r="C14" s="115">
        <v>2.63</v>
      </c>
      <c r="D14" s="115">
        <v>2.77</v>
      </c>
      <c r="E14" s="115">
        <v>2.85</v>
      </c>
      <c r="F14" s="116">
        <v>2.83</v>
      </c>
      <c r="G14" s="113" t="s">
        <v>75</v>
      </c>
      <c r="H14" s="115">
        <v>1.93</v>
      </c>
      <c r="I14" s="115">
        <v>1.92</v>
      </c>
      <c r="J14" s="115">
        <v>2.02</v>
      </c>
      <c r="K14" s="115">
        <v>2.06</v>
      </c>
      <c r="L14" s="115">
        <v>2.0499999999999998</v>
      </c>
      <c r="M14" s="115">
        <v>2.0699999999999998</v>
      </c>
      <c r="N14" s="115">
        <v>2.09</v>
      </c>
      <c r="O14" s="115">
        <v>2.04</v>
      </c>
      <c r="P14" s="115">
        <v>2.04</v>
      </c>
      <c r="Q14" s="116">
        <v>1.95</v>
      </c>
      <c r="R14" s="113" t="s">
        <v>75</v>
      </c>
      <c r="S14" s="114">
        <v>1.95</v>
      </c>
      <c r="T14" s="115">
        <v>1.99</v>
      </c>
      <c r="U14" s="115">
        <v>1.98</v>
      </c>
      <c r="V14" s="115">
        <v>1.79</v>
      </c>
      <c r="W14" s="116">
        <v>1.68</v>
      </c>
      <c r="X14" s="113" t="s">
        <v>75</v>
      </c>
      <c r="Y14" s="115">
        <v>3.93</v>
      </c>
      <c r="Z14" s="115">
        <v>4.12</v>
      </c>
      <c r="AA14" s="115">
        <v>4.34</v>
      </c>
      <c r="AB14" s="115">
        <v>4.33</v>
      </c>
      <c r="AC14" s="115">
        <v>4.3499999999999996</v>
      </c>
      <c r="AD14" s="115">
        <v>4.2699999999999996</v>
      </c>
      <c r="AE14" s="115">
        <v>4.08</v>
      </c>
      <c r="AF14" s="115">
        <v>3.92</v>
      </c>
      <c r="AG14" s="115">
        <v>3.94</v>
      </c>
      <c r="AH14" s="116">
        <v>3.92</v>
      </c>
    </row>
    <row r="15" spans="1:34" ht="16.5" x14ac:dyDescent="0.35">
      <c r="A15" s="14"/>
      <c r="B15" s="98">
        <v>2.58</v>
      </c>
      <c r="C15" s="98">
        <v>2.64</v>
      </c>
      <c r="D15" s="98">
        <v>2.89</v>
      </c>
      <c r="E15" s="98">
        <v>2.88</v>
      </c>
      <c r="F15" s="99">
        <v>2.89</v>
      </c>
      <c r="G15" s="25"/>
      <c r="H15" s="98">
        <v>1.92</v>
      </c>
      <c r="I15" s="98">
        <v>1.93</v>
      </c>
      <c r="J15" s="98">
        <v>2.02</v>
      </c>
      <c r="K15" s="98">
        <v>2.0299999999999998</v>
      </c>
      <c r="L15" s="98">
        <v>2.09</v>
      </c>
      <c r="M15" s="98">
        <v>2.0699999999999998</v>
      </c>
      <c r="N15" s="98">
        <v>2.1</v>
      </c>
      <c r="O15" s="98">
        <v>2.08</v>
      </c>
      <c r="P15" s="98">
        <v>2.1</v>
      </c>
      <c r="Q15" s="99">
        <v>1.93</v>
      </c>
      <c r="R15" s="14"/>
      <c r="S15" s="98">
        <v>1.95</v>
      </c>
      <c r="T15" s="98">
        <v>2</v>
      </c>
      <c r="U15" s="98">
        <v>1.99</v>
      </c>
      <c r="V15" s="98">
        <v>1.79</v>
      </c>
      <c r="W15" s="99">
        <v>1.7</v>
      </c>
      <c r="X15" s="25"/>
      <c r="Y15" s="98">
        <v>3.93</v>
      </c>
      <c r="Z15" s="98">
        <v>4.18</v>
      </c>
      <c r="AA15" s="98">
        <v>4.37</v>
      </c>
      <c r="AB15" s="98">
        <v>4.3600000000000003</v>
      </c>
      <c r="AC15" s="98">
        <v>4.37</v>
      </c>
      <c r="AD15" s="98">
        <v>4.28</v>
      </c>
      <c r="AE15" s="98">
        <v>4.1399999999999997</v>
      </c>
      <c r="AF15" s="98">
        <v>4.0199999999999996</v>
      </c>
      <c r="AG15" s="98">
        <v>4.0199999999999996</v>
      </c>
      <c r="AH15" s="99">
        <v>3.95</v>
      </c>
    </row>
    <row r="16" spans="1:34" ht="16.5" x14ac:dyDescent="0.35">
      <c r="A16" s="14"/>
      <c r="B16" s="98">
        <v>2.58</v>
      </c>
      <c r="C16" s="98">
        <v>2.64</v>
      </c>
      <c r="D16" s="98">
        <v>2.81</v>
      </c>
      <c r="E16" s="98">
        <v>2.9</v>
      </c>
      <c r="F16" s="99">
        <v>2.91</v>
      </c>
      <c r="G16" s="25"/>
      <c r="H16" s="98">
        <v>1.9</v>
      </c>
      <c r="I16" s="98">
        <v>1.94</v>
      </c>
      <c r="J16" s="98">
        <v>2.0299999999999998</v>
      </c>
      <c r="K16" s="98">
        <v>2.08</v>
      </c>
      <c r="L16" s="98">
        <v>2.1</v>
      </c>
      <c r="M16" s="98">
        <v>2.08</v>
      </c>
      <c r="N16" s="98">
        <v>2.12</v>
      </c>
      <c r="O16" s="98">
        <v>2.1</v>
      </c>
      <c r="P16" s="98">
        <v>2.1</v>
      </c>
      <c r="Q16" s="99">
        <v>1.97</v>
      </c>
      <c r="R16" s="14"/>
      <c r="S16" s="98">
        <v>1.92</v>
      </c>
      <c r="T16" s="98">
        <v>1.99</v>
      </c>
      <c r="U16" s="98">
        <v>1.98</v>
      </c>
      <c r="V16" s="98">
        <v>1.78</v>
      </c>
      <c r="W16" s="99">
        <v>1.69</v>
      </c>
      <c r="X16" s="25"/>
      <c r="Y16" s="98">
        <v>3.9</v>
      </c>
      <c r="Z16" s="98">
        <v>4.1399999999999997</v>
      </c>
      <c r="AA16" s="98">
        <v>4.3899999999999997</v>
      </c>
      <c r="AB16" s="98">
        <v>4.3899999999999997</v>
      </c>
      <c r="AC16" s="98">
        <v>4.38</v>
      </c>
      <c r="AD16" s="98">
        <v>4.24</v>
      </c>
      <c r="AE16" s="98">
        <v>4.13</v>
      </c>
      <c r="AF16" s="98">
        <v>4.03</v>
      </c>
      <c r="AG16" s="98">
        <v>4.03</v>
      </c>
      <c r="AH16" s="99">
        <v>3.95</v>
      </c>
    </row>
    <row r="17" spans="1:34" ht="16.5" x14ac:dyDescent="0.35">
      <c r="A17" s="14"/>
      <c r="B17" s="98">
        <v>2.54</v>
      </c>
      <c r="C17" s="98">
        <v>2.58</v>
      </c>
      <c r="D17" s="98">
        <v>2.78</v>
      </c>
      <c r="E17" s="98">
        <v>2.86</v>
      </c>
      <c r="F17" s="99">
        <v>2.9</v>
      </c>
      <c r="G17" s="25"/>
      <c r="H17" s="98">
        <v>1.92</v>
      </c>
      <c r="I17" s="98">
        <v>1.94</v>
      </c>
      <c r="J17" s="98">
        <v>2.0099999999999998</v>
      </c>
      <c r="K17" s="98">
        <v>2.0299999999999998</v>
      </c>
      <c r="L17" s="98">
        <v>2.09</v>
      </c>
      <c r="M17" s="98">
        <v>2.08</v>
      </c>
      <c r="N17" s="98">
        <v>2.12</v>
      </c>
      <c r="O17" s="98">
        <v>2.09</v>
      </c>
      <c r="P17" s="98">
        <v>2.08</v>
      </c>
      <c r="Q17" s="99">
        <v>1.95</v>
      </c>
      <c r="R17" s="14"/>
      <c r="S17" s="98">
        <v>1.95</v>
      </c>
      <c r="T17" s="98">
        <v>2.02</v>
      </c>
      <c r="U17" s="98">
        <v>1.97</v>
      </c>
      <c r="V17" s="98">
        <v>1.79</v>
      </c>
      <c r="W17" s="99">
        <v>1.65</v>
      </c>
      <c r="X17" s="25"/>
      <c r="Y17" s="98">
        <v>3.9</v>
      </c>
      <c r="Z17" s="98">
        <v>4.24</v>
      </c>
      <c r="AA17" s="98">
        <v>4.3600000000000003</v>
      </c>
      <c r="AB17" s="98">
        <v>4.4000000000000004</v>
      </c>
      <c r="AC17" s="98">
        <v>4.38</v>
      </c>
      <c r="AD17" s="98">
        <v>4.3</v>
      </c>
      <c r="AE17" s="98">
        <v>4.08</v>
      </c>
      <c r="AF17" s="98">
        <v>4.0199999999999996</v>
      </c>
      <c r="AG17" s="98">
        <v>4.0199999999999996</v>
      </c>
      <c r="AH17" s="99">
        <v>3.91</v>
      </c>
    </row>
    <row r="18" spans="1:34" ht="16.5" x14ac:dyDescent="0.35">
      <c r="A18" s="14"/>
      <c r="B18" s="98">
        <v>2.54</v>
      </c>
      <c r="C18" s="98">
        <v>2.5499999999999998</v>
      </c>
      <c r="D18" s="98">
        <v>2.74</v>
      </c>
      <c r="E18" s="98">
        <v>2.85</v>
      </c>
      <c r="F18" s="99">
        <v>2.86</v>
      </c>
      <c r="G18" s="25"/>
      <c r="H18" s="98">
        <v>1.87</v>
      </c>
      <c r="I18" s="98">
        <v>1.93</v>
      </c>
      <c r="J18" s="98">
        <v>2</v>
      </c>
      <c r="K18" s="98">
        <v>2.02</v>
      </c>
      <c r="L18" s="98">
        <v>2.06</v>
      </c>
      <c r="M18" s="98">
        <v>2.04</v>
      </c>
      <c r="N18" s="98">
        <v>2.09</v>
      </c>
      <c r="O18" s="98">
        <v>2.08</v>
      </c>
      <c r="P18" s="98">
        <v>2.0499999999999998</v>
      </c>
      <c r="Q18" s="99">
        <v>1.93</v>
      </c>
      <c r="R18" s="14"/>
      <c r="S18" s="98">
        <v>1.93</v>
      </c>
      <c r="T18" s="98">
        <v>1.98</v>
      </c>
      <c r="U18" s="98">
        <v>1.99</v>
      </c>
      <c r="V18" s="98">
        <v>1.76</v>
      </c>
      <c r="W18" s="99">
        <v>1.66</v>
      </c>
      <c r="X18" s="25"/>
      <c r="Y18" s="98">
        <v>3.87</v>
      </c>
      <c r="Z18" s="98">
        <v>4.09</v>
      </c>
      <c r="AA18" s="98">
        <v>4.25</v>
      </c>
      <c r="AB18" s="98">
        <v>4.2699999999999996</v>
      </c>
      <c r="AC18" s="98">
        <v>4.29</v>
      </c>
      <c r="AD18" s="98">
        <v>4.17</v>
      </c>
      <c r="AE18" s="98">
        <v>4</v>
      </c>
      <c r="AF18" s="98">
        <v>3.85</v>
      </c>
      <c r="AG18" s="98">
        <v>3.88</v>
      </c>
      <c r="AH18" s="99">
        <v>3.83</v>
      </c>
    </row>
    <row r="19" spans="1:34" ht="16.5" x14ac:dyDescent="0.35">
      <c r="A19" s="14"/>
      <c r="B19" s="98">
        <v>2.5099999999999998</v>
      </c>
      <c r="C19" s="98">
        <v>2.6</v>
      </c>
      <c r="D19" s="98">
        <v>2.84</v>
      </c>
      <c r="E19" s="98">
        <v>2.83</v>
      </c>
      <c r="F19" s="99">
        <v>2.75</v>
      </c>
      <c r="G19" s="25"/>
      <c r="H19" s="98">
        <v>1.92</v>
      </c>
      <c r="I19" s="98">
        <v>2</v>
      </c>
      <c r="J19" s="98">
        <v>2.09</v>
      </c>
      <c r="K19" s="98">
        <v>2.09</v>
      </c>
      <c r="L19" s="98">
        <v>2.11</v>
      </c>
      <c r="M19" s="98">
        <v>2.13</v>
      </c>
      <c r="N19" s="98">
        <v>2.15</v>
      </c>
      <c r="O19" s="98">
        <v>2.16</v>
      </c>
      <c r="P19" s="98">
        <v>2.04</v>
      </c>
      <c r="Q19" s="99">
        <v>1.95</v>
      </c>
      <c r="R19" s="14"/>
      <c r="S19" s="98">
        <v>2.2799999999999998</v>
      </c>
      <c r="T19" s="98">
        <v>2.2799999999999998</v>
      </c>
      <c r="U19" s="98">
        <v>2.31</v>
      </c>
      <c r="V19" s="98">
        <v>2.09</v>
      </c>
      <c r="W19" s="99">
        <v>2.0099999999999998</v>
      </c>
      <c r="X19" s="25"/>
      <c r="Y19" s="98">
        <v>4.3600000000000003</v>
      </c>
      <c r="Z19" s="98">
        <v>4.47</v>
      </c>
      <c r="AA19" s="98">
        <v>4.47</v>
      </c>
      <c r="AB19" s="98">
        <v>4.3600000000000003</v>
      </c>
      <c r="AC19" s="98">
        <v>4.42</v>
      </c>
      <c r="AD19" s="98">
        <v>4.42</v>
      </c>
      <c r="AE19" s="98">
        <v>4.22</v>
      </c>
      <c r="AF19" s="98">
        <v>4.24</v>
      </c>
      <c r="AG19" s="98">
        <v>4.2699999999999996</v>
      </c>
      <c r="AH19" s="99">
        <v>3.98</v>
      </c>
    </row>
    <row r="20" spans="1:34" ht="16.5" x14ac:dyDescent="0.35">
      <c r="A20" s="14"/>
      <c r="B20" s="98">
        <v>2.5299999999999998</v>
      </c>
      <c r="C20" s="98">
        <v>2.63</v>
      </c>
      <c r="D20" s="98">
        <v>2.83</v>
      </c>
      <c r="E20" s="98">
        <v>2.84</v>
      </c>
      <c r="F20" s="99">
        <v>2.72</v>
      </c>
      <c r="G20" s="25"/>
      <c r="H20" s="98">
        <v>2</v>
      </c>
      <c r="I20" s="98">
        <v>1.99</v>
      </c>
      <c r="J20" s="98">
        <v>2.12</v>
      </c>
      <c r="K20" s="98">
        <v>2.15</v>
      </c>
      <c r="L20" s="98">
        <v>2.13</v>
      </c>
      <c r="M20" s="98">
        <v>2.19</v>
      </c>
      <c r="N20" s="98">
        <v>2.2200000000000002</v>
      </c>
      <c r="O20" s="98">
        <v>2.19</v>
      </c>
      <c r="P20" s="98">
        <v>2.11</v>
      </c>
      <c r="Q20" s="99">
        <v>2.04</v>
      </c>
      <c r="R20" s="14"/>
      <c r="S20" s="98">
        <v>2.2999999999999998</v>
      </c>
      <c r="T20" s="98">
        <v>2.33</v>
      </c>
      <c r="U20" s="98">
        <v>2.2799999999999998</v>
      </c>
      <c r="V20" s="98">
        <v>2.0299999999999998</v>
      </c>
      <c r="W20" s="99">
        <v>1.94</v>
      </c>
      <c r="X20" s="25"/>
      <c r="Y20" s="98">
        <v>4.38</v>
      </c>
      <c r="Z20" s="98">
        <v>4.4800000000000004</v>
      </c>
      <c r="AA20" s="98">
        <v>4.49</v>
      </c>
      <c r="AB20" s="98">
        <v>4.42</v>
      </c>
      <c r="AC20" s="98">
        <v>4.34</v>
      </c>
      <c r="AD20" s="98">
        <v>4.3499999999999996</v>
      </c>
      <c r="AE20" s="98">
        <v>4.24</v>
      </c>
      <c r="AF20" s="98">
        <v>4.2699999999999996</v>
      </c>
      <c r="AG20" s="98">
        <v>4.28</v>
      </c>
      <c r="AH20" s="99">
        <v>4.08</v>
      </c>
    </row>
    <row r="21" spans="1:34" ht="16.5" x14ac:dyDescent="0.35">
      <c r="A21" s="14"/>
      <c r="B21" s="98">
        <v>2.48</v>
      </c>
      <c r="C21" s="98">
        <v>2.65</v>
      </c>
      <c r="D21" s="98">
        <v>2.87</v>
      </c>
      <c r="E21" s="98">
        <v>2.88</v>
      </c>
      <c r="F21" s="99">
        <v>2.78</v>
      </c>
      <c r="G21" s="25"/>
      <c r="H21" s="98">
        <v>2.02</v>
      </c>
      <c r="I21" s="98">
        <v>2.0299999999999998</v>
      </c>
      <c r="J21" s="98">
        <v>2.1</v>
      </c>
      <c r="K21" s="98">
        <v>2.12</v>
      </c>
      <c r="L21" s="98">
        <v>2.1</v>
      </c>
      <c r="M21" s="98">
        <v>2.13</v>
      </c>
      <c r="N21" s="98">
        <v>2.16</v>
      </c>
      <c r="O21" s="98">
        <v>2.16</v>
      </c>
      <c r="P21" s="98">
        <v>2.09</v>
      </c>
      <c r="Q21" s="99">
        <v>2.02</v>
      </c>
      <c r="R21" s="14"/>
      <c r="S21" s="98">
        <v>2.39</v>
      </c>
      <c r="T21" s="98">
        <v>2.38</v>
      </c>
      <c r="U21" s="98">
        <v>2.31</v>
      </c>
      <c r="V21" s="98">
        <v>2.06</v>
      </c>
      <c r="W21" s="99">
        <v>2.0099999999999998</v>
      </c>
      <c r="X21" s="25"/>
      <c r="Y21" s="98">
        <v>4.43</v>
      </c>
      <c r="Z21" s="98">
        <v>4.4400000000000004</v>
      </c>
      <c r="AA21" s="98">
        <v>4.51</v>
      </c>
      <c r="AB21" s="98">
        <v>4.4400000000000004</v>
      </c>
      <c r="AC21" s="98">
        <v>4.37</v>
      </c>
      <c r="AD21" s="98">
        <v>4.3499999999999996</v>
      </c>
      <c r="AE21" s="98">
        <v>4.24</v>
      </c>
      <c r="AF21" s="98">
        <v>4.25</v>
      </c>
      <c r="AG21" s="98">
        <v>4.29</v>
      </c>
      <c r="AH21" s="99">
        <v>4.04</v>
      </c>
    </row>
    <row r="22" spans="1:34" ht="16.5" x14ac:dyDescent="0.35">
      <c r="A22" s="14"/>
      <c r="B22" s="98">
        <v>2.54</v>
      </c>
      <c r="C22" s="98">
        <v>2.62</v>
      </c>
      <c r="D22" s="98">
        <v>2.81</v>
      </c>
      <c r="E22" s="98">
        <v>2.83</v>
      </c>
      <c r="F22" s="99">
        <v>2.74</v>
      </c>
      <c r="G22" s="25"/>
      <c r="H22" s="98">
        <v>2.11</v>
      </c>
      <c r="I22" s="98">
        <v>1.99</v>
      </c>
      <c r="J22" s="98">
        <v>2.08</v>
      </c>
      <c r="K22" s="98">
        <v>2.06</v>
      </c>
      <c r="L22" s="98">
        <v>2.1</v>
      </c>
      <c r="M22" s="98">
        <v>2.1</v>
      </c>
      <c r="N22" s="98">
        <v>2.12</v>
      </c>
      <c r="O22" s="98">
        <v>2.12</v>
      </c>
      <c r="P22" s="98">
        <v>2.06</v>
      </c>
      <c r="Q22" s="99">
        <v>1.97</v>
      </c>
      <c r="R22" s="14"/>
      <c r="S22" s="98">
        <v>2.2999999999999998</v>
      </c>
      <c r="T22" s="98">
        <v>2.35</v>
      </c>
      <c r="U22" s="98">
        <v>2.2999999999999998</v>
      </c>
      <c r="V22" s="98">
        <v>2.0699999999999998</v>
      </c>
      <c r="W22" s="99">
        <v>1.97</v>
      </c>
      <c r="X22" s="25"/>
      <c r="Y22" s="98">
        <v>4.3600000000000003</v>
      </c>
      <c r="Z22" s="98">
        <v>4.49</v>
      </c>
      <c r="AA22" s="98">
        <v>4.54</v>
      </c>
      <c r="AB22" s="98">
        <v>4.4800000000000004</v>
      </c>
      <c r="AC22" s="98">
        <v>4.37</v>
      </c>
      <c r="AD22" s="98">
        <v>4.3899999999999997</v>
      </c>
      <c r="AE22" s="98">
        <v>4.25</v>
      </c>
      <c r="AF22" s="98">
        <v>4.2699999999999996</v>
      </c>
      <c r="AG22" s="98">
        <v>4.2699999999999996</v>
      </c>
      <c r="AH22" s="99">
        <v>4.04</v>
      </c>
    </row>
    <row r="23" spans="1:34" thickBot="1" x14ac:dyDescent="0.4">
      <c r="A23" s="107"/>
      <c r="B23" s="117">
        <v>2.5</v>
      </c>
      <c r="C23" s="117">
        <v>2.66</v>
      </c>
      <c r="D23" s="117">
        <v>2.83</v>
      </c>
      <c r="E23" s="117">
        <v>2.84</v>
      </c>
      <c r="F23" s="118">
        <v>2.75</v>
      </c>
      <c r="G23" s="106"/>
      <c r="H23" s="117">
        <v>2.04</v>
      </c>
      <c r="I23" s="117">
        <v>1.99</v>
      </c>
      <c r="J23" s="117">
        <v>2.0499999999999998</v>
      </c>
      <c r="K23" s="117">
        <v>2.0699999999999998</v>
      </c>
      <c r="L23" s="117">
        <v>2.09</v>
      </c>
      <c r="M23" s="117">
        <v>2.0499999999999998</v>
      </c>
      <c r="N23" s="117">
        <v>2.06</v>
      </c>
      <c r="O23" s="117">
        <v>2.0699999999999998</v>
      </c>
      <c r="P23" s="117">
        <v>2.0099999999999998</v>
      </c>
      <c r="Q23" s="118">
        <v>1.95</v>
      </c>
      <c r="R23" s="107"/>
      <c r="S23" s="117">
        <v>2.31</v>
      </c>
      <c r="T23" s="117">
        <v>2.39</v>
      </c>
      <c r="U23" s="117">
        <v>2.2599999999999998</v>
      </c>
      <c r="V23" s="117">
        <v>2.0099999999999998</v>
      </c>
      <c r="W23" s="118">
        <v>1.94</v>
      </c>
      <c r="X23" s="106"/>
      <c r="Y23" s="117">
        <v>4.3099999999999996</v>
      </c>
      <c r="Z23" s="117">
        <v>4.43</v>
      </c>
      <c r="AA23" s="117">
        <v>4.4400000000000004</v>
      </c>
      <c r="AB23" s="117">
        <v>4.41</v>
      </c>
      <c r="AC23" s="117">
        <v>4.32</v>
      </c>
      <c r="AD23" s="117">
        <v>4.25</v>
      </c>
      <c r="AE23" s="117">
        <v>4.18</v>
      </c>
      <c r="AF23" s="117">
        <v>4.18</v>
      </c>
      <c r="AG23" s="117">
        <v>4.17</v>
      </c>
      <c r="AH23" s="118">
        <v>3.93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0.33239999999999936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0.26149999999999807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0.99920000000000053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1.3375999999999957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0.57956923076922973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0.40230769230768931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0.71958847736625553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0.88465608465608192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1.8778043076923043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1.3034769230769134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0.93258666666666723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1.3375999999999957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0.39000000000000012</v>
      </c>
      <c r="C33" s="67">
        <f t="shared" ref="C33:F33" si="0">C4-C14</f>
        <v>0.30000000000000027</v>
      </c>
      <c r="D33" s="67">
        <f t="shared" si="0"/>
        <v>0.35000000000000009</v>
      </c>
      <c r="E33" s="67">
        <f t="shared" si="0"/>
        <v>0.35999999999999988</v>
      </c>
      <c r="F33" s="68">
        <f t="shared" si="0"/>
        <v>0.37999999999999989</v>
      </c>
      <c r="G33" s="69" t="s">
        <v>56</v>
      </c>
      <c r="H33" s="22">
        <f>H4-H14</f>
        <v>0.29000000000000026</v>
      </c>
      <c r="I33" s="22">
        <f t="shared" ref="I33:Q33" si="1">I4-I14</f>
        <v>0.32000000000000028</v>
      </c>
      <c r="J33" s="22">
        <f t="shared" si="1"/>
        <v>0.23999999999999977</v>
      </c>
      <c r="K33" s="22">
        <f t="shared" si="1"/>
        <v>0.31000000000000005</v>
      </c>
      <c r="L33" s="22">
        <f t="shared" si="1"/>
        <v>0.27</v>
      </c>
      <c r="M33" s="22">
        <f t="shared" si="1"/>
        <v>0.28000000000000025</v>
      </c>
      <c r="N33" s="22">
        <f t="shared" si="1"/>
        <v>0.26000000000000023</v>
      </c>
      <c r="O33" s="22">
        <f t="shared" si="1"/>
        <v>0.29000000000000004</v>
      </c>
      <c r="P33" s="22">
        <f t="shared" si="1"/>
        <v>0.2799999999999998</v>
      </c>
      <c r="Q33" s="70">
        <f t="shared" si="1"/>
        <v>0.27000000000000024</v>
      </c>
      <c r="R33" s="66" t="s">
        <v>52</v>
      </c>
      <c r="S33" s="67">
        <f>S4-S14</f>
        <v>1.1399999999999999</v>
      </c>
      <c r="T33" s="67">
        <f t="shared" ref="T33:W33" si="2">T4-T14</f>
        <v>1.1900000000000002</v>
      </c>
      <c r="U33" s="67">
        <f t="shared" si="2"/>
        <v>1.1299999999999999</v>
      </c>
      <c r="V33" s="67">
        <f t="shared" si="2"/>
        <v>1.1299999999999999</v>
      </c>
      <c r="W33" s="68">
        <f t="shared" si="2"/>
        <v>1.1900000000000002</v>
      </c>
      <c r="X33" s="69" t="s">
        <v>56</v>
      </c>
      <c r="Y33" s="22">
        <f>Y4-Y14</f>
        <v>1.2799999999999998</v>
      </c>
      <c r="Z33" s="22">
        <f t="shared" ref="Z33:AH33" si="3">Z4-Z14</f>
        <v>1.3999999999999995</v>
      </c>
      <c r="AA33" s="22">
        <f t="shared" si="3"/>
        <v>1.3600000000000003</v>
      </c>
      <c r="AB33" s="22">
        <f t="shared" si="3"/>
        <v>1.3600000000000003</v>
      </c>
      <c r="AC33" s="22">
        <f t="shared" si="3"/>
        <v>1.3400000000000007</v>
      </c>
      <c r="AD33" s="22">
        <f t="shared" si="3"/>
        <v>1.3100000000000005</v>
      </c>
      <c r="AE33" s="22">
        <f t="shared" si="3"/>
        <v>1.33</v>
      </c>
      <c r="AF33" s="22">
        <f t="shared" si="3"/>
        <v>1.37</v>
      </c>
      <c r="AG33" s="22">
        <f t="shared" si="3"/>
        <v>1.3400000000000003</v>
      </c>
      <c r="AH33" s="70">
        <f t="shared" si="3"/>
        <v>1.54</v>
      </c>
    </row>
    <row r="34" spans="1:34" ht="16.5" x14ac:dyDescent="0.35">
      <c r="A34" s="55"/>
      <c r="B34" s="54">
        <f t="shared" ref="B34:F42" si="4">B5-B15</f>
        <v>0.31999999999999984</v>
      </c>
      <c r="C34" s="54">
        <f t="shared" si="4"/>
        <v>0.31000000000000005</v>
      </c>
      <c r="D34" s="54">
        <f t="shared" si="4"/>
        <v>0.37999999999999989</v>
      </c>
      <c r="E34" s="54">
        <f t="shared" si="4"/>
        <v>0.32000000000000028</v>
      </c>
      <c r="F34" s="56">
        <f t="shared" si="4"/>
        <v>0.33999999999999986</v>
      </c>
      <c r="G34" s="71"/>
      <c r="H34" s="22">
        <f t="shared" ref="H34:Q42" si="5">H5-H15</f>
        <v>0.29000000000000004</v>
      </c>
      <c r="I34" s="22">
        <f t="shared" si="5"/>
        <v>0.25000000000000022</v>
      </c>
      <c r="J34" s="22">
        <f t="shared" si="5"/>
        <v>0.27</v>
      </c>
      <c r="K34" s="22">
        <f t="shared" si="5"/>
        <v>0.33000000000000007</v>
      </c>
      <c r="L34" s="22">
        <f t="shared" si="5"/>
        <v>0.22999999999999998</v>
      </c>
      <c r="M34" s="22">
        <f t="shared" si="5"/>
        <v>0.28000000000000025</v>
      </c>
      <c r="N34" s="22">
        <f t="shared" si="5"/>
        <v>0.25999999999999979</v>
      </c>
      <c r="O34" s="22">
        <f t="shared" si="5"/>
        <v>0.29000000000000004</v>
      </c>
      <c r="P34" s="22">
        <f t="shared" si="5"/>
        <v>0.29999999999999982</v>
      </c>
      <c r="Q34" s="70">
        <f t="shared" si="5"/>
        <v>0.32000000000000006</v>
      </c>
      <c r="R34" s="55"/>
      <c r="S34" s="54">
        <f t="shared" ref="S34:W42" si="6">S5-S15</f>
        <v>1.1900000000000002</v>
      </c>
      <c r="T34" s="54">
        <f t="shared" si="6"/>
        <v>1.17</v>
      </c>
      <c r="U34" s="54">
        <f t="shared" si="6"/>
        <v>1.2</v>
      </c>
      <c r="V34" s="54">
        <f t="shared" si="6"/>
        <v>1.17</v>
      </c>
      <c r="W34" s="56">
        <f t="shared" si="6"/>
        <v>1.1700000000000002</v>
      </c>
      <c r="X34" s="71"/>
      <c r="Y34" s="22">
        <f t="shared" ref="Y34:AH42" si="7">Y5-Y15</f>
        <v>1.3399999999999994</v>
      </c>
      <c r="Z34" s="22">
        <f t="shared" si="7"/>
        <v>1.4700000000000006</v>
      </c>
      <c r="AA34" s="22">
        <f t="shared" si="7"/>
        <v>1.3899999999999997</v>
      </c>
      <c r="AB34" s="22">
        <f t="shared" si="7"/>
        <v>1.3499999999999996</v>
      </c>
      <c r="AC34" s="22">
        <f t="shared" si="7"/>
        <v>1.3899999999999997</v>
      </c>
      <c r="AD34" s="22">
        <f t="shared" si="7"/>
        <v>1.4299999999999997</v>
      </c>
      <c r="AE34" s="22">
        <f t="shared" si="7"/>
        <v>1.3200000000000003</v>
      </c>
      <c r="AF34" s="22">
        <f t="shared" si="7"/>
        <v>1.4300000000000006</v>
      </c>
      <c r="AG34" s="22">
        <f t="shared" si="7"/>
        <v>1.4500000000000002</v>
      </c>
      <c r="AH34" s="70">
        <f t="shared" si="7"/>
        <v>1.54</v>
      </c>
    </row>
    <row r="35" spans="1:34" ht="16.5" x14ac:dyDescent="0.35">
      <c r="A35" s="55"/>
      <c r="B35" s="54">
        <f t="shared" si="4"/>
        <v>0.31000000000000005</v>
      </c>
      <c r="C35" s="54">
        <f t="shared" si="4"/>
        <v>0.38999999999999968</v>
      </c>
      <c r="D35" s="54">
        <f t="shared" si="4"/>
        <v>0.35999999999999988</v>
      </c>
      <c r="E35" s="54">
        <f t="shared" si="4"/>
        <v>0.32000000000000028</v>
      </c>
      <c r="F35" s="56">
        <f t="shared" si="4"/>
        <v>0.29999999999999982</v>
      </c>
      <c r="G35" s="71"/>
      <c r="H35" s="22">
        <f t="shared" si="5"/>
        <v>0.30000000000000027</v>
      </c>
      <c r="I35" s="22">
        <f t="shared" si="5"/>
        <v>0.31000000000000005</v>
      </c>
      <c r="J35" s="22">
        <f t="shared" si="5"/>
        <v>0.28000000000000025</v>
      </c>
      <c r="K35" s="22">
        <f t="shared" si="5"/>
        <v>0.2799999999999998</v>
      </c>
      <c r="L35" s="22">
        <f t="shared" si="5"/>
        <v>0.23999999999999977</v>
      </c>
      <c r="M35" s="22">
        <f t="shared" si="5"/>
        <v>0.29000000000000004</v>
      </c>
      <c r="N35" s="22">
        <f t="shared" si="5"/>
        <v>0.2799999999999998</v>
      </c>
      <c r="O35" s="22">
        <f t="shared" si="5"/>
        <v>0.31999999999999984</v>
      </c>
      <c r="P35" s="22">
        <f t="shared" si="5"/>
        <v>0.22999999999999998</v>
      </c>
      <c r="Q35" s="70">
        <f t="shared" si="5"/>
        <v>0.28999999999999981</v>
      </c>
      <c r="R35" s="55"/>
      <c r="S35" s="54">
        <f t="shared" si="6"/>
        <v>1.19</v>
      </c>
      <c r="T35" s="54">
        <f t="shared" si="6"/>
        <v>1.1900000000000002</v>
      </c>
      <c r="U35" s="54">
        <f t="shared" si="6"/>
        <v>1.17</v>
      </c>
      <c r="V35" s="54">
        <f t="shared" si="6"/>
        <v>1.1599999999999999</v>
      </c>
      <c r="W35" s="56">
        <f t="shared" si="6"/>
        <v>1.19</v>
      </c>
      <c r="X35" s="71"/>
      <c r="Y35" s="22">
        <f t="shared" si="7"/>
        <v>1.4499999999999997</v>
      </c>
      <c r="Z35" s="22">
        <f t="shared" si="7"/>
        <v>1.4400000000000004</v>
      </c>
      <c r="AA35" s="22">
        <f t="shared" si="7"/>
        <v>1.3900000000000006</v>
      </c>
      <c r="AB35" s="22">
        <f t="shared" si="7"/>
        <v>1.3600000000000003</v>
      </c>
      <c r="AC35" s="22">
        <f t="shared" si="7"/>
        <v>1.4500000000000002</v>
      </c>
      <c r="AD35" s="22">
        <f t="shared" si="7"/>
        <v>1.4500000000000002</v>
      </c>
      <c r="AE35" s="22">
        <f t="shared" si="7"/>
        <v>1.4100000000000001</v>
      </c>
      <c r="AF35" s="22">
        <f t="shared" si="7"/>
        <v>1.3999999999999995</v>
      </c>
      <c r="AG35" s="22">
        <f t="shared" si="7"/>
        <v>1.4500000000000002</v>
      </c>
      <c r="AH35" s="70">
        <f t="shared" si="7"/>
        <v>1.46</v>
      </c>
    </row>
    <row r="36" spans="1:34" ht="16.5" x14ac:dyDescent="0.35">
      <c r="A36" s="55"/>
      <c r="B36" s="54">
        <f t="shared" si="4"/>
        <v>0.37000000000000011</v>
      </c>
      <c r="C36" s="54">
        <f t="shared" si="4"/>
        <v>0.31999999999999984</v>
      </c>
      <c r="D36" s="54">
        <f t="shared" si="4"/>
        <v>0.38000000000000034</v>
      </c>
      <c r="E36" s="54">
        <f t="shared" si="4"/>
        <v>0.35000000000000009</v>
      </c>
      <c r="F36" s="56">
        <f t="shared" si="4"/>
        <v>0.29000000000000004</v>
      </c>
      <c r="G36" s="71"/>
      <c r="H36" s="22">
        <f t="shared" si="5"/>
        <v>0.35000000000000009</v>
      </c>
      <c r="I36" s="22">
        <f t="shared" si="5"/>
        <v>0.30000000000000027</v>
      </c>
      <c r="J36" s="22">
        <f t="shared" si="5"/>
        <v>0.26000000000000023</v>
      </c>
      <c r="K36" s="22">
        <f t="shared" si="5"/>
        <v>0.30000000000000027</v>
      </c>
      <c r="L36" s="22">
        <f t="shared" si="5"/>
        <v>0.26000000000000023</v>
      </c>
      <c r="M36" s="22">
        <f t="shared" si="5"/>
        <v>0.23999999999999977</v>
      </c>
      <c r="N36" s="22">
        <f t="shared" si="5"/>
        <v>0.19999999999999973</v>
      </c>
      <c r="O36" s="22">
        <f t="shared" si="5"/>
        <v>0.28000000000000025</v>
      </c>
      <c r="P36" s="22">
        <f t="shared" si="5"/>
        <v>0.25</v>
      </c>
      <c r="Q36" s="70">
        <f t="shared" si="5"/>
        <v>0.30000000000000004</v>
      </c>
      <c r="R36" s="55"/>
      <c r="S36" s="54">
        <f t="shared" si="6"/>
        <v>1.1900000000000002</v>
      </c>
      <c r="T36" s="54">
        <f t="shared" si="6"/>
        <v>1.1499999999999999</v>
      </c>
      <c r="U36" s="54">
        <f t="shared" si="6"/>
        <v>1.22</v>
      </c>
      <c r="V36" s="54">
        <f t="shared" si="6"/>
        <v>1.1600000000000001</v>
      </c>
      <c r="W36" s="56">
        <f t="shared" si="6"/>
        <v>1.1600000000000001</v>
      </c>
      <c r="X36" s="71"/>
      <c r="Y36" s="22">
        <f t="shared" si="7"/>
        <v>1.3699999999999997</v>
      </c>
      <c r="Z36" s="22">
        <f t="shared" si="7"/>
        <v>1.3099999999999996</v>
      </c>
      <c r="AA36" s="22">
        <f t="shared" si="7"/>
        <v>1.4699999999999998</v>
      </c>
      <c r="AB36" s="22">
        <f t="shared" si="7"/>
        <v>1.3699999999999992</v>
      </c>
      <c r="AC36" s="22">
        <f t="shared" si="7"/>
        <v>1.37</v>
      </c>
      <c r="AD36" s="22">
        <f t="shared" si="7"/>
        <v>1.42</v>
      </c>
      <c r="AE36" s="22">
        <f t="shared" si="7"/>
        <v>1.4299999999999997</v>
      </c>
      <c r="AF36" s="22">
        <f t="shared" si="7"/>
        <v>1.3400000000000007</v>
      </c>
      <c r="AG36" s="22">
        <f t="shared" si="7"/>
        <v>1.3900000000000006</v>
      </c>
      <c r="AH36" s="70">
        <f t="shared" si="7"/>
        <v>1.4399999999999995</v>
      </c>
    </row>
    <row r="37" spans="1:34" ht="16.5" x14ac:dyDescent="0.35">
      <c r="A37" s="55"/>
      <c r="B37" s="54">
        <f t="shared" si="4"/>
        <v>0.29999999999999982</v>
      </c>
      <c r="C37" s="54">
        <f t="shared" si="4"/>
        <v>0.36000000000000032</v>
      </c>
      <c r="D37" s="54">
        <f t="shared" si="4"/>
        <v>0.31999999999999984</v>
      </c>
      <c r="E37" s="54">
        <f t="shared" si="4"/>
        <v>0.37000000000000011</v>
      </c>
      <c r="F37" s="56">
        <f t="shared" si="4"/>
        <v>0.30000000000000027</v>
      </c>
      <c r="G37" s="71"/>
      <c r="H37" s="22">
        <f t="shared" si="5"/>
        <v>0.21999999999999975</v>
      </c>
      <c r="I37" s="22">
        <f t="shared" si="5"/>
        <v>0.19999999999999996</v>
      </c>
      <c r="J37" s="22">
        <f t="shared" si="5"/>
        <v>0.27</v>
      </c>
      <c r="K37" s="22">
        <f t="shared" si="5"/>
        <v>0.29999999999999982</v>
      </c>
      <c r="L37" s="22">
        <f t="shared" si="5"/>
        <v>0.25</v>
      </c>
      <c r="M37" s="22">
        <f t="shared" si="5"/>
        <v>0.27</v>
      </c>
      <c r="N37" s="22">
        <f t="shared" si="5"/>
        <v>0.26000000000000023</v>
      </c>
      <c r="O37" s="22">
        <f t="shared" si="5"/>
        <v>0.20999999999999996</v>
      </c>
      <c r="P37" s="22">
        <f t="shared" si="5"/>
        <v>0.27</v>
      </c>
      <c r="Q37" s="70">
        <f t="shared" si="5"/>
        <v>0.24</v>
      </c>
      <c r="R37" s="55"/>
      <c r="S37" s="54">
        <f t="shared" si="6"/>
        <v>1.1399999999999999</v>
      </c>
      <c r="T37" s="54">
        <f t="shared" si="6"/>
        <v>0.26000000000000023</v>
      </c>
      <c r="U37" s="54">
        <f t="shared" si="6"/>
        <v>1.2300000000000002</v>
      </c>
      <c r="V37" s="54">
        <f t="shared" si="6"/>
        <v>1.1500000000000001</v>
      </c>
      <c r="W37" s="56">
        <f t="shared" si="6"/>
        <v>1.1500000000000001</v>
      </c>
      <c r="X37" s="71"/>
      <c r="Y37" s="22">
        <f t="shared" si="7"/>
        <v>1.4799999999999995</v>
      </c>
      <c r="Z37" s="22">
        <f t="shared" si="7"/>
        <v>1.4299999999999997</v>
      </c>
      <c r="AA37" s="22">
        <f t="shared" si="7"/>
        <v>1.4500000000000002</v>
      </c>
      <c r="AB37" s="22">
        <f t="shared" si="7"/>
        <v>1.3900000000000006</v>
      </c>
      <c r="AC37" s="22">
        <f t="shared" si="7"/>
        <v>1.4000000000000004</v>
      </c>
      <c r="AD37" s="22">
        <f t="shared" si="7"/>
        <v>1.4299999999999997</v>
      </c>
      <c r="AE37" s="22">
        <f t="shared" si="7"/>
        <v>1.4400000000000004</v>
      </c>
      <c r="AF37" s="22">
        <f t="shared" si="7"/>
        <v>1.52</v>
      </c>
      <c r="AG37" s="22">
        <f t="shared" si="7"/>
        <v>1.5</v>
      </c>
      <c r="AH37" s="70">
        <f t="shared" si="7"/>
        <v>1.42</v>
      </c>
    </row>
    <row r="38" spans="1:34" ht="16.5" x14ac:dyDescent="0.35">
      <c r="A38" s="55" t="s">
        <v>53</v>
      </c>
      <c r="B38" s="54">
        <f t="shared" si="4"/>
        <v>0.32000000000000028</v>
      </c>
      <c r="C38" s="54">
        <f t="shared" si="4"/>
        <v>0.35999999999999988</v>
      </c>
      <c r="D38" s="54">
        <f t="shared" si="4"/>
        <v>0.35000000000000009</v>
      </c>
      <c r="E38" s="54">
        <f t="shared" si="4"/>
        <v>0.27</v>
      </c>
      <c r="F38" s="56">
        <f t="shared" si="4"/>
        <v>0.31999999999999984</v>
      </c>
      <c r="G38" s="71" t="s">
        <v>57</v>
      </c>
      <c r="H38" s="22">
        <f t="shared" si="5"/>
        <v>0.32000000000000028</v>
      </c>
      <c r="I38" s="22">
        <f t="shared" si="5"/>
        <v>0.22999999999999998</v>
      </c>
      <c r="J38" s="22">
        <f t="shared" si="5"/>
        <v>0.29000000000000004</v>
      </c>
      <c r="K38" s="22">
        <f t="shared" si="5"/>
        <v>0.2200000000000002</v>
      </c>
      <c r="L38" s="22">
        <f t="shared" si="5"/>
        <v>0.28000000000000025</v>
      </c>
      <c r="M38" s="22">
        <f t="shared" si="5"/>
        <v>0.25</v>
      </c>
      <c r="N38" s="22">
        <f t="shared" si="5"/>
        <v>0.32000000000000028</v>
      </c>
      <c r="O38" s="22">
        <f t="shared" si="5"/>
        <v>0.29000000000000004</v>
      </c>
      <c r="P38" s="22">
        <f t="shared" si="5"/>
        <v>0.27</v>
      </c>
      <c r="Q38" s="70">
        <f t="shared" si="5"/>
        <v>0.25000000000000022</v>
      </c>
      <c r="R38" s="55" t="s">
        <v>53</v>
      </c>
      <c r="S38" s="54">
        <f t="shared" si="6"/>
        <v>0.91000000000000014</v>
      </c>
      <c r="T38" s="54">
        <f t="shared" si="6"/>
        <v>0.85000000000000009</v>
      </c>
      <c r="U38" s="54">
        <f t="shared" si="6"/>
        <v>0.91000000000000014</v>
      </c>
      <c r="V38" s="54">
        <f t="shared" si="6"/>
        <v>0.83000000000000007</v>
      </c>
      <c r="W38" s="56">
        <f t="shared" si="6"/>
        <v>0.86000000000000032</v>
      </c>
      <c r="X38" s="71" t="s">
        <v>57</v>
      </c>
      <c r="Y38" s="22">
        <f t="shared" si="7"/>
        <v>1.17</v>
      </c>
      <c r="Z38" s="22">
        <f t="shared" si="7"/>
        <v>1.04</v>
      </c>
      <c r="AA38" s="22">
        <f t="shared" si="7"/>
        <v>1.1100000000000003</v>
      </c>
      <c r="AB38" s="22">
        <f t="shared" si="7"/>
        <v>1.2799999999999994</v>
      </c>
      <c r="AC38" s="22">
        <f t="shared" si="7"/>
        <v>1.17</v>
      </c>
      <c r="AD38" s="22">
        <f t="shared" si="7"/>
        <v>1.2700000000000005</v>
      </c>
      <c r="AE38" s="22">
        <f t="shared" si="7"/>
        <v>1.3600000000000003</v>
      </c>
      <c r="AF38" s="22">
        <f t="shared" si="7"/>
        <v>1.3199999999999994</v>
      </c>
      <c r="AG38" s="22">
        <f t="shared" si="7"/>
        <v>1.2100000000000009</v>
      </c>
      <c r="AH38" s="70">
        <f t="shared" si="7"/>
        <v>1.31</v>
      </c>
    </row>
    <row r="39" spans="1:34" ht="16.5" x14ac:dyDescent="0.35">
      <c r="A39" s="55"/>
      <c r="B39" s="54">
        <f t="shared" si="4"/>
        <v>0.27</v>
      </c>
      <c r="C39" s="54">
        <f t="shared" si="4"/>
        <v>0.35000000000000009</v>
      </c>
      <c r="D39" s="54">
        <f t="shared" si="4"/>
        <v>0.31000000000000005</v>
      </c>
      <c r="E39" s="54">
        <f t="shared" si="4"/>
        <v>0.31000000000000005</v>
      </c>
      <c r="F39" s="56">
        <f t="shared" si="4"/>
        <v>0.35999999999999988</v>
      </c>
      <c r="G39" s="71"/>
      <c r="H39" s="22">
        <f t="shared" si="5"/>
        <v>0.29000000000000004</v>
      </c>
      <c r="I39" s="22">
        <f t="shared" si="5"/>
        <v>0.26</v>
      </c>
      <c r="J39" s="22">
        <f t="shared" si="5"/>
        <v>0.29000000000000004</v>
      </c>
      <c r="K39" s="22">
        <f t="shared" si="5"/>
        <v>0.22999999999999998</v>
      </c>
      <c r="L39" s="22">
        <f t="shared" si="5"/>
        <v>0.37000000000000011</v>
      </c>
      <c r="M39" s="22">
        <f t="shared" si="5"/>
        <v>0.26000000000000023</v>
      </c>
      <c r="N39" s="22">
        <f t="shared" si="5"/>
        <v>0.25999999999999979</v>
      </c>
      <c r="O39" s="22">
        <f t="shared" si="5"/>
        <v>0.26000000000000023</v>
      </c>
      <c r="P39" s="22">
        <f t="shared" si="5"/>
        <v>0.27</v>
      </c>
      <c r="Q39" s="70">
        <f t="shared" si="5"/>
        <v>0.2799999999999998</v>
      </c>
      <c r="R39" s="55"/>
      <c r="S39" s="54">
        <f t="shared" si="6"/>
        <v>0.88000000000000034</v>
      </c>
      <c r="T39" s="54">
        <f t="shared" si="6"/>
        <v>0.94</v>
      </c>
      <c r="U39" s="54">
        <f t="shared" si="6"/>
        <v>0.86000000000000032</v>
      </c>
      <c r="V39" s="54">
        <f t="shared" si="6"/>
        <v>0.94000000000000039</v>
      </c>
      <c r="W39" s="56">
        <f t="shared" si="6"/>
        <v>0.9700000000000002</v>
      </c>
      <c r="X39" s="71"/>
      <c r="Y39" s="22">
        <f t="shared" si="7"/>
        <v>1.1799999999999997</v>
      </c>
      <c r="Z39" s="22">
        <f t="shared" si="7"/>
        <v>1.17</v>
      </c>
      <c r="AA39" s="22">
        <f t="shared" si="7"/>
        <v>1.2199999999999998</v>
      </c>
      <c r="AB39" s="22">
        <f t="shared" si="7"/>
        <v>1.4100000000000001</v>
      </c>
      <c r="AC39" s="22">
        <f t="shared" si="7"/>
        <v>1.3399999999999999</v>
      </c>
      <c r="AD39" s="22">
        <f t="shared" si="7"/>
        <v>1.3500000000000005</v>
      </c>
      <c r="AE39" s="22">
        <f t="shared" si="7"/>
        <v>1.37</v>
      </c>
      <c r="AF39" s="22">
        <f t="shared" si="7"/>
        <v>1.3000000000000007</v>
      </c>
      <c r="AG39" s="22">
        <f t="shared" si="7"/>
        <v>1.2399999999999993</v>
      </c>
      <c r="AH39" s="70">
        <f t="shared" si="7"/>
        <v>1.3499999999999996</v>
      </c>
    </row>
    <row r="40" spans="1:34" ht="16.5" x14ac:dyDescent="0.35">
      <c r="A40" s="55"/>
      <c r="B40" s="54">
        <f t="shared" si="4"/>
        <v>0.33000000000000007</v>
      </c>
      <c r="C40" s="54">
        <f t="shared" si="4"/>
        <v>0.33000000000000007</v>
      </c>
      <c r="D40" s="54">
        <f t="shared" si="4"/>
        <v>0.29000000000000004</v>
      </c>
      <c r="E40" s="54">
        <f t="shared" si="4"/>
        <v>0.29000000000000004</v>
      </c>
      <c r="F40" s="56">
        <f t="shared" si="4"/>
        <v>0.29000000000000004</v>
      </c>
      <c r="G40" s="71"/>
      <c r="H40" s="22">
        <f t="shared" si="5"/>
        <v>0.2200000000000002</v>
      </c>
      <c r="I40" s="22">
        <f t="shared" si="5"/>
        <v>0.26000000000000023</v>
      </c>
      <c r="J40" s="22">
        <f t="shared" si="5"/>
        <v>0.2799999999999998</v>
      </c>
      <c r="K40" s="22">
        <f t="shared" si="5"/>
        <v>0.25</v>
      </c>
      <c r="L40" s="22">
        <f t="shared" si="5"/>
        <v>0.2799999999999998</v>
      </c>
      <c r="M40" s="22">
        <f t="shared" si="5"/>
        <v>0.22999999999999998</v>
      </c>
      <c r="N40" s="22">
        <f t="shared" si="5"/>
        <v>0.25</v>
      </c>
      <c r="O40" s="22">
        <f t="shared" si="5"/>
        <v>0.17999999999999972</v>
      </c>
      <c r="P40" s="22">
        <f t="shared" si="5"/>
        <v>0.18999999999999995</v>
      </c>
      <c r="Q40" s="70">
        <f t="shared" si="5"/>
        <v>0.10000000000000009</v>
      </c>
      <c r="R40" s="55"/>
      <c r="S40" s="54">
        <f t="shared" si="6"/>
        <v>0.87999999999999989</v>
      </c>
      <c r="T40" s="54">
        <f t="shared" si="6"/>
        <v>0.86000000000000032</v>
      </c>
      <c r="U40" s="54">
        <f t="shared" si="6"/>
        <v>0.85000000000000009</v>
      </c>
      <c r="V40" s="54">
        <f t="shared" si="6"/>
        <v>0.85000000000000009</v>
      </c>
      <c r="W40" s="56">
        <f t="shared" si="6"/>
        <v>0.82000000000000028</v>
      </c>
      <c r="X40" s="71"/>
      <c r="Y40" s="22">
        <f t="shared" si="7"/>
        <v>1.2800000000000002</v>
      </c>
      <c r="Z40" s="22">
        <f t="shared" si="7"/>
        <v>1.25</v>
      </c>
      <c r="AA40" s="22">
        <f t="shared" si="7"/>
        <v>1.2400000000000002</v>
      </c>
      <c r="AB40" s="22">
        <f t="shared" si="7"/>
        <v>1.2699999999999996</v>
      </c>
      <c r="AC40" s="22">
        <f t="shared" si="7"/>
        <v>1.2599999999999998</v>
      </c>
      <c r="AD40" s="22">
        <f t="shared" si="7"/>
        <v>1.3000000000000007</v>
      </c>
      <c r="AE40" s="22">
        <f t="shared" si="7"/>
        <v>1.2199999999999998</v>
      </c>
      <c r="AF40" s="22">
        <f t="shared" si="7"/>
        <v>1.2400000000000002</v>
      </c>
      <c r="AG40" s="22">
        <f t="shared" si="7"/>
        <v>1.2800000000000002</v>
      </c>
      <c r="AH40" s="70">
        <f t="shared" si="7"/>
        <v>1.4400000000000004</v>
      </c>
    </row>
    <row r="41" spans="1:34" ht="16.5" x14ac:dyDescent="0.35">
      <c r="A41" s="55"/>
      <c r="B41" s="54">
        <f t="shared" si="4"/>
        <v>0.33999999999999986</v>
      </c>
      <c r="C41" s="54">
        <f t="shared" si="4"/>
        <v>0.33000000000000007</v>
      </c>
      <c r="D41" s="54">
        <f t="shared" si="4"/>
        <v>0.33000000000000007</v>
      </c>
      <c r="E41" s="54">
        <f t="shared" si="4"/>
        <v>0.27</v>
      </c>
      <c r="F41" s="56">
        <f t="shared" si="4"/>
        <v>0.36999999999999966</v>
      </c>
      <c r="G41" s="71"/>
      <c r="H41" s="22">
        <f t="shared" si="5"/>
        <v>0.22999999999999998</v>
      </c>
      <c r="I41" s="22">
        <f t="shared" si="5"/>
        <v>0.30000000000000004</v>
      </c>
      <c r="J41" s="22">
        <f t="shared" si="5"/>
        <v>0.29999999999999982</v>
      </c>
      <c r="K41" s="22">
        <f t="shared" si="5"/>
        <v>0.22999999999999998</v>
      </c>
      <c r="L41" s="22">
        <f t="shared" si="5"/>
        <v>0.19999999999999973</v>
      </c>
      <c r="M41" s="22">
        <f t="shared" si="5"/>
        <v>0.18999999999999995</v>
      </c>
      <c r="N41" s="22">
        <f t="shared" si="5"/>
        <v>0.22999999999999998</v>
      </c>
      <c r="O41" s="22">
        <f t="shared" si="5"/>
        <v>0.23999999999999977</v>
      </c>
      <c r="P41" s="22">
        <f t="shared" si="5"/>
        <v>0.19999999999999973</v>
      </c>
      <c r="Q41" s="70">
        <f t="shared" si="5"/>
        <v>0.26</v>
      </c>
      <c r="R41" s="55"/>
      <c r="S41" s="54">
        <f t="shared" si="6"/>
        <v>0.87000000000000011</v>
      </c>
      <c r="T41" s="54">
        <f t="shared" si="6"/>
        <v>0.87000000000000011</v>
      </c>
      <c r="U41" s="54">
        <f t="shared" si="6"/>
        <v>0.82000000000000028</v>
      </c>
      <c r="V41" s="54">
        <f t="shared" si="6"/>
        <v>0.87000000000000011</v>
      </c>
      <c r="W41" s="56">
        <f t="shared" si="6"/>
        <v>0.88000000000000012</v>
      </c>
      <c r="X41" s="71"/>
      <c r="Y41" s="22">
        <f t="shared" si="7"/>
        <v>1.21</v>
      </c>
      <c r="Z41" s="22">
        <f t="shared" si="7"/>
        <v>1.2799999999999994</v>
      </c>
      <c r="AA41" s="22">
        <f t="shared" si="7"/>
        <v>1.1600000000000001</v>
      </c>
      <c r="AB41" s="22">
        <f t="shared" si="7"/>
        <v>1.1299999999999999</v>
      </c>
      <c r="AC41" s="22">
        <f t="shared" si="7"/>
        <v>1.21</v>
      </c>
      <c r="AD41" s="22">
        <f t="shared" si="7"/>
        <v>1.2800000000000002</v>
      </c>
      <c r="AE41" s="22">
        <f t="shared" si="7"/>
        <v>1.2699999999999996</v>
      </c>
      <c r="AF41" s="22">
        <f t="shared" si="7"/>
        <v>1.25</v>
      </c>
      <c r="AG41" s="22">
        <f t="shared" si="7"/>
        <v>1.33</v>
      </c>
      <c r="AH41" s="70">
        <f t="shared" si="7"/>
        <v>1.3399999999999999</v>
      </c>
    </row>
    <row r="42" spans="1:34" thickBot="1" x14ac:dyDescent="0.4">
      <c r="A42" s="57"/>
      <c r="B42" s="58">
        <f t="shared" si="4"/>
        <v>0.37000000000000011</v>
      </c>
      <c r="C42" s="58">
        <f t="shared" si="4"/>
        <v>0.37999999999999989</v>
      </c>
      <c r="D42" s="58">
        <f t="shared" si="4"/>
        <v>0.37999999999999989</v>
      </c>
      <c r="E42" s="58">
        <f t="shared" si="4"/>
        <v>0.27</v>
      </c>
      <c r="F42" s="59">
        <f t="shared" si="4"/>
        <v>0.33999999999999986</v>
      </c>
      <c r="G42" s="73"/>
      <c r="H42" s="36">
        <f t="shared" si="5"/>
        <v>0.23999999999999977</v>
      </c>
      <c r="I42" s="36">
        <f t="shared" si="5"/>
        <v>0.28000000000000003</v>
      </c>
      <c r="J42" s="36">
        <f t="shared" si="5"/>
        <v>0.27</v>
      </c>
      <c r="K42" s="36">
        <f t="shared" si="5"/>
        <v>0.16000000000000014</v>
      </c>
      <c r="L42" s="36">
        <f t="shared" si="5"/>
        <v>0.14000000000000012</v>
      </c>
      <c r="M42" s="36">
        <f t="shared" si="5"/>
        <v>0.25</v>
      </c>
      <c r="N42" s="36">
        <f t="shared" si="5"/>
        <v>0.2799999999999998</v>
      </c>
      <c r="O42" s="36">
        <f t="shared" si="5"/>
        <v>0.28000000000000025</v>
      </c>
      <c r="P42" s="36">
        <f t="shared" si="5"/>
        <v>0.24000000000000021</v>
      </c>
      <c r="Q42" s="74">
        <f t="shared" si="5"/>
        <v>0.21999999999999997</v>
      </c>
      <c r="R42" s="57"/>
      <c r="S42" s="58">
        <f t="shared" si="6"/>
        <v>0.79999999999999982</v>
      </c>
      <c r="T42" s="58">
        <f t="shared" si="6"/>
        <v>0.77</v>
      </c>
      <c r="U42" s="58">
        <f t="shared" si="6"/>
        <v>0.76000000000000023</v>
      </c>
      <c r="V42" s="58">
        <f t="shared" si="6"/>
        <v>0.89000000000000012</v>
      </c>
      <c r="W42" s="59">
        <f t="shared" si="6"/>
        <v>0.83000000000000007</v>
      </c>
      <c r="X42" s="73"/>
      <c r="Y42" s="36">
        <f t="shared" si="7"/>
        <v>1.2300000000000004</v>
      </c>
      <c r="Z42" s="36">
        <f t="shared" si="7"/>
        <v>1.0500000000000007</v>
      </c>
      <c r="AA42" s="36">
        <f t="shared" si="7"/>
        <v>1.2299999999999995</v>
      </c>
      <c r="AB42" s="36">
        <f t="shared" si="7"/>
        <v>1.29</v>
      </c>
      <c r="AC42" s="36">
        <f t="shared" si="7"/>
        <v>1.33</v>
      </c>
      <c r="AD42" s="36">
        <f t="shared" si="7"/>
        <v>1.4699999999999998</v>
      </c>
      <c r="AE42" s="36">
        <f t="shared" si="7"/>
        <v>1.38</v>
      </c>
      <c r="AF42" s="36">
        <f t="shared" si="7"/>
        <v>1.3600000000000003</v>
      </c>
      <c r="AG42" s="36">
        <f t="shared" si="7"/>
        <v>1.29</v>
      </c>
      <c r="AH42" s="74">
        <f t="shared" si="7"/>
        <v>1.35</v>
      </c>
    </row>
    <row r="43" spans="1:34" thickTop="1" x14ac:dyDescent="0.35">
      <c r="A43" s="82" t="s">
        <v>65</v>
      </c>
      <c r="B43" s="60">
        <f>AVERAGE(B33:F37)</f>
        <v>0.33960000000000007</v>
      </c>
      <c r="C43" s="64" t="s">
        <v>51</v>
      </c>
      <c r="D43" s="60">
        <f>MAX(B33:F37)-MIN(B33:F37)</f>
        <v>0.10000000000000009</v>
      </c>
      <c r="E43" s="64" t="s">
        <v>50</v>
      </c>
      <c r="F43" s="61">
        <f>B43/(0.975/E27)</f>
        <v>0.59212307692307709</v>
      </c>
      <c r="G43" s="82" t="s">
        <v>65</v>
      </c>
      <c r="H43" s="60">
        <f>AVERAGE(H33:Q37)</f>
        <v>0.27360000000000001</v>
      </c>
      <c r="I43" s="64" t="s">
        <v>51</v>
      </c>
      <c r="J43" s="60">
        <f>MAX(H33:Q37)-MIN(H33:Q37)</f>
        <v>0.15000000000000036</v>
      </c>
      <c r="K43" s="64" t="s">
        <v>50</v>
      </c>
      <c r="L43" s="78">
        <f>H43/(0.975/K27)</f>
        <v>0.4209230769230769</v>
      </c>
      <c r="M43" s="79" t="s">
        <v>60</v>
      </c>
      <c r="N43" s="80">
        <f>1-(J43/2*H43)</f>
        <v>0.97947999999999991</v>
      </c>
      <c r="O43" s="84" t="s">
        <v>62</v>
      </c>
      <c r="P43" s="86">
        <f>MAX(H33:Q42)-MIN(H33:Q42)</f>
        <v>0.27</v>
      </c>
      <c r="Q43" s="152"/>
      <c r="R43" s="82" t="s">
        <v>65</v>
      </c>
      <c r="S43" s="60">
        <f>AVERAGE(S33:W37)</f>
        <v>1.1355999999999999</v>
      </c>
      <c r="T43" s="64" t="s">
        <v>51</v>
      </c>
      <c r="U43" s="60">
        <f>MAX(S33:W37)-MIN(S33:W37)</f>
        <v>0.97</v>
      </c>
      <c r="V43" s="64" t="s">
        <v>50</v>
      </c>
      <c r="W43" s="61">
        <f>S43/(0.975/V27)</f>
        <v>1.6306051282051279</v>
      </c>
      <c r="X43" s="82" t="s">
        <v>65</v>
      </c>
      <c r="Y43" s="60">
        <f>AVERAGE(Y33:AH37)</f>
        <v>1.4073999999999998</v>
      </c>
      <c r="Z43" s="64" t="s">
        <v>51</v>
      </c>
      <c r="AA43" s="60">
        <f>MAX(Y33:AH37)-MIN(Y33:AH37)</f>
        <v>0.26000000000000023</v>
      </c>
      <c r="AB43" s="64" t="s">
        <v>50</v>
      </c>
      <c r="AC43" s="78">
        <f>Y43/(0.975/AB27)</f>
        <v>2.1652307692307686</v>
      </c>
      <c r="AD43" s="79" t="s">
        <v>60</v>
      </c>
      <c r="AE43" s="80">
        <f>1-(AA43/2*Y43)</f>
        <v>0.81703799999999993</v>
      </c>
      <c r="AF43" s="84" t="s">
        <v>62</v>
      </c>
      <c r="AG43" s="86">
        <f>MAX(Y33:AH42)-MIN(Y33:AH42)</f>
        <v>0.5</v>
      </c>
      <c r="AH43" s="152"/>
    </row>
    <row r="44" spans="1:34" thickBot="1" x14ac:dyDescent="0.4">
      <c r="A44" s="83" t="s">
        <v>64</v>
      </c>
      <c r="B44" s="62">
        <f>AVERAGE(B39:F42)</f>
        <v>0.32550000000000001</v>
      </c>
      <c r="C44" s="65" t="s">
        <v>51</v>
      </c>
      <c r="D44" s="62">
        <f>MAX(B38:F42)-MIN(B38:F42)</f>
        <v>0.10999999999999988</v>
      </c>
      <c r="E44" s="65" t="s">
        <v>50</v>
      </c>
      <c r="F44" s="63">
        <f>B44/(0.975/E27)</f>
        <v>0.56753846153846155</v>
      </c>
      <c r="G44" s="83" t="s">
        <v>64</v>
      </c>
      <c r="H44" s="62">
        <f>AVERAGE(H39:Q42)</f>
        <v>0.24374999999999999</v>
      </c>
      <c r="I44" s="65" t="s">
        <v>51</v>
      </c>
      <c r="J44" s="62">
        <f>MAX(H38:Q42)-MIN(H38:Q42)</f>
        <v>0.27</v>
      </c>
      <c r="K44" s="65" t="s">
        <v>50</v>
      </c>
      <c r="L44" s="75">
        <f>H44/(0.975/K27)</f>
        <v>0.375</v>
      </c>
      <c r="M44" s="76" t="s">
        <v>60</v>
      </c>
      <c r="N44" s="81">
        <f>1-(J44/2*H44)</f>
        <v>0.96709374999999997</v>
      </c>
      <c r="O44" s="85" t="s">
        <v>63</v>
      </c>
      <c r="P44" s="87">
        <f>1-(P43/2*AVERAGE(H43:H44))</f>
        <v>0.965078875</v>
      </c>
      <c r="Q44" s="153"/>
      <c r="R44" s="83" t="s">
        <v>64</v>
      </c>
      <c r="S44" s="62">
        <f>AVERAGE(S39:W42)</f>
        <v>0.86050000000000004</v>
      </c>
      <c r="T44" s="65" t="s">
        <v>51</v>
      </c>
      <c r="U44" s="62">
        <f>MAX(S38:W42)-MIN(S38:W42)</f>
        <v>0.20999999999999996</v>
      </c>
      <c r="V44" s="65" t="s">
        <v>50</v>
      </c>
      <c r="W44" s="63">
        <f>S44/(0.975/V27)</f>
        <v>1.2355897435897436</v>
      </c>
      <c r="X44" s="83" t="s">
        <v>64</v>
      </c>
      <c r="Y44" s="62">
        <f>AVERAGE(Y39:AH42)</f>
        <v>1.2787500000000001</v>
      </c>
      <c r="Z44" s="65" t="s">
        <v>51</v>
      </c>
      <c r="AA44" s="62">
        <f>MAX(Y38:AH42)-MIN(Y38:AH42)</f>
        <v>0.42999999999999972</v>
      </c>
      <c r="AB44" s="65" t="s">
        <v>50</v>
      </c>
      <c r="AC44" s="75">
        <f>Y44/(0.975/AB27)</f>
        <v>1.9673076923076924</v>
      </c>
      <c r="AD44" s="76" t="s">
        <v>60</v>
      </c>
      <c r="AE44" s="81">
        <f>1-(AA44/2*Y44)</f>
        <v>0.72506875000000015</v>
      </c>
      <c r="AF44" s="85" t="s">
        <v>63</v>
      </c>
      <c r="AG44" s="87">
        <f>1-(AG43/2*AVERAGE(Y43:Y44))</f>
        <v>0.66423125000000005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572" priority="4" operator="notBetween">
      <formula>0.2</formula>
      <formula>0.404</formula>
    </cfRule>
  </conditionalFormatting>
  <conditionalFormatting sqref="E28">
    <cfRule type="cellIs" dxfId="571" priority="5" operator="notBetween">
      <formula>0.38</formula>
      <formula>0.72</formula>
    </cfRule>
  </conditionalFormatting>
  <conditionalFormatting sqref="K26">
    <cfRule type="cellIs" dxfId="570" priority="3" operator="notBetween">
      <formula>0.77</formula>
      <formula>0.91</formula>
    </cfRule>
  </conditionalFormatting>
  <conditionalFormatting sqref="K28">
    <cfRule type="cellIs" dxfId="569" priority="2" operator="notBetween">
      <formula>0.38</formula>
      <formula>0.72</formula>
    </cfRule>
  </conditionalFormatting>
  <conditionalFormatting sqref="AB26">
    <cfRule type="cellIs" dxfId="568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F042-33A7-47CB-8B57-738DE8B860C0}">
  <sheetPr>
    <pageSetUpPr fitToPage="1"/>
  </sheetPr>
  <dimension ref="A1:AH46"/>
  <sheetViews>
    <sheetView topLeftCell="H1" zoomScaleNormal="100" workbookViewId="0">
      <selection activeCell="W24" sqref="W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23" width="10.125" style="88" customWidth="1"/>
    <col min="24" max="24" width="13.25" style="88" customWidth="1"/>
    <col min="25" max="32" width="9" style="88" customWidth="1"/>
    <col min="33" max="34" width="9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3.12</v>
      </c>
      <c r="C4" s="91">
        <v>3.22</v>
      </c>
      <c r="D4" s="91">
        <v>3.2</v>
      </c>
      <c r="E4" s="91">
        <v>2.97</v>
      </c>
      <c r="F4" s="95">
        <v>2.87</v>
      </c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>
        <v>3.1</v>
      </c>
      <c r="T4" s="91">
        <v>3.18</v>
      </c>
      <c r="U4" s="91">
        <v>3.15</v>
      </c>
      <c r="V4" s="91">
        <v>2.94</v>
      </c>
      <c r="W4" s="95">
        <v>2.8</v>
      </c>
      <c r="X4" s="23" t="s">
        <v>74</v>
      </c>
      <c r="Y4" s="91">
        <v>5.46</v>
      </c>
      <c r="Z4" s="91">
        <v>5.73</v>
      </c>
      <c r="AA4" s="91">
        <v>5.72</v>
      </c>
      <c r="AB4" s="91">
        <v>5.77</v>
      </c>
      <c r="AC4" s="91">
        <v>5.58</v>
      </c>
      <c r="AD4" s="91">
        <v>5.51</v>
      </c>
      <c r="AE4" s="91">
        <v>5.36</v>
      </c>
      <c r="AF4" s="91">
        <v>5.45</v>
      </c>
      <c r="AG4" s="91">
        <v>5.43</v>
      </c>
      <c r="AH4" s="95">
        <v>5.46</v>
      </c>
    </row>
    <row r="5" spans="1:34" ht="16.5" x14ac:dyDescent="0.35">
      <c r="A5" s="109"/>
      <c r="B5" s="91">
        <v>3.12</v>
      </c>
      <c r="C5" s="90">
        <v>3.25</v>
      </c>
      <c r="D5" s="90">
        <v>3.16</v>
      </c>
      <c r="E5" s="90">
        <v>3</v>
      </c>
      <c r="F5" s="94">
        <v>2.88</v>
      </c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>
        <v>3.12</v>
      </c>
      <c r="T5" s="90">
        <v>3.19</v>
      </c>
      <c r="U5" s="90">
        <v>3.22</v>
      </c>
      <c r="V5" s="90">
        <v>2.99</v>
      </c>
      <c r="W5" s="94">
        <v>2.83</v>
      </c>
      <c r="X5" s="25"/>
      <c r="Y5" s="91">
        <v>5.42</v>
      </c>
      <c r="Z5" s="90">
        <v>5.71</v>
      </c>
      <c r="AA5" s="90">
        <v>5.77</v>
      </c>
      <c r="AB5" s="90">
        <v>5.78</v>
      </c>
      <c r="AC5" s="90">
        <v>5.77</v>
      </c>
      <c r="AD5" s="90">
        <v>5.6</v>
      </c>
      <c r="AE5" s="90">
        <v>5.52</v>
      </c>
      <c r="AF5" s="90">
        <v>5.52</v>
      </c>
      <c r="AG5" s="90">
        <v>5.53</v>
      </c>
      <c r="AH5" s="94">
        <v>5.51</v>
      </c>
    </row>
    <row r="6" spans="1:34" ht="16.5" x14ac:dyDescent="0.35">
      <c r="A6" s="109"/>
      <c r="B6" s="91">
        <v>3.07</v>
      </c>
      <c r="C6" s="90">
        <v>3.2</v>
      </c>
      <c r="D6" s="90">
        <v>3.15</v>
      </c>
      <c r="E6" s="90">
        <v>2.93</v>
      </c>
      <c r="F6" s="94">
        <v>2.91</v>
      </c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>
        <v>3.16</v>
      </c>
      <c r="T6" s="90">
        <v>3.23</v>
      </c>
      <c r="U6" s="90">
        <v>3.19</v>
      </c>
      <c r="V6" s="90">
        <v>2.96</v>
      </c>
      <c r="W6" s="94">
        <v>2.84</v>
      </c>
      <c r="X6" s="25"/>
      <c r="Y6" s="91">
        <v>5.52</v>
      </c>
      <c r="Z6" s="90">
        <v>5.75</v>
      </c>
      <c r="AA6" s="90">
        <v>5.75</v>
      </c>
      <c r="AB6" s="90">
        <v>5.82</v>
      </c>
      <c r="AC6" s="90">
        <v>5.69</v>
      </c>
      <c r="AD6" s="90">
        <v>5.63</v>
      </c>
      <c r="AE6" s="90">
        <v>5.51</v>
      </c>
      <c r="AF6" s="90">
        <v>5.47</v>
      </c>
      <c r="AG6" s="90">
        <v>5.44</v>
      </c>
      <c r="AH6" s="94">
        <v>5.42</v>
      </c>
    </row>
    <row r="7" spans="1:34" ht="16.5" x14ac:dyDescent="0.35">
      <c r="A7" s="109"/>
      <c r="B7" s="91">
        <v>3.15</v>
      </c>
      <c r="C7" s="90">
        <v>3.2</v>
      </c>
      <c r="D7" s="90">
        <v>3.2</v>
      </c>
      <c r="E7" s="90">
        <v>2.9409999999999998</v>
      </c>
      <c r="F7" s="94">
        <v>2.84</v>
      </c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>
        <v>3.14</v>
      </c>
      <c r="T7" s="90">
        <v>3.2</v>
      </c>
      <c r="U7" s="90">
        <v>3.2</v>
      </c>
      <c r="V7" s="90">
        <v>3.04</v>
      </c>
      <c r="W7" s="94">
        <v>2.9</v>
      </c>
      <c r="X7" s="25"/>
      <c r="Y7" s="91">
        <v>5.47</v>
      </c>
      <c r="Z7" s="90">
        <v>5.85</v>
      </c>
      <c r="AA7" s="90">
        <v>5.86</v>
      </c>
      <c r="AB7" s="90">
        <v>5.78</v>
      </c>
      <c r="AC7" s="90">
        <v>5.78</v>
      </c>
      <c r="AD7" s="90">
        <v>5.57</v>
      </c>
      <c r="AE7" s="90">
        <v>5.5</v>
      </c>
      <c r="AF7" s="90">
        <v>5.49</v>
      </c>
      <c r="AG7" s="90">
        <v>5.5</v>
      </c>
      <c r="AH7" s="94">
        <v>5.45</v>
      </c>
    </row>
    <row r="8" spans="1:34" ht="16.5" x14ac:dyDescent="0.35">
      <c r="A8" s="109"/>
      <c r="B8" s="91">
        <v>3.15</v>
      </c>
      <c r="C8" s="90">
        <v>3.21</v>
      </c>
      <c r="D8" s="90">
        <v>3.16</v>
      </c>
      <c r="E8" s="90">
        <v>2.94</v>
      </c>
      <c r="F8" s="94">
        <v>2.88</v>
      </c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>
        <v>3.11</v>
      </c>
      <c r="T8" s="90">
        <v>3.15</v>
      </c>
      <c r="U8" s="90">
        <v>3.19</v>
      </c>
      <c r="V8" s="90">
        <v>2.97</v>
      </c>
      <c r="W8" s="94">
        <v>2.9</v>
      </c>
      <c r="X8" s="25"/>
      <c r="Y8" s="91">
        <v>5.41</v>
      </c>
      <c r="Z8" s="90">
        <v>5.64</v>
      </c>
      <c r="AA8" s="90">
        <v>5.64</v>
      </c>
      <c r="AB8" s="90">
        <v>5.72</v>
      </c>
      <c r="AC8" s="90">
        <v>5.64</v>
      </c>
      <c r="AD8" s="90">
        <v>5.48</v>
      </c>
      <c r="AE8" s="90">
        <v>5.36</v>
      </c>
      <c r="AF8" s="90">
        <v>5.34</v>
      </c>
      <c r="AG8" s="90">
        <v>5.38</v>
      </c>
      <c r="AH8" s="94">
        <v>5.34</v>
      </c>
    </row>
    <row r="9" spans="1:34" ht="16.5" x14ac:dyDescent="0.35">
      <c r="A9" s="110"/>
      <c r="B9" s="90">
        <v>3.13</v>
      </c>
      <c r="C9" s="90">
        <v>3.2</v>
      </c>
      <c r="D9" s="90">
        <v>3.12</v>
      </c>
      <c r="E9" s="90">
        <v>2.94</v>
      </c>
      <c r="F9" s="94">
        <v>2.87</v>
      </c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>
        <v>3.09</v>
      </c>
      <c r="T9" s="90">
        <v>3.21</v>
      </c>
      <c r="U9" s="90">
        <v>3.13</v>
      </c>
      <c r="V9" s="90">
        <v>2.88</v>
      </c>
      <c r="W9" s="94">
        <v>2.86</v>
      </c>
      <c r="X9" s="25"/>
      <c r="Y9" s="90">
        <v>5.44</v>
      </c>
      <c r="Z9" s="90">
        <v>5.65</v>
      </c>
      <c r="AA9" s="90">
        <v>5.64</v>
      </c>
      <c r="AB9" s="90">
        <v>5.72</v>
      </c>
      <c r="AC9" s="90">
        <v>5.55</v>
      </c>
      <c r="AD9" s="90">
        <v>5.47</v>
      </c>
      <c r="AE9" s="90">
        <v>5.48</v>
      </c>
      <c r="AF9" s="90">
        <v>5.59</v>
      </c>
      <c r="AG9" s="90">
        <v>5.36</v>
      </c>
      <c r="AH9" s="94">
        <v>5.35</v>
      </c>
    </row>
    <row r="10" spans="1:34" ht="16.5" x14ac:dyDescent="0.35">
      <c r="A10" s="111"/>
      <c r="B10" s="90">
        <v>3.25</v>
      </c>
      <c r="C10" s="90">
        <v>3.17</v>
      </c>
      <c r="D10" s="90">
        <v>3.09</v>
      </c>
      <c r="E10" s="90">
        <v>2.97</v>
      </c>
      <c r="F10" s="94">
        <v>2.84</v>
      </c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>
        <v>3.2</v>
      </c>
      <c r="T10" s="90">
        <v>3.25</v>
      </c>
      <c r="U10" s="90">
        <v>3.12</v>
      </c>
      <c r="V10" s="90">
        <v>2.89</v>
      </c>
      <c r="W10" s="94">
        <v>2.87</v>
      </c>
      <c r="X10" s="31"/>
      <c r="Y10" s="90">
        <v>5.61</v>
      </c>
      <c r="Z10" s="90">
        <v>5.76</v>
      </c>
      <c r="AA10" s="90">
        <v>5.69</v>
      </c>
      <c r="AB10" s="90">
        <v>5.79</v>
      </c>
      <c r="AC10" s="90">
        <v>5.62</v>
      </c>
      <c r="AD10" s="90">
        <v>5.55</v>
      </c>
      <c r="AE10" s="90">
        <v>5.5</v>
      </c>
      <c r="AF10" s="90">
        <v>5.55</v>
      </c>
      <c r="AG10" s="90">
        <v>5.39</v>
      </c>
      <c r="AH10" s="94">
        <v>5.46</v>
      </c>
    </row>
    <row r="11" spans="1:34" ht="16.5" x14ac:dyDescent="0.35">
      <c r="A11" s="109"/>
      <c r="B11" s="96">
        <v>3.22</v>
      </c>
      <c r="C11" s="96">
        <v>3.16</v>
      </c>
      <c r="D11" s="96">
        <v>3.05</v>
      </c>
      <c r="E11" s="96">
        <v>2.93</v>
      </c>
      <c r="F11" s="97">
        <v>2.82</v>
      </c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>
        <v>3.2</v>
      </c>
      <c r="T11" s="96">
        <v>3.25</v>
      </c>
      <c r="U11" s="96">
        <v>3.11</v>
      </c>
      <c r="V11" s="96">
        <v>3.01</v>
      </c>
      <c r="W11" s="97">
        <v>2.88</v>
      </c>
      <c r="X11" s="23"/>
      <c r="Y11" s="96">
        <v>5.58</v>
      </c>
      <c r="Z11" s="96">
        <v>5.81</v>
      </c>
      <c r="AA11" s="96">
        <v>5.81</v>
      </c>
      <c r="AB11" s="96">
        <v>5.73</v>
      </c>
      <c r="AC11" s="96">
        <v>5.61</v>
      </c>
      <c r="AD11" s="96">
        <v>5.57</v>
      </c>
      <c r="AE11" s="96">
        <v>5.6</v>
      </c>
      <c r="AF11" s="96">
        <v>5.64</v>
      </c>
      <c r="AG11" s="96">
        <v>5.44</v>
      </c>
      <c r="AH11" s="97">
        <v>5.39</v>
      </c>
    </row>
    <row r="12" spans="1:34" ht="16.5" x14ac:dyDescent="0.35">
      <c r="A12" s="109"/>
      <c r="B12" s="90">
        <v>3.19</v>
      </c>
      <c r="C12" s="90">
        <v>3.2</v>
      </c>
      <c r="D12" s="90">
        <v>3.2</v>
      </c>
      <c r="E12" s="90">
        <v>3</v>
      </c>
      <c r="F12" s="94">
        <v>2.9</v>
      </c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>
        <v>3.14</v>
      </c>
      <c r="T12" s="90">
        <v>3.18</v>
      </c>
      <c r="U12" s="90">
        <v>3.06</v>
      </c>
      <c r="V12" s="90">
        <v>2.93</v>
      </c>
      <c r="W12" s="94">
        <v>2.94</v>
      </c>
      <c r="X12" s="25"/>
      <c r="Y12" s="90">
        <v>5.59</v>
      </c>
      <c r="Z12" s="90">
        <v>5.83</v>
      </c>
      <c r="AA12" s="90">
        <v>5.76</v>
      </c>
      <c r="AB12" s="90">
        <v>5.72</v>
      </c>
      <c r="AC12" s="90">
        <v>5.63</v>
      </c>
      <c r="AD12" s="90">
        <v>5.6</v>
      </c>
      <c r="AE12" s="90">
        <v>5.58</v>
      </c>
      <c r="AF12" s="90">
        <v>5.68</v>
      </c>
      <c r="AG12" s="90">
        <v>5.38</v>
      </c>
      <c r="AH12" s="94">
        <v>5.5</v>
      </c>
    </row>
    <row r="13" spans="1:34" thickBot="1" x14ac:dyDescent="0.4">
      <c r="A13" s="112"/>
      <c r="B13" s="92">
        <v>3.17</v>
      </c>
      <c r="C13" s="92">
        <v>3.16</v>
      </c>
      <c r="D13" s="92">
        <v>3.12</v>
      </c>
      <c r="E13" s="92">
        <v>2.92</v>
      </c>
      <c r="F13" s="93">
        <v>2.84</v>
      </c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>
        <v>3.2</v>
      </c>
      <c r="T13" s="92">
        <v>3.32</v>
      </c>
      <c r="U13" s="92">
        <v>3.19</v>
      </c>
      <c r="V13" s="92">
        <v>2.94</v>
      </c>
      <c r="W13" s="93">
        <v>2.89</v>
      </c>
      <c r="X13" s="33"/>
      <c r="Y13" s="92">
        <v>5.59</v>
      </c>
      <c r="Z13" s="92">
        <v>5.75</v>
      </c>
      <c r="AA13" s="92">
        <v>5.74</v>
      </c>
      <c r="AB13" s="92">
        <v>5.81</v>
      </c>
      <c r="AC13" s="92">
        <v>5.65</v>
      </c>
      <c r="AD13" s="92">
        <v>5.48</v>
      </c>
      <c r="AE13" s="92">
        <v>5.43</v>
      </c>
      <c r="AF13" s="92">
        <v>5.49</v>
      </c>
      <c r="AG13" s="92">
        <v>5.31</v>
      </c>
      <c r="AH13" s="93">
        <v>5.49</v>
      </c>
    </row>
    <row r="14" spans="1:34" ht="16.5" x14ac:dyDescent="0.35">
      <c r="A14" s="113" t="s">
        <v>75</v>
      </c>
      <c r="B14" s="114">
        <v>2.82</v>
      </c>
      <c r="C14" s="115">
        <v>2.91</v>
      </c>
      <c r="D14" s="115">
        <v>2.88</v>
      </c>
      <c r="E14" s="115">
        <v>2.66</v>
      </c>
      <c r="F14" s="116">
        <v>2.5499999999999998</v>
      </c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>
        <v>2.13</v>
      </c>
      <c r="T14" s="115">
        <v>2.15</v>
      </c>
      <c r="U14" s="115">
        <v>2.16</v>
      </c>
      <c r="V14" s="115">
        <v>1.92</v>
      </c>
      <c r="W14" s="116">
        <v>1.87</v>
      </c>
      <c r="X14" s="113" t="s">
        <v>75</v>
      </c>
      <c r="Y14" s="115">
        <v>3.96</v>
      </c>
      <c r="Z14" s="115">
        <v>4.2</v>
      </c>
      <c r="AA14" s="115">
        <v>4.29</v>
      </c>
      <c r="AB14" s="115">
        <v>4.3</v>
      </c>
      <c r="AC14" s="115">
        <v>4.24</v>
      </c>
      <c r="AD14" s="115">
        <v>4.07</v>
      </c>
      <c r="AE14" s="115">
        <v>3.95</v>
      </c>
      <c r="AF14" s="115">
        <v>3.93</v>
      </c>
      <c r="AG14" s="115">
        <v>3.94</v>
      </c>
      <c r="AH14" s="116">
        <v>4.0599999999999996</v>
      </c>
    </row>
    <row r="15" spans="1:34" ht="16.5" x14ac:dyDescent="0.35">
      <c r="A15" s="14"/>
      <c r="B15" s="98">
        <v>2.82</v>
      </c>
      <c r="C15" s="98">
        <v>2.93</v>
      </c>
      <c r="D15" s="98">
        <v>2.89</v>
      </c>
      <c r="E15" s="98">
        <v>2.68</v>
      </c>
      <c r="F15" s="99">
        <v>2.58</v>
      </c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>
        <v>2.15</v>
      </c>
      <c r="T15" s="98">
        <v>2.16</v>
      </c>
      <c r="U15" s="98">
        <v>2.16</v>
      </c>
      <c r="V15" s="98">
        <v>1.94</v>
      </c>
      <c r="W15" s="99">
        <v>1.91</v>
      </c>
      <c r="X15" s="25"/>
      <c r="Y15" s="98">
        <v>4.12</v>
      </c>
      <c r="Z15" s="98">
        <v>4.34</v>
      </c>
      <c r="AA15" s="98">
        <v>4.4000000000000004</v>
      </c>
      <c r="AB15" s="98">
        <v>4.3600000000000003</v>
      </c>
      <c r="AC15" s="98">
        <v>4.37</v>
      </c>
      <c r="AD15" s="98">
        <v>4.24</v>
      </c>
      <c r="AE15" s="98">
        <v>4.03</v>
      </c>
      <c r="AF15" s="98">
        <v>4.1100000000000003</v>
      </c>
      <c r="AG15" s="98">
        <v>4.05</v>
      </c>
      <c r="AH15" s="99">
        <v>4.09</v>
      </c>
    </row>
    <row r="16" spans="1:34" ht="16.5" x14ac:dyDescent="0.35">
      <c r="A16" s="14"/>
      <c r="B16" s="98">
        <v>2.84</v>
      </c>
      <c r="C16" s="98">
        <v>2.87</v>
      </c>
      <c r="D16" s="98">
        <v>2.88</v>
      </c>
      <c r="E16" s="98">
        <v>2.72</v>
      </c>
      <c r="F16" s="99">
        <v>2.61</v>
      </c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>
        <v>2.1800000000000002</v>
      </c>
      <c r="T16" s="98">
        <v>2.1800000000000002</v>
      </c>
      <c r="U16" s="98">
        <v>2.21</v>
      </c>
      <c r="V16" s="98">
        <v>1.97</v>
      </c>
      <c r="W16" s="99">
        <v>1.92</v>
      </c>
      <c r="X16" s="25"/>
      <c r="Y16" s="98">
        <v>4.12</v>
      </c>
      <c r="Z16" s="98">
        <v>4.32</v>
      </c>
      <c r="AA16" s="98">
        <v>4.41</v>
      </c>
      <c r="AB16" s="98">
        <v>4.3600000000000003</v>
      </c>
      <c r="AC16" s="98">
        <v>4.3600000000000003</v>
      </c>
      <c r="AD16" s="98">
        <v>4.2300000000000004</v>
      </c>
      <c r="AE16" s="98">
        <v>4.04</v>
      </c>
      <c r="AF16" s="98">
        <v>4.08</v>
      </c>
      <c r="AG16" s="98">
        <v>4.0599999999999996</v>
      </c>
      <c r="AH16" s="99">
        <v>4.09</v>
      </c>
    </row>
    <row r="17" spans="1:34" ht="16.5" x14ac:dyDescent="0.35">
      <c r="A17" s="14"/>
      <c r="B17" s="98">
        <v>2.86</v>
      </c>
      <c r="C17" s="98">
        <v>2.9</v>
      </c>
      <c r="D17" s="98">
        <v>2.9</v>
      </c>
      <c r="E17" s="98">
        <v>2.7</v>
      </c>
      <c r="F17" s="99">
        <v>2.56</v>
      </c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>
        <v>2.17</v>
      </c>
      <c r="T17" s="98">
        <v>2.21</v>
      </c>
      <c r="U17" s="98">
        <v>2.1800000000000002</v>
      </c>
      <c r="V17" s="98">
        <v>2.0099999999999998</v>
      </c>
      <c r="W17" s="99">
        <v>1.94</v>
      </c>
      <c r="X17" s="25"/>
      <c r="Y17" s="98">
        <v>4.1399999999999997</v>
      </c>
      <c r="Z17" s="98">
        <v>4.32</v>
      </c>
      <c r="AA17" s="98">
        <v>4.42</v>
      </c>
      <c r="AB17" s="98">
        <v>4.38</v>
      </c>
      <c r="AC17" s="98">
        <v>4.33</v>
      </c>
      <c r="AD17" s="98">
        <v>4.1500000000000004</v>
      </c>
      <c r="AE17" s="98">
        <v>4.05</v>
      </c>
      <c r="AF17" s="98">
        <v>4.05</v>
      </c>
      <c r="AG17" s="98">
        <v>4.0599999999999996</v>
      </c>
      <c r="AH17" s="99">
        <v>4.05</v>
      </c>
    </row>
    <row r="18" spans="1:34" ht="16.5" x14ac:dyDescent="0.35">
      <c r="A18" s="14"/>
      <c r="B18" s="98">
        <v>2.82</v>
      </c>
      <c r="C18" s="98">
        <v>2.86</v>
      </c>
      <c r="D18" s="98">
        <v>2.86</v>
      </c>
      <c r="E18" s="98">
        <v>2.64</v>
      </c>
      <c r="F18" s="99">
        <v>2.5499999999999998</v>
      </c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>
        <v>2.12</v>
      </c>
      <c r="T18" s="98">
        <v>2.14</v>
      </c>
      <c r="U18" s="98">
        <v>2.1800000000000002</v>
      </c>
      <c r="V18" s="98">
        <v>1.96</v>
      </c>
      <c r="W18" s="99">
        <v>1.88</v>
      </c>
      <c r="X18" s="25"/>
      <c r="Y18" s="98">
        <v>4.07</v>
      </c>
      <c r="Z18" s="98">
        <v>4.2300000000000004</v>
      </c>
      <c r="AA18" s="98">
        <v>4.33</v>
      </c>
      <c r="AB18" s="98">
        <v>4.2699999999999996</v>
      </c>
      <c r="AC18" s="98">
        <v>4.2699999999999996</v>
      </c>
      <c r="AD18" s="98">
        <v>4.08</v>
      </c>
      <c r="AE18" s="98">
        <v>3.93</v>
      </c>
      <c r="AF18" s="98">
        <v>3.99</v>
      </c>
      <c r="AG18" s="98">
        <v>3.95</v>
      </c>
      <c r="AH18" s="99">
        <v>4.04</v>
      </c>
    </row>
    <row r="19" spans="1:34" ht="16.5" x14ac:dyDescent="0.35">
      <c r="A19" s="14"/>
      <c r="B19" s="98">
        <v>2.85</v>
      </c>
      <c r="C19" s="98">
        <v>2.9</v>
      </c>
      <c r="D19" s="98">
        <v>2.84</v>
      </c>
      <c r="E19" s="98">
        <v>2.64</v>
      </c>
      <c r="F19" s="99">
        <v>2.5499999999999998</v>
      </c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>
        <v>2.37</v>
      </c>
      <c r="T19" s="98">
        <v>2.4</v>
      </c>
      <c r="U19" s="98">
        <v>2.2599999999999998</v>
      </c>
      <c r="V19" s="98">
        <v>2.04</v>
      </c>
      <c r="W19" s="99">
        <v>2.0499999999999998</v>
      </c>
      <c r="X19" s="25"/>
      <c r="Y19" s="98">
        <v>4.53</v>
      </c>
      <c r="Z19" s="98">
        <v>4.54</v>
      </c>
      <c r="AA19" s="98">
        <v>4.47</v>
      </c>
      <c r="AB19" s="98">
        <v>4.49</v>
      </c>
      <c r="AC19" s="98">
        <v>4.54</v>
      </c>
      <c r="AD19" s="98">
        <v>4.42</v>
      </c>
      <c r="AE19" s="98">
        <v>4.2699999999999996</v>
      </c>
      <c r="AF19" s="98">
        <v>4.3499999999999996</v>
      </c>
      <c r="AG19" s="98">
        <v>4.2</v>
      </c>
      <c r="AH19" s="99">
        <v>4.17</v>
      </c>
    </row>
    <row r="20" spans="1:34" ht="16.5" x14ac:dyDescent="0.35">
      <c r="A20" s="14"/>
      <c r="B20" s="98">
        <v>2.88</v>
      </c>
      <c r="C20" s="98">
        <v>2.88</v>
      </c>
      <c r="D20" s="98">
        <v>2.84</v>
      </c>
      <c r="E20" s="98">
        <v>2.64</v>
      </c>
      <c r="F20" s="99">
        <v>2.62</v>
      </c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>
        <v>2.42</v>
      </c>
      <c r="T20" s="98">
        <v>2.4</v>
      </c>
      <c r="U20" s="98">
        <v>2.2599999999999998</v>
      </c>
      <c r="V20" s="98">
        <v>2.06</v>
      </c>
      <c r="W20" s="99">
        <v>2.0299999999999998</v>
      </c>
      <c r="X20" s="25"/>
      <c r="Y20" s="98">
        <v>4.37</v>
      </c>
      <c r="Z20" s="98">
        <v>4.58</v>
      </c>
      <c r="AA20" s="98">
        <v>4.58</v>
      </c>
      <c r="AB20" s="98">
        <v>4.46</v>
      </c>
      <c r="AC20" s="98">
        <v>4.49</v>
      </c>
      <c r="AD20" s="98">
        <v>4.3499999999999996</v>
      </c>
      <c r="AE20" s="98">
        <v>4.33</v>
      </c>
      <c r="AF20" s="98">
        <v>4.32</v>
      </c>
      <c r="AG20" s="98">
        <v>4.13</v>
      </c>
      <c r="AH20" s="99">
        <v>4.24</v>
      </c>
    </row>
    <row r="21" spans="1:34" ht="16.5" x14ac:dyDescent="0.35">
      <c r="A21" s="14"/>
      <c r="B21" s="98">
        <v>2.92</v>
      </c>
      <c r="C21" s="98">
        <v>2.91</v>
      </c>
      <c r="D21" s="98">
        <v>2.82</v>
      </c>
      <c r="E21" s="98">
        <v>2.61</v>
      </c>
      <c r="F21" s="99">
        <v>2.5299999999999998</v>
      </c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>
        <v>2.4700000000000002</v>
      </c>
      <c r="T21" s="98">
        <v>2.44</v>
      </c>
      <c r="U21" s="98">
        <v>2.27</v>
      </c>
      <c r="V21" s="98">
        <v>2.08</v>
      </c>
      <c r="W21" s="99">
        <v>2.0299999999999998</v>
      </c>
      <c r="X21" s="25"/>
      <c r="Y21" s="98">
        <v>4.42</v>
      </c>
      <c r="Z21" s="98">
        <v>4.4800000000000004</v>
      </c>
      <c r="AA21" s="98">
        <v>4.51</v>
      </c>
      <c r="AB21" s="98">
        <v>4.55</v>
      </c>
      <c r="AC21" s="98">
        <v>4.5</v>
      </c>
      <c r="AD21" s="98">
        <v>4.3</v>
      </c>
      <c r="AE21" s="98">
        <v>4.26</v>
      </c>
      <c r="AF21" s="98">
        <v>4.22</v>
      </c>
      <c r="AG21" s="98">
        <v>4.1399999999999997</v>
      </c>
      <c r="AH21" s="99">
        <v>4.24</v>
      </c>
    </row>
    <row r="22" spans="1:34" ht="16.5" x14ac:dyDescent="0.35">
      <c r="A22" s="14"/>
      <c r="B22" s="98">
        <v>2.91</v>
      </c>
      <c r="C22" s="98">
        <v>2.86</v>
      </c>
      <c r="D22" s="98">
        <v>2.86</v>
      </c>
      <c r="E22" s="98">
        <v>2.62</v>
      </c>
      <c r="F22" s="99">
        <v>2.58</v>
      </c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>
        <v>2.4900000000000002</v>
      </c>
      <c r="T22" s="98">
        <v>2.4500000000000002</v>
      </c>
      <c r="U22" s="98">
        <v>2.27</v>
      </c>
      <c r="V22" s="98">
        <v>2.1</v>
      </c>
      <c r="W22" s="99">
        <v>2.04</v>
      </c>
      <c r="X22" s="25"/>
      <c r="Y22" s="98">
        <v>4.33</v>
      </c>
      <c r="Z22" s="98">
        <v>4.43</v>
      </c>
      <c r="AA22" s="98">
        <v>4.59</v>
      </c>
      <c r="AB22" s="98">
        <v>4.54</v>
      </c>
      <c r="AC22" s="98">
        <v>4.4000000000000004</v>
      </c>
      <c r="AD22" s="98">
        <v>4.2699999999999996</v>
      </c>
      <c r="AE22" s="98">
        <v>4.26</v>
      </c>
      <c r="AF22" s="98">
        <v>4.26</v>
      </c>
      <c r="AG22" s="98">
        <v>4.08</v>
      </c>
      <c r="AH22" s="99">
        <v>4.12</v>
      </c>
    </row>
    <row r="23" spans="1:34" thickBot="1" x14ac:dyDescent="0.4">
      <c r="A23" s="107"/>
      <c r="B23" s="117">
        <v>2.87</v>
      </c>
      <c r="C23" s="117">
        <v>2.84</v>
      </c>
      <c r="D23" s="117">
        <v>2.85</v>
      </c>
      <c r="E23" s="117">
        <v>2.6</v>
      </c>
      <c r="F23" s="118">
        <v>2.5299999999999998</v>
      </c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>
        <v>2.4700000000000002</v>
      </c>
      <c r="T23" s="117">
        <v>2.4700000000000002</v>
      </c>
      <c r="U23" s="117">
        <v>2.2999999999999998</v>
      </c>
      <c r="V23" s="117">
        <v>2.1</v>
      </c>
      <c r="W23" s="118">
        <v>2.04</v>
      </c>
      <c r="X23" s="106"/>
      <c r="Y23" s="117">
        <v>4.32</v>
      </c>
      <c r="Z23" s="117">
        <v>4.4800000000000004</v>
      </c>
      <c r="AA23" s="117">
        <v>4.4800000000000004</v>
      </c>
      <c r="AB23" s="117">
        <v>4.43</v>
      </c>
      <c r="AC23" s="117">
        <v>4.3600000000000003</v>
      </c>
      <c r="AD23" s="117">
        <v>4.18</v>
      </c>
      <c r="AE23" s="117">
        <v>4.13</v>
      </c>
      <c r="AF23" s="117">
        <v>4.16</v>
      </c>
      <c r="AG23" s="117">
        <v>4.01</v>
      </c>
      <c r="AH23" s="118">
        <v>4.05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0.2988199999999992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0.90659999999999963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1.325999999999997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0.52101948717948576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0.65290123456790095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0.87698412698412509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1.6881031384615339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0.84615999999999969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1.325999999999997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0.30000000000000027</v>
      </c>
      <c r="C33" s="67">
        <f t="shared" ref="C33:F33" si="0">C4-C14</f>
        <v>0.31000000000000005</v>
      </c>
      <c r="D33" s="67">
        <f t="shared" si="0"/>
        <v>0.32000000000000028</v>
      </c>
      <c r="E33" s="67">
        <f t="shared" si="0"/>
        <v>0.31000000000000005</v>
      </c>
      <c r="F33" s="68">
        <f t="shared" si="0"/>
        <v>0.32000000000000028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0.9700000000000002</v>
      </c>
      <c r="T33" s="67">
        <f t="shared" ref="T33:W33" si="2">T4-T14</f>
        <v>1.0300000000000002</v>
      </c>
      <c r="U33" s="67">
        <f t="shared" si="2"/>
        <v>0.98999999999999977</v>
      </c>
      <c r="V33" s="67">
        <f t="shared" si="2"/>
        <v>1.02</v>
      </c>
      <c r="W33" s="68">
        <f t="shared" si="2"/>
        <v>0.92999999999999972</v>
      </c>
      <c r="X33" s="69" t="s">
        <v>56</v>
      </c>
      <c r="Y33" s="22">
        <f>Y4-Y14</f>
        <v>1.5</v>
      </c>
      <c r="Z33" s="22">
        <f t="shared" ref="Z33:AH33" si="3">Z4-Z14</f>
        <v>1.5300000000000002</v>
      </c>
      <c r="AA33" s="22">
        <f t="shared" si="3"/>
        <v>1.4299999999999997</v>
      </c>
      <c r="AB33" s="22">
        <f t="shared" si="3"/>
        <v>1.4699999999999998</v>
      </c>
      <c r="AC33" s="22">
        <f t="shared" si="3"/>
        <v>1.3399999999999999</v>
      </c>
      <c r="AD33" s="22">
        <f t="shared" si="3"/>
        <v>1.4399999999999995</v>
      </c>
      <c r="AE33" s="22">
        <f t="shared" si="3"/>
        <v>1.4100000000000001</v>
      </c>
      <c r="AF33" s="22">
        <f t="shared" si="3"/>
        <v>1.52</v>
      </c>
      <c r="AG33" s="22">
        <f t="shared" si="3"/>
        <v>1.4899999999999998</v>
      </c>
      <c r="AH33" s="70">
        <f t="shared" si="3"/>
        <v>1.4000000000000004</v>
      </c>
    </row>
    <row r="34" spans="1:34" ht="16.5" x14ac:dyDescent="0.35">
      <c r="A34" s="55"/>
      <c r="B34" s="54">
        <f t="shared" ref="B34:F42" si="4">B5-B15</f>
        <v>0.30000000000000027</v>
      </c>
      <c r="C34" s="54">
        <f t="shared" si="4"/>
        <v>0.31999999999999984</v>
      </c>
      <c r="D34" s="54">
        <f t="shared" si="4"/>
        <v>0.27</v>
      </c>
      <c r="E34" s="54">
        <f t="shared" si="4"/>
        <v>0.31999999999999984</v>
      </c>
      <c r="F34" s="56">
        <f t="shared" si="4"/>
        <v>0.29999999999999982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0.9700000000000002</v>
      </c>
      <c r="T34" s="54">
        <f t="shared" si="6"/>
        <v>1.0299999999999998</v>
      </c>
      <c r="U34" s="54">
        <f t="shared" si="6"/>
        <v>1.06</v>
      </c>
      <c r="V34" s="54">
        <f t="shared" si="6"/>
        <v>1.0500000000000003</v>
      </c>
      <c r="W34" s="56">
        <f t="shared" si="6"/>
        <v>0.92000000000000015</v>
      </c>
      <c r="X34" s="71"/>
      <c r="Y34" s="22">
        <f t="shared" ref="Y34:AH42" si="7">Y5-Y15</f>
        <v>1.2999999999999998</v>
      </c>
      <c r="Z34" s="22">
        <f t="shared" si="7"/>
        <v>1.37</v>
      </c>
      <c r="AA34" s="22">
        <f t="shared" si="7"/>
        <v>1.3699999999999992</v>
      </c>
      <c r="AB34" s="22">
        <f t="shared" si="7"/>
        <v>1.42</v>
      </c>
      <c r="AC34" s="22">
        <f t="shared" si="7"/>
        <v>1.3999999999999995</v>
      </c>
      <c r="AD34" s="22">
        <f t="shared" si="7"/>
        <v>1.3599999999999994</v>
      </c>
      <c r="AE34" s="22">
        <f t="shared" si="7"/>
        <v>1.4899999999999993</v>
      </c>
      <c r="AF34" s="22">
        <f t="shared" si="7"/>
        <v>1.4099999999999993</v>
      </c>
      <c r="AG34" s="22">
        <f t="shared" si="7"/>
        <v>1.4800000000000004</v>
      </c>
      <c r="AH34" s="70">
        <f t="shared" si="7"/>
        <v>1.42</v>
      </c>
    </row>
    <row r="35" spans="1:34" ht="16.5" x14ac:dyDescent="0.35">
      <c r="A35" s="55"/>
      <c r="B35" s="54">
        <f t="shared" si="4"/>
        <v>0.22999999999999998</v>
      </c>
      <c r="C35" s="54">
        <f t="shared" si="4"/>
        <v>0.33000000000000007</v>
      </c>
      <c r="D35" s="54">
        <f t="shared" si="4"/>
        <v>0.27</v>
      </c>
      <c r="E35" s="54">
        <f t="shared" si="4"/>
        <v>0.20999999999999996</v>
      </c>
      <c r="F35" s="56">
        <f t="shared" si="4"/>
        <v>0.30000000000000027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0.98</v>
      </c>
      <c r="T35" s="54">
        <f t="shared" si="6"/>
        <v>1.0499999999999998</v>
      </c>
      <c r="U35" s="54">
        <f t="shared" si="6"/>
        <v>0.98</v>
      </c>
      <c r="V35" s="54">
        <f t="shared" si="6"/>
        <v>0.99</v>
      </c>
      <c r="W35" s="56">
        <f t="shared" si="6"/>
        <v>0.91999999999999993</v>
      </c>
      <c r="X35" s="71"/>
      <c r="Y35" s="22">
        <f t="shared" si="7"/>
        <v>1.3999999999999995</v>
      </c>
      <c r="Z35" s="22">
        <f t="shared" si="7"/>
        <v>1.4299999999999997</v>
      </c>
      <c r="AA35" s="22">
        <f t="shared" si="7"/>
        <v>1.3399999999999999</v>
      </c>
      <c r="AB35" s="22">
        <f t="shared" si="7"/>
        <v>1.46</v>
      </c>
      <c r="AC35" s="22">
        <f t="shared" si="7"/>
        <v>1.33</v>
      </c>
      <c r="AD35" s="22">
        <f t="shared" si="7"/>
        <v>1.3999999999999995</v>
      </c>
      <c r="AE35" s="22">
        <f t="shared" si="7"/>
        <v>1.4699999999999998</v>
      </c>
      <c r="AF35" s="22">
        <f t="shared" si="7"/>
        <v>1.3899999999999997</v>
      </c>
      <c r="AG35" s="22">
        <f t="shared" si="7"/>
        <v>1.3800000000000008</v>
      </c>
      <c r="AH35" s="70">
        <f t="shared" si="7"/>
        <v>1.33</v>
      </c>
    </row>
    <row r="36" spans="1:34" ht="16.5" x14ac:dyDescent="0.35">
      <c r="A36" s="55"/>
      <c r="B36" s="54">
        <f t="shared" si="4"/>
        <v>0.29000000000000004</v>
      </c>
      <c r="C36" s="54">
        <f t="shared" si="4"/>
        <v>0.30000000000000027</v>
      </c>
      <c r="D36" s="54">
        <f t="shared" si="4"/>
        <v>0.30000000000000027</v>
      </c>
      <c r="E36" s="54">
        <f t="shared" si="4"/>
        <v>0.24099999999999966</v>
      </c>
      <c r="F36" s="56">
        <f t="shared" si="4"/>
        <v>0.2799999999999998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0.9700000000000002</v>
      </c>
      <c r="T36" s="54">
        <f t="shared" si="6"/>
        <v>0.99000000000000021</v>
      </c>
      <c r="U36" s="54">
        <f t="shared" si="6"/>
        <v>1.02</v>
      </c>
      <c r="V36" s="54">
        <f t="shared" si="6"/>
        <v>1.0300000000000002</v>
      </c>
      <c r="W36" s="56">
        <f t="shared" si="6"/>
        <v>0.96</v>
      </c>
      <c r="X36" s="71"/>
      <c r="Y36" s="22">
        <f t="shared" si="7"/>
        <v>1.33</v>
      </c>
      <c r="Z36" s="22">
        <f t="shared" si="7"/>
        <v>1.5299999999999994</v>
      </c>
      <c r="AA36" s="22">
        <f t="shared" si="7"/>
        <v>1.4400000000000004</v>
      </c>
      <c r="AB36" s="22">
        <f t="shared" si="7"/>
        <v>1.4000000000000004</v>
      </c>
      <c r="AC36" s="22">
        <f t="shared" si="7"/>
        <v>1.4500000000000002</v>
      </c>
      <c r="AD36" s="22">
        <f t="shared" si="7"/>
        <v>1.42</v>
      </c>
      <c r="AE36" s="22">
        <f t="shared" si="7"/>
        <v>1.4500000000000002</v>
      </c>
      <c r="AF36" s="22">
        <f t="shared" si="7"/>
        <v>1.4400000000000004</v>
      </c>
      <c r="AG36" s="22">
        <f t="shared" si="7"/>
        <v>1.4400000000000004</v>
      </c>
      <c r="AH36" s="70">
        <f t="shared" si="7"/>
        <v>1.4000000000000004</v>
      </c>
    </row>
    <row r="37" spans="1:34" ht="16.5" x14ac:dyDescent="0.35">
      <c r="A37" s="55"/>
      <c r="B37" s="54">
        <f t="shared" si="4"/>
        <v>0.33000000000000007</v>
      </c>
      <c r="C37" s="54">
        <f t="shared" si="4"/>
        <v>0.35000000000000009</v>
      </c>
      <c r="D37" s="54">
        <f t="shared" si="4"/>
        <v>0.30000000000000027</v>
      </c>
      <c r="E37" s="54">
        <f t="shared" si="4"/>
        <v>0.29999999999999982</v>
      </c>
      <c r="F37" s="56">
        <f t="shared" si="4"/>
        <v>0.33000000000000007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0.98999999999999977</v>
      </c>
      <c r="T37" s="54">
        <f t="shared" si="6"/>
        <v>1.0099999999999998</v>
      </c>
      <c r="U37" s="54">
        <f t="shared" si="6"/>
        <v>1.0099999999999998</v>
      </c>
      <c r="V37" s="54">
        <f t="shared" si="6"/>
        <v>1.0100000000000002</v>
      </c>
      <c r="W37" s="56">
        <f t="shared" si="6"/>
        <v>1.02</v>
      </c>
      <c r="X37" s="71"/>
      <c r="Y37" s="22">
        <f t="shared" si="7"/>
        <v>1.3399999999999999</v>
      </c>
      <c r="Z37" s="22">
        <f t="shared" si="7"/>
        <v>1.4099999999999993</v>
      </c>
      <c r="AA37" s="22">
        <f t="shared" si="7"/>
        <v>1.3099999999999996</v>
      </c>
      <c r="AB37" s="22">
        <f t="shared" si="7"/>
        <v>1.4500000000000002</v>
      </c>
      <c r="AC37" s="22">
        <f t="shared" si="7"/>
        <v>1.37</v>
      </c>
      <c r="AD37" s="22">
        <f t="shared" si="7"/>
        <v>1.4000000000000004</v>
      </c>
      <c r="AE37" s="22">
        <f t="shared" si="7"/>
        <v>1.4300000000000002</v>
      </c>
      <c r="AF37" s="22">
        <f t="shared" si="7"/>
        <v>1.3499999999999996</v>
      </c>
      <c r="AG37" s="22">
        <f t="shared" si="7"/>
        <v>1.4299999999999997</v>
      </c>
      <c r="AH37" s="70">
        <f t="shared" si="7"/>
        <v>1.2999999999999998</v>
      </c>
    </row>
    <row r="38" spans="1:34" ht="16.5" x14ac:dyDescent="0.35">
      <c r="A38" s="55" t="s">
        <v>53</v>
      </c>
      <c r="B38" s="54">
        <f t="shared" si="4"/>
        <v>0.2799999999999998</v>
      </c>
      <c r="C38" s="54">
        <f t="shared" si="4"/>
        <v>0.30000000000000027</v>
      </c>
      <c r="D38" s="54">
        <f t="shared" si="4"/>
        <v>0.28000000000000025</v>
      </c>
      <c r="E38" s="54">
        <f t="shared" si="4"/>
        <v>0.29999999999999982</v>
      </c>
      <c r="F38" s="56">
        <f t="shared" si="4"/>
        <v>0.32000000000000028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0.71999999999999975</v>
      </c>
      <c r="T38" s="54">
        <f t="shared" si="6"/>
        <v>0.81</v>
      </c>
      <c r="U38" s="54">
        <f t="shared" si="6"/>
        <v>0.87000000000000011</v>
      </c>
      <c r="V38" s="54">
        <f t="shared" si="6"/>
        <v>0.83999999999999986</v>
      </c>
      <c r="W38" s="56">
        <f t="shared" si="6"/>
        <v>0.81</v>
      </c>
      <c r="X38" s="71" t="s">
        <v>57</v>
      </c>
      <c r="Y38" s="22">
        <f t="shared" si="7"/>
        <v>0.91000000000000014</v>
      </c>
      <c r="Z38" s="22">
        <f t="shared" si="7"/>
        <v>1.1100000000000003</v>
      </c>
      <c r="AA38" s="22">
        <f t="shared" si="7"/>
        <v>1.17</v>
      </c>
      <c r="AB38" s="22">
        <f t="shared" si="7"/>
        <v>1.2299999999999995</v>
      </c>
      <c r="AC38" s="22">
        <f t="shared" si="7"/>
        <v>1.0099999999999998</v>
      </c>
      <c r="AD38" s="22">
        <f t="shared" si="7"/>
        <v>1.0499999999999998</v>
      </c>
      <c r="AE38" s="22">
        <f t="shared" si="7"/>
        <v>1.2100000000000009</v>
      </c>
      <c r="AF38" s="22">
        <f t="shared" si="7"/>
        <v>1.2400000000000002</v>
      </c>
      <c r="AG38" s="22">
        <f t="shared" si="7"/>
        <v>1.1600000000000001</v>
      </c>
      <c r="AH38" s="70">
        <f t="shared" si="7"/>
        <v>1.1799999999999997</v>
      </c>
    </row>
    <row r="39" spans="1:34" ht="16.5" x14ac:dyDescent="0.35">
      <c r="A39" s="55"/>
      <c r="B39" s="54">
        <f t="shared" si="4"/>
        <v>0.37000000000000011</v>
      </c>
      <c r="C39" s="54">
        <f t="shared" si="4"/>
        <v>0.29000000000000004</v>
      </c>
      <c r="D39" s="54">
        <f t="shared" si="4"/>
        <v>0.25</v>
      </c>
      <c r="E39" s="54">
        <f t="shared" si="4"/>
        <v>0.33000000000000007</v>
      </c>
      <c r="F39" s="56">
        <f t="shared" si="4"/>
        <v>0.21999999999999975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0.78000000000000025</v>
      </c>
      <c r="T39" s="54">
        <f t="shared" si="6"/>
        <v>0.85000000000000009</v>
      </c>
      <c r="U39" s="54">
        <f t="shared" si="6"/>
        <v>0.86000000000000032</v>
      </c>
      <c r="V39" s="54">
        <f t="shared" si="6"/>
        <v>0.83000000000000007</v>
      </c>
      <c r="W39" s="56">
        <f t="shared" si="6"/>
        <v>0.8400000000000003</v>
      </c>
      <c r="X39" s="71"/>
      <c r="Y39" s="22">
        <f t="shared" si="7"/>
        <v>1.2400000000000002</v>
      </c>
      <c r="Z39" s="22">
        <f t="shared" si="7"/>
        <v>1.1799999999999997</v>
      </c>
      <c r="AA39" s="22">
        <f t="shared" si="7"/>
        <v>1.1100000000000003</v>
      </c>
      <c r="AB39" s="22">
        <f t="shared" si="7"/>
        <v>1.33</v>
      </c>
      <c r="AC39" s="22">
        <f t="shared" si="7"/>
        <v>1.1299999999999999</v>
      </c>
      <c r="AD39" s="22">
        <f t="shared" si="7"/>
        <v>1.2000000000000002</v>
      </c>
      <c r="AE39" s="22">
        <f t="shared" si="7"/>
        <v>1.17</v>
      </c>
      <c r="AF39" s="22">
        <f t="shared" si="7"/>
        <v>1.2299999999999995</v>
      </c>
      <c r="AG39" s="22">
        <f t="shared" si="7"/>
        <v>1.2599999999999998</v>
      </c>
      <c r="AH39" s="70">
        <f t="shared" si="7"/>
        <v>1.2199999999999998</v>
      </c>
    </row>
    <row r="40" spans="1:34" ht="16.5" x14ac:dyDescent="0.35">
      <c r="A40" s="55"/>
      <c r="B40" s="54">
        <f t="shared" si="4"/>
        <v>0.30000000000000027</v>
      </c>
      <c r="C40" s="54">
        <f t="shared" si="4"/>
        <v>0.25</v>
      </c>
      <c r="D40" s="54">
        <f t="shared" si="4"/>
        <v>0.22999999999999998</v>
      </c>
      <c r="E40" s="54">
        <f t="shared" si="4"/>
        <v>0.32000000000000028</v>
      </c>
      <c r="F40" s="56">
        <f t="shared" si="4"/>
        <v>0.29000000000000004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0.73</v>
      </c>
      <c r="T40" s="54">
        <f t="shared" si="6"/>
        <v>0.81</v>
      </c>
      <c r="U40" s="54">
        <f t="shared" si="6"/>
        <v>0.83999999999999986</v>
      </c>
      <c r="V40" s="54">
        <f t="shared" si="6"/>
        <v>0.92999999999999972</v>
      </c>
      <c r="W40" s="56">
        <f t="shared" si="6"/>
        <v>0.85000000000000009</v>
      </c>
      <c r="X40" s="71"/>
      <c r="Y40" s="22">
        <f t="shared" si="7"/>
        <v>1.1600000000000001</v>
      </c>
      <c r="Z40" s="22">
        <f t="shared" si="7"/>
        <v>1.3299999999999992</v>
      </c>
      <c r="AA40" s="22">
        <f t="shared" si="7"/>
        <v>1.2999999999999998</v>
      </c>
      <c r="AB40" s="22">
        <f t="shared" si="7"/>
        <v>1.1800000000000006</v>
      </c>
      <c r="AC40" s="22">
        <f t="shared" si="7"/>
        <v>1.1100000000000003</v>
      </c>
      <c r="AD40" s="22">
        <f t="shared" si="7"/>
        <v>1.2700000000000005</v>
      </c>
      <c r="AE40" s="22">
        <f t="shared" si="7"/>
        <v>1.3399999999999999</v>
      </c>
      <c r="AF40" s="22">
        <f t="shared" si="7"/>
        <v>1.42</v>
      </c>
      <c r="AG40" s="22">
        <f t="shared" si="7"/>
        <v>1.3000000000000007</v>
      </c>
      <c r="AH40" s="70">
        <f t="shared" si="7"/>
        <v>1.1499999999999995</v>
      </c>
    </row>
    <row r="41" spans="1:34" ht="16.5" x14ac:dyDescent="0.35">
      <c r="A41" s="55"/>
      <c r="B41" s="54">
        <f t="shared" si="4"/>
        <v>0.2799999999999998</v>
      </c>
      <c r="C41" s="54">
        <f t="shared" si="4"/>
        <v>0.3400000000000003</v>
      </c>
      <c r="D41" s="54">
        <f t="shared" si="4"/>
        <v>0.3400000000000003</v>
      </c>
      <c r="E41" s="54">
        <f t="shared" si="4"/>
        <v>0.37999999999999989</v>
      </c>
      <c r="F41" s="56">
        <f t="shared" si="4"/>
        <v>0.31999999999999984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0.64999999999999991</v>
      </c>
      <c r="T41" s="54">
        <f t="shared" si="6"/>
        <v>0.73</v>
      </c>
      <c r="U41" s="54">
        <f t="shared" si="6"/>
        <v>0.79</v>
      </c>
      <c r="V41" s="54">
        <f t="shared" si="6"/>
        <v>0.83000000000000007</v>
      </c>
      <c r="W41" s="56">
        <f t="shared" si="6"/>
        <v>0.89999999999999991</v>
      </c>
      <c r="X41" s="71"/>
      <c r="Y41" s="22">
        <f t="shared" si="7"/>
        <v>1.2599999999999998</v>
      </c>
      <c r="Z41" s="22">
        <f t="shared" si="7"/>
        <v>1.4000000000000004</v>
      </c>
      <c r="AA41" s="22">
        <f t="shared" si="7"/>
        <v>1.17</v>
      </c>
      <c r="AB41" s="22">
        <f t="shared" si="7"/>
        <v>1.1799999999999997</v>
      </c>
      <c r="AC41" s="22">
        <f t="shared" si="7"/>
        <v>1.2299999999999995</v>
      </c>
      <c r="AD41" s="22">
        <f t="shared" si="7"/>
        <v>1.33</v>
      </c>
      <c r="AE41" s="22">
        <f t="shared" si="7"/>
        <v>1.3200000000000003</v>
      </c>
      <c r="AF41" s="22">
        <f t="shared" si="7"/>
        <v>1.42</v>
      </c>
      <c r="AG41" s="22">
        <f t="shared" si="7"/>
        <v>1.2999999999999998</v>
      </c>
      <c r="AH41" s="70">
        <f t="shared" si="7"/>
        <v>1.38</v>
      </c>
    </row>
    <row r="42" spans="1:34" thickBot="1" x14ac:dyDescent="0.4">
      <c r="A42" s="57"/>
      <c r="B42" s="58">
        <f t="shared" si="4"/>
        <v>0.29999999999999982</v>
      </c>
      <c r="C42" s="58">
        <f t="shared" si="4"/>
        <v>0.32000000000000028</v>
      </c>
      <c r="D42" s="58">
        <f t="shared" si="4"/>
        <v>0.27</v>
      </c>
      <c r="E42" s="58">
        <f t="shared" si="4"/>
        <v>0.31999999999999984</v>
      </c>
      <c r="F42" s="59">
        <f t="shared" si="4"/>
        <v>0.31000000000000005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0.73</v>
      </c>
      <c r="T42" s="58">
        <f t="shared" si="6"/>
        <v>0.84999999999999964</v>
      </c>
      <c r="U42" s="58">
        <f t="shared" si="6"/>
        <v>0.89000000000000012</v>
      </c>
      <c r="V42" s="58">
        <f t="shared" si="6"/>
        <v>0.83999999999999986</v>
      </c>
      <c r="W42" s="59">
        <f t="shared" si="6"/>
        <v>0.85000000000000009</v>
      </c>
      <c r="X42" s="73"/>
      <c r="Y42" s="36">
        <f t="shared" si="7"/>
        <v>1.2699999999999996</v>
      </c>
      <c r="Z42" s="36">
        <f t="shared" si="7"/>
        <v>1.2699999999999996</v>
      </c>
      <c r="AA42" s="36">
        <f t="shared" si="7"/>
        <v>1.2599999999999998</v>
      </c>
      <c r="AB42" s="36">
        <f t="shared" si="7"/>
        <v>1.38</v>
      </c>
      <c r="AC42" s="36">
        <f t="shared" si="7"/>
        <v>1.29</v>
      </c>
      <c r="AD42" s="36">
        <f t="shared" si="7"/>
        <v>1.3000000000000007</v>
      </c>
      <c r="AE42" s="36">
        <f t="shared" si="7"/>
        <v>1.2999999999999998</v>
      </c>
      <c r="AF42" s="36">
        <f t="shared" si="7"/>
        <v>1.33</v>
      </c>
      <c r="AG42" s="36">
        <f t="shared" si="7"/>
        <v>1.2999999999999998</v>
      </c>
      <c r="AH42" s="74">
        <f t="shared" si="7"/>
        <v>1.4400000000000004</v>
      </c>
    </row>
    <row r="43" spans="1:34" thickTop="1" x14ac:dyDescent="0.35">
      <c r="A43" s="82" t="s">
        <v>65</v>
      </c>
      <c r="B43" s="60">
        <f>AVERAGE(B33:F37)</f>
        <v>0.29724000000000006</v>
      </c>
      <c r="C43" s="64" t="s">
        <v>51</v>
      </c>
      <c r="D43" s="60">
        <f>MAX(B33:F37)-MIN(B33:F37)</f>
        <v>0.14000000000000012</v>
      </c>
      <c r="E43" s="64" t="s">
        <v>50</v>
      </c>
      <c r="F43" s="61">
        <f>B43/(0.975/E27)</f>
        <v>0.51826461538461555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0.996</v>
      </c>
      <c r="T43" s="64" t="s">
        <v>51</v>
      </c>
      <c r="U43" s="60">
        <f>MAX(S33:W37)-MIN(S33:W37)</f>
        <v>0.14000000000000012</v>
      </c>
      <c r="V43" s="64" t="s">
        <v>50</v>
      </c>
      <c r="W43" s="61">
        <f>S43/(0.975/V27)</f>
        <v>1.4301538461538459</v>
      </c>
      <c r="X43" s="82" t="s">
        <v>65</v>
      </c>
      <c r="Y43" s="60">
        <f>AVERAGE(Y33:AH37)</f>
        <v>1.4113999999999995</v>
      </c>
      <c r="Z43" s="64" t="s">
        <v>51</v>
      </c>
      <c r="AA43" s="60">
        <f>MAX(Y33:AH37)-MIN(Y33:AH37)</f>
        <v>0.23000000000000043</v>
      </c>
      <c r="AB43" s="64" t="s">
        <v>50</v>
      </c>
      <c r="AC43" s="78">
        <f>Y43/(0.975/AB27)</f>
        <v>2.1713846153846146</v>
      </c>
      <c r="AD43" s="79" t="s">
        <v>60</v>
      </c>
      <c r="AE43" s="80">
        <f>1-(AA43/2*Y43)</f>
        <v>0.83768899999999968</v>
      </c>
      <c r="AF43" s="84" t="s">
        <v>62</v>
      </c>
      <c r="AG43" s="86">
        <f>MAX(Y33:AH42)-MIN(Y33:AH42)</f>
        <v>0.62000000000000011</v>
      </c>
      <c r="AH43" s="152"/>
    </row>
    <row r="44" spans="1:34" thickBot="1" x14ac:dyDescent="0.4">
      <c r="A44" s="83" t="s">
        <v>64</v>
      </c>
      <c r="B44" s="62">
        <f>AVERAGE(B39:F42)</f>
        <v>0.30150000000000016</v>
      </c>
      <c r="C44" s="65" t="s">
        <v>51</v>
      </c>
      <c r="D44" s="62">
        <f>MAX(B38:F42)-MIN(B38:F42)</f>
        <v>0.16000000000000014</v>
      </c>
      <c r="E44" s="65" t="s">
        <v>50</v>
      </c>
      <c r="F44" s="63">
        <f>B44/(0.975/E27)</f>
        <v>0.52569230769230801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0.81900000000000017</v>
      </c>
      <c r="T44" s="65" t="s">
        <v>51</v>
      </c>
      <c r="U44" s="62">
        <f>MAX(S38:W42)-MIN(S38:W42)</f>
        <v>0.2799999999999998</v>
      </c>
      <c r="V44" s="65" t="s">
        <v>50</v>
      </c>
      <c r="W44" s="63">
        <f>S44/(0.975/V27)</f>
        <v>1.1760000000000002</v>
      </c>
      <c r="X44" s="83" t="s">
        <v>64</v>
      </c>
      <c r="Y44" s="62">
        <f>AVERAGE(Y39:AH42)</f>
        <v>1.2689999999999997</v>
      </c>
      <c r="Z44" s="65" t="s">
        <v>51</v>
      </c>
      <c r="AA44" s="62">
        <f>MAX(Y38:AH42)-MIN(Y38:AH42)</f>
        <v>0.53000000000000025</v>
      </c>
      <c r="AB44" s="65" t="s">
        <v>50</v>
      </c>
      <c r="AC44" s="75">
        <f>Y44/(0.975/AB27)</f>
        <v>1.9523076923076919</v>
      </c>
      <c r="AD44" s="76" t="s">
        <v>60</v>
      </c>
      <c r="AE44" s="81">
        <f>1-(AA44/2*Y44)</f>
        <v>0.66371499999999994</v>
      </c>
      <c r="AF44" s="85" t="s">
        <v>63</v>
      </c>
      <c r="AG44" s="87">
        <f>1-(AG43/2*AVERAGE(Y43:Y44))</f>
        <v>0.584538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567" priority="4" operator="notBetween">
      <formula>0.2</formula>
      <formula>0.404</formula>
    </cfRule>
  </conditionalFormatting>
  <conditionalFormatting sqref="E28">
    <cfRule type="cellIs" dxfId="566" priority="5" operator="notBetween">
      <formula>0.38</formula>
      <formula>0.72</formula>
    </cfRule>
  </conditionalFormatting>
  <conditionalFormatting sqref="K26">
    <cfRule type="cellIs" dxfId="565" priority="3" operator="notBetween">
      <formula>0.77</formula>
      <formula>0.91</formula>
    </cfRule>
  </conditionalFormatting>
  <conditionalFormatting sqref="K28">
    <cfRule type="cellIs" dxfId="564" priority="2" operator="notBetween">
      <formula>0.38</formula>
      <formula>0.72</formula>
    </cfRule>
  </conditionalFormatting>
  <conditionalFormatting sqref="AB26">
    <cfRule type="cellIs" dxfId="563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5242-DD40-45FC-8801-E9AB259EC665}">
  <sheetPr>
    <pageSetUpPr fitToPage="1"/>
  </sheetPr>
  <dimension ref="A1:AH46"/>
  <sheetViews>
    <sheetView zoomScaleNormal="100" workbookViewId="0">
      <selection activeCell="X3" sqref="X3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23" width="10.125" style="88" customWidth="1"/>
    <col min="24" max="24" width="13.25" style="88" customWidth="1"/>
    <col min="25" max="32" width="9" style="88" customWidth="1"/>
    <col min="33" max="34" width="9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93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/>
      <c r="C4" s="91"/>
      <c r="D4" s="91"/>
      <c r="E4" s="91"/>
      <c r="F4" s="95"/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/>
      <c r="T4" s="91"/>
      <c r="U4" s="91"/>
      <c r="V4" s="91"/>
      <c r="W4" s="95"/>
      <c r="X4" s="23" t="s">
        <v>74</v>
      </c>
      <c r="Y4" s="91">
        <v>5.25</v>
      </c>
      <c r="Z4" s="91">
        <v>5.66</v>
      </c>
      <c r="AA4" s="91">
        <v>5.77</v>
      </c>
      <c r="AB4" s="91">
        <v>5.74</v>
      </c>
      <c r="AC4" s="91">
        <v>5.74</v>
      </c>
      <c r="AD4" s="91">
        <v>5.58</v>
      </c>
      <c r="AE4" s="91">
        <v>5.4</v>
      </c>
      <c r="AF4" s="91">
        <v>5.33</v>
      </c>
      <c r="AG4" s="91">
        <v>5.34</v>
      </c>
      <c r="AH4" s="95">
        <v>5.24</v>
      </c>
    </row>
    <row r="5" spans="1:34" ht="16.5" x14ac:dyDescent="0.35">
      <c r="A5" s="109"/>
      <c r="B5" s="91"/>
      <c r="C5" s="90"/>
      <c r="D5" s="90"/>
      <c r="E5" s="90"/>
      <c r="F5" s="94"/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/>
      <c r="T5" s="90"/>
      <c r="U5" s="90"/>
      <c r="V5" s="90"/>
      <c r="W5" s="94"/>
      <c r="X5" s="25"/>
      <c r="Y5" s="91">
        <v>5.27</v>
      </c>
      <c r="Z5" s="90">
        <v>5.57</v>
      </c>
      <c r="AA5" s="90">
        <v>5.69</v>
      </c>
      <c r="AB5" s="90">
        <v>5.78</v>
      </c>
      <c r="AC5" s="90">
        <v>5.7</v>
      </c>
      <c r="AD5" s="90">
        <v>5.57</v>
      </c>
      <c r="AE5" s="90">
        <v>5.41</v>
      </c>
      <c r="AF5" s="90">
        <v>5.46</v>
      </c>
      <c r="AG5" s="90">
        <v>5.45</v>
      </c>
      <c r="AH5" s="94">
        <v>5.27</v>
      </c>
    </row>
    <row r="6" spans="1:34" ht="16.5" x14ac:dyDescent="0.35">
      <c r="A6" s="109"/>
      <c r="B6" s="91"/>
      <c r="C6" s="90"/>
      <c r="D6" s="90"/>
      <c r="E6" s="90"/>
      <c r="F6" s="94"/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/>
      <c r="T6" s="90"/>
      <c r="U6" s="90"/>
      <c r="V6" s="90"/>
      <c r="W6" s="94"/>
      <c r="X6" s="25"/>
      <c r="Y6" s="91">
        <v>5.42</v>
      </c>
      <c r="Z6" s="90">
        <v>5.7</v>
      </c>
      <c r="AA6" s="90">
        <v>5.74</v>
      </c>
      <c r="AB6" s="90">
        <v>5.79</v>
      </c>
      <c r="AC6" s="90">
        <v>5.64</v>
      </c>
      <c r="AD6" s="90">
        <v>5.72</v>
      </c>
      <c r="AE6" s="90">
        <v>5.51</v>
      </c>
      <c r="AF6" s="90">
        <v>5.42</v>
      </c>
      <c r="AG6" s="90">
        <v>5.36</v>
      </c>
      <c r="AH6" s="94">
        <v>5.23</v>
      </c>
    </row>
    <row r="7" spans="1:34" ht="16.5" x14ac:dyDescent="0.35">
      <c r="A7" s="109"/>
      <c r="B7" s="91"/>
      <c r="C7" s="90"/>
      <c r="D7" s="90"/>
      <c r="E7" s="90"/>
      <c r="F7" s="94"/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/>
      <c r="T7" s="90"/>
      <c r="U7" s="90"/>
      <c r="V7" s="90"/>
      <c r="W7" s="94"/>
      <c r="X7" s="25"/>
      <c r="Y7" s="91">
        <v>5.37</v>
      </c>
      <c r="Z7" s="90">
        <v>5.69</v>
      </c>
      <c r="AA7" s="90">
        <v>5.76</v>
      </c>
      <c r="AB7" s="90">
        <v>5.66</v>
      </c>
      <c r="AC7" s="90">
        <v>5.79</v>
      </c>
      <c r="AD7" s="90">
        <v>5.59</v>
      </c>
      <c r="AE7" s="90">
        <v>5.45</v>
      </c>
      <c r="AF7" s="90">
        <v>5.36</v>
      </c>
      <c r="AG7" s="90">
        <v>5.43</v>
      </c>
      <c r="AH7" s="94">
        <v>5.21</v>
      </c>
    </row>
    <row r="8" spans="1:34" ht="16.5" x14ac:dyDescent="0.35">
      <c r="A8" s="109"/>
      <c r="B8" s="91"/>
      <c r="C8" s="90"/>
      <c r="D8" s="90"/>
      <c r="E8" s="90"/>
      <c r="F8" s="94"/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/>
      <c r="T8" s="90"/>
      <c r="U8" s="90"/>
      <c r="V8" s="90"/>
      <c r="W8" s="94"/>
      <c r="X8" s="25"/>
      <c r="Y8" s="91">
        <v>5.36</v>
      </c>
      <c r="Z8" s="90">
        <v>5.52</v>
      </c>
      <c r="AA8" s="90">
        <v>5.65</v>
      </c>
      <c r="AB8" s="90">
        <v>5.74</v>
      </c>
      <c r="AC8" s="90">
        <v>5.59</v>
      </c>
      <c r="AD8" s="90">
        <v>5.47</v>
      </c>
      <c r="AE8" s="90">
        <v>5.41</v>
      </c>
      <c r="AF8" s="90">
        <v>5.29</v>
      </c>
      <c r="AG8" s="90">
        <v>5.3</v>
      </c>
      <c r="AH8" s="94">
        <v>5.2</v>
      </c>
    </row>
    <row r="9" spans="1:34" ht="16.5" x14ac:dyDescent="0.35">
      <c r="A9" s="110"/>
      <c r="B9" s="90"/>
      <c r="C9" s="90"/>
      <c r="D9" s="90"/>
      <c r="E9" s="90"/>
      <c r="F9" s="94"/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/>
      <c r="T9" s="90"/>
      <c r="U9" s="90"/>
      <c r="V9" s="90"/>
      <c r="W9" s="94"/>
      <c r="X9" s="25"/>
      <c r="Y9" s="90">
        <v>5.53</v>
      </c>
      <c r="Z9" s="90">
        <v>5.62</v>
      </c>
      <c r="AA9" s="90">
        <v>5.57</v>
      </c>
      <c r="AB9" s="90">
        <v>5.61</v>
      </c>
      <c r="AC9" s="90">
        <v>5.54</v>
      </c>
      <c r="AD9" s="90">
        <v>5.45</v>
      </c>
      <c r="AE9" s="90">
        <v>5.51</v>
      </c>
      <c r="AF9" s="90">
        <v>5.41</v>
      </c>
      <c r="AG9" s="90">
        <v>5.43</v>
      </c>
      <c r="AH9" s="94">
        <v>4.95</v>
      </c>
    </row>
    <row r="10" spans="1:34" ht="16.5" x14ac:dyDescent="0.35">
      <c r="A10" s="111"/>
      <c r="B10" s="90"/>
      <c r="C10" s="90"/>
      <c r="D10" s="90"/>
      <c r="E10" s="90"/>
      <c r="F10" s="94"/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/>
      <c r="T10" s="90"/>
      <c r="U10" s="90"/>
      <c r="V10" s="90"/>
      <c r="W10" s="94"/>
      <c r="X10" s="31"/>
      <c r="Y10" s="90">
        <v>5.64</v>
      </c>
      <c r="Z10" s="90">
        <v>5.65</v>
      </c>
      <c r="AA10" s="90">
        <v>5.71</v>
      </c>
      <c r="AB10" s="90">
        <v>5.65</v>
      </c>
      <c r="AC10" s="90">
        <v>5.63</v>
      </c>
      <c r="AD10" s="90">
        <v>5.57</v>
      </c>
      <c r="AE10" s="90">
        <v>5.57</v>
      </c>
      <c r="AF10" s="90">
        <v>5.57</v>
      </c>
      <c r="AG10" s="90">
        <v>5.51</v>
      </c>
      <c r="AH10" s="94">
        <v>5.3</v>
      </c>
    </row>
    <row r="11" spans="1:34" ht="16.5" x14ac:dyDescent="0.35">
      <c r="A11" s="109"/>
      <c r="B11" s="96"/>
      <c r="C11" s="96"/>
      <c r="D11" s="96"/>
      <c r="E11" s="96"/>
      <c r="F11" s="97"/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/>
      <c r="T11" s="96"/>
      <c r="U11" s="96"/>
      <c r="V11" s="96"/>
      <c r="W11" s="97"/>
      <c r="X11" s="23"/>
      <c r="Y11" s="96">
        <v>5.78</v>
      </c>
      <c r="Z11" s="96">
        <v>5.77</v>
      </c>
      <c r="AA11" s="96">
        <v>5.77</v>
      </c>
      <c r="AB11" s="96">
        <v>5.64</v>
      </c>
      <c r="AC11" s="96">
        <v>5.61</v>
      </c>
      <c r="AD11" s="96">
        <v>5.62</v>
      </c>
      <c r="AE11" s="96">
        <v>5.61</v>
      </c>
      <c r="AF11" s="96">
        <v>5.55</v>
      </c>
      <c r="AG11" s="96">
        <v>5.59</v>
      </c>
      <c r="AH11" s="97">
        <v>5.31</v>
      </c>
    </row>
    <row r="12" spans="1:34" ht="16.5" x14ac:dyDescent="0.35">
      <c r="A12" s="109"/>
      <c r="B12" s="90"/>
      <c r="C12" s="90"/>
      <c r="D12" s="90"/>
      <c r="E12" s="90"/>
      <c r="F12" s="94"/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/>
      <c r="T12" s="90"/>
      <c r="U12" s="90"/>
      <c r="V12" s="90"/>
      <c r="W12" s="94"/>
      <c r="X12" s="25"/>
      <c r="Y12" s="90">
        <v>5.48</v>
      </c>
      <c r="Z12" s="90">
        <v>5.73</v>
      </c>
      <c r="AA12" s="90">
        <v>5.71</v>
      </c>
      <c r="AB12" s="90">
        <v>5.65</v>
      </c>
      <c r="AC12" s="90">
        <v>5.65</v>
      </c>
      <c r="AD12" s="90">
        <v>5.61</v>
      </c>
      <c r="AE12" s="90">
        <v>5.43</v>
      </c>
      <c r="AF12" s="90">
        <v>5.53</v>
      </c>
      <c r="AG12" s="90">
        <v>5.55</v>
      </c>
      <c r="AH12" s="94">
        <v>5.31</v>
      </c>
    </row>
    <row r="13" spans="1:34" thickBot="1" x14ac:dyDescent="0.4">
      <c r="A13" s="112"/>
      <c r="B13" s="92"/>
      <c r="C13" s="92"/>
      <c r="D13" s="92"/>
      <c r="E13" s="92"/>
      <c r="F13" s="93"/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/>
      <c r="T13" s="92"/>
      <c r="U13" s="92"/>
      <c r="V13" s="92"/>
      <c r="W13" s="93"/>
      <c r="X13" s="33"/>
      <c r="Y13" s="92">
        <v>5.55</v>
      </c>
      <c r="Z13" s="92">
        <v>5.65</v>
      </c>
      <c r="AA13" s="92">
        <v>5.62</v>
      </c>
      <c r="AB13" s="92">
        <v>5.56</v>
      </c>
      <c r="AC13" s="92">
        <v>5.55</v>
      </c>
      <c r="AD13" s="92">
        <v>5.6</v>
      </c>
      <c r="AE13" s="92">
        <v>5.29</v>
      </c>
      <c r="AF13" s="92">
        <v>5.45</v>
      </c>
      <c r="AG13" s="92">
        <v>5.39</v>
      </c>
      <c r="AH13" s="93">
        <v>5.27</v>
      </c>
    </row>
    <row r="14" spans="1:34" ht="16.5" x14ac:dyDescent="0.35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/>
      <c r="T14" s="115"/>
      <c r="U14" s="115"/>
      <c r="V14" s="115"/>
      <c r="W14" s="116"/>
      <c r="X14" s="113" t="s">
        <v>75</v>
      </c>
      <c r="Y14" s="115">
        <v>3.89</v>
      </c>
      <c r="Z14" s="115">
        <v>4.1900000000000004</v>
      </c>
      <c r="AA14" s="115">
        <v>4.34</v>
      </c>
      <c r="AB14" s="115">
        <v>4.34</v>
      </c>
      <c r="AC14" s="115">
        <v>4.3099999999999996</v>
      </c>
      <c r="AD14" s="115">
        <v>4.17</v>
      </c>
      <c r="AE14" s="115">
        <v>4.08</v>
      </c>
      <c r="AF14" s="115">
        <v>3.97</v>
      </c>
      <c r="AG14" s="115">
        <v>4.0199999999999996</v>
      </c>
      <c r="AH14" s="116">
        <v>3.99</v>
      </c>
    </row>
    <row r="15" spans="1:34" ht="16.5" x14ac:dyDescent="0.35">
      <c r="A15" s="14"/>
      <c r="B15" s="98"/>
      <c r="C15" s="98"/>
      <c r="D15" s="98"/>
      <c r="E15" s="98"/>
      <c r="F15" s="99"/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/>
      <c r="T15" s="98"/>
      <c r="U15" s="98"/>
      <c r="V15" s="98"/>
      <c r="W15" s="99"/>
      <c r="X15" s="25"/>
      <c r="Y15" s="98">
        <v>3.84</v>
      </c>
      <c r="Z15" s="98">
        <v>4.16</v>
      </c>
      <c r="AA15" s="98">
        <v>4.3499999999999996</v>
      </c>
      <c r="AB15" s="98">
        <v>4.38</v>
      </c>
      <c r="AC15" s="98">
        <v>4.32</v>
      </c>
      <c r="AD15" s="98">
        <v>4.26</v>
      </c>
      <c r="AE15" s="98">
        <v>4.12</v>
      </c>
      <c r="AF15" s="98">
        <v>3.96</v>
      </c>
      <c r="AG15" s="98">
        <v>4.0199999999999996</v>
      </c>
      <c r="AH15" s="99">
        <v>3.92</v>
      </c>
    </row>
    <row r="16" spans="1:34" ht="16.5" x14ac:dyDescent="0.35">
      <c r="A16" s="14"/>
      <c r="B16" s="98"/>
      <c r="C16" s="98"/>
      <c r="D16" s="98"/>
      <c r="E16" s="98"/>
      <c r="F16" s="99"/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/>
      <c r="T16" s="98"/>
      <c r="U16" s="98"/>
      <c r="V16" s="98"/>
      <c r="W16" s="99"/>
      <c r="X16" s="25"/>
      <c r="Y16" s="98">
        <v>3.92</v>
      </c>
      <c r="Z16" s="98">
        <v>4.21</v>
      </c>
      <c r="AA16" s="98">
        <v>4.34</v>
      </c>
      <c r="AB16" s="98">
        <v>4.3099999999999996</v>
      </c>
      <c r="AC16" s="98">
        <v>4.32</v>
      </c>
      <c r="AD16" s="98">
        <v>4.21</v>
      </c>
      <c r="AE16" s="98">
        <v>4.13</v>
      </c>
      <c r="AF16" s="98">
        <v>3.97</v>
      </c>
      <c r="AG16" s="98">
        <v>3.99</v>
      </c>
      <c r="AH16" s="99">
        <v>3.91</v>
      </c>
    </row>
    <row r="17" spans="1:34" ht="16.5" x14ac:dyDescent="0.35">
      <c r="A17" s="14"/>
      <c r="B17" s="98"/>
      <c r="C17" s="98"/>
      <c r="D17" s="98"/>
      <c r="E17" s="98"/>
      <c r="F17" s="99"/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/>
      <c r="T17" s="98"/>
      <c r="U17" s="98"/>
      <c r="V17" s="98"/>
      <c r="W17" s="99"/>
      <c r="X17" s="25"/>
      <c r="Y17" s="98">
        <v>3.92</v>
      </c>
      <c r="Z17" s="98">
        <v>4.21</v>
      </c>
      <c r="AA17" s="98">
        <v>4.38</v>
      </c>
      <c r="AB17" s="98">
        <v>4.34</v>
      </c>
      <c r="AC17" s="98">
        <v>4.3099999999999996</v>
      </c>
      <c r="AD17" s="98">
        <v>4.2300000000000004</v>
      </c>
      <c r="AE17" s="98">
        <v>4.07</v>
      </c>
      <c r="AF17" s="98">
        <v>3.99</v>
      </c>
      <c r="AG17" s="98">
        <v>4.04</v>
      </c>
      <c r="AH17" s="99">
        <v>3.95</v>
      </c>
    </row>
    <row r="18" spans="1:34" ht="16.5" x14ac:dyDescent="0.35">
      <c r="A18" s="14"/>
      <c r="B18" s="98"/>
      <c r="C18" s="98"/>
      <c r="D18" s="98"/>
      <c r="E18" s="98"/>
      <c r="F18" s="99"/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/>
      <c r="T18" s="98"/>
      <c r="U18" s="98"/>
      <c r="V18" s="98"/>
      <c r="W18" s="99"/>
      <c r="X18" s="25"/>
      <c r="Y18" s="98">
        <v>3.89</v>
      </c>
      <c r="Z18" s="98">
        <v>4.17</v>
      </c>
      <c r="AA18" s="98">
        <v>4.29</v>
      </c>
      <c r="AB18" s="98">
        <v>4.3</v>
      </c>
      <c r="AC18" s="98">
        <v>4.3</v>
      </c>
      <c r="AD18" s="98">
        <v>4.21</v>
      </c>
      <c r="AE18" s="98">
        <v>4.03</v>
      </c>
      <c r="AF18" s="98">
        <v>3.99</v>
      </c>
      <c r="AG18" s="98">
        <v>4</v>
      </c>
      <c r="AH18" s="99">
        <v>3.91</v>
      </c>
    </row>
    <row r="19" spans="1:34" ht="16.5" x14ac:dyDescent="0.35">
      <c r="A19" s="14"/>
      <c r="B19" s="98"/>
      <c r="C19" s="98"/>
      <c r="D19" s="98"/>
      <c r="E19" s="98"/>
      <c r="F19" s="99"/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/>
      <c r="T19" s="98"/>
      <c r="U19" s="98"/>
      <c r="V19" s="98"/>
      <c r="W19" s="99"/>
      <c r="X19" s="25"/>
      <c r="Y19" s="98">
        <v>4.42</v>
      </c>
      <c r="Z19" s="98">
        <v>4.5199999999999996</v>
      </c>
      <c r="AA19" s="98">
        <v>4.5</v>
      </c>
      <c r="AB19" s="98">
        <v>4.5199999999999996</v>
      </c>
      <c r="AC19" s="98">
        <v>4.4000000000000004</v>
      </c>
      <c r="AD19" s="98">
        <v>4.45</v>
      </c>
      <c r="AE19" s="98">
        <v>4.3</v>
      </c>
      <c r="AF19" s="98">
        <v>4.38</v>
      </c>
      <c r="AG19" s="98">
        <v>4.3099999999999996</v>
      </c>
      <c r="AH19" s="99">
        <v>4.1100000000000003</v>
      </c>
    </row>
    <row r="20" spans="1:34" ht="16.5" x14ac:dyDescent="0.35">
      <c r="A20" s="14"/>
      <c r="B20" s="98"/>
      <c r="C20" s="98"/>
      <c r="D20" s="98"/>
      <c r="E20" s="98"/>
      <c r="F20" s="99"/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/>
      <c r="T20" s="98"/>
      <c r="U20" s="98"/>
      <c r="V20" s="98"/>
      <c r="W20" s="99"/>
      <c r="X20" s="25"/>
      <c r="Y20" s="98">
        <v>4.42</v>
      </c>
      <c r="Z20" s="98">
        <v>4.53</v>
      </c>
      <c r="AA20" s="98">
        <v>4.53</v>
      </c>
      <c r="AB20" s="98">
        <v>4.5599999999999996</v>
      </c>
      <c r="AC20" s="98">
        <v>4.46</v>
      </c>
      <c r="AD20" s="98">
        <v>4.45</v>
      </c>
      <c r="AE20" s="98">
        <v>4.3600000000000003</v>
      </c>
      <c r="AF20" s="98">
        <v>4.3499999999999996</v>
      </c>
      <c r="AG20" s="98">
        <v>4.38</v>
      </c>
      <c r="AH20" s="99">
        <v>4.08</v>
      </c>
    </row>
    <row r="21" spans="1:34" ht="16.5" x14ac:dyDescent="0.35">
      <c r="A21" s="14"/>
      <c r="B21" s="98"/>
      <c r="C21" s="98"/>
      <c r="D21" s="98"/>
      <c r="E21" s="98"/>
      <c r="F21" s="99"/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/>
      <c r="T21" s="98"/>
      <c r="U21" s="98"/>
      <c r="V21" s="98"/>
      <c r="W21" s="99"/>
      <c r="X21" s="25"/>
      <c r="Y21" s="98">
        <v>4.4000000000000004</v>
      </c>
      <c r="Z21" s="98">
        <v>4.5199999999999996</v>
      </c>
      <c r="AA21" s="98">
        <v>4.54</v>
      </c>
      <c r="AB21" s="98">
        <v>4.5</v>
      </c>
      <c r="AC21" s="98">
        <v>4.46</v>
      </c>
      <c r="AD21" s="98">
        <v>4.51</v>
      </c>
      <c r="AE21" s="98">
        <v>4.38</v>
      </c>
      <c r="AF21" s="98">
        <v>4.33</v>
      </c>
      <c r="AG21" s="98">
        <v>4.3899999999999997</v>
      </c>
      <c r="AH21" s="99">
        <v>4.07</v>
      </c>
    </row>
    <row r="22" spans="1:34" ht="16.5" x14ac:dyDescent="0.35">
      <c r="A22" s="14"/>
      <c r="B22" s="98"/>
      <c r="C22" s="98"/>
      <c r="D22" s="98"/>
      <c r="E22" s="98"/>
      <c r="F22" s="99"/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/>
      <c r="T22" s="98"/>
      <c r="U22" s="98"/>
      <c r="V22" s="98"/>
      <c r="W22" s="99"/>
      <c r="X22" s="25"/>
      <c r="Y22" s="98">
        <v>4.41</v>
      </c>
      <c r="Z22" s="98">
        <v>4.5599999999999996</v>
      </c>
      <c r="AA22" s="98">
        <v>4.5199999999999996</v>
      </c>
      <c r="AB22" s="98">
        <v>4.49</v>
      </c>
      <c r="AC22" s="98">
        <v>4.4800000000000004</v>
      </c>
      <c r="AD22" s="98">
        <v>4.45</v>
      </c>
      <c r="AE22" s="98">
        <v>4.33</v>
      </c>
      <c r="AF22" s="98">
        <v>4.3499999999999996</v>
      </c>
      <c r="AG22" s="98">
        <v>4.34</v>
      </c>
      <c r="AH22" s="99">
        <v>4.0999999999999996</v>
      </c>
    </row>
    <row r="23" spans="1:34" thickBot="1" x14ac:dyDescent="0.4">
      <c r="A23" s="107"/>
      <c r="B23" s="117"/>
      <c r="C23" s="117"/>
      <c r="D23" s="117"/>
      <c r="E23" s="117"/>
      <c r="F23" s="118"/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/>
      <c r="T23" s="117"/>
      <c r="U23" s="117"/>
      <c r="V23" s="117"/>
      <c r="W23" s="118"/>
      <c r="X23" s="106"/>
      <c r="Y23" s="117">
        <v>4.29</v>
      </c>
      <c r="Z23" s="117">
        <v>4.53</v>
      </c>
      <c r="AA23" s="117">
        <v>4.55</v>
      </c>
      <c r="AB23" s="117">
        <v>4.47</v>
      </c>
      <c r="AC23" s="117">
        <v>4.38</v>
      </c>
      <c r="AD23" s="117">
        <v>4.4400000000000004</v>
      </c>
      <c r="AE23" s="117">
        <v>4.2300000000000004</v>
      </c>
      <c r="AF23" s="117">
        <v>4.28</v>
      </c>
      <c r="AG23" s="117">
        <v>4.26</v>
      </c>
      <c r="AH23" s="118">
        <v>4.03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 t="e">
        <f>AVERAGE(S4:W13)-AVERAGE(S14:W23)</f>
        <v>#DIV/0!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1.2674999999999992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 t="e">
        <f>(V26/(1.944/V27))</f>
        <v>#DIV/0!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0.83829365079365037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 t="e">
        <f>1.944*V28/T26</f>
        <v>#DIV/0!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1.2674999999999992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</v>
      </c>
      <c r="C33" s="67">
        <f t="shared" ref="C33:F33" si="0">C4-C14</f>
        <v>0</v>
      </c>
      <c r="D33" s="67">
        <f t="shared" si="0"/>
        <v>0</v>
      </c>
      <c r="E33" s="67">
        <f t="shared" si="0"/>
        <v>0</v>
      </c>
      <c r="F33" s="68">
        <f t="shared" si="0"/>
        <v>0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0</v>
      </c>
      <c r="T33" s="67">
        <f t="shared" ref="T33:W33" si="2">T4-T14</f>
        <v>0</v>
      </c>
      <c r="U33" s="67">
        <f t="shared" si="2"/>
        <v>0</v>
      </c>
      <c r="V33" s="67">
        <f t="shared" si="2"/>
        <v>0</v>
      </c>
      <c r="W33" s="68">
        <f t="shared" si="2"/>
        <v>0</v>
      </c>
      <c r="X33" s="69" t="s">
        <v>56</v>
      </c>
      <c r="Y33" s="22">
        <f>Y4-Y14</f>
        <v>1.3599999999999999</v>
      </c>
      <c r="Z33" s="22">
        <f t="shared" ref="Z33:AH33" si="3">Z4-Z14</f>
        <v>1.4699999999999998</v>
      </c>
      <c r="AA33" s="22">
        <f t="shared" si="3"/>
        <v>1.4299999999999997</v>
      </c>
      <c r="AB33" s="22">
        <f t="shared" si="3"/>
        <v>1.4000000000000004</v>
      </c>
      <c r="AC33" s="22">
        <f t="shared" si="3"/>
        <v>1.4300000000000006</v>
      </c>
      <c r="AD33" s="22">
        <f t="shared" si="3"/>
        <v>1.4100000000000001</v>
      </c>
      <c r="AE33" s="22">
        <f t="shared" si="3"/>
        <v>1.3200000000000003</v>
      </c>
      <c r="AF33" s="22">
        <f t="shared" si="3"/>
        <v>1.3599999999999999</v>
      </c>
      <c r="AG33" s="22">
        <f t="shared" si="3"/>
        <v>1.3200000000000003</v>
      </c>
      <c r="AH33" s="70">
        <f t="shared" si="3"/>
        <v>1.25</v>
      </c>
    </row>
    <row r="34" spans="1:34" ht="16.5" x14ac:dyDescent="0.35">
      <c r="A34" s="55"/>
      <c r="B34" s="54">
        <f t="shared" ref="B34:F42" si="4">B5-B15</f>
        <v>0</v>
      </c>
      <c r="C34" s="54">
        <f t="shared" si="4"/>
        <v>0</v>
      </c>
      <c r="D34" s="54">
        <f t="shared" si="4"/>
        <v>0</v>
      </c>
      <c r="E34" s="54">
        <f t="shared" si="4"/>
        <v>0</v>
      </c>
      <c r="F34" s="56">
        <f t="shared" si="4"/>
        <v>0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0</v>
      </c>
      <c r="T34" s="54">
        <f t="shared" si="6"/>
        <v>0</v>
      </c>
      <c r="U34" s="54">
        <f t="shared" si="6"/>
        <v>0</v>
      </c>
      <c r="V34" s="54">
        <f t="shared" si="6"/>
        <v>0</v>
      </c>
      <c r="W34" s="56">
        <f t="shared" si="6"/>
        <v>0</v>
      </c>
      <c r="X34" s="71"/>
      <c r="Y34" s="22">
        <f t="shared" ref="Y34:AH42" si="7">Y5-Y15</f>
        <v>1.4299999999999997</v>
      </c>
      <c r="Z34" s="22">
        <f t="shared" si="7"/>
        <v>1.4100000000000001</v>
      </c>
      <c r="AA34" s="22">
        <f t="shared" si="7"/>
        <v>1.3400000000000007</v>
      </c>
      <c r="AB34" s="22">
        <f t="shared" si="7"/>
        <v>1.4000000000000004</v>
      </c>
      <c r="AC34" s="22">
        <f t="shared" si="7"/>
        <v>1.38</v>
      </c>
      <c r="AD34" s="22">
        <f t="shared" si="7"/>
        <v>1.3100000000000005</v>
      </c>
      <c r="AE34" s="22">
        <f t="shared" si="7"/>
        <v>1.29</v>
      </c>
      <c r="AF34" s="22">
        <f t="shared" si="7"/>
        <v>1.5</v>
      </c>
      <c r="AG34" s="22">
        <f t="shared" si="7"/>
        <v>1.4300000000000006</v>
      </c>
      <c r="AH34" s="70">
        <f t="shared" si="7"/>
        <v>1.3499999999999996</v>
      </c>
    </row>
    <row r="35" spans="1:34" ht="16.5" x14ac:dyDescent="0.35">
      <c r="A35" s="55"/>
      <c r="B35" s="54">
        <f t="shared" si="4"/>
        <v>0</v>
      </c>
      <c r="C35" s="54">
        <f t="shared" si="4"/>
        <v>0</v>
      </c>
      <c r="D35" s="54">
        <f t="shared" si="4"/>
        <v>0</v>
      </c>
      <c r="E35" s="54">
        <f t="shared" si="4"/>
        <v>0</v>
      </c>
      <c r="F35" s="56">
        <f t="shared" si="4"/>
        <v>0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0</v>
      </c>
      <c r="T35" s="54">
        <f t="shared" si="6"/>
        <v>0</v>
      </c>
      <c r="U35" s="54">
        <f t="shared" si="6"/>
        <v>0</v>
      </c>
      <c r="V35" s="54">
        <f t="shared" si="6"/>
        <v>0</v>
      </c>
      <c r="W35" s="56">
        <f t="shared" si="6"/>
        <v>0</v>
      </c>
      <c r="X35" s="71"/>
      <c r="Y35" s="22">
        <f t="shared" si="7"/>
        <v>1.5</v>
      </c>
      <c r="Z35" s="22">
        <f t="shared" si="7"/>
        <v>1.4900000000000002</v>
      </c>
      <c r="AA35" s="22">
        <f t="shared" si="7"/>
        <v>1.4000000000000004</v>
      </c>
      <c r="AB35" s="22">
        <f t="shared" si="7"/>
        <v>1.4800000000000004</v>
      </c>
      <c r="AC35" s="22">
        <f t="shared" si="7"/>
        <v>1.3199999999999994</v>
      </c>
      <c r="AD35" s="22">
        <f t="shared" si="7"/>
        <v>1.5099999999999998</v>
      </c>
      <c r="AE35" s="22">
        <f t="shared" si="7"/>
        <v>1.38</v>
      </c>
      <c r="AF35" s="22">
        <f t="shared" si="7"/>
        <v>1.4499999999999997</v>
      </c>
      <c r="AG35" s="22">
        <f t="shared" si="7"/>
        <v>1.37</v>
      </c>
      <c r="AH35" s="70">
        <f t="shared" si="7"/>
        <v>1.3200000000000003</v>
      </c>
    </row>
    <row r="36" spans="1:34" ht="16.5" x14ac:dyDescent="0.35">
      <c r="A36" s="55"/>
      <c r="B36" s="54">
        <f t="shared" si="4"/>
        <v>0</v>
      </c>
      <c r="C36" s="54">
        <f t="shared" si="4"/>
        <v>0</v>
      </c>
      <c r="D36" s="54">
        <f t="shared" si="4"/>
        <v>0</v>
      </c>
      <c r="E36" s="54">
        <f t="shared" si="4"/>
        <v>0</v>
      </c>
      <c r="F36" s="56">
        <f t="shared" si="4"/>
        <v>0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0</v>
      </c>
      <c r="T36" s="54">
        <f t="shared" si="6"/>
        <v>0</v>
      </c>
      <c r="U36" s="54">
        <f t="shared" si="6"/>
        <v>0</v>
      </c>
      <c r="V36" s="54">
        <f t="shared" si="6"/>
        <v>0</v>
      </c>
      <c r="W36" s="56">
        <f t="shared" si="6"/>
        <v>0</v>
      </c>
      <c r="X36" s="71"/>
      <c r="Y36" s="22">
        <f t="shared" si="7"/>
        <v>1.4500000000000002</v>
      </c>
      <c r="Z36" s="22">
        <f t="shared" si="7"/>
        <v>1.4800000000000004</v>
      </c>
      <c r="AA36" s="22">
        <f t="shared" si="7"/>
        <v>1.38</v>
      </c>
      <c r="AB36" s="22">
        <f t="shared" si="7"/>
        <v>1.3200000000000003</v>
      </c>
      <c r="AC36" s="22">
        <f t="shared" si="7"/>
        <v>1.4800000000000004</v>
      </c>
      <c r="AD36" s="22">
        <f t="shared" si="7"/>
        <v>1.3599999999999994</v>
      </c>
      <c r="AE36" s="22">
        <f t="shared" si="7"/>
        <v>1.38</v>
      </c>
      <c r="AF36" s="22">
        <f t="shared" si="7"/>
        <v>1.37</v>
      </c>
      <c r="AG36" s="22">
        <f t="shared" si="7"/>
        <v>1.3899999999999997</v>
      </c>
      <c r="AH36" s="70">
        <f t="shared" si="7"/>
        <v>1.2599999999999998</v>
      </c>
    </row>
    <row r="37" spans="1:34" ht="16.5" x14ac:dyDescent="0.35">
      <c r="A37" s="55"/>
      <c r="B37" s="54">
        <f t="shared" si="4"/>
        <v>0</v>
      </c>
      <c r="C37" s="54">
        <f t="shared" si="4"/>
        <v>0</v>
      </c>
      <c r="D37" s="54">
        <f t="shared" si="4"/>
        <v>0</v>
      </c>
      <c r="E37" s="54">
        <f t="shared" si="4"/>
        <v>0</v>
      </c>
      <c r="F37" s="56">
        <f t="shared" si="4"/>
        <v>0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0</v>
      </c>
      <c r="T37" s="54">
        <f t="shared" si="6"/>
        <v>0</v>
      </c>
      <c r="U37" s="54">
        <f t="shared" si="6"/>
        <v>0</v>
      </c>
      <c r="V37" s="54">
        <f t="shared" si="6"/>
        <v>0</v>
      </c>
      <c r="W37" s="56">
        <f t="shared" si="6"/>
        <v>0</v>
      </c>
      <c r="X37" s="71"/>
      <c r="Y37" s="22">
        <f t="shared" si="7"/>
        <v>1.4700000000000002</v>
      </c>
      <c r="Z37" s="22">
        <f t="shared" si="7"/>
        <v>1.3499999999999996</v>
      </c>
      <c r="AA37" s="22">
        <f t="shared" si="7"/>
        <v>1.3600000000000003</v>
      </c>
      <c r="AB37" s="22">
        <f t="shared" si="7"/>
        <v>1.4400000000000004</v>
      </c>
      <c r="AC37" s="22">
        <f t="shared" si="7"/>
        <v>1.29</v>
      </c>
      <c r="AD37" s="22">
        <f t="shared" si="7"/>
        <v>1.2599999999999998</v>
      </c>
      <c r="AE37" s="22">
        <f t="shared" si="7"/>
        <v>1.38</v>
      </c>
      <c r="AF37" s="22">
        <f t="shared" si="7"/>
        <v>1.2999999999999998</v>
      </c>
      <c r="AG37" s="22">
        <f t="shared" si="7"/>
        <v>1.2999999999999998</v>
      </c>
      <c r="AH37" s="70">
        <f t="shared" si="7"/>
        <v>1.29</v>
      </c>
    </row>
    <row r="38" spans="1:34" ht="16.5" x14ac:dyDescent="0.35">
      <c r="A38" s="55" t="s">
        <v>53</v>
      </c>
      <c r="B38" s="54">
        <f t="shared" si="4"/>
        <v>0</v>
      </c>
      <c r="C38" s="54">
        <f t="shared" si="4"/>
        <v>0</v>
      </c>
      <c r="D38" s="54">
        <f t="shared" si="4"/>
        <v>0</v>
      </c>
      <c r="E38" s="54">
        <f t="shared" si="4"/>
        <v>0</v>
      </c>
      <c r="F38" s="56">
        <f t="shared" si="4"/>
        <v>0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0</v>
      </c>
      <c r="T38" s="54">
        <f t="shared" si="6"/>
        <v>0</v>
      </c>
      <c r="U38" s="54">
        <f t="shared" si="6"/>
        <v>0</v>
      </c>
      <c r="V38" s="54">
        <f t="shared" si="6"/>
        <v>0</v>
      </c>
      <c r="W38" s="56">
        <f t="shared" si="6"/>
        <v>0</v>
      </c>
      <c r="X38" s="71" t="s">
        <v>57</v>
      </c>
      <c r="Y38" s="22">
        <f t="shared" si="7"/>
        <v>1.1100000000000003</v>
      </c>
      <c r="Z38" s="22">
        <f t="shared" si="7"/>
        <v>1.1000000000000005</v>
      </c>
      <c r="AA38" s="22">
        <f t="shared" si="7"/>
        <v>1.0700000000000003</v>
      </c>
      <c r="AB38" s="22">
        <f t="shared" si="7"/>
        <v>1.0900000000000007</v>
      </c>
      <c r="AC38" s="22">
        <f t="shared" si="7"/>
        <v>1.1399999999999997</v>
      </c>
      <c r="AD38" s="22">
        <f t="shared" si="7"/>
        <v>1</v>
      </c>
      <c r="AE38" s="22">
        <f t="shared" si="7"/>
        <v>1.21</v>
      </c>
      <c r="AF38" s="22">
        <f t="shared" si="7"/>
        <v>1.0300000000000002</v>
      </c>
      <c r="AG38" s="22">
        <f t="shared" si="7"/>
        <v>1.1200000000000001</v>
      </c>
      <c r="AH38" s="70">
        <f t="shared" si="7"/>
        <v>0.83999999999999986</v>
      </c>
    </row>
    <row r="39" spans="1:34" ht="16.5" x14ac:dyDescent="0.35">
      <c r="A39" s="55"/>
      <c r="B39" s="54">
        <f t="shared" si="4"/>
        <v>0</v>
      </c>
      <c r="C39" s="54">
        <f t="shared" si="4"/>
        <v>0</v>
      </c>
      <c r="D39" s="54">
        <f t="shared" si="4"/>
        <v>0</v>
      </c>
      <c r="E39" s="54">
        <f t="shared" si="4"/>
        <v>0</v>
      </c>
      <c r="F39" s="56">
        <f t="shared" si="4"/>
        <v>0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0</v>
      </c>
      <c r="T39" s="54">
        <f t="shared" si="6"/>
        <v>0</v>
      </c>
      <c r="U39" s="54">
        <f t="shared" si="6"/>
        <v>0</v>
      </c>
      <c r="V39" s="54">
        <f t="shared" si="6"/>
        <v>0</v>
      </c>
      <c r="W39" s="56">
        <f t="shared" si="6"/>
        <v>0</v>
      </c>
      <c r="X39" s="71"/>
      <c r="Y39" s="22">
        <f t="shared" si="7"/>
        <v>1.2199999999999998</v>
      </c>
      <c r="Z39" s="22">
        <f t="shared" si="7"/>
        <v>1.1200000000000001</v>
      </c>
      <c r="AA39" s="22">
        <f t="shared" si="7"/>
        <v>1.1799999999999997</v>
      </c>
      <c r="AB39" s="22">
        <f t="shared" si="7"/>
        <v>1.0900000000000007</v>
      </c>
      <c r="AC39" s="22">
        <f t="shared" si="7"/>
        <v>1.17</v>
      </c>
      <c r="AD39" s="22">
        <f t="shared" si="7"/>
        <v>1.1200000000000001</v>
      </c>
      <c r="AE39" s="22">
        <f t="shared" si="7"/>
        <v>1.21</v>
      </c>
      <c r="AF39" s="22">
        <f t="shared" si="7"/>
        <v>1.2200000000000006</v>
      </c>
      <c r="AG39" s="22">
        <f t="shared" si="7"/>
        <v>1.1299999999999999</v>
      </c>
      <c r="AH39" s="70">
        <f t="shared" si="7"/>
        <v>1.2199999999999998</v>
      </c>
    </row>
    <row r="40" spans="1:34" ht="16.5" x14ac:dyDescent="0.35">
      <c r="A40" s="55"/>
      <c r="B40" s="54">
        <f t="shared" si="4"/>
        <v>0</v>
      </c>
      <c r="C40" s="54">
        <f t="shared" si="4"/>
        <v>0</v>
      </c>
      <c r="D40" s="54">
        <f t="shared" si="4"/>
        <v>0</v>
      </c>
      <c r="E40" s="54">
        <f t="shared" si="4"/>
        <v>0</v>
      </c>
      <c r="F40" s="56">
        <f t="shared" si="4"/>
        <v>0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0</v>
      </c>
      <c r="T40" s="54">
        <f t="shared" si="6"/>
        <v>0</v>
      </c>
      <c r="U40" s="54">
        <f t="shared" si="6"/>
        <v>0</v>
      </c>
      <c r="V40" s="54">
        <f t="shared" si="6"/>
        <v>0</v>
      </c>
      <c r="W40" s="56">
        <f t="shared" si="6"/>
        <v>0</v>
      </c>
      <c r="X40" s="71"/>
      <c r="Y40" s="22">
        <f t="shared" si="7"/>
        <v>1.38</v>
      </c>
      <c r="Z40" s="22">
        <f t="shared" si="7"/>
        <v>1.25</v>
      </c>
      <c r="AA40" s="22">
        <f t="shared" si="7"/>
        <v>1.2299999999999995</v>
      </c>
      <c r="AB40" s="22">
        <f t="shared" si="7"/>
        <v>1.1399999999999997</v>
      </c>
      <c r="AC40" s="22">
        <f t="shared" si="7"/>
        <v>1.1500000000000004</v>
      </c>
      <c r="AD40" s="22">
        <f t="shared" si="7"/>
        <v>1.1100000000000003</v>
      </c>
      <c r="AE40" s="22">
        <f t="shared" si="7"/>
        <v>1.2300000000000004</v>
      </c>
      <c r="AF40" s="22">
        <f t="shared" si="7"/>
        <v>1.2199999999999998</v>
      </c>
      <c r="AG40" s="22">
        <f t="shared" si="7"/>
        <v>1.2000000000000002</v>
      </c>
      <c r="AH40" s="70">
        <f t="shared" si="7"/>
        <v>1.2399999999999993</v>
      </c>
    </row>
    <row r="41" spans="1:34" ht="16.5" x14ac:dyDescent="0.35">
      <c r="A41" s="55"/>
      <c r="B41" s="54">
        <f t="shared" si="4"/>
        <v>0</v>
      </c>
      <c r="C41" s="54">
        <f t="shared" si="4"/>
        <v>0</v>
      </c>
      <c r="D41" s="54">
        <f t="shared" si="4"/>
        <v>0</v>
      </c>
      <c r="E41" s="54">
        <f t="shared" si="4"/>
        <v>0</v>
      </c>
      <c r="F41" s="56">
        <f t="shared" si="4"/>
        <v>0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</v>
      </c>
      <c r="T41" s="54">
        <f t="shared" si="6"/>
        <v>0</v>
      </c>
      <c r="U41" s="54">
        <f t="shared" si="6"/>
        <v>0</v>
      </c>
      <c r="V41" s="54">
        <f t="shared" si="6"/>
        <v>0</v>
      </c>
      <c r="W41" s="56">
        <f t="shared" si="6"/>
        <v>0</v>
      </c>
      <c r="X41" s="71"/>
      <c r="Y41" s="22">
        <f t="shared" si="7"/>
        <v>1.0700000000000003</v>
      </c>
      <c r="Z41" s="22">
        <f t="shared" si="7"/>
        <v>1.1700000000000008</v>
      </c>
      <c r="AA41" s="22">
        <f t="shared" si="7"/>
        <v>1.1900000000000004</v>
      </c>
      <c r="AB41" s="22">
        <f t="shared" si="7"/>
        <v>1.1600000000000001</v>
      </c>
      <c r="AC41" s="22">
        <f t="shared" si="7"/>
        <v>1.17</v>
      </c>
      <c r="AD41" s="22">
        <f t="shared" si="7"/>
        <v>1.1600000000000001</v>
      </c>
      <c r="AE41" s="22">
        <f t="shared" si="7"/>
        <v>1.0999999999999996</v>
      </c>
      <c r="AF41" s="22">
        <f t="shared" si="7"/>
        <v>1.1800000000000006</v>
      </c>
      <c r="AG41" s="22">
        <f t="shared" si="7"/>
        <v>1.21</v>
      </c>
      <c r="AH41" s="70">
        <f t="shared" si="7"/>
        <v>1.21</v>
      </c>
    </row>
    <row r="42" spans="1:34" thickBot="1" x14ac:dyDescent="0.4">
      <c r="A42" s="57"/>
      <c r="B42" s="58">
        <f t="shared" si="4"/>
        <v>0</v>
      </c>
      <c r="C42" s="58">
        <f t="shared" si="4"/>
        <v>0</v>
      </c>
      <c r="D42" s="58">
        <f t="shared" si="4"/>
        <v>0</v>
      </c>
      <c r="E42" s="58">
        <f t="shared" si="4"/>
        <v>0</v>
      </c>
      <c r="F42" s="59">
        <f t="shared" si="4"/>
        <v>0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</v>
      </c>
      <c r="T42" s="58">
        <f t="shared" si="6"/>
        <v>0</v>
      </c>
      <c r="U42" s="58">
        <f t="shared" si="6"/>
        <v>0</v>
      </c>
      <c r="V42" s="58">
        <f t="shared" si="6"/>
        <v>0</v>
      </c>
      <c r="W42" s="59">
        <f t="shared" si="6"/>
        <v>0</v>
      </c>
      <c r="X42" s="73"/>
      <c r="Y42" s="36">
        <f t="shared" si="7"/>
        <v>1.2599999999999998</v>
      </c>
      <c r="Z42" s="36">
        <f t="shared" si="7"/>
        <v>1.1200000000000001</v>
      </c>
      <c r="AA42" s="36">
        <f t="shared" si="7"/>
        <v>1.0700000000000003</v>
      </c>
      <c r="AB42" s="36">
        <f t="shared" si="7"/>
        <v>1.0899999999999999</v>
      </c>
      <c r="AC42" s="36">
        <f t="shared" si="7"/>
        <v>1.17</v>
      </c>
      <c r="AD42" s="36">
        <f t="shared" si="7"/>
        <v>1.1599999999999993</v>
      </c>
      <c r="AE42" s="36">
        <f t="shared" si="7"/>
        <v>1.0599999999999996</v>
      </c>
      <c r="AF42" s="36">
        <f t="shared" si="7"/>
        <v>1.17</v>
      </c>
      <c r="AG42" s="36">
        <f t="shared" si="7"/>
        <v>1.1299999999999999</v>
      </c>
      <c r="AH42" s="74">
        <f t="shared" si="7"/>
        <v>1.2399999999999993</v>
      </c>
    </row>
    <row r="43" spans="1:34" thickTop="1" x14ac:dyDescent="0.35">
      <c r="A43" s="82" t="s">
        <v>65</v>
      </c>
      <c r="B43" s="60">
        <f>AVERAGE(B33:F37)</f>
        <v>0</v>
      </c>
      <c r="C43" s="64" t="s">
        <v>51</v>
      </c>
      <c r="D43" s="60">
        <f>MAX(B33:F37)-MIN(B33:F37)</f>
        <v>0</v>
      </c>
      <c r="E43" s="64" t="s">
        <v>50</v>
      </c>
      <c r="F43" s="61">
        <f>B43/(0.975/E27)</f>
        <v>0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0</v>
      </c>
      <c r="T43" s="64" t="s">
        <v>51</v>
      </c>
      <c r="U43" s="60">
        <f>MAX(S33:W37)-MIN(S33:W37)</f>
        <v>0</v>
      </c>
      <c r="V43" s="64" t="s">
        <v>50</v>
      </c>
      <c r="W43" s="61">
        <f>S43/(0.975/V27)</f>
        <v>0</v>
      </c>
      <c r="X43" s="82" t="s">
        <v>65</v>
      </c>
      <c r="Y43" s="60">
        <f>AVERAGE(Y33:AH37)</f>
        <v>1.3823999999999999</v>
      </c>
      <c r="Z43" s="64" t="s">
        <v>51</v>
      </c>
      <c r="AA43" s="60">
        <f>MAX(Y33:AH37)-MIN(Y33:AH37)</f>
        <v>0.25999999999999979</v>
      </c>
      <c r="AB43" s="64" t="s">
        <v>50</v>
      </c>
      <c r="AC43" s="78">
        <f>Y43/(0.975/AB27)</f>
        <v>2.1267692307692303</v>
      </c>
      <c r="AD43" s="79" t="s">
        <v>60</v>
      </c>
      <c r="AE43" s="80">
        <f>1-(AA43/2*Y43)</f>
        <v>0.82028800000000013</v>
      </c>
      <c r="AF43" s="84" t="s">
        <v>62</v>
      </c>
      <c r="AG43" s="86">
        <f>MAX(Y33:AH42)-MIN(Y33:AH42)</f>
        <v>0.66999999999999993</v>
      </c>
      <c r="AH43" s="152"/>
    </row>
    <row r="44" spans="1:34" thickBot="1" x14ac:dyDescent="0.4">
      <c r="A44" s="83" t="s">
        <v>64</v>
      </c>
      <c r="B44" s="62">
        <f>AVERAGE(B39:F42)</f>
        <v>0</v>
      </c>
      <c r="C44" s="65" t="s">
        <v>51</v>
      </c>
      <c r="D44" s="62">
        <f>MAX(B38:F42)-MIN(B38:F42)</f>
        <v>0</v>
      </c>
      <c r="E44" s="65" t="s">
        <v>50</v>
      </c>
      <c r="F44" s="63">
        <f>B44/(0.975/E27)</f>
        <v>0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</v>
      </c>
      <c r="T44" s="65" t="s">
        <v>51</v>
      </c>
      <c r="U44" s="62">
        <f>MAX(S38:W42)-MIN(S38:W42)</f>
        <v>0</v>
      </c>
      <c r="V44" s="65" t="s">
        <v>50</v>
      </c>
      <c r="W44" s="63">
        <f>S44/(0.975/V27)</f>
        <v>0</v>
      </c>
      <c r="X44" s="83" t="s">
        <v>64</v>
      </c>
      <c r="Y44" s="62">
        <f>AVERAGE(Y39:AH42)</f>
        <v>1.173</v>
      </c>
      <c r="Z44" s="65" t="s">
        <v>51</v>
      </c>
      <c r="AA44" s="62">
        <f>MAX(Y38:AH42)-MIN(Y38:AH42)</f>
        <v>0.54</v>
      </c>
      <c r="AB44" s="65" t="s">
        <v>50</v>
      </c>
      <c r="AC44" s="75">
        <f>Y44/(0.975/AB27)</f>
        <v>1.8046153846153845</v>
      </c>
      <c r="AD44" s="76" t="s">
        <v>60</v>
      </c>
      <c r="AE44" s="81">
        <f>1-(AA44/2*Y44)</f>
        <v>0.68328999999999995</v>
      </c>
      <c r="AF44" s="85" t="s">
        <v>63</v>
      </c>
      <c r="AG44" s="87">
        <f>1-(AG43/2*AVERAGE(Y43:Y44))</f>
        <v>0.57197050000000016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R1:W1"/>
    <mergeCell ref="X1:AH1"/>
    <mergeCell ref="A2:F2"/>
    <mergeCell ref="G2:Q2"/>
    <mergeCell ref="R2:W2"/>
    <mergeCell ref="X2:AH2"/>
    <mergeCell ref="C25:D25"/>
    <mergeCell ref="E25:F25"/>
    <mergeCell ref="I25:J25"/>
    <mergeCell ref="K25:L25"/>
    <mergeCell ref="T25:U25"/>
    <mergeCell ref="V27:W27"/>
    <mergeCell ref="Z25:AA25"/>
    <mergeCell ref="AB25:AC25"/>
    <mergeCell ref="E26:F26"/>
    <mergeCell ref="K26:L26"/>
    <mergeCell ref="V26:W26"/>
    <mergeCell ref="AB26:AC26"/>
    <mergeCell ref="V25:W25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C29:D29"/>
    <mergeCell ref="E29:F29"/>
    <mergeCell ref="I29:J29"/>
    <mergeCell ref="T29:U29"/>
    <mergeCell ref="V29:W29"/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</mergeCells>
  <phoneticPr fontId="13" type="noConversion"/>
  <conditionalFormatting sqref="E26">
    <cfRule type="cellIs" dxfId="562" priority="4" operator="notBetween">
      <formula>0.2</formula>
      <formula>0.404</formula>
    </cfRule>
  </conditionalFormatting>
  <conditionalFormatting sqref="E28">
    <cfRule type="cellIs" dxfId="561" priority="5" operator="notBetween">
      <formula>0.38</formula>
      <formula>0.72</formula>
    </cfRule>
  </conditionalFormatting>
  <conditionalFormatting sqref="K26">
    <cfRule type="cellIs" dxfId="560" priority="3" operator="notBetween">
      <formula>0.77</formula>
      <formula>0.91</formula>
    </cfRule>
  </conditionalFormatting>
  <conditionalFormatting sqref="K28">
    <cfRule type="cellIs" dxfId="559" priority="2" operator="notBetween">
      <formula>0.38</formula>
      <formula>0.72</formula>
    </cfRule>
  </conditionalFormatting>
  <conditionalFormatting sqref="AB26">
    <cfRule type="cellIs" dxfId="558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CFE5-8292-4213-AFFA-389EDF61CF8B}">
  <sheetPr>
    <pageSetUpPr fitToPage="1"/>
  </sheetPr>
  <dimension ref="A1:AH46"/>
  <sheetViews>
    <sheetView zoomScaleNormal="100" workbookViewId="0">
      <selection activeCell="S4" sqref="S4:W13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23" width="10.125" style="88" customWidth="1"/>
    <col min="24" max="24" width="13.25" style="88" customWidth="1"/>
    <col min="25" max="32" width="9" style="88" customWidth="1"/>
    <col min="33" max="34" width="9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3.13</v>
      </c>
      <c r="C4" s="91">
        <v>3.19</v>
      </c>
      <c r="D4" s="91">
        <v>3.19</v>
      </c>
      <c r="E4" s="91">
        <v>2.93</v>
      </c>
      <c r="F4" s="95">
        <v>2.87</v>
      </c>
      <c r="G4" s="23" t="s">
        <v>74</v>
      </c>
      <c r="H4" s="91">
        <v>2.29</v>
      </c>
      <c r="I4" s="91">
        <v>2.29</v>
      </c>
      <c r="J4" s="91">
        <v>2.37</v>
      </c>
      <c r="K4" s="91">
        <v>2.39</v>
      </c>
      <c r="L4" s="91">
        <v>2.39</v>
      </c>
      <c r="M4" s="91">
        <v>2.4</v>
      </c>
      <c r="N4" s="91">
        <v>2.41</v>
      </c>
      <c r="O4" s="91">
        <v>2.4300000000000002</v>
      </c>
      <c r="P4" s="91">
        <v>2.35</v>
      </c>
      <c r="Q4" s="95">
        <v>2.27</v>
      </c>
      <c r="R4" s="108" t="s">
        <v>74</v>
      </c>
      <c r="S4" s="91"/>
      <c r="T4" s="91"/>
      <c r="U4" s="91"/>
      <c r="V4" s="91"/>
      <c r="W4" s="95"/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>
        <v>3.17</v>
      </c>
      <c r="C5" s="90">
        <v>3.22</v>
      </c>
      <c r="D5" s="90">
        <v>3.19</v>
      </c>
      <c r="E5" s="90">
        <v>2.96</v>
      </c>
      <c r="F5" s="94">
        <v>2.88</v>
      </c>
      <c r="G5" s="25"/>
      <c r="H5" s="91">
        <v>2.39</v>
      </c>
      <c r="I5" s="90">
        <v>2.31</v>
      </c>
      <c r="J5" s="90">
        <v>2.33</v>
      </c>
      <c r="K5" s="90">
        <v>2.31</v>
      </c>
      <c r="L5" s="90">
        <v>2.35</v>
      </c>
      <c r="M5" s="90">
        <v>2.38</v>
      </c>
      <c r="N5" s="90">
        <v>2.4500000000000002</v>
      </c>
      <c r="O5" s="90">
        <v>2.41</v>
      </c>
      <c r="P5" s="90">
        <v>2.39</v>
      </c>
      <c r="Q5" s="94">
        <v>2.2599999999999998</v>
      </c>
      <c r="R5" s="109"/>
      <c r="S5" s="91"/>
      <c r="T5" s="90"/>
      <c r="U5" s="90"/>
      <c r="V5" s="90"/>
      <c r="W5" s="94"/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>
        <v>3.07</v>
      </c>
      <c r="C6" s="90">
        <v>3.24</v>
      </c>
      <c r="D6" s="90">
        <v>3.16</v>
      </c>
      <c r="E6" s="90">
        <v>2.98</v>
      </c>
      <c r="F6" s="94">
        <v>2.94</v>
      </c>
      <c r="G6" s="25"/>
      <c r="H6" s="91">
        <v>2.2599999999999998</v>
      </c>
      <c r="I6" s="90">
        <v>2.35</v>
      </c>
      <c r="J6" s="90">
        <v>2.35</v>
      </c>
      <c r="K6" s="90">
        <v>2.35</v>
      </c>
      <c r="L6" s="90">
        <v>2.33</v>
      </c>
      <c r="M6" s="90">
        <v>2.38</v>
      </c>
      <c r="N6" s="90">
        <v>2.35</v>
      </c>
      <c r="O6" s="90">
        <v>2.4</v>
      </c>
      <c r="P6" s="90">
        <v>2.29</v>
      </c>
      <c r="Q6" s="94">
        <v>2.1800000000000002</v>
      </c>
      <c r="R6" s="109"/>
      <c r="S6" s="91"/>
      <c r="T6" s="90"/>
      <c r="U6" s="90"/>
      <c r="V6" s="90"/>
      <c r="W6" s="94"/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>
        <v>3.15</v>
      </c>
      <c r="C7" s="90">
        <v>3.22</v>
      </c>
      <c r="D7" s="90">
        <v>3.16</v>
      </c>
      <c r="E7" s="90">
        <v>2.91</v>
      </c>
      <c r="F7" s="94">
        <v>2.81</v>
      </c>
      <c r="G7" s="25"/>
      <c r="H7" s="91">
        <v>2.25</v>
      </c>
      <c r="I7" s="90">
        <v>2.2599999999999998</v>
      </c>
      <c r="J7" s="90">
        <v>2.38</v>
      </c>
      <c r="K7" s="90">
        <v>2.4700000000000002</v>
      </c>
      <c r="L7" s="90">
        <v>2.42</v>
      </c>
      <c r="M7" s="90">
        <v>2.41</v>
      </c>
      <c r="N7" s="90">
        <v>2.4500000000000002</v>
      </c>
      <c r="O7" s="90">
        <v>2.39</v>
      </c>
      <c r="P7" s="90">
        <v>2.38</v>
      </c>
      <c r="Q7" s="94">
        <v>2.1800000000000002</v>
      </c>
      <c r="R7" s="109"/>
      <c r="S7" s="91"/>
      <c r="T7" s="90"/>
      <c r="U7" s="90"/>
      <c r="V7" s="90"/>
      <c r="W7" s="94"/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>
        <v>3.12</v>
      </c>
      <c r="C8" s="90">
        <v>3.15</v>
      </c>
      <c r="D8" s="90">
        <v>3.17</v>
      </c>
      <c r="E8" s="90">
        <v>2.96</v>
      </c>
      <c r="F8" s="94">
        <v>2.86</v>
      </c>
      <c r="G8" s="25"/>
      <c r="H8" s="91">
        <v>2.2000000000000002</v>
      </c>
      <c r="I8" s="90">
        <v>2.2799999999999998</v>
      </c>
      <c r="J8" s="90">
        <v>2.38</v>
      </c>
      <c r="K8" s="90">
        <v>2.36</v>
      </c>
      <c r="L8" s="90">
        <v>2.44</v>
      </c>
      <c r="M8" s="90">
        <v>2.39</v>
      </c>
      <c r="N8" s="90">
        <v>2.4500000000000002</v>
      </c>
      <c r="O8" s="90">
        <v>2.4500000000000002</v>
      </c>
      <c r="P8" s="90">
        <v>2.39</v>
      </c>
      <c r="Q8" s="94">
        <v>2.21</v>
      </c>
      <c r="R8" s="109"/>
      <c r="S8" s="91"/>
      <c r="T8" s="90"/>
      <c r="U8" s="90"/>
      <c r="V8" s="90"/>
      <c r="W8" s="94"/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>
        <v>3.12</v>
      </c>
      <c r="C9" s="90">
        <v>3.25</v>
      </c>
      <c r="D9" s="90">
        <v>3.17</v>
      </c>
      <c r="E9" s="90">
        <v>2.99</v>
      </c>
      <c r="F9" s="94">
        <v>2.91</v>
      </c>
      <c r="G9" s="25"/>
      <c r="H9" s="90">
        <v>2.2000000000000002</v>
      </c>
      <c r="I9" s="90">
        <v>2.1800000000000002</v>
      </c>
      <c r="J9" s="90">
        <v>2.3199999999999998</v>
      </c>
      <c r="K9" s="90">
        <v>2.2999999999999998</v>
      </c>
      <c r="L9" s="90">
        <v>2.33</v>
      </c>
      <c r="M9" s="90">
        <v>2.3199999999999998</v>
      </c>
      <c r="N9" s="90">
        <v>2.34</v>
      </c>
      <c r="O9" s="90">
        <v>2.35</v>
      </c>
      <c r="P9" s="90">
        <v>2.36</v>
      </c>
      <c r="Q9" s="94">
        <v>2.2599999999999998</v>
      </c>
      <c r="R9" s="110"/>
      <c r="S9" s="90"/>
      <c r="T9" s="90"/>
      <c r="U9" s="90"/>
      <c r="V9" s="90"/>
      <c r="W9" s="94"/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>
        <v>3.18</v>
      </c>
      <c r="C10" s="90">
        <v>3.2</v>
      </c>
      <c r="D10" s="90">
        <v>3.23</v>
      </c>
      <c r="E10" s="90">
        <v>2.97</v>
      </c>
      <c r="F10" s="94">
        <v>2.94</v>
      </c>
      <c r="G10" s="31"/>
      <c r="H10" s="90">
        <v>2.29</v>
      </c>
      <c r="I10" s="90">
        <v>2.2799999999999998</v>
      </c>
      <c r="J10" s="90">
        <v>2.33</v>
      </c>
      <c r="K10" s="90">
        <v>2.38</v>
      </c>
      <c r="L10" s="90">
        <v>2.34</v>
      </c>
      <c r="M10" s="90">
        <v>2.36</v>
      </c>
      <c r="N10" s="90">
        <v>2.38</v>
      </c>
      <c r="O10" s="90">
        <v>2.38</v>
      </c>
      <c r="P10" s="90">
        <v>2.36</v>
      </c>
      <c r="Q10" s="94">
        <v>2.2200000000000002</v>
      </c>
      <c r="R10" s="111"/>
      <c r="S10" s="90"/>
      <c r="T10" s="90"/>
      <c r="U10" s="90"/>
      <c r="V10" s="90"/>
      <c r="W10" s="94"/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>
        <v>3.24</v>
      </c>
      <c r="C11" s="96">
        <v>3.26</v>
      </c>
      <c r="D11" s="96">
        <v>3.22</v>
      </c>
      <c r="E11" s="96">
        <v>2.87</v>
      </c>
      <c r="F11" s="97">
        <v>2.89</v>
      </c>
      <c r="G11" s="23"/>
      <c r="H11" s="96">
        <v>2.2200000000000002</v>
      </c>
      <c r="I11" s="96">
        <v>2.2599999999999998</v>
      </c>
      <c r="J11" s="96">
        <v>2.31</v>
      </c>
      <c r="K11" s="96">
        <v>2.35</v>
      </c>
      <c r="L11" s="96">
        <v>2.39</v>
      </c>
      <c r="M11" s="96">
        <v>2.36</v>
      </c>
      <c r="N11" s="96">
        <v>2.39</v>
      </c>
      <c r="O11" s="96">
        <v>2.33</v>
      </c>
      <c r="P11" s="96">
        <v>2.38</v>
      </c>
      <c r="Q11" s="97">
        <v>2.25</v>
      </c>
      <c r="R11" s="109"/>
      <c r="S11" s="96"/>
      <c r="T11" s="96"/>
      <c r="U11" s="96"/>
      <c r="V11" s="96"/>
      <c r="W11" s="97"/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>
        <v>3.21</v>
      </c>
      <c r="C12" s="90">
        <v>3.24</v>
      </c>
      <c r="D12" s="90">
        <v>3.16</v>
      </c>
      <c r="E12" s="90">
        <v>2.89</v>
      </c>
      <c r="F12" s="94">
        <v>2.84</v>
      </c>
      <c r="G12" s="25"/>
      <c r="H12" s="90">
        <v>2.21</v>
      </c>
      <c r="I12" s="90">
        <v>2.2599999999999998</v>
      </c>
      <c r="J12" s="90">
        <v>2.31</v>
      </c>
      <c r="K12" s="90">
        <v>2.35</v>
      </c>
      <c r="L12" s="90">
        <v>2.3740000000000001</v>
      </c>
      <c r="M12" s="90">
        <v>2.34</v>
      </c>
      <c r="N12" s="90">
        <v>2.38</v>
      </c>
      <c r="O12" s="90">
        <v>2.2799999999999998</v>
      </c>
      <c r="P12" s="90">
        <v>2.33</v>
      </c>
      <c r="Q12" s="94">
        <v>2.19</v>
      </c>
      <c r="R12" s="109"/>
      <c r="S12" s="90"/>
      <c r="T12" s="90"/>
      <c r="U12" s="90"/>
      <c r="V12" s="90"/>
      <c r="W12" s="94"/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>
        <v>3.27</v>
      </c>
      <c r="C13" s="92">
        <v>3.27</v>
      </c>
      <c r="D13" s="92">
        <v>3.12</v>
      </c>
      <c r="E13" s="92">
        <v>2.89</v>
      </c>
      <c r="F13" s="93">
        <v>2.93</v>
      </c>
      <c r="G13" s="33"/>
      <c r="H13" s="92">
        <v>2.17</v>
      </c>
      <c r="I13" s="92">
        <v>2.1800000000000002</v>
      </c>
      <c r="J13" s="92">
        <v>2.25</v>
      </c>
      <c r="K13" s="92">
        <v>2.2599999999999998</v>
      </c>
      <c r="L13" s="92">
        <v>2.3199999999999998</v>
      </c>
      <c r="M13" s="92">
        <v>2.2200000000000002</v>
      </c>
      <c r="N13" s="92">
        <v>2.34</v>
      </c>
      <c r="O13" s="92">
        <v>2.31</v>
      </c>
      <c r="P13" s="92">
        <v>2.27</v>
      </c>
      <c r="Q13" s="93">
        <v>2.11</v>
      </c>
      <c r="R13" s="112"/>
      <c r="S13" s="92"/>
      <c r="T13" s="92"/>
      <c r="U13" s="92"/>
      <c r="V13" s="92"/>
      <c r="W13" s="93"/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>
        <v>2.79</v>
      </c>
      <c r="C14" s="115">
        <v>2.92</v>
      </c>
      <c r="D14" s="115">
        <v>2.87</v>
      </c>
      <c r="E14" s="115">
        <v>2.63</v>
      </c>
      <c r="F14" s="116">
        <v>2.5299999999999998</v>
      </c>
      <c r="G14" s="113" t="s">
        <v>75</v>
      </c>
      <c r="H14" s="115">
        <v>1.97</v>
      </c>
      <c r="I14" s="115">
        <v>1.96</v>
      </c>
      <c r="J14" s="115">
        <v>2.02</v>
      </c>
      <c r="K14" s="115">
        <v>2.02</v>
      </c>
      <c r="L14" s="115">
        <v>2.04</v>
      </c>
      <c r="M14" s="115">
        <v>2.02</v>
      </c>
      <c r="N14" s="115">
        <v>2.08</v>
      </c>
      <c r="O14" s="115">
        <v>2.09</v>
      </c>
      <c r="P14" s="115">
        <v>2.0299999999999998</v>
      </c>
      <c r="Q14" s="116">
        <v>1.98</v>
      </c>
      <c r="R14" s="113" t="s">
        <v>75</v>
      </c>
      <c r="S14" s="114"/>
      <c r="T14" s="115"/>
      <c r="U14" s="115"/>
      <c r="V14" s="115"/>
      <c r="W14" s="116"/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>
        <v>2.83</v>
      </c>
      <c r="C15" s="98">
        <v>2.93</v>
      </c>
      <c r="D15" s="98">
        <v>2.88</v>
      </c>
      <c r="E15" s="98">
        <v>2.69</v>
      </c>
      <c r="F15" s="99">
        <v>2.61</v>
      </c>
      <c r="G15" s="25"/>
      <c r="H15" s="98">
        <v>2.0699999999999998</v>
      </c>
      <c r="I15" s="98">
        <v>1.94</v>
      </c>
      <c r="J15" s="98">
        <v>1.98</v>
      </c>
      <c r="K15" s="98">
        <v>2.0099999999999998</v>
      </c>
      <c r="L15" s="98">
        <v>2.06</v>
      </c>
      <c r="M15" s="98">
        <v>2.0699999999999998</v>
      </c>
      <c r="N15" s="98">
        <v>2.1</v>
      </c>
      <c r="O15" s="98">
        <v>2.08</v>
      </c>
      <c r="P15" s="98">
        <v>2.0299999999999998</v>
      </c>
      <c r="Q15" s="99">
        <v>1.97</v>
      </c>
      <c r="R15" s="14"/>
      <c r="S15" s="98"/>
      <c r="T15" s="98"/>
      <c r="U15" s="98"/>
      <c r="V15" s="98"/>
      <c r="W15" s="99"/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>
        <v>2.79</v>
      </c>
      <c r="C16" s="98">
        <v>2.89</v>
      </c>
      <c r="D16" s="98">
        <v>2.87</v>
      </c>
      <c r="E16" s="98">
        <v>2.66</v>
      </c>
      <c r="F16" s="99">
        <v>2.54</v>
      </c>
      <c r="G16" s="25"/>
      <c r="H16" s="98">
        <v>1.96</v>
      </c>
      <c r="I16" s="98">
        <v>1.99</v>
      </c>
      <c r="J16" s="98">
        <v>2.04</v>
      </c>
      <c r="K16" s="98">
        <v>2.04</v>
      </c>
      <c r="L16" s="98">
        <v>2.0499999999999998</v>
      </c>
      <c r="M16" s="98">
        <v>2.0499999999999998</v>
      </c>
      <c r="N16" s="98">
        <v>2.0699999999999998</v>
      </c>
      <c r="O16" s="98">
        <v>2.12</v>
      </c>
      <c r="P16" s="98">
        <v>2.0499999999999998</v>
      </c>
      <c r="Q16" s="99">
        <v>1.92</v>
      </c>
      <c r="R16" s="14"/>
      <c r="S16" s="98"/>
      <c r="T16" s="98"/>
      <c r="U16" s="98"/>
      <c r="V16" s="98"/>
      <c r="W16" s="99"/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>
        <v>2.86</v>
      </c>
      <c r="C17" s="98">
        <v>2.88</v>
      </c>
      <c r="D17" s="98">
        <v>2.85</v>
      </c>
      <c r="E17" s="98">
        <v>2.64</v>
      </c>
      <c r="F17" s="99">
        <v>2.56</v>
      </c>
      <c r="G17" s="25"/>
      <c r="H17" s="98">
        <v>1.99</v>
      </c>
      <c r="I17" s="98">
        <v>1.95</v>
      </c>
      <c r="J17" s="98">
        <v>2.12</v>
      </c>
      <c r="K17" s="98">
        <v>2.1</v>
      </c>
      <c r="L17" s="98">
        <v>2.14</v>
      </c>
      <c r="M17" s="98">
        <v>2.13</v>
      </c>
      <c r="N17" s="98">
        <v>2.15</v>
      </c>
      <c r="O17" s="98">
        <v>2.16</v>
      </c>
      <c r="P17" s="98">
        <v>2.0699999999999998</v>
      </c>
      <c r="Q17" s="99">
        <v>1.92</v>
      </c>
      <c r="R17" s="14"/>
      <c r="S17" s="98"/>
      <c r="T17" s="98"/>
      <c r="U17" s="98"/>
      <c r="V17" s="98"/>
      <c r="W17" s="99"/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>
        <v>2.76</v>
      </c>
      <c r="C18" s="98">
        <v>2.82</v>
      </c>
      <c r="D18" s="98">
        <v>2.84</v>
      </c>
      <c r="E18" s="98">
        <v>2.59</v>
      </c>
      <c r="F18" s="99">
        <v>2.5499999999999998</v>
      </c>
      <c r="G18" s="25"/>
      <c r="H18" s="98">
        <v>1.96</v>
      </c>
      <c r="I18" s="98">
        <v>1.94</v>
      </c>
      <c r="J18" s="98">
        <v>2.0699999999999998</v>
      </c>
      <c r="K18" s="98">
        <v>2.08</v>
      </c>
      <c r="L18" s="98">
        <v>2.12</v>
      </c>
      <c r="M18" s="98">
        <v>2.12</v>
      </c>
      <c r="N18" s="98">
        <v>2.12</v>
      </c>
      <c r="O18" s="98">
        <v>2.16</v>
      </c>
      <c r="P18" s="98">
        <v>2.08</v>
      </c>
      <c r="Q18" s="99">
        <v>1.95</v>
      </c>
      <c r="R18" s="14"/>
      <c r="S18" s="98"/>
      <c r="T18" s="98"/>
      <c r="U18" s="98"/>
      <c r="V18" s="98"/>
      <c r="W18" s="99"/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>
        <v>2.76</v>
      </c>
      <c r="C19" s="98">
        <v>2.84</v>
      </c>
      <c r="D19" s="98">
        <v>2.81</v>
      </c>
      <c r="E19" s="98">
        <v>2.59</v>
      </c>
      <c r="F19" s="99">
        <v>2.5499999999999998</v>
      </c>
      <c r="G19" s="25"/>
      <c r="H19" s="98">
        <v>1.86</v>
      </c>
      <c r="I19" s="98">
        <v>1.91</v>
      </c>
      <c r="J19" s="98">
        <v>1.99</v>
      </c>
      <c r="K19" s="98">
        <v>2.0499999999999998</v>
      </c>
      <c r="L19" s="98">
        <v>2.06</v>
      </c>
      <c r="M19" s="98">
        <v>2.08</v>
      </c>
      <c r="N19" s="98">
        <v>2.0499999999999998</v>
      </c>
      <c r="O19" s="98">
        <v>2.04</v>
      </c>
      <c r="P19" s="98">
        <v>2</v>
      </c>
      <c r="Q19" s="99">
        <v>1.93</v>
      </c>
      <c r="R19" s="14"/>
      <c r="S19" s="98"/>
      <c r="T19" s="98"/>
      <c r="U19" s="98"/>
      <c r="V19" s="98"/>
      <c r="W19" s="99"/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>
        <v>2.8</v>
      </c>
      <c r="C20" s="98">
        <v>2.85</v>
      </c>
      <c r="D20" s="98">
        <v>2.78</v>
      </c>
      <c r="E20" s="98">
        <v>2.61</v>
      </c>
      <c r="F20" s="99">
        <v>2.52</v>
      </c>
      <c r="G20" s="25"/>
      <c r="H20" s="98">
        <v>1.93</v>
      </c>
      <c r="I20" s="98">
        <v>1.98</v>
      </c>
      <c r="J20" s="98">
        <v>2.04</v>
      </c>
      <c r="K20" s="98">
        <v>2.0699999999999998</v>
      </c>
      <c r="L20" s="98">
        <v>2.04</v>
      </c>
      <c r="M20" s="98">
        <v>2.0499999999999998</v>
      </c>
      <c r="N20" s="98">
        <v>2.08</v>
      </c>
      <c r="O20" s="98">
        <v>2.09</v>
      </c>
      <c r="P20" s="98">
        <v>2.0499999999999998</v>
      </c>
      <c r="Q20" s="99">
        <v>1.95</v>
      </c>
      <c r="R20" s="14"/>
      <c r="S20" s="98"/>
      <c r="T20" s="98"/>
      <c r="U20" s="98"/>
      <c r="V20" s="98"/>
      <c r="W20" s="99"/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>
        <v>2.78</v>
      </c>
      <c r="C21" s="98">
        <v>2.87</v>
      </c>
      <c r="D21" s="98">
        <v>2.82</v>
      </c>
      <c r="E21" s="98">
        <v>2.61</v>
      </c>
      <c r="F21" s="99">
        <v>2.52</v>
      </c>
      <c r="G21" s="25"/>
      <c r="H21" s="98">
        <v>1.95</v>
      </c>
      <c r="I21" s="98">
        <v>1.96</v>
      </c>
      <c r="J21" s="98">
        <v>2.0299999999999998</v>
      </c>
      <c r="K21" s="98">
        <v>2.06</v>
      </c>
      <c r="L21" s="98">
        <v>2.08</v>
      </c>
      <c r="M21" s="98">
        <v>2.0499999999999998</v>
      </c>
      <c r="N21" s="98">
        <v>2.02</v>
      </c>
      <c r="O21" s="98">
        <v>2.06</v>
      </c>
      <c r="P21" s="98">
        <v>2.0699999999999998</v>
      </c>
      <c r="Q21" s="99">
        <v>1.94</v>
      </c>
      <c r="R21" s="14"/>
      <c r="S21" s="98"/>
      <c r="T21" s="98"/>
      <c r="U21" s="98"/>
      <c r="V21" s="98"/>
      <c r="W21" s="99"/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>
        <v>2.85</v>
      </c>
      <c r="C22" s="98">
        <v>2.89</v>
      </c>
      <c r="D22" s="98">
        <v>2.82</v>
      </c>
      <c r="E22" s="98">
        <v>2.5299999999999998</v>
      </c>
      <c r="F22" s="99">
        <v>2.5099999999999998</v>
      </c>
      <c r="G22" s="25"/>
      <c r="H22" s="98">
        <v>1.93</v>
      </c>
      <c r="I22" s="98">
        <v>1.98</v>
      </c>
      <c r="J22" s="98">
        <v>2.02</v>
      </c>
      <c r="K22" s="98">
        <v>2.08</v>
      </c>
      <c r="L22" s="98">
        <v>2.1</v>
      </c>
      <c r="M22" s="98">
        <v>2.0089999999999999</v>
      </c>
      <c r="N22" s="98">
        <v>2.09</v>
      </c>
      <c r="O22" s="98">
        <v>2.08</v>
      </c>
      <c r="P22" s="98">
        <v>2.0699999999999998</v>
      </c>
      <c r="Q22" s="99">
        <v>1.94</v>
      </c>
      <c r="R22" s="14"/>
      <c r="S22" s="98"/>
      <c r="T22" s="98"/>
      <c r="U22" s="98"/>
      <c r="V22" s="98"/>
      <c r="W22" s="99"/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>
        <v>2.83</v>
      </c>
      <c r="C23" s="117">
        <v>2.88</v>
      </c>
      <c r="D23" s="117">
        <v>2.77</v>
      </c>
      <c r="E23" s="117">
        <v>2.56</v>
      </c>
      <c r="F23" s="118">
        <v>2.54</v>
      </c>
      <c r="G23" s="106"/>
      <c r="H23" s="117">
        <v>1.88</v>
      </c>
      <c r="I23" s="117">
        <v>1.94</v>
      </c>
      <c r="J23" s="117">
        <v>2.02</v>
      </c>
      <c r="K23" s="117">
        <v>2.06</v>
      </c>
      <c r="L23" s="117">
        <v>2.06</v>
      </c>
      <c r="M23" s="117">
        <v>2.0699999999999998</v>
      </c>
      <c r="N23" s="117">
        <v>2.08</v>
      </c>
      <c r="O23" s="117">
        <v>2.0099999999999998</v>
      </c>
      <c r="P23" s="117">
        <v>1.99</v>
      </c>
      <c r="Q23" s="118">
        <v>1.85</v>
      </c>
      <c r="R23" s="107"/>
      <c r="S23" s="117"/>
      <c r="T23" s="117"/>
      <c r="U23" s="117"/>
      <c r="V23" s="117"/>
      <c r="W23" s="118"/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0.34440000000000071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0.29655000000000031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 t="e">
        <f>AVERAGE(S4:W13)-AVERAGE(S14:W23)</f>
        <v>#DIV/0!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0.60049230769230899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0.45623076923076972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 t="e">
        <f>(V26/(1.944/V27))</f>
        <v>#DIV/0!</v>
      </c>
      <c r="W28" s="177"/>
      <c r="X28" s="123" t="s">
        <v>19</v>
      </c>
      <c r="Y28" s="104" t="s">
        <v>20</v>
      </c>
      <c r="Z28" s="175" t="s">
        <v>85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1.9455950769230812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1.478187692307694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 t="e">
        <f>1.944*V28/T26</f>
        <v>#DIV/0!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2.268*AB28/Z26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0.33999999999999986</v>
      </c>
      <c r="C33" s="67">
        <f t="shared" ref="C33:F33" si="0">C4-C14</f>
        <v>0.27</v>
      </c>
      <c r="D33" s="67">
        <f t="shared" si="0"/>
        <v>0.31999999999999984</v>
      </c>
      <c r="E33" s="67">
        <f t="shared" si="0"/>
        <v>0.30000000000000027</v>
      </c>
      <c r="F33" s="68">
        <f t="shared" si="0"/>
        <v>0.3400000000000003</v>
      </c>
      <c r="G33" s="69" t="s">
        <v>56</v>
      </c>
      <c r="H33" s="22">
        <f>H4-H14</f>
        <v>0.32000000000000006</v>
      </c>
      <c r="I33" s="22">
        <f t="shared" ref="I33:Q33" si="1">I4-I14</f>
        <v>0.33000000000000007</v>
      </c>
      <c r="J33" s="22">
        <f t="shared" si="1"/>
        <v>0.35000000000000009</v>
      </c>
      <c r="K33" s="22">
        <f t="shared" si="1"/>
        <v>0.37000000000000011</v>
      </c>
      <c r="L33" s="22">
        <f t="shared" si="1"/>
        <v>0.35000000000000009</v>
      </c>
      <c r="M33" s="22">
        <f t="shared" si="1"/>
        <v>0.37999999999999989</v>
      </c>
      <c r="N33" s="22">
        <f t="shared" si="1"/>
        <v>0.33000000000000007</v>
      </c>
      <c r="O33" s="22">
        <f t="shared" si="1"/>
        <v>0.3400000000000003</v>
      </c>
      <c r="P33" s="22">
        <f t="shared" si="1"/>
        <v>0.32000000000000028</v>
      </c>
      <c r="Q33" s="70">
        <f t="shared" si="1"/>
        <v>0.29000000000000004</v>
      </c>
      <c r="R33" s="66" t="s">
        <v>52</v>
      </c>
      <c r="S33" s="67">
        <f>S4-S14</f>
        <v>0</v>
      </c>
      <c r="T33" s="67">
        <f t="shared" ref="T33:W33" si="2">T4-T14</f>
        <v>0</v>
      </c>
      <c r="U33" s="67">
        <f t="shared" si="2"/>
        <v>0</v>
      </c>
      <c r="V33" s="67">
        <f t="shared" si="2"/>
        <v>0</v>
      </c>
      <c r="W33" s="68">
        <f t="shared" si="2"/>
        <v>0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0.33999999999999986</v>
      </c>
      <c r="C34" s="54">
        <f t="shared" si="4"/>
        <v>0.29000000000000004</v>
      </c>
      <c r="D34" s="54">
        <f t="shared" si="4"/>
        <v>0.31000000000000005</v>
      </c>
      <c r="E34" s="54">
        <f t="shared" si="4"/>
        <v>0.27</v>
      </c>
      <c r="F34" s="56">
        <f t="shared" si="4"/>
        <v>0.27</v>
      </c>
      <c r="G34" s="71"/>
      <c r="H34" s="22">
        <f t="shared" ref="H34:Q42" si="5">H5-H15</f>
        <v>0.32000000000000028</v>
      </c>
      <c r="I34" s="22">
        <f t="shared" si="5"/>
        <v>0.37000000000000011</v>
      </c>
      <c r="J34" s="22">
        <f t="shared" si="5"/>
        <v>0.35000000000000009</v>
      </c>
      <c r="K34" s="22">
        <f t="shared" si="5"/>
        <v>0.30000000000000027</v>
      </c>
      <c r="L34" s="22">
        <f t="shared" si="5"/>
        <v>0.29000000000000004</v>
      </c>
      <c r="M34" s="22">
        <f t="shared" si="5"/>
        <v>0.31000000000000005</v>
      </c>
      <c r="N34" s="22">
        <f t="shared" si="5"/>
        <v>0.35000000000000009</v>
      </c>
      <c r="O34" s="22">
        <f t="shared" si="5"/>
        <v>0.33000000000000007</v>
      </c>
      <c r="P34" s="22">
        <f t="shared" si="5"/>
        <v>0.36000000000000032</v>
      </c>
      <c r="Q34" s="70">
        <f t="shared" si="5"/>
        <v>0.28999999999999981</v>
      </c>
      <c r="R34" s="55"/>
      <c r="S34" s="54">
        <f t="shared" ref="S34:W42" si="6">S5-S15</f>
        <v>0</v>
      </c>
      <c r="T34" s="54">
        <f t="shared" si="6"/>
        <v>0</v>
      </c>
      <c r="U34" s="54">
        <f t="shared" si="6"/>
        <v>0</v>
      </c>
      <c r="V34" s="54">
        <f t="shared" si="6"/>
        <v>0</v>
      </c>
      <c r="W34" s="56">
        <f t="shared" si="6"/>
        <v>0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0.2799999999999998</v>
      </c>
      <c r="C35" s="54">
        <f t="shared" si="4"/>
        <v>0.35000000000000009</v>
      </c>
      <c r="D35" s="54">
        <f t="shared" si="4"/>
        <v>0.29000000000000004</v>
      </c>
      <c r="E35" s="54">
        <f t="shared" si="4"/>
        <v>0.31999999999999984</v>
      </c>
      <c r="F35" s="56">
        <f t="shared" si="4"/>
        <v>0.39999999999999991</v>
      </c>
      <c r="G35" s="71"/>
      <c r="H35" s="22">
        <f t="shared" si="5"/>
        <v>0.29999999999999982</v>
      </c>
      <c r="I35" s="22">
        <f t="shared" si="5"/>
        <v>0.3600000000000001</v>
      </c>
      <c r="J35" s="22">
        <f t="shared" si="5"/>
        <v>0.31000000000000005</v>
      </c>
      <c r="K35" s="22">
        <f t="shared" si="5"/>
        <v>0.31000000000000005</v>
      </c>
      <c r="L35" s="22">
        <f t="shared" si="5"/>
        <v>0.28000000000000025</v>
      </c>
      <c r="M35" s="22">
        <f t="shared" si="5"/>
        <v>0.33000000000000007</v>
      </c>
      <c r="N35" s="22">
        <f t="shared" si="5"/>
        <v>0.28000000000000025</v>
      </c>
      <c r="O35" s="22">
        <f t="shared" si="5"/>
        <v>0.2799999999999998</v>
      </c>
      <c r="P35" s="22">
        <f t="shared" si="5"/>
        <v>0.24000000000000021</v>
      </c>
      <c r="Q35" s="70">
        <f t="shared" si="5"/>
        <v>0.26000000000000023</v>
      </c>
      <c r="R35" s="55"/>
      <c r="S35" s="54">
        <f t="shared" si="6"/>
        <v>0</v>
      </c>
      <c r="T35" s="54">
        <f t="shared" si="6"/>
        <v>0</v>
      </c>
      <c r="U35" s="54">
        <f t="shared" si="6"/>
        <v>0</v>
      </c>
      <c r="V35" s="54">
        <f t="shared" si="6"/>
        <v>0</v>
      </c>
      <c r="W35" s="56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0.29000000000000004</v>
      </c>
      <c r="C36" s="54">
        <f t="shared" si="4"/>
        <v>0.3400000000000003</v>
      </c>
      <c r="D36" s="54">
        <f t="shared" si="4"/>
        <v>0.31000000000000005</v>
      </c>
      <c r="E36" s="54">
        <f t="shared" si="4"/>
        <v>0.27</v>
      </c>
      <c r="F36" s="56">
        <f t="shared" si="4"/>
        <v>0.25</v>
      </c>
      <c r="G36" s="71"/>
      <c r="H36" s="22">
        <f t="shared" si="5"/>
        <v>0.26</v>
      </c>
      <c r="I36" s="22">
        <f t="shared" si="5"/>
        <v>0.30999999999999983</v>
      </c>
      <c r="J36" s="22">
        <f t="shared" si="5"/>
        <v>0.25999999999999979</v>
      </c>
      <c r="K36" s="22">
        <f t="shared" si="5"/>
        <v>0.37000000000000011</v>
      </c>
      <c r="L36" s="22">
        <f t="shared" si="5"/>
        <v>0.2799999999999998</v>
      </c>
      <c r="M36" s="22">
        <f t="shared" si="5"/>
        <v>0.28000000000000025</v>
      </c>
      <c r="N36" s="22">
        <f t="shared" si="5"/>
        <v>0.30000000000000027</v>
      </c>
      <c r="O36" s="22">
        <f t="shared" si="5"/>
        <v>0.22999999999999998</v>
      </c>
      <c r="P36" s="22">
        <f t="shared" si="5"/>
        <v>0.31000000000000005</v>
      </c>
      <c r="Q36" s="70">
        <f t="shared" si="5"/>
        <v>0.26000000000000023</v>
      </c>
      <c r="R36" s="55"/>
      <c r="S36" s="54">
        <f t="shared" si="6"/>
        <v>0</v>
      </c>
      <c r="T36" s="54">
        <f t="shared" si="6"/>
        <v>0</v>
      </c>
      <c r="U36" s="54">
        <f t="shared" si="6"/>
        <v>0</v>
      </c>
      <c r="V36" s="54">
        <f t="shared" si="6"/>
        <v>0</v>
      </c>
      <c r="W36" s="56">
        <f t="shared" si="6"/>
        <v>0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0.36000000000000032</v>
      </c>
      <c r="C37" s="54">
        <f t="shared" si="4"/>
        <v>0.33000000000000007</v>
      </c>
      <c r="D37" s="54">
        <f t="shared" si="4"/>
        <v>0.33000000000000007</v>
      </c>
      <c r="E37" s="54">
        <f t="shared" si="4"/>
        <v>0.37000000000000011</v>
      </c>
      <c r="F37" s="56">
        <f t="shared" si="4"/>
        <v>0.31000000000000005</v>
      </c>
      <c r="G37" s="71"/>
      <c r="H37" s="22">
        <f t="shared" si="5"/>
        <v>0.24000000000000021</v>
      </c>
      <c r="I37" s="22">
        <f t="shared" si="5"/>
        <v>0.33999999999999986</v>
      </c>
      <c r="J37" s="22">
        <f t="shared" si="5"/>
        <v>0.31000000000000005</v>
      </c>
      <c r="K37" s="22">
        <f t="shared" si="5"/>
        <v>0.2799999999999998</v>
      </c>
      <c r="L37" s="22">
        <f t="shared" si="5"/>
        <v>0.31999999999999984</v>
      </c>
      <c r="M37" s="22">
        <f t="shared" si="5"/>
        <v>0.27</v>
      </c>
      <c r="N37" s="22">
        <f t="shared" si="5"/>
        <v>0.33000000000000007</v>
      </c>
      <c r="O37" s="22">
        <f t="shared" si="5"/>
        <v>0.29000000000000004</v>
      </c>
      <c r="P37" s="22">
        <f t="shared" si="5"/>
        <v>0.31000000000000005</v>
      </c>
      <c r="Q37" s="70">
        <f t="shared" si="5"/>
        <v>0.26</v>
      </c>
      <c r="R37" s="55"/>
      <c r="S37" s="54">
        <f t="shared" si="6"/>
        <v>0</v>
      </c>
      <c r="T37" s="54">
        <f t="shared" si="6"/>
        <v>0</v>
      </c>
      <c r="U37" s="54">
        <f t="shared" si="6"/>
        <v>0</v>
      </c>
      <c r="V37" s="54">
        <f t="shared" si="6"/>
        <v>0</v>
      </c>
      <c r="W37" s="56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0.36000000000000032</v>
      </c>
      <c r="C38" s="54">
        <f t="shared" si="4"/>
        <v>0.41000000000000014</v>
      </c>
      <c r="D38" s="54">
        <f t="shared" si="4"/>
        <v>0.35999999999999988</v>
      </c>
      <c r="E38" s="54">
        <f t="shared" si="4"/>
        <v>0.40000000000000036</v>
      </c>
      <c r="F38" s="56">
        <f t="shared" si="4"/>
        <v>0.36000000000000032</v>
      </c>
      <c r="G38" s="71" t="s">
        <v>57</v>
      </c>
      <c r="H38" s="22">
        <f t="shared" si="5"/>
        <v>0.34000000000000008</v>
      </c>
      <c r="I38" s="22">
        <f t="shared" si="5"/>
        <v>0.27000000000000024</v>
      </c>
      <c r="J38" s="22">
        <f t="shared" si="5"/>
        <v>0.32999999999999985</v>
      </c>
      <c r="K38" s="22">
        <f t="shared" si="5"/>
        <v>0.25</v>
      </c>
      <c r="L38" s="22">
        <f t="shared" si="5"/>
        <v>0.27</v>
      </c>
      <c r="M38" s="22">
        <f t="shared" si="5"/>
        <v>0.23999999999999977</v>
      </c>
      <c r="N38" s="22">
        <f t="shared" si="5"/>
        <v>0.29000000000000004</v>
      </c>
      <c r="O38" s="22">
        <f t="shared" si="5"/>
        <v>0.31000000000000005</v>
      </c>
      <c r="P38" s="22">
        <f t="shared" si="5"/>
        <v>0.35999999999999988</v>
      </c>
      <c r="Q38" s="70">
        <f t="shared" si="5"/>
        <v>0.32999999999999985</v>
      </c>
      <c r="R38" s="55" t="s">
        <v>53</v>
      </c>
      <c r="S38" s="54">
        <f t="shared" si="6"/>
        <v>0</v>
      </c>
      <c r="T38" s="54">
        <f t="shared" si="6"/>
        <v>0</v>
      </c>
      <c r="U38" s="54">
        <f t="shared" si="6"/>
        <v>0</v>
      </c>
      <c r="V38" s="54">
        <f t="shared" si="6"/>
        <v>0</v>
      </c>
      <c r="W38" s="56">
        <f t="shared" si="6"/>
        <v>0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0.38000000000000034</v>
      </c>
      <c r="C39" s="54">
        <f t="shared" si="4"/>
        <v>0.35000000000000009</v>
      </c>
      <c r="D39" s="54">
        <f t="shared" si="4"/>
        <v>0.45000000000000018</v>
      </c>
      <c r="E39" s="54">
        <f t="shared" si="4"/>
        <v>0.36000000000000032</v>
      </c>
      <c r="F39" s="56">
        <f t="shared" si="4"/>
        <v>0.41999999999999993</v>
      </c>
      <c r="G39" s="71"/>
      <c r="H39" s="22">
        <f t="shared" si="5"/>
        <v>0.3600000000000001</v>
      </c>
      <c r="I39" s="22">
        <f t="shared" si="5"/>
        <v>0.29999999999999982</v>
      </c>
      <c r="J39" s="22">
        <f t="shared" si="5"/>
        <v>0.29000000000000004</v>
      </c>
      <c r="K39" s="22">
        <f t="shared" si="5"/>
        <v>0.31000000000000005</v>
      </c>
      <c r="L39" s="22">
        <f t="shared" si="5"/>
        <v>0.29999999999999982</v>
      </c>
      <c r="M39" s="22">
        <f t="shared" si="5"/>
        <v>0.31000000000000005</v>
      </c>
      <c r="N39" s="22">
        <f t="shared" si="5"/>
        <v>0.29999999999999982</v>
      </c>
      <c r="O39" s="22">
        <f t="shared" si="5"/>
        <v>0.29000000000000004</v>
      </c>
      <c r="P39" s="22">
        <f t="shared" si="5"/>
        <v>0.31000000000000005</v>
      </c>
      <c r="Q39" s="70">
        <f t="shared" si="5"/>
        <v>0.27000000000000024</v>
      </c>
      <c r="R39" s="55"/>
      <c r="S39" s="54">
        <f t="shared" si="6"/>
        <v>0</v>
      </c>
      <c r="T39" s="54">
        <f t="shared" si="6"/>
        <v>0</v>
      </c>
      <c r="U39" s="54">
        <f t="shared" si="6"/>
        <v>0</v>
      </c>
      <c r="V39" s="54">
        <f t="shared" si="6"/>
        <v>0</v>
      </c>
      <c r="W39" s="56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0.46000000000000041</v>
      </c>
      <c r="C40" s="54">
        <f t="shared" si="4"/>
        <v>0.38999999999999968</v>
      </c>
      <c r="D40" s="54">
        <f t="shared" si="4"/>
        <v>0.40000000000000036</v>
      </c>
      <c r="E40" s="54">
        <f t="shared" si="4"/>
        <v>0.26000000000000023</v>
      </c>
      <c r="F40" s="56">
        <f t="shared" si="4"/>
        <v>0.37000000000000011</v>
      </c>
      <c r="G40" s="71"/>
      <c r="H40" s="22">
        <f t="shared" si="5"/>
        <v>0.27000000000000024</v>
      </c>
      <c r="I40" s="22">
        <f t="shared" si="5"/>
        <v>0.29999999999999982</v>
      </c>
      <c r="J40" s="22">
        <f t="shared" si="5"/>
        <v>0.28000000000000025</v>
      </c>
      <c r="K40" s="22">
        <f t="shared" si="5"/>
        <v>0.29000000000000004</v>
      </c>
      <c r="L40" s="22">
        <f t="shared" si="5"/>
        <v>0.31000000000000005</v>
      </c>
      <c r="M40" s="22">
        <f t="shared" si="5"/>
        <v>0.31000000000000005</v>
      </c>
      <c r="N40" s="22">
        <f t="shared" si="5"/>
        <v>0.37000000000000011</v>
      </c>
      <c r="O40" s="22">
        <f t="shared" si="5"/>
        <v>0.27</v>
      </c>
      <c r="P40" s="22">
        <f t="shared" si="5"/>
        <v>0.31000000000000005</v>
      </c>
      <c r="Q40" s="70">
        <f t="shared" si="5"/>
        <v>0.31000000000000005</v>
      </c>
      <c r="R40" s="55"/>
      <c r="S40" s="54">
        <f t="shared" si="6"/>
        <v>0</v>
      </c>
      <c r="T40" s="54">
        <f t="shared" si="6"/>
        <v>0</v>
      </c>
      <c r="U40" s="54">
        <f t="shared" si="6"/>
        <v>0</v>
      </c>
      <c r="V40" s="54">
        <f t="shared" si="6"/>
        <v>0</v>
      </c>
      <c r="W40" s="56">
        <f t="shared" si="6"/>
        <v>0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0.35999999999999988</v>
      </c>
      <c r="C41" s="54">
        <f t="shared" si="4"/>
        <v>0.35000000000000009</v>
      </c>
      <c r="D41" s="54">
        <f t="shared" si="4"/>
        <v>0.3400000000000003</v>
      </c>
      <c r="E41" s="54">
        <f t="shared" si="4"/>
        <v>0.36000000000000032</v>
      </c>
      <c r="F41" s="56">
        <f t="shared" si="4"/>
        <v>0.33000000000000007</v>
      </c>
      <c r="G41" s="71"/>
      <c r="H41" s="22">
        <f t="shared" si="5"/>
        <v>0.28000000000000003</v>
      </c>
      <c r="I41" s="22">
        <f t="shared" si="5"/>
        <v>0.2799999999999998</v>
      </c>
      <c r="J41" s="22">
        <f t="shared" si="5"/>
        <v>0.29000000000000004</v>
      </c>
      <c r="K41" s="22">
        <f t="shared" si="5"/>
        <v>0.27</v>
      </c>
      <c r="L41" s="22">
        <f t="shared" si="5"/>
        <v>0.27400000000000002</v>
      </c>
      <c r="M41" s="22">
        <f t="shared" si="5"/>
        <v>0.33099999999999996</v>
      </c>
      <c r="N41" s="22">
        <f t="shared" si="5"/>
        <v>0.29000000000000004</v>
      </c>
      <c r="O41" s="22">
        <f t="shared" si="5"/>
        <v>0.19999999999999973</v>
      </c>
      <c r="P41" s="22">
        <f t="shared" si="5"/>
        <v>0.26000000000000023</v>
      </c>
      <c r="Q41" s="70">
        <f t="shared" si="5"/>
        <v>0.25</v>
      </c>
      <c r="R41" s="55"/>
      <c r="S41" s="54">
        <f t="shared" si="6"/>
        <v>0</v>
      </c>
      <c r="T41" s="54">
        <f t="shared" si="6"/>
        <v>0</v>
      </c>
      <c r="U41" s="54">
        <f t="shared" si="6"/>
        <v>0</v>
      </c>
      <c r="V41" s="54">
        <f t="shared" si="6"/>
        <v>0</v>
      </c>
      <c r="W41" s="56">
        <f t="shared" si="6"/>
        <v>0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0.43999999999999995</v>
      </c>
      <c r="C42" s="58">
        <f t="shared" si="4"/>
        <v>0.39000000000000012</v>
      </c>
      <c r="D42" s="58">
        <f t="shared" si="4"/>
        <v>0.35000000000000009</v>
      </c>
      <c r="E42" s="58">
        <f t="shared" si="4"/>
        <v>0.33000000000000007</v>
      </c>
      <c r="F42" s="59">
        <f t="shared" si="4"/>
        <v>0.39000000000000012</v>
      </c>
      <c r="G42" s="73"/>
      <c r="H42" s="36">
        <f t="shared" si="5"/>
        <v>0.29000000000000004</v>
      </c>
      <c r="I42" s="36">
        <f t="shared" si="5"/>
        <v>0.24000000000000021</v>
      </c>
      <c r="J42" s="36">
        <f t="shared" si="5"/>
        <v>0.22999999999999998</v>
      </c>
      <c r="K42" s="36">
        <f t="shared" si="5"/>
        <v>0.19999999999999973</v>
      </c>
      <c r="L42" s="36">
        <f t="shared" si="5"/>
        <v>0.25999999999999979</v>
      </c>
      <c r="M42" s="36">
        <f t="shared" si="5"/>
        <v>0.15000000000000036</v>
      </c>
      <c r="N42" s="36">
        <f t="shared" si="5"/>
        <v>0.25999999999999979</v>
      </c>
      <c r="O42" s="36">
        <f t="shared" si="5"/>
        <v>0.30000000000000027</v>
      </c>
      <c r="P42" s="36">
        <f t="shared" si="5"/>
        <v>0.28000000000000003</v>
      </c>
      <c r="Q42" s="74">
        <f t="shared" si="5"/>
        <v>0.25999999999999979</v>
      </c>
      <c r="R42" s="57"/>
      <c r="S42" s="58">
        <f t="shared" si="6"/>
        <v>0</v>
      </c>
      <c r="T42" s="58">
        <f t="shared" si="6"/>
        <v>0</v>
      </c>
      <c r="U42" s="58">
        <f t="shared" si="6"/>
        <v>0</v>
      </c>
      <c r="V42" s="58">
        <f t="shared" si="6"/>
        <v>0</v>
      </c>
      <c r="W42" s="59">
        <f t="shared" si="6"/>
        <v>0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0.31400000000000006</v>
      </c>
      <c r="C43" s="64" t="s">
        <v>51</v>
      </c>
      <c r="D43" s="60">
        <f>MAX(B33:F37)-MIN(B33:F37)</f>
        <v>0.14999999999999991</v>
      </c>
      <c r="E43" s="64" t="s">
        <v>50</v>
      </c>
      <c r="F43" s="61">
        <f>B43/(0.975/E27)</f>
        <v>0.54748717948717962</v>
      </c>
      <c r="G43" s="82" t="s">
        <v>65</v>
      </c>
      <c r="H43" s="60">
        <f>AVERAGE(H33:Q37)</f>
        <v>0.30820000000000008</v>
      </c>
      <c r="I43" s="64" t="s">
        <v>51</v>
      </c>
      <c r="J43" s="60">
        <f>MAX(H33:Q37)-MIN(H33:Q37)</f>
        <v>0.14999999999999991</v>
      </c>
      <c r="K43" s="64" t="s">
        <v>50</v>
      </c>
      <c r="L43" s="78">
        <f>H43/(0.975/K27)</f>
        <v>0.47415384615384626</v>
      </c>
      <c r="M43" s="79" t="s">
        <v>60</v>
      </c>
      <c r="N43" s="80">
        <f>1-(J43/2*H43)</f>
        <v>0.976885</v>
      </c>
      <c r="O43" s="84" t="s">
        <v>62</v>
      </c>
      <c r="P43" s="86">
        <f>MAX(H33:Q42)-MIN(H33:Q42)</f>
        <v>0.22999999999999954</v>
      </c>
      <c r="Q43" s="152"/>
      <c r="R43" s="82" t="s">
        <v>65</v>
      </c>
      <c r="S43" s="60">
        <f>AVERAGE(S33:W37)</f>
        <v>0</v>
      </c>
      <c r="T43" s="64" t="s">
        <v>51</v>
      </c>
      <c r="U43" s="60">
        <f>MAX(S33:W37)-MIN(S33:W37)</f>
        <v>0</v>
      </c>
      <c r="V43" s="64" t="s">
        <v>50</v>
      </c>
      <c r="W43" s="61">
        <f>S43/(0.975/V27)</f>
        <v>0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Y43/(0.975/AB27)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0.37400000000000011</v>
      </c>
      <c r="C44" s="65" t="s">
        <v>51</v>
      </c>
      <c r="D44" s="62">
        <f>MAX(B38:F42)-MIN(B38:F42)</f>
        <v>0.20000000000000018</v>
      </c>
      <c r="E44" s="65" t="s">
        <v>50</v>
      </c>
      <c r="F44" s="63">
        <f>B44/(0.975/E27)</f>
        <v>0.65210256410256429</v>
      </c>
      <c r="G44" s="83" t="s">
        <v>64</v>
      </c>
      <c r="H44" s="62">
        <f>AVERAGE(H39:Q42)</f>
        <v>0.28137500000000004</v>
      </c>
      <c r="I44" s="65" t="s">
        <v>51</v>
      </c>
      <c r="J44" s="62">
        <f>MAX(H38:Q42)-MIN(H38:Q42)</f>
        <v>0.21999999999999975</v>
      </c>
      <c r="K44" s="65" t="s">
        <v>50</v>
      </c>
      <c r="L44" s="75">
        <f>H44/(0.975/K27)</f>
        <v>0.43288461538461542</v>
      </c>
      <c r="M44" s="76" t="s">
        <v>60</v>
      </c>
      <c r="N44" s="81">
        <f>1-(J44/2*H44)</f>
        <v>0.96904875000000001</v>
      </c>
      <c r="O44" s="85" t="s">
        <v>63</v>
      </c>
      <c r="P44" s="87">
        <f>1-(P43/2*AVERAGE(H43:H44))</f>
        <v>0.96609943750000005</v>
      </c>
      <c r="Q44" s="153"/>
      <c r="R44" s="83" t="s">
        <v>64</v>
      </c>
      <c r="S44" s="62">
        <f>AVERAGE(S39:W42)</f>
        <v>0</v>
      </c>
      <c r="T44" s="65" t="s">
        <v>51</v>
      </c>
      <c r="U44" s="62">
        <f>MAX(S38:W42)-MIN(S38:W42)</f>
        <v>0</v>
      </c>
      <c r="V44" s="65" t="s">
        <v>50</v>
      </c>
      <c r="W44" s="63">
        <f>S44/(0.975/V27)</f>
        <v>0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Y44/(0.975/AB27)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557" priority="4" operator="notBetween">
      <formula>0.2</formula>
      <formula>0.404</formula>
    </cfRule>
  </conditionalFormatting>
  <conditionalFormatting sqref="E28">
    <cfRule type="cellIs" dxfId="556" priority="5" operator="notBetween">
      <formula>0.38</formula>
      <formula>0.72</formula>
    </cfRule>
  </conditionalFormatting>
  <conditionalFormatting sqref="K26">
    <cfRule type="cellIs" dxfId="555" priority="3" operator="notBetween">
      <formula>0.77</formula>
      <formula>0.91</formula>
    </cfRule>
  </conditionalFormatting>
  <conditionalFormatting sqref="K28">
    <cfRule type="cellIs" dxfId="554" priority="2" operator="notBetween">
      <formula>0.38</formula>
      <formula>0.72</formula>
    </cfRule>
  </conditionalFormatting>
  <conditionalFormatting sqref="AB26">
    <cfRule type="cellIs" dxfId="553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AECA-B565-4B20-8E69-4002265F3744}">
  <sheetPr>
    <pageSetUpPr fitToPage="1"/>
  </sheetPr>
  <dimension ref="A1:AH46"/>
  <sheetViews>
    <sheetView topLeftCell="H1" zoomScaleNormal="100" workbookViewId="0">
      <selection activeCell="W24" sqref="W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23" width="10.125" style="88" customWidth="1"/>
    <col min="24" max="24" width="13.25" style="88" customWidth="1"/>
    <col min="25" max="32" width="9" style="88" customWidth="1"/>
    <col min="33" max="34" width="9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3.09</v>
      </c>
      <c r="C4" s="91">
        <v>3.13</v>
      </c>
      <c r="D4" s="91">
        <v>3.14</v>
      </c>
      <c r="E4" s="91">
        <v>2.96</v>
      </c>
      <c r="F4" s="95">
        <v>2.79</v>
      </c>
      <c r="G4" s="23" t="s">
        <v>74</v>
      </c>
      <c r="H4" s="91">
        <v>2.16</v>
      </c>
      <c r="I4" s="91">
        <v>2.34</v>
      </c>
      <c r="J4" s="91">
        <v>2.4300000000000002</v>
      </c>
      <c r="K4" s="91">
        <v>2.41</v>
      </c>
      <c r="L4" s="91">
        <v>2.37</v>
      </c>
      <c r="M4" s="91">
        <v>2.4300000000000002</v>
      </c>
      <c r="N4" s="91">
        <v>2.37</v>
      </c>
      <c r="O4" s="91">
        <v>2.36</v>
      </c>
      <c r="P4" s="91">
        <v>2.23</v>
      </c>
      <c r="Q4" s="95">
        <v>2.17</v>
      </c>
      <c r="R4" s="108" t="s">
        <v>74</v>
      </c>
      <c r="S4" s="91">
        <v>3.2</v>
      </c>
      <c r="T4" s="91">
        <v>3.11</v>
      </c>
      <c r="U4" s="91">
        <v>3.08</v>
      </c>
      <c r="V4" s="91">
        <v>2.86</v>
      </c>
      <c r="W4" s="95">
        <v>2.83</v>
      </c>
      <c r="X4" s="23" t="s">
        <v>74</v>
      </c>
      <c r="Y4" s="91">
        <v>5.75</v>
      </c>
      <c r="Z4" s="91">
        <v>5.75</v>
      </c>
      <c r="AA4" s="91">
        <v>5.67</v>
      </c>
      <c r="AB4" s="91">
        <v>5.65</v>
      </c>
      <c r="AC4" s="91">
        <v>5.63</v>
      </c>
      <c r="AD4" s="91">
        <v>5.59</v>
      </c>
      <c r="AE4" s="91">
        <v>5.52</v>
      </c>
      <c r="AF4" s="91">
        <v>5.42</v>
      </c>
      <c r="AG4" s="91">
        <v>5.42</v>
      </c>
      <c r="AH4" s="95">
        <v>5.33</v>
      </c>
    </row>
    <row r="5" spans="1:34" ht="16.5" x14ac:dyDescent="0.35">
      <c r="A5" s="109"/>
      <c r="B5" s="91">
        <v>3.08</v>
      </c>
      <c r="C5" s="90">
        <v>3.11</v>
      </c>
      <c r="D5" s="90">
        <v>3.09</v>
      </c>
      <c r="E5" s="90">
        <v>2.9</v>
      </c>
      <c r="F5" s="94">
        <v>2.78</v>
      </c>
      <c r="G5" s="25"/>
      <c r="H5" s="91">
        <v>2.19</v>
      </c>
      <c r="I5" s="90">
        <v>2.3199999999999998</v>
      </c>
      <c r="J5" s="90">
        <v>2.38</v>
      </c>
      <c r="K5" s="90">
        <v>2.46</v>
      </c>
      <c r="L5" s="90">
        <v>2.36</v>
      </c>
      <c r="M5" s="90">
        <v>2.38</v>
      </c>
      <c r="N5" s="90">
        <v>2.4</v>
      </c>
      <c r="O5" s="90">
        <v>2.41</v>
      </c>
      <c r="P5" s="90">
        <v>2.2799999999999998</v>
      </c>
      <c r="Q5" s="94">
        <v>2.2400000000000002</v>
      </c>
      <c r="R5" s="109"/>
      <c r="S5" s="91">
        <v>3.08</v>
      </c>
      <c r="T5" s="90">
        <v>3.11</v>
      </c>
      <c r="U5" s="90">
        <v>3.16</v>
      </c>
      <c r="V5" s="90">
        <v>2.79</v>
      </c>
      <c r="W5" s="94">
        <v>2.81</v>
      </c>
      <c r="X5" s="25"/>
      <c r="Y5" s="91">
        <v>5.72</v>
      </c>
      <c r="Z5" s="90">
        <v>5.8</v>
      </c>
      <c r="AA5" s="90">
        <v>5.73</v>
      </c>
      <c r="AB5" s="90">
        <v>5.7</v>
      </c>
      <c r="AC5" s="90">
        <v>5.56</v>
      </c>
      <c r="AD5" s="90">
        <v>5.63</v>
      </c>
      <c r="AE5" s="90">
        <v>5.53</v>
      </c>
      <c r="AF5" s="90">
        <v>5.64</v>
      </c>
      <c r="AG5" s="90">
        <v>5.57</v>
      </c>
      <c r="AH5" s="94">
        <v>5.27</v>
      </c>
    </row>
    <row r="6" spans="1:34" ht="16.5" x14ac:dyDescent="0.35">
      <c r="A6" s="109"/>
      <c r="B6" s="91">
        <v>3.06</v>
      </c>
      <c r="C6" s="90">
        <v>3.16</v>
      </c>
      <c r="D6" s="90">
        <v>3.16</v>
      </c>
      <c r="E6" s="90">
        <v>2.96</v>
      </c>
      <c r="F6" s="94">
        <v>2.82</v>
      </c>
      <c r="G6" s="25"/>
      <c r="H6" s="91">
        <v>2.1800000000000002</v>
      </c>
      <c r="I6" s="90">
        <v>2.35</v>
      </c>
      <c r="J6" s="90">
        <v>2.33</v>
      </c>
      <c r="K6" s="90">
        <v>2.2999999999999998</v>
      </c>
      <c r="L6" s="90">
        <v>2.39</v>
      </c>
      <c r="M6" s="90">
        <v>2.3199999999999998</v>
      </c>
      <c r="N6" s="90">
        <v>2.35</v>
      </c>
      <c r="O6" s="90">
        <v>2.3199999999999998</v>
      </c>
      <c r="P6" s="90">
        <v>2.2999999999999998</v>
      </c>
      <c r="Q6" s="94">
        <v>2.2200000000000002</v>
      </c>
      <c r="R6" s="109"/>
      <c r="S6" s="91">
        <v>3.13</v>
      </c>
      <c r="T6" s="90">
        <v>3.21</v>
      </c>
      <c r="U6" s="90">
        <v>3.08</v>
      </c>
      <c r="V6" s="90">
        <v>2.97</v>
      </c>
      <c r="W6" s="94">
        <v>2.9</v>
      </c>
      <c r="X6" s="25"/>
      <c r="Y6" s="91">
        <v>5.72</v>
      </c>
      <c r="Z6" s="90">
        <v>5.69</v>
      </c>
      <c r="AA6" s="90">
        <v>5.93</v>
      </c>
      <c r="AB6" s="90">
        <v>5.69</v>
      </c>
      <c r="AC6" s="90">
        <v>5.72</v>
      </c>
      <c r="AD6" s="90">
        <v>5.63</v>
      </c>
      <c r="AE6" s="90">
        <v>5.53</v>
      </c>
      <c r="AF6" s="90">
        <v>5.56</v>
      </c>
      <c r="AG6" s="90">
        <v>5.53</v>
      </c>
      <c r="AH6" s="94">
        <v>5.39</v>
      </c>
    </row>
    <row r="7" spans="1:34" ht="16.5" x14ac:dyDescent="0.35">
      <c r="A7" s="109"/>
      <c r="B7" s="91">
        <v>3.1</v>
      </c>
      <c r="C7" s="90">
        <v>3.16</v>
      </c>
      <c r="D7" s="90">
        <v>3.04</v>
      </c>
      <c r="E7" s="90">
        <v>2.99</v>
      </c>
      <c r="F7" s="94">
        <v>2.82</v>
      </c>
      <c r="G7" s="25"/>
      <c r="H7" s="91">
        <v>2.15</v>
      </c>
      <c r="I7" s="90">
        <v>2.3199999999999998</v>
      </c>
      <c r="J7" s="90">
        <v>2.34</v>
      </c>
      <c r="K7" s="90">
        <v>2.33</v>
      </c>
      <c r="L7" s="90">
        <v>2.33</v>
      </c>
      <c r="M7" s="90">
        <v>2.36</v>
      </c>
      <c r="N7" s="90">
        <v>2.31</v>
      </c>
      <c r="O7" s="90">
        <v>2.3199999999999998</v>
      </c>
      <c r="P7" s="90">
        <v>2.2400000000000002</v>
      </c>
      <c r="Q7" s="94">
        <v>2.21</v>
      </c>
      <c r="R7" s="109"/>
      <c r="S7" s="91">
        <v>3.19</v>
      </c>
      <c r="T7" s="90">
        <v>3.15</v>
      </c>
      <c r="U7" s="90">
        <v>3.07</v>
      </c>
      <c r="V7" s="90">
        <v>2.94</v>
      </c>
      <c r="W7" s="94">
        <v>2.8</v>
      </c>
      <c r="X7" s="25"/>
      <c r="Y7" s="91">
        <v>5.65</v>
      </c>
      <c r="Z7" s="90">
        <v>5.7</v>
      </c>
      <c r="AA7" s="90">
        <v>5.8</v>
      </c>
      <c r="AB7" s="90">
        <v>5.71</v>
      </c>
      <c r="AC7" s="90">
        <v>5.66</v>
      </c>
      <c r="AD7" s="90">
        <v>5.66</v>
      </c>
      <c r="AE7" s="90">
        <v>5.61</v>
      </c>
      <c r="AF7" s="90">
        <v>5.62</v>
      </c>
      <c r="AG7" s="90">
        <v>5.57</v>
      </c>
      <c r="AH7" s="94">
        <v>5.32</v>
      </c>
    </row>
    <row r="8" spans="1:34" ht="16.5" x14ac:dyDescent="0.35">
      <c r="A8" s="109"/>
      <c r="B8" s="91">
        <v>3.08</v>
      </c>
      <c r="C8" s="90">
        <v>3.11</v>
      </c>
      <c r="D8" s="90">
        <v>3.15</v>
      </c>
      <c r="E8" s="90">
        <v>2.95</v>
      </c>
      <c r="F8" s="94">
        <v>2.84</v>
      </c>
      <c r="G8" s="25"/>
      <c r="H8" s="91">
        <v>2.2200000000000002</v>
      </c>
      <c r="I8" s="90">
        <v>2.33</v>
      </c>
      <c r="J8" s="90">
        <v>2.34</v>
      </c>
      <c r="K8" s="90">
        <v>2.41</v>
      </c>
      <c r="L8" s="90">
        <v>2.38</v>
      </c>
      <c r="M8" s="90">
        <v>2.36</v>
      </c>
      <c r="N8" s="90">
        <v>2.36</v>
      </c>
      <c r="O8" s="90">
        <v>2.3199999999999998</v>
      </c>
      <c r="P8" s="90">
        <v>2.29</v>
      </c>
      <c r="Q8" s="94">
        <v>2.19</v>
      </c>
      <c r="R8" s="109"/>
      <c r="S8" s="91">
        <v>3.17</v>
      </c>
      <c r="T8" s="90">
        <v>3.18</v>
      </c>
      <c r="U8" s="90">
        <v>3.16</v>
      </c>
      <c r="V8" s="90">
        <v>2.9</v>
      </c>
      <c r="W8" s="94">
        <v>2.79</v>
      </c>
      <c r="X8" s="25"/>
      <c r="Y8" s="91">
        <v>5.67</v>
      </c>
      <c r="Z8" s="90">
        <v>5.5</v>
      </c>
      <c r="AA8" s="90">
        <v>5.68</v>
      </c>
      <c r="AB8" s="90">
        <v>5.67</v>
      </c>
      <c r="AC8" s="90">
        <v>5.56</v>
      </c>
      <c r="AD8" s="90">
        <v>5.49</v>
      </c>
      <c r="AE8" s="90">
        <v>5.48</v>
      </c>
      <c r="AF8" s="90">
        <v>5.53</v>
      </c>
      <c r="AG8" s="90">
        <v>5.44</v>
      </c>
      <c r="AH8" s="94">
        <v>5.24</v>
      </c>
    </row>
    <row r="9" spans="1:34" ht="16.5" x14ac:dyDescent="0.35">
      <c r="A9" s="110"/>
      <c r="B9" s="90">
        <v>3.13</v>
      </c>
      <c r="C9" s="90">
        <v>3.13</v>
      </c>
      <c r="D9" s="90">
        <v>3.11</v>
      </c>
      <c r="E9" s="90">
        <v>2.84</v>
      </c>
      <c r="F9" s="94">
        <v>2.8</v>
      </c>
      <c r="G9" s="25"/>
      <c r="H9" s="90">
        <v>2.2400000000000002</v>
      </c>
      <c r="I9" s="90">
        <v>2.4</v>
      </c>
      <c r="J9" s="90">
        <v>2.36</v>
      </c>
      <c r="K9" s="90">
        <v>2.33</v>
      </c>
      <c r="L9" s="90">
        <v>2.2999999999999998</v>
      </c>
      <c r="M9" s="90">
        <v>2.38</v>
      </c>
      <c r="N9" s="90">
        <v>2.37</v>
      </c>
      <c r="O9" s="90">
        <v>2.29</v>
      </c>
      <c r="P9" s="90">
        <v>2.2599999999999998</v>
      </c>
      <c r="Q9" s="94">
        <v>2.21</v>
      </c>
      <c r="R9" s="110"/>
      <c r="S9" s="90">
        <v>3.12</v>
      </c>
      <c r="T9" s="90">
        <v>3.13</v>
      </c>
      <c r="U9" s="90">
        <v>3.13</v>
      </c>
      <c r="V9" s="90">
        <v>2.93</v>
      </c>
      <c r="W9" s="94">
        <v>2.81</v>
      </c>
      <c r="X9" s="25"/>
      <c r="Y9" s="90">
        <v>5.29</v>
      </c>
      <c r="Z9" s="90">
        <v>5.38</v>
      </c>
      <c r="AA9" s="90">
        <v>5.66</v>
      </c>
      <c r="AB9" s="90">
        <v>5.68</v>
      </c>
      <c r="AC9" s="90">
        <v>5.65</v>
      </c>
      <c r="AD9" s="90">
        <v>5.55</v>
      </c>
      <c r="AE9" s="90">
        <v>5.47</v>
      </c>
      <c r="AF9" s="90">
        <v>5.35</v>
      </c>
      <c r="AG9" s="90">
        <v>5.34</v>
      </c>
      <c r="AH9" s="94">
        <v>5.32</v>
      </c>
    </row>
    <row r="10" spans="1:34" ht="16.5" x14ac:dyDescent="0.35">
      <c r="A10" s="111"/>
      <c r="B10" s="90">
        <v>3.17</v>
      </c>
      <c r="C10" s="90">
        <v>3.21</v>
      </c>
      <c r="D10" s="90">
        <v>2.99</v>
      </c>
      <c r="E10" s="90">
        <v>2.79</v>
      </c>
      <c r="F10" s="94">
        <v>2.88</v>
      </c>
      <c r="G10" s="31"/>
      <c r="H10" s="90">
        <v>2.17</v>
      </c>
      <c r="I10" s="90">
        <v>2.35</v>
      </c>
      <c r="J10" s="90">
        <v>2.44</v>
      </c>
      <c r="K10" s="90">
        <v>2.42</v>
      </c>
      <c r="L10" s="90">
        <v>2.33</v>
      </c>
      <c r="M10" s="90">
        <v>2.39</v>
      </c>
      <c r="N10" s="90">
        <v>2.39</v>
      </c>
      <c r="O10" s="90">
        <v>2.36</v>
      </c>
      <c r="P10" s="90">
        <v>2.2599999999999998</v>
      </c>
      <c r="Q10" s="94">
        <v>2.2799999999999998</v>
      </c>
      <c r="R10" s="111"/>
      <c r="S10" s="90">
        <v>3.05</v>
      </c>
      <c r="T10" s="90">
        <v>3.18</v>
      </c>
      <c r="U10" s="90">
        <v>3.15</v>
      </c>
      <c r="V10" s="90">
        <v>2.91</v>
      </c>
      <c r="W10" s="94">
        <v>2.81</v>
      </c>
      <c r="X10" s="31"/>
      <c r="Y10" s="90">
        <v>5.24</v>
      </c>
      <c r="Z10" s="90">
        <v>5.58</v>
      </c>
      <c r="AA10" s="90">
        <v>5.68</v>
      </c>
      <c r="AB10" s="90">
        <v>5.79</v>
      </c>
      <c r="AC10" s="90">
        <v>5.73</v>
      </c>
      <c r="AD10" s="90">
        <v>5.55</v>
      </c>
      <c r="AE10" s="90">
        <v>5.49</v>
      </c>
      <c r="AF10" s="90">
        <v>5.3</v>
      </c>
      <c r="AG10" s="90">
        <v>5.37</v>
      </c>
      <c r="AH10" s="94">
        <v>5.27</v>
      </c>
    </row>
    <row r="11" spans="1:34" ht="16.5" x14ac:dyDescent="0.35">
      <c r="A11" s="109"/>
      <c r="B11" s="96">
        <v>3.17</v>
      </c>
      <c r="C11" s="96">
        <v>3.12</v>
      </c>
      <c r="D11" s="96">
        <v>2.99</v>
      </c>
      <c r="E11" s="96">
        <v>2.9</v>
      </c>
      <c r="F11" s="97">
        <v>2.87</v>
      </c>
      <c r="G11" s="23"/>
      <c r="H11" s="96">
        <v>2.2200000000000002</v>
      </c>
      <c r="I11" s="96">
        <v>2.35</v>
      </c>
      <c r="J11" s="96">
        <v>2.42</v>
      </c>
      <c r="K11" s="96">
        <v>2.42</v>
      </c>
      <c r="L11" s="96">
        <v>2.35</v>
      </c>
      <c r="M11" s="96">
        <v>2.38</v>
      </c>
      <c r="N11" s="96">
        <v>2.35</v>
      </c>
      <c r="O11" s="96">
        <v>2.38</v>
      </c>
      <c r="P11" s="96">
        <v>2.29</v>
      </c>
      <c r="Q11" s="97">
        <v>2.27</v>
      </c>
      <c r="R11" s="109"/>
      <c r="S11" s="96">
        <v>3.09</v>
      </c>
      <c r="T11" s="96">
        <v>3.15</v>
      </c>
      <c r="U11" s="96">
        <v>3.15</v>
      </c>
      <c r="V11" s="96">
        <v>2.95</v>
      </c>
      <c r="W11" s="97">
        <v>2.8</v>
      </c>
      <c r="X11" s="23"/>
      <c r="Y11" s="96">
        <v>5.19</v>
      </c>
      <c r="Z11" s="96">
        <v>5.49</v>
      </c>
      <c r="AA11" s="96">
        <v>5.59</v>
      </c>
      <c r="AB11" s="96">
        <v>5.65</v>
      </c>
      <c r="AC11" s="96">
        <v>5.61</v>
      </c>
      <c r="AD11" s="96">
        <v>5.47</v>
      </c>
      <c r="AE11" s="96">
        <v>5.46</v>
      </c>
      <c r="AF11" s="96">
        <v>5.34</v>
      </c>
      <c r="AG11" s="96">
        <v>5.39</v>
      </c>
      <c r="AH11" s="97">
        <v>5.33</v>
      </c>
    </row>
    <row r="12" spans="1:34" ht="16.5" x14ac:dyDescent="0.35">
      <c r="A12" s="109"/>
      <c r="B12" s="90">
        <v>3.14</v>
      </c>
      <c r="C12" s="90">
        <v>3.16</v>
      </c>
      <c r="D12" s="90">
        <v>3.12</v>
      </c>
      <c r="E12" s="90">
        <v>3.82</v>
      </c>
      <c r="F12" s="94">
        <v>2.86</v>
      </c>
      <c r="G12" s="25"/>
      <c r="H12" s="90">
        <v>2.14</v>
      </c>
      <c r="I12" s="90">
        <v>2.37</v>
      </c>
      <c r="J12" s="90">
        <v>2.37</v>
      </c>
      <c r="K12" s="90">
        <v>2.33</v>
      </c>
      <c r="L12" s="90">
        <v>2.33</v>
      </c>
      <c r="M12" s="90">
        <v>2.34</v>
      </c>
      <c r="N12" s="90">
        <v>2.2999999999999998</v>
      </c>
      <c r="O12" s="90">
        <v>2.31</v>
      </c>
      <c r="P12" s="90">
        <v>2.25</v>
      </c>
      <c r="Q12" s="94">
        <v>2.2599999999999998</v>
      </c>
      <c r="R12" s="109"/>
      <c r="S12" s="90">
        <v>3.02</v>
      </c>
      <c r="T12" s="90">
        <v>3.09</v>
      </c>
      <c r="U12" s="90">
        <v>3.1</v>
      </c>
      <c r="V12" s="90">
        <v>2.92</v>
      </c>
      <c r="W12" s="94">
        <v>2.81</v>
      </c>
      <c r="X12" s="25"/>
      <c r="Y12" s="90">
        <v>5.19</v>
      </c>
      <c r="Z12" s="90">
        <v>5.7</v>
      </c>
      <c r="AA12" s="90">
        <v>5.75</v>
      </c>
      <c r="AB12" s="90">
        <v>5.74</v>
      </c>
      <c r="AC12" s="90">
        <v>5.64</v>
      </c>
      <c r="AD12" s="90">
        <v>5.57</v>
      </c>
      <c r="AE12" s="90">
        <v>5.36</v>
      </c>
      <c r="AF12" s="90">
        <v>5.47</v>
      </c>
      <c r="AG12" s="90">
        <v>5.39</v>
      </c>
      <c r="AH12" s="94">
        <v>5.19</v>
      </c>
    </row>
    <row r="13" spans="1:34" thickBot="1" x14ac:dyDescent="0.4">
      <c r="A13" s="112"/>
      <c r="B13" s="92">
        <v>3.15</v>
      </c>
      <c r="C13" s="92">
        <v>3.23</v>
      </c>
      <c r="D13" s="92">
        <v>3.11</v>
      </c>
      <c r="E13" s="92">
        <v>2.84</v>
      </c>
      <c r="F13" s="93">
        <v>2.9</v>
      </c>
      <c r="G13" s="33"/>
      <c r="H13" s="92">
        <v>2.16</v>
      </c>
      <c r="I13" s="92">
        <v>2.34</v>
      </c>
      <c r="J13" s="92">
        <v>2.36</v>
      </c>
      <c r="K13" s="92">
        <v>2.35</v>
      </c>
      <c r="L13" s="92">
        <v>2.2999999999999998</v>
      </c>
      <c r="M13" s="92">
        <v>2.34</v>
      </c>
      <c r="N13" s="92">
        <v>2.3199999999999998</v>
      </c>
      <c r="O13" s="92">
        <v>2.2599999999999998</v>
      </c>
      <c r="P13" s="92">
        <v>2.2400000000000002</v>
      </c>
      <c r="Q13" s="93">
        <v>2.23</v>
      </c>
      <c r="R13" s="112"/>
      <c r="S13" s="92">
        <v>3.07</v>
      </c>
      <c r="T13" s="92">
        <v>3.1</v>
      </c>
      <c r="U13" s="92">
        <v>3.15</v>
      </c>
      <c r="V13" s="92">
        <v>2.97</v>
      </c>
      <c r="W13" s="93">
        <v>2.88</v>
      </c>
      <c r="X13" s="33"/>
      <c r="Y13" s="92">
        <v>5.24</v>
      </c>
      <c r="Z13" s="92">
        <v>5.47</v>
      </c>
      <c r="AA13" s="92">
        <v>5.55</v>
      </c>
      <c r="AB13" s="92">
        <v>5.7</v>
      </c>
      <c r="AC13" s="92">
        <v>5.59</v>
      </c>
      <c r="AD13" s="92">
        <v>5.53</v>
      </c>
      <c r="AE13" s="92">
        <v>5.44</v>
      </c>
      <c r="AF13" s="92">
        <v>5.23</v>
      </c>
      <c r="AG13" s="92">
        <v>5.3</v>
      </c>
      <c r="AH13" s="93">
        <v>5.17</v>
      </c>
    </row>
    <row r="14" spans="1:34" ht="16.5" x14ac:dyDescent="0.35">
      <c r="A14" s="113" t="s">
        <v>75</v>
      </c>
      <c r="B14" s="114">
        <v>2.83</v>
      </c>
      <c r="C14" s="115">
        <v>2.82</v>
      </c>
      <c r="D14" s="115">
        <v>2.83</v>
      </c>
      <c r="E14" s="115">
        <v>2.63</v>
      </c>
      <c r="F14" s="116">
        <v>2.4900000000000002</v>
      </c>
      <c r="G14" s="113" t="s">
        <v>75</v>
      </c>
      <c r="H14" s="115">
        <v>2.0299999999999998</v>
      </c>
      <c r="I14" s="115">
        <v>2.14</v>
      </c>
      <c r="J14" s="115">
        <v>2.2000000000000002</v>
      </c>
      <c r="K14" s="115">
        <v>2.16</v>
      </c>
      <c r="L14" s="115">
        <v>2.15</v>
      </c>
      <c r="M14" s="115">
        <v>2.15</v>
      </c>
      <c r="N14" s="115">
        <v>2.11</v>
      </c>
      <c r="O14" s="115">
        <v>2.1</v>
      </c>
      <c r="P14" s="115">
        <v>2.0099999999999998</v>
      </c>
      <c r="Q14" s="116">
        <v>1.99</v>
      </c>
      <c r="R14" s="113" t="s">
        <v>75</v>
      </c>
      <c r="S14" s="114">
        <v>2.0699999999999998</v>
      </c>
      <c r="T14" s="115">
        <v>2.0099999999999998</v>
      </c>
      <c r="U14" s="115">
        <v>1.94</v>
      </c>
      <c r="V14" s="115">
        <v>1.68</v>
      </c>
      <c r="W14" s="116">
        <v>1.64</v>
      </c>
      <c r="X14" s="113" t="s">
        <v>75</v>
      </c>
      <c r="Y14" s="115">
        <v>4.38</v>
      </c>
      <c r="Z14" s="115">
        <v>4.45</v>
      </c>
      <c r="AA14" s="115">
        <v>4.4400000000000004</v>
      </c>
      <c r="AB14" s="115">
        <v>4.3099999999999996</v>
      </c>
      <c r="AC14" s="115">
        <v>4.21</v>
      </c>
      <c r="AD14" s="115">
        <v>4.2</v>
      </c>
      <c r="AE14" s="115">
        <v>4.08</v>
      </c>
      <c r="AF14" s="115">
        <v>4.04</v>
      </c>
      <c r="AG14" s="115">
        <v>4.08</v>
      </c>
      <c r="AH14" s="116">
        <v>3.87</v>
      </c>
    </row>
    <row r="15" spans="1:34" ht="16.5" x14ac:dyDescent="0.35">
      <c r="A15" s="14"/>
      <c r="B15" s="98">
        <v>2.84</v>
      </c>
      <c r="C15" s="98">
        <v>2.91</v>
      </c>
      <c r="D15" s="98">
        <v>2.88</v>
      </c>
      <c r="E15" s="98">
        <v>2.65</v>
      </c>
      <c r="F15" s="99">
        <v>2.5299999999999998</v>
      </c>
      <c r="G15" s="25"/>
      <c r="H15" s="98">
        <v>1.98</v>
      </c>
      <c r="I15" s="98">
        <v>2.12</v>
      </c>
      <c r="J15" s="98">
        <v>2.17</v>
      </c>
      <c r="K15" s="98">
        <v>2.19</v>
      </c>
      <c r="L15" s="98">
        <v>2.14</v>
      </c>
      <c r="M15" s="98">
        <v>2.15</v>
      </c>
      <c r="N15" s="98">
        <v>2.19</v>
      </c>
      <c r="O15" s="98">
        <v>2.17</v>
      </c>
      <c r="P15" s="98">
        <v>2.0099999999999998</v>
      </c>
      <c r="Q15" s="99">
        <v>1.98</v>
      </c>
      <c r="R15" s="14"/>
      <c r="S15" s="98">
        <v>2.0099999999999998</v>
      </c>
      <c r="T15" s="98">
        <v>1.98</v>
      </c>
      <c r="U15" s="98">
        <v>1.91</v>
      </c>
      <c r="V15" s="98">
        <v>1.68</v>
      </c>
      <c r="W15" s="99">
        <v>1.63</v>
      </c>
      <c r="X15" s="25"/>
      <c r="Y15" s="98">
        <v>4.42</v>
      </c>
      <c r="Z15" s="98">
        <v>4.42</v>
      </c>
      <c r="AA15" s="98">
        <v>4.41</v>
      </c>
      <c r="AB15" s="98">
        <v>4.33</v>
      </c>
      <c r="AC15" s="98">
        <v>4.3099999999999996</v>
      </c>
      <c r="AD15" s="98">
        <v>4.24</v>
      </c>
      <c r="AE15" s="98">
        <v>4.2</v>
      </c>
      <c r="AF15" s="98">
        <v>4.13</v>
      </c>
      <c r="AG15" s="98">
        <v>4.1100000000000003</v>
      </c>
      <c r="AH15" s="99">
        <v>3.83</v>
      </c>
    </row>
    <row r="16" spans="1:34" ht="16.5" x14ac:dyDescent="0.35">
      <c r="A16" s="14"/>
      <c r="B16" s="98">
        <v>2.81</v>
      </c>
      <c r="C16" s="98">
        <v>2.86</v>
      </c>
      <c r="D16" s="98">
        <v>2.82</v>
      </c>
      <c r="E16" s="98">
        <v>2.66</v>
      </c>
      <c r="F16" s="99">
        <v>2.5299999999999998</v>
      </c>
      <c r="G16" s="25"/>
      <c r="H16" s="98">
        <v>1.95</v>
      </c>
      <c r="I16" s="98">
        <v>2.0499999999999998</v>
      </c>
      <c r="J16" s="98">
        <v>2.12</v>
      </c>
      <c r="K16" s="98">
        <v>2.13</v>
      </c>
      <c r="L16" s="98">
        <v>2.12</v>
      </c>
      <c r="M16" s="98">
        <v>2.13</v>
      </c>
      <c r="N16" s="98">
        <v>2.09</v>
      </c>
      <c r="O16" s="98">
        <v>2.11</v>
      </c>
      <c r="P16" s="98">
        <v>2.04</v>
      </c>
      <c r="Q16" s="99">
        <v>1.97</v>
      </c>
      <c r="R16" s="14"/>
      <c r="S16" s="98">
        <v>2.04</v>
      </c>
      <c r="T16" s="98">
        <v>2</v>
      </c>
      <c r="U16" s="98">
        <v>1.88</v>
      </c>
      <c r="V16" s="98">
        <v>1.75</v>
      </c>
      <c r="W16" s="99">
        <v>1.64</v>
      </c>
      <c r="X16" s="25"/>
      <c r="Y16" s="98">
        <v>4.41</v>
      </c>
      <c r="Z16" s="98">
        <v>4.45</v>
      </c>
      <c r="AA16" s="98">
        <v>4.47</v>
      </c>
      <c r="AB16" s="98">
        <v>4.37</v>
      </c>
      <c r="AC16" s="98">
        <v>4.34</v>
      </c>
      <c r="AD16" s="98">
        <v>4.2699999999999996</v>
      </c>
      <c r="AE16" s="98">
        <v>4.13</v>
      </c>
      <c r="AF16" s="98">
        <v>4.12</v>
      </c>
      <c r="AG16" s="98">
        <v>4.05</v>
      </c>
      <c r="AH16" s="99">
        <v>3.89</v>
      </c>
    </row>
    <row r="17" spans="1:34" ht="16.5" x14ac:dyDescent="0.35">
      <c r="A17" s="14"/>
      <c r="B17" s="98">
        <v>2.82</v>
      </c>
      <c r="C17" s="98">
        <v>2.87</v>
      </c>
      <c r="D17" s="98">
        <v>2.86</v>
      </c>
      <c r="E17" s="98">
        <v>2.65</v>
      </c>
      <c r="F17" s="99">
        <v>2.54</v>
      </c>
      <c r="G17" s="25"/>
      <c r="H17" s="98">
        <v>1.97</v>
      </c>
      <c r="I17" s="98">
        <v>2.09</v>
      </c>
      <c r="J17" s="98">
        <v>2.15</v>
      </c>
      <c r="K17" s="98">
        <v>2.11</v>
      </c>
      <c r="L17" s="98">
        <v>2.11</v>
      </c>
      <c r="M17" s="98">
        <v>2.1</v>
      </c>
      <c r="N17" s="98">
        <v>2.0499999999999998</v>
      </c>
      <c r="O17" s="98">
        <v>2.08</v>
      </c>
      <c r="P17" s="98">
        <v>2.0099999999999998</v>
      </c>
      <c r="Q17" s="99">
        <v>2.0299999999999998</v>
      </c>
      <c r="R17" s="14"/>
      <c r="S17" s="98">
        <v>2.0099999999999998</v>
      </c>
      <c r="T17" s="98">
        <v>1.98</v>
      </c>
      <c r="U17" s="98">
        <v>1.9</v>
      </c>
      <c r="V17" s="98">
        <v>1.74</v>
      </c>
      <c r="W17" s="99">
        <v>1.63</v>
      </c>
      <c r="X17" s="25"/>
      <c r="Y17" s="98">
        <v>4.3899999999999997</v>
      </c>
      <c r="Z17" s="98">
        <v>4.4000000000000004</v>
      </c>
      <c r="AA17" s="98">
        <v>4.38</v>
      </c>
      <c r="AB17" s="98">
        <v>4.34</v>
      </c>
      <c r="AC17" s="98">
        <v>4.28</v>
      </c>
      <c r="AD17" s="98">
        <v>4.28</v>
      </c>
      <c r="AE17" s="98">
        <v>4.17</v>
      </c>
      <c r="AF17" s="98">
        <v>4.1900000000000004</v>
      </c>
      <c r="AG17" s="98">
        <v>4.0999999999999996</v>
      </c>
      <c r="AH17" s="99">
        <v>3.88</v>
      </c>
    </row>
    <row r="18" spans="1:34" ht="16.5" x14ac:dyDescent="0.35">
      <c r="A18" s="14"/>
      <c r="B18" s="98">
        <v>2.83</v>
      </c>
      <c r="C18" s="98">
        <v>2.84</v>
      </c>
      <c r="D18" s="98">
        <v>2.8</v>
      </c>
      <c r="E18" s="98">
        <v>2.62</v>
      </c>
      <c r="F18" s="99">
        <v>2.56</v>
      </c>
      <c r="G18" s="25"/>
      <c r="H18" s="98">
        <v>2</v>
      </c>
      <c r="I18" s="98">
        <v>2.0699999999999998</v>
      </c>
      <c r="J18" s="98">
        <v>2.17</v>
      </c>
      <c r="K18" s="98">
        <v>2.19</v>
      </c>
      <c r="L18" s="98">
        <v>2.12</v>
      </c>
      <c r="M18" s="98">
        <v>2.08</v>
      </c>
      <c r="N18" s="98">
        <v>2.12</v>
      </c>
      <c r="O18" s="98">
        <v>2.12</v>
      </c>
      <c r="P18" s="98">
        <v>2</v>
      </c>
      <c r="Q18" s="99">
        <v>1.97</v>
      </c>
      <c r="R18" s="14"/>
      <c r="S18" s="98">
        <v>2.0099999999999998</v>
      </c>
      <c r="T18" s="98">
        <v>2.0099999999999998</v>
      </c>
      <c r="U18" s="98">
        <v>1.93</v>
      </c>
      <c r="V18" s="98">
        <v>1.66</v>
      </c>
      <c r="W18" s="99">
        <v>1.63</v>
      </c>
      <c r="X18" s="25"/>
      <c r="Y18" s="98">
        <v>4.28</v>
      </c>
      <c r="Z18" s="98">
        <v>4.29</v>
      </c>
      <c r="AA18" s="98">
        <v>4.26</v>
      </c>
      <c r="AB18" s="98">
        <v>4.2</v>
      </c>
      <c r="AC18" s="98">
        <v>4.26</v>
      </c>
      <c r="AD18" s="98">
        <v>4.22</v>
      </c>
      <c r="AE18" s="98">
        <v>4.0599999999999996</v>
      </c>
      <c r="AF18" s="98">
        <v>4.05</v>
      </c>
      <c r="AG18" s="98">
        <v>4.09</v>
      </c>
      <c r="AH18" s="99">
        <v>3.79</v>
      </c>
    </row>
    <row r="19" spans="1:34" ht="16.5" x14ac:dyDescent="0.35">
      <c r="A19" s="14"/>
      <c r="B19" s="98">
        <v>2.89</v>
      </c>
      <c r="C19" s="98">
        <v>2.91</v>
      </c>
      <c r="D19" s="98">
        <v>2.82</v>
      </c>
      <c r="E19" s="98">
        <v>2.6</v>
      </c>
      <c r="F19" s="99">
        <v>2.56</v>
      </c>
      <c r="G19" s="25"/>
      <c r="H19" s="98">
        <v>1.94</v>
      </c>
      <c r="I19" s="98">
        <v>2.1</v>
      </c>
      <c r="J19" s="98">
        <v>2.12</v>
      </c>
      <c r="K19" s="98">
        <v>2.1</v>
      </c>
      <c r="L19" s="98">
        <v>2.09</v>
      </c>
      <c r="M19" s="98">
        <v>2.13</v>
      </c>
      <c r="N19" s="98">
        <v>2.09</v>
      </c>
      <c r="O19" s="98">
        <v>2</v>
      </c>
      <c r="P19" s="98">
        <v>1.96</v>
      </c>
      <c r="Q19" s="99">
        <v>1.94</v>
      </c>
      <c r="R19" s="14"/>
      <c r="S19" s="98">
        <v>2.12</v>
      </c>
      <c r="T19" s="98">
        <v>2.21</v>
      </c>
      <c r="U19" s="98">
        <v>2.23</v>
      </c>
      <c r="V19" s="98">
        <v>2</v>
      </c>
      <c r="W19" s="99">
        <v>1.84</v>
      </c>
      <c r="X19" s="25"/>
      <c r="Y19" s="98">
        <v>3.91</v>
      </c>
      <c r="Z19" s="98">
        <v>4.3099999999999996</v>
      </c>
      <c r="AA19" s="98">
        <v>4.47</v>
      </c>
      <c r="AB19" s="98">
        <v>4.43</v>
      </c>
      <c r="AC19" s="98">
        <v>4.5199999999999996</v>
      </c>
      <c r="AD19" s="98">
        <v>4.3899999999999997</v>
      </c>
      <c r="AE19" s="98">
        <v>4.2699999999999996</v>
      </c>
      <c r="AF19" s="98">
        <v>4.1399999999999997</v>
      </c>
      <c r="AG19" s="98">
        <v>4.22</v>
      </c>
      <c r="AH19" s="99">
        <v>4.12</v>
      </c>
    </row>
    <row r="20" spans="1:34" ht="16.5" x14ac:dyDescent="0.35">
      <c r="A20" s="14"/>
      <c r="B20" s="98">
        <v>2.88</v>
      </c>
      <c r="C20" s="98">
        <v>2.96</v>
      </c>
      <c r="D20" s="98">
        <v>2.83</v>
      </c>
      <c r="E20" s="98">
        <v>2.63</v>
      </c>
      <c r="F20" s="99">
        <v>2.59</v>
      </c>
      <c r="G20" s="25"/>
      <c r="H20" s="98">
        <v>1.97</v>
      </c>
      <c r="I20" s="98">
        <v>2.09</v>
      </c>
      <c r="J20" s="98">
        <v>2.11</v>
      </c>
      <c r="K20" s="98">
        <v>2.12</v>
      </c>
      <c r="L20" s="98">
        <v>2.1</v>
      </c>
      <c r="M20" s="98">
        <v>2.15</v>
      </c>
      <c r="N20" s="98">
        <v>2.09</v>
      </c>
      <c r="O20" s="98">
        <v>2.0499999999999998</v>
      </c>
      <c r="P20" s="98">
        <v>2.0099999999999998</v>
      </c>
      <c r="Q20" s="99">
        <v>2</v>
      </c>
      <c r="R20" s="14"/>
      <c r="S20" s="98">
        <v>2.14</v>
      </c>
      <c r="T20" s="98">
        <v>2.21</v>
      </c>
      <c r="U20" s="98">
        <v>2.23</v>
      </c>
      <c r="V20" s="98">
        <v>1.97</v>
      </c>
      <c r="W20" s="99">
        <v>1.88</v>
      </c>
      <c r="X20" s="25"/>
      <c r="Y20" s="98">
        <v>3.94</v>
      </c>
      <c r="Z20" s="98">
        <v>4.3899999999999997</v>
      </c>
      <c r="AA20" s="98">
        <v>4.5199999999999996</v>
      </c>
      <c r="AB20" s="98">
        <v>4.49</v>
      </c>
      <c r="AC20" s="98">
        <v>4.53</v>
      </c>
      <c r="AD20" s="98">
        <v>4.45</v>
      </c>
      <c r="AE20" s="98">
        <v>4.2699999999999996</v>
      </c>
      <c r="AF20" s="98">
        <v>4.2</v>
      </c>
      <c r="AG20" s="98">
        <v>4.24</v>
      </c>
      <c r="AH20" s="99">
        <v>4.1500000000000004</v>
      </c>
    </row>
    <row r="21" spans="1:34" ht="16.5" x14ac:dyDescent="0.35">
      <c r="A21" s="14"/>
      <c r="B21" s="98">
        <v>2.89</v>
      </c>
      <c r="C21" s="98">
        <v>2.93</v>
      </c>
      <c r="D21" s="98">
        <v>2.84</v>
      </c>
      <c r="E21" s="98">
        <v>2.67</v>
      </c>
      <c r="F21" s="99">
        <v>2.59</v>
      </c>
      <c r="G21" s="25"/>
      <c r="H21" s="98">
        <v>1.96</v>
      </c>
      <c r="I21" s="98">
        <v>2.11</v>
      </c>
      <c r="J21" s="98">
        <v>2.11</v>
      </c>
      <c r="K21" s="98">
        <v>2.13</v>
      </c>
      <c r="L21" s="98">
        <v>2.15</v>
      </c>
      <c r="M21" s="98">
        <v>2.17</v>
      </c>
      <c r="N21" s="98">
        <v>2.13</v>
      </c>
      <c r="O21" s="98">
        <v>2.08</v>
      </c>
      <c r="P21" s="98">
        <v>2.0099999999999998</v>
      </c>
      <c r="Q21" s="99">
        <v>2</v>
      </c>
      <c r="R21" s="14"/>
      <c r="S21" s="98">
        <v>2.17</v>
      </c>
      <c r="T21" s="98">
        <v>2.17</v>
      </c>
      <c r="U21" s="98">
        <v>2.1800000000000002</v>
      </c>
      <c r="V21" s="98">
        <v>1.99</v>
      </c>
      <c r="W21" s="99">
        <v>1.84</v>
      </c>
      <c r="X21" s="25"/>
      <c r="Y21" s="98">
        <v>3.91</v>
      </c>
      <c r="Z21" s="98">
        <v>4.34</v>
      </c>
      <c r="AA21" s="98">
        <v>4.45</v>
      </c>
      <c r="AB21" s="98">
        <v>4.5</v>
      </c>
      <c r="AC21" s="98">
        <v>4.47</v>
      </c>
      <c r="AD21" s="98">
        <v>4.4400000000000004</v>
      </c>
      <c r="AE21" s="98">
        <v>4.25</v>
      </c>
      <c r="AF21" s="98">
        <v>4.18</v>
      </c>
      <c r="AG21" s="98">
        <v>4.2300000000000004</v>
      </c>
      <c r="AH21" s="99">
        <v>4.22</v>
      </c>
    </row>
    <row r="22" spans="1:34" ht="16.5" x14ac:dyDescent="0.35">
      <c r="A22" s="14"/>
      <c r="B22" s="98">
        <v>2.85</v>
      </c>
      <c r="C22" s="98">
        <v>2.93</v>
      </c>
      <c r="D22" s="98">
        <v>2.85</v>
      </c>
      <c r="E22" s="98">
        <v>2.59</v>
      </c>
      <c r="F22" s="99">
        <v>2.58</v>
      </c>
      <c r="G22" s="25"/>
      <c r="H22" s="98">
        <v>1.94</v>
      </c>
      <c r="I22" s="98">
        <v>2.13</v>
      </c>
      <c r="J22" s="98">
        <v>2.16</v>
      </c>
      <c r="K22" s="98">
        <v>2.12</v>
      </c>
      <c r="L22" s="98">
        <v>2.11</v>
      </c>
      <c r="M22" s="98">
        <v>2.13</v>
      </c>
      <c r="N22" s="98">
        <v>2.06</v>
      </c>
      <c r="O22" s="98">
        <v>2.0299999999999998</v>
      </c>
      <c r="P22" s="98">
        <v>1.98</v>
      </c>
      <c r="Q22" s="99">
        <v>2.0099999999999998</v>
      </c>
      <c r="R22" s="14"/>
      <c r="S22" s="98">
        <v>2.15</v>
      </c>
      <c r="T22" s="98">
        <v>2.19</v>
      </c>
      <c r="U22" s="98">
        <v>2.2000000000000002</v>
      </c>
      <c r="V22" s="98">
        <v>1.98</v>
      </c>
      <c r="W22" s="99">
        <v>1.86</v>
      </c>
      <c r="X22" s="25"/>
      <c r="Y22" s="98">
        <v>3.83</v>
      </c>
      <c r="Z22" s="98">
        <v>4.34</v>
      </c>
      <c r="AA22" s="98">
        <v>4.49</v>
      </c>
      <c r="AB22" s="98">
        <v>4.53</v>
      </c>
      <c r="AC22" s="98">
        <v>4.53</v>
      </c>
      <c r="AD22" s="98">
        <v>4.45</v>
      </c>
      <c r="AE22" s="98">
        <v>4.26</v>
      </c>
      <c r="AF22" s="98">
        <v>4.12</v>
      </c>
      <c r="AG22" s="98">
        <v>4.2</v>
      </c>
      <c r="AH22" s="99">
        <v>4.0599999999999996</v>
      </c>
    </row>
    <row r="23" spans="1:34" thickBot="1" x14ac:dyDescent="0.4">
      <c r="A23" s="107"/>
      <c r="B23" s="117">
        <v>2.87</v>
      </c>
      <c r="C23" s="117">
        <v>2.94</v>
      </c>
      <c r="D23" s="117">
        <v>2.86</v>
      </c>
      <c r="E23" s="117">
        <v>2.62</v>
      </c>
      <c r="F23" s="118">
        <v>2.57</v>
      </c>
      <c r="G23" s="106"/>
      <c r="H23" s="117">
        <v>1.96</v>
      </c>
      <c r="I23" s="117">
        <v>2.08</v>
      </c>
      <c r="J23" s="117">
        <v>2.1</v>
      </c>
      <c r="K23" s="117">
        <v>2.11</v>
      </c>
      <c r="L23" s="117">
        <v>2.09</v>
      </c>
      <c r="M23" s="117">
        <v>2.12</v>
      </c>
      <c r="N23" s="117">
        <v>2.09</v>
      </c>
      <c r="O23" s="117">
        <v>2.04</v>
      </c>
      <c r="P23" s="117">
        <v>1.97</v>
      </c>
      <c r="Q23" s="118">
        <v>1.94</v>
      </c>
      <c r="R23" s="107"/>
      <c r="S23" s="117">
        <v>2.17</v>
      </c>
      <c r="T23" s="117">
        <v>2.2200000000000002</v>
      </c>
      <c r="U23" s="117">
        <v>2.23</v>
      </c>
      <c r="V23" s="117">
        <v>1.98</v>
      </c>
      <c r="W23" s="118">
        <v>1.85</v>
      </c>
      <c r="X23" s="106"/>
      <c r="Y23" s="117">
        <v>3.76</v>
      </c>
      <c r="Z23" s="117">
        <v>4.2300000000000004</v>
      </c>
      <c r="AA23" s="117">
        <v>4.47</v>
      </c>
      <c r="AB23" s="117">
        <v>4.49</v>
      </c>
      <c r="AC23" s="117">
        <v>4.4400000000000004</v>
      </c>
      <c r="AD23" s="117">
        <v>4.29</v>
      </c>
      <c r="AE23" s="117">
        <v>4.21</v>
      </c>
      <c r="AF23" s="117">
        <v>4.04</v>
      </c>
      <c r="AG23" s="117">
        <v>4.05</v>
      </c>
      <c r="AH23" s="118">
        <v>3.99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0.28340000000000032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0.24149999999999894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1.0553999999999997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1.2866000000000026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0.49413333333333392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0.37153846153845987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0.76006172839506148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0.85092592592592775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1.600992000000002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1.2037846153846099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0.98503999999999969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1.2866000000000026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0.25999999999999979</v>
      </c>
      <c r="C33" s="67">
        <f t="shared" ref="C33:F33" si="0">C4-C14</f>
        <v>0.31000000000000005</v>
      </c>
      <c r="D33" s="67">
        <f t="shared" si="0"/>
        <v>0.31000000000000005</v>
      </c>
      <c r="E33" s="67">
        <f t="shared" si="0"/>
        <v>0.33000000000000007</v>
      </c>
      <c r="F33" s="68">
        <f t="shared" si="0"/>
        <v>0.29999999999999982</v>
      </c>
      <c r="G33" s="69" t="s">
        <v>56</v>
      </c>
      <c r="H33" s="22">
        <f>H4-H14</f>
        <v>0.13000000000000034</v>
      </c>
      <c r="I33" s="22">
        <f t="shared" ref="I33:Q33" si="1">I4-I14</f>
        <v>0.19999999999999973</v>
      </c>
      <c r="J33" s="22">
        <f t="shared" si="1"/>
        <v>0.22999999999999998</v>
      </c>
      <c r="K33" s="22">
        <f t="shared" si="1"/>
        <v>0.25</v>
      </c>
      <c r="L33" s="22">
        <f t="shared" si="1"/>
        <v>0.2200000000000002</v>
      </c>
      <c r="M33" s="22">
        <f t="shared" si="1"/>
        <v>0.28000000000000025</v>
      </c>
      <c r="N33" s="22">
        <f t="shared" si="1"/>
        <v>0.26000000000000023</v>
      </c>
      <c r="O33" s="22">
        <f t="shared" si="1"/>
        <v>0.25999999999999979</v>
      </c>
      <c r="P33" s="22">
        <f t="shared" si="1"/>
        <v>0.2200000000000002</v>
      </c>
      <c r="Q33" s="70">
        <f t="shared" si="1"/>
        <v>0.17999999999999994</v>
      </c>
      <c r="R33" s="66" t="s">
        <v>52</v>
      </c>
      <c r="S33" s="67">
        <f>S4-S14</f>
        <v>1.1300000000000003</v>
      </c>
      <c r="T33" s="67">
        <f t="shared" ref="T33:W33" si="2">T4-T14</f>
        <v>1.1000000000000001</v>
      </c>
      <c r="U33" s="67">
        <f t="shared" si="2"/>
        <v>1.1400000000000001</v>
      </c>
      <c r="V33" s="67">
        <f t="shared" si="2"/>
        <v>1.18</v>
      </c>
      <c r="W33" s="68">
        <f t="shared" si="2"/>
        <v>1.1900000000000002</v>
      </c>
      <c r="X33" s="69" t="s">
        <v>56</v>
      </c>
      <c r="Y33" s="22">
        <f>Y4-Y14</f>
        <v>1.37</v>
      </c>
      <c r="Z33" s="22">
        <f t="shared" ref="Z33:AH33" si="3">Z4-Z14</f>
        <v>1.2999999999999998</v>
      </c>
      <c r="AA33" s="22">
        <f t="shared" si="3"/>
        <v>1.2299999999999995</v>
      </c>
      <c r="AB33" s="22">
        <f t="shared" si="3"/>
        <v>1.3400000000000007</v>
      </c>
      <c r="AC33" s="22">
        <f t="shared" si="3"/>
        <v>1.42</v>
      </c>
      <c r="AD33" s="22">
        <f t="shared" si="3"/>
        <v>1.3899999999999997</v>
      </c>
      <c r="AE33" s="22">
        <f t="shared" si="3"/>
        <v>1.4399999999999995</v>
      </c>
      <c r="AF33" s="22">
        <f t="shared" si="3"/>
        <v>1.38</v>
      </c>
      <c r="AG33" s="22">
        <f t="shared" si="3"/>
        <v>1.3399999999999999</v>
      </c>
      <c r="AH33" s="70">
        <f t="shared" si="3"/>
        <v>1.46</v>
      </c>
    </row>
    <row r="34" spans="1:34" ht="16.5" x14ac:dyDescent="0.35">
      <c r="A34" s="55"/>
      <c r="B34" s="54">
        <f t="shared" ref="B34:F42" si="4">B5-B15</f>
        <v>0.24000000000000021</v>
      </c>
      <c r="C34" s="54">
        <f t="shared" si="4"/>
        <v>0.19999999999999973</v>
      </c>
      <c r="D34" s="54">
        <f t="shared" si="4"/>
        <v>0.20999999999999996</v>
      </c>
      <c r="E34" s="54">
        <f t="shared" si="4"/>
        <v>0.25</v>
      </c>
      <c r="F34" s="56">
        <f t="shared" si="4"/>
        <v>0.25</v>
      </c>
      <c r="G34" s="71"/>
      <c r="H34" s="22">
        <f t="shared" ref="H34:Q42" si="5">H5-H15</f>
        <v>0.20999999999999996</v>
      </c>
      <c r="I34" s="22">
        <f t="shared" si="5"/>
        <v>0.19999999999999973</v>
      </c>
      <c r="J34" s="22">
        <f t="shared" si="5"/>
        <v>0.20999999999999996</v>
      </c>
      <c r="K34" s="22">
        <f t="shared" si="5"/>
        <v>0.27</v>
      </c>
      <c r="L34" s="22">
        <f t="shared" si="5"/>
        <v>0.21999999999999975</v>
      </c>
      <c r="M34" s="22">
        <f t="shared" si="5"/>
        <v>0.22999999999999998</v>
      </c>
      <c r="N34" s="22">
        <f t="shared" si="5"/>
        <v>0.20999999999999996</v>
      </c>
      <c r="O34" s="22">
        <f t="shared" si="5"/>
        <v>0.24000000000000021</v>
      </c>
      <c r="P34" s="22">
        <f t="shared" si="5"/>
        <v>0.27</v>
      </c>
      <c r="Q34" s="70">
        <f t="shared" si="5"/>
        <v>0.26000000000000023</v>
      </c>
      <c r="R34" s="55"/>
      <c r="S34" s="54">
        <f t="shared" ref="S34:W42" si="6">S5-S15</f>
        <v>1.0700000000000003</v>
      </c>
      <c r="T34" s="54">
        <f t="shared" si="6"/>
        <v>1.1299999999999999</v>
      </c>
      <c r="U34" s="54">
        <f t="shared" si="6"/>
        <v>1.2500000000000002</v>
      </c>
      <c r="V34" s="54">
        <f t="shared" si="6"/>
        <v>1.1100000000000001</v>
      </c>
      <c r="W34" s="56">
        <f t="shared" si="6"/>
        <v>1.1800000000000002</v>
      </c>
      <c r="X34" s="71"/>
      <c r="Y34" s="22">
        <f t="shared" ref="Y34:AH42" si="7">Y5-Y15</f>
        <v>1.2999999999999998</v>
      </c>
      <c r="Z34" s="22">
        <f t="shared" si="7"/>
        <v>1.38</v>
      </c>
      <c r="AA34" s="22">
        <f t="shared" si="7"/>
        <v>1.3200000000000003</v>
      </c>
      <c r="AB34" s="22">
        <f t="shared" si="7"/>
        <v>1.37</v>
      </c>
      <c r="AC34" s="22">
        <f t="shared" si="7"/>
        <v>1.25</v>
      </c>
      <c r="AD34" s="22">
        <f t="shared" si="7"/>
        <v>1.3899999999999997</v>
      </c>
      <c r="AE34" s="22">
        <f t="shared" si="7"/>
        <v>1.33</v>
      </c>
      <c r="AF34" s="22">
        <f t="shared" si="7"/>
        <v>1.5099999999999998</v>
      </c>
      <c r="AG34" s="22">
        <f t="shared" si="7"/>
        <v>1.46</v>
      </c>
      <c r="AH34" s="70">
        <f t="shared" si="7"/>
        <v>1.4399999999999995</v>
      </c>
    </row>
    <row r="35" spans="1:34" ht="16.5" x14ac:dyDescent="0.35">
      <c r="A35" s="55"/>
      <c r="B35" s="54">
        <f t="shared" si="4"/>
        <v>0.25</v>
      </c>
      <c r="C35" s="54">
        <f t="shared" si="4"/>
        <v>0.30000000000000027</v>
      </c>
      <c r="D35" s="54">
        <f t="shared" si="4"/>
        <v>0.3400000000000003</v>
      </c>
      <c r="E35" s="54">
        <f t="shared" si="4"/>
        <v>0.29999999999999982</v>
      </c>
      <c r="F35" s="56">
        <f t="shared" si="4"/>
        <v>0.29000000000000004</v>
      </c>
      <c r="G35" s="71"/>
      <c r="H35" s="22">
        <f t="shared" si="5"/>
        <v>0.2300000000000002</v>
      </c>
      <c r="I35" s="22">
        <f t="shared" si="5"/>
        <v>0.30000000000000027</v>
      </c>
      <c r="J35" s="22">
        <f t="shared" si="5"/>
        <v>0.20999999999999996</v>
      </c>
      <c r="K35" s="22">
        <f t="shared" si="5"/>
        <v>0.16999999999999993</v>
      </c>
      <c r="L35" s="22">
        <f t="shared" si="5"/>
        <v>0.27</v>
      </c>
      <c r="M35" s="22">
        <f t="shared" si="5"/>
        <v>0.18999999999999995</v>
      </c>
      <c r="N35" s="22">
        <f t="shared" si="5"/>
        <v>0.26000000000000023</v>
      </c>
      <c r="O35" s="22">
        <f t="shared" si="5"/>
        <v>0.20999999999999996</v>
      </c>
      <c r="P35" s="22">
        <f t="shared" si="5"/>
        <v>0.25999999999999979</v>
      </c>
      <c r="Q35" s="70">
        <f t="shared" si="5"/>
        <v>0.25000000000000022</v>
      </c>
      <c r="R35" s="55"/>
      <c r="S35" s="54">
        <f t="shared" si="6"/>
        <v>1.0899999999999999</v>
      </c>
      <c r="T35" s="54">
        <f t="shared" si="6"/>
        <v>1.21</v>
      </c>
      <c r="U35" s="54">
        <f t="shared" si="6"/>
        <v>1.2000000000000002</v>
      </c>
      <c r="V35" s="54">
        <f t="shared" si="6"/>
        <v>1.2200000000000002</v>
      </c>
      <c r="W35" s="56">
        <f t="shared" si="6"/>
        <v>1.26</v>
      </c>
      <c r="X35" s="71"/>
      <c r="Y35" s="22">
        <f t="shared" si="7"/>
        <v>1.3099999999999996</v>
      </c>
      <c r="Z35" s="22">
        <f t="shared" si="7"/>
        <v>1.2400000000000002</v>
      </c>
      <c r="AA35" s="22">
        <f t="shared" si="7"/>
        <v>1.46</v>
      </c>
      <c r="AB35" s="22">
        <f t="shared" si="7"/>
        <v>1.3200000000000003</v>
      </c>
      <c r="AC35" s="22">
        <f t="shared" si="7"/>
        <v>1.38</v>
      </c>
      <c r="AD35" s="22">
        <f t="shared" si="7"/>
        <v>1.3600000000000003</v>
      </c>
      <c r="AE35" s="22">
        <f t="shared" si="7"/>
        <v>1.4000000000000004</v>
      </c>
      <c r="AF35" s="22">
        <f t="shared" si="7"/>
        <v>1.4399999999999995</v>
      </c>
      <c r="AG35" s="22">
        <f t="shared" si="7"/>
        <v>1.4800000000000004</v>
      </c>
      <c r="AH35" s="70">
        <f t="shared" si="7"/>
        <v>1.4999999999999996</v>
      </c>
    </row>
    <row r="36" spans="1:34" ht="16.5" x14ac:dyDescent="0.35">
      <c r="A36" s="55"/>
      <c r="B36" s="54">
        <f t="shared" si="4"/>
        <v>0.28000000000000025</v>
      </c>
      <c r="C36" s="54">
        <f t="shared" si="4"/>
        <v>0.29000000000000004</v>
      </c>
      <c r="D36" s="54">
        <f t="shared" si="4"/>
        <v>0.18000000000000016</v>
      </c>
      <c r="E36" s="54">
        <f t="shared" si="4"/>
        <v>0.3400000000000003</v>
      </c>
      <c r="F36" s="56">
        <f t="shared" si="4"/>
        <v>0.2799999999999998</v>
      </c>
      <c r="G36" s="71"/>
      <c r="H36" s="22">
        <f t="shared" si="5"/>
        <v>0.17999999999999994</v>
      </c>
      <c r="I36" s="22">
        <f t="shared" si="5"/>
        <v>0.22999999999999998</v>
      </c>
      <c r="J36" s="22">
        <f t="shared" si="5"/>
        <v>0.18999999999999995</v>
      </c>
      <c r="K36" s="22">
        <f t="shared" si="5"/>
        <v>0.2200000000000002</v>
      </c>
      <c r="L36" s="22">
        <f t="shared" si="5"/>
        <v>0.2200000000000002</v>
      </c>
      <c r="M36" s="22">
        <f t="shared" si="5"/>
        <v>0.25999999999999979</v>
      </c>
      <c r="N36" s="22">
        <f t="shared" si="5"/>
        <v>0.26000000000000023</v>
      </c>
      <c r="O36" s="22">
        <f t="shared" si="5"/>
        <v>0.23999999999999977</v>
      </c>
      <c r="P36" s="22">
        <f t="shared" si="5"/>
        <v>0.23000000000000043</v>
      </c>
      <c r="Q36" s="70">
        <f t="shared" si="5"/>
        <v>0.18000000000000016</v>
      </c>
      <c r="R36" s="55"/>
      <c r="S36" s="54">
        <f t="shared" si="6"/>
        <v>1.1800000000000002</v>
      </c>
      <c r="T36" s="54">
        <f t="shared" si="6"/>
        <v>1.17</v>
      </c>
      <c r="U36" s="54">
        <f t="shared" si="6"/>
        <v>1.17</v>
      </c>
      <c r="V36" s="54">
        <f t="shared" si="6"/>
        <v>1.2</v>
      </c>
      <c r="W36" s="56">
        <f t="shared" si="6"/>
        <v>1.17</v>
      </c>
      <c r="X36" s="71"/>
      <c r="Y36" s="22">
        <f t="shared" si="7"/>
        <v>1.2600000000000007</v>
      </c>
      <c r="Z36" s="22">
        <f t="shared" si="7"/>
        <v>1.2999999999999998</v>
      </c>
      <c r="AA36" s="22">
        <f t="shared" si="7"/>
        <v>1.42</v>
      </c>
      <c r="AB36" s="22">
        <f t="shared" si="7"/>
        <v>1.37</v>
      </c>
      <c r="AC36" s="22">
        <f t="shared" si="7"/>
        <v>1.38</v>
      </c>
      <c r="AD36" s="22">
        <f t="shared" si="7"/>
        <v>1.38</v>
      </c>
      <c r="AE36" s="22">
        <f t="shared" si="7"/>
        <v>1.4400000000000004</v>
      </c>
      <c r="AF36" s="22">
        <f t="shared" si="7"/>
        <v>1.4299999999999997</v>
      </c>
      <c r="AG36" s="22">
        <f t="shared" si="7"/>
        <v>1.4700000000000006</v>
      </c>
      <c r="AH36" s="70">
        <f t="shared" si="7"/>
        <v>1.4400000000000004</v>
      </c>
    </row>
    <row r="37" spans="1:34" ht="16.5" x14ac:dyDescent="0.35">
      <c r="A37" s="55"/>
      <c r="B37" s="54">
        <f t="shared" si="4"/>
        <v>0.25</v>
      </c>
      <c r="C37" s="54">
        <f t="shared" si="4"/>
        <v>0.27</v>
      </c>
      <c r="D37" s="54">
        <f t="shared" si="4"/>
        <v>0.35000000000000009</v>
      </c>
      <c r="E37" s="54">
        <f t="shared" si="4"/>
        <v>0.33000000000000007</v>
      </c>
      <c r="F37" s="56">
        <f t="shared" si="4"/>
        <v>0.2799999999999998</v>
      </c>
      <c r="G37" s="71"/>
      <c r="H37" s="22">
        <f t="shared" si="5"/>
        <v>0.2200000000000002</v>
      </c>
      <c r="I37" s="22">
        <f t="shared" si="5"/>
        <v>0.26000000000000023</v>
      </c>
      <c r="J37" s="22">
        <f t="shared" si="5"/>
        <v>0.16999999999999993</v>
      </c>
      <c r="K37" s="22">
        <f t="shared" si="5"/>
        <v>0.2200000000000002</v>
      </c>
      <c r="L37" s="22">
        <f t="shared" si="5"/>
        <v>0.25999999999999979</v>
      </c>
      <c r="M37" s="22">
        <f t="shared" si="5"/>
        <v>0.2799999999999998</v>
      </c>
      <c r="N37" s="22">
        <f t="shared" si="5"/>
        <v>0.23999999999999977</v>
      </c>
      <c r="O37" s="22">
        <f t="shared" si="5"/>
        <v>0.19999999999999973</v>
      </c>
      <c r="P37" s="22">
        <f t="shared" si="5"/>
        <v>0.29000000000000004</v>
      </c>
      <c r="Q37" s="70">
        <f t="shared" si="5"/>
        <v>0.21999999999999997</v>
      </c>
      <c r="R37" s="55"/>
      <c r="S37" s="54">
        <f t="shared" si="6"/>
        <v>1.1600000000000001</v>
      </c>
      <c r="T37" s="54">
        <f t="shared" si="6"/>
        <v>1.1700000000000004</v>
      </c>
      <c r="U37" s="54">
        <f t="shared" si="6"/>
        <v>1.2300000000000002</v>
      </c>
      <c r="V37" s="54">
        <f t="shared" si="6"/>
        <v>1.24</v>
      </c>
      <c r="W37" s="56">
        <f t="shared" si="6"/>
        <v>1.1600000000000001</v>
      </c>
      <c r="X37" s="71"/>
      <c r="Y37" s="22">
        <f t="shared" si="7"/>
        <v>1.3899999999999997</v>
      </c>
      <c r="Z37" s="22">
        <f t="shared" si="7"/>
        <v>1.21</v>
      </c>
      <c r="AA37" s="22">
        <f t="shared" si="7"/>
        <v>1.42</v>
      </c>
      <c r="AB37" s="22">
        <f t="shared" si="7"/>
        <v>1.4699999999999998</v>
      </c>
      <c r="AC37" s="22">
        <f t="shared" si="7"/>
        <v>1.2999999999999998</v>
      </c>
      <c r="AD37" s="22">
        <f t="shared" si="7"/>
        <v>1.2700000000000005</v>
      </c>
      <c r="AE37" s="22">
        <f t="shared" si="7"/>
        <v>1.4200000000000008</v>
      </c>
      <c r="AF37" s="22">
        <f t="shared" si="7"/>
        <v>1.4800000000000004</v>
      </c>
      <c r="AG37" s="22">
        <f t="shared" si="7"/>
        <v>1.3500000000000005</v>
      </c>
      <c r="AH37" s="70">
        <f t="shared" si="7"/>
        <v>1.4500000000000002</v>
      </c>
    </row>
    <row r="38" spans="1:34" ht="16.5" x14ac:dyDescent="0.35">
      <c r="A38" s="55" t="s">
        <v>53</v>
      </c>
      <c r="B38" s="54">
        <f t="shared" si="4"/>
        <v>0.23999999999999977</v>
      </c>
      <c r="C38" s="54">
        <f t="shared" si="4"/>
        <v>0.21999999999999975</v>
      </c>
      <c r="D38" s="54">
        <f t="shared" si="4"/>
        <v>0.29000000000000004</v>
      </c>
      <c r="E38" s="54">
        <f t="shared" si="4"/>
        <v>0.23999999999999977</v>
      </c>
      <c r="F38" s="56">
        <f t="shared" si="4"/>
        <v>0.23999999999999977</v>
      </c>
      <c r="G38" s="71" t="s">
        <v>57</v>
      </c>
      <c r="H38" s="22">
        <f t="shared" si="5"/>
        <v>0.30000000000000027</v>
      </c>
      <c r="I38" s="22">
        <f t="shared" si="5"/>
        <v>0.29999999999999982</v>
      </c>
      <c r="J38" s="22">
        <f t="shared" si="5"/>
        <v>0.23999999999999977</v>
      </c>
      <c r="K38" s="22">
        <f t="shared" si="5"/>
        <v>0.22999999999999998</v>
      </c>
      <c r="L38" s="22">
        <f t="shared" si="5"/>
        <v>0.20999999999999996</v>
      </c>
      <c r="M38" s="22">
        <f t="shared" si="5"/>
        <v>0.25</v>
      </c>
      <c r="N38" s="22">
        <f t="shared" si="5"/>
        <v>0.28000000000000025</v>
      </c>
      <c r="O38" s="22">
        <f t="shared" si="5"/>
        <v>0.29000000000000004</v>
      </c>
      <c r="P38" s="22">
        <f t="shared" si="5"/>
        <v>0.29999999999999982</v>
      </c>
      <c r="Q38" s="70">
        <f t="shared" si="5"/>
        <v>0.27</v>
      </c>
      <c r="R38" s="55" t="s">
        <v>53</v>
      </c>
      <c r="S38" s="54">
        <f t="shared" si="6"/>
        <v>1</v>
      </c>
      <c r="T38" s="54">
        <f t="shared" si="6"/>
        <v>0.91999999999999993</v>
      </c>
      <c r="U38" s="54">
        <f t="shared" si="6"/>
        <v>0.89999999999999991</v>
      </c>
      <c r="V38" s="54">
        <f t="shared" si="6"/>
        <v>0.93000000000000016</v>
      </c>
      <c r="W38" s="56">
        <f t="shared" si="6"/>
        <v>0.97</v>
      </c>
      <c r="X38" s="71" t="s">
        <v>57</v>
      </c>
      <c r="Y38" s="22">
        <f t="shared" si="7"/>
        <v>1.38</v>
      </c>
      <c r="Z38" s="22">
        <f t="shared" si="7"/>
        <v>1.0700000000000003</v>
      </c>
      <c r="AA38" s="22">
        <f t="shared" si="7"/>
        <v>1.1900000000000004</v>
      </c>
      <c r="AB38" s="22">
        <f t="shared" si="7"/>
        <v>1.25</v>
      </c>
      <c r="AC38" s="22">
        <f t="shared" si="7"/>
        <v>1.1300000000000008</v>
      </c>
      <c r="AD38" s="22">
        <f t="shared" si="7"/>
        <v>1.1600000000000001</v>
      </c>
      <c r="AE38" s="22">
        <f t="shared" si="7"/>
        <v>1.2000000000000002</v>
      </c>
      <c r="AF38" s="22">
        <f t="shared" si="7"/>
        <v>1.21</v>
      </c>
      <c r="AG38" s="22">
        <f t="shared" si="7"/>
        <v>1.1200000000000001</v>
      </c>
      <c r="AH38" s="70">
        <f t="shared" si="7"/>
        <v>1.2000000000000002</v>
      </c>
    </row>
    <row r="39" spans="1:34" ht="16.5" x14ac:dyDescent="0.35">
      <c r="A39" s="55"/>
      <c r="B39" s="54">
        <f t="shared" si="4"/>
        <v>0.29000000000000004</v>
      </c>
      <c r="C39" s="54">
        <f t="shared" si="4"/>
        <v>0.25</v>
      </c>
      <c r="D39" s="54">
        <f t="shared" si="4"/>
        <v>0.16000000000000014</v>
      </c>
      <c r="E39" s="54">
        <f t="shared" si="4"/>
        <v>0.16000000000000014</v>
      </c>
      <c r="F39" s="56">
        <f t="shared" si="4"/>
        <v>0.29000000000000004</v>
      </c>
      <c r="G39" s="71"/>
      <c r="H39" s="22">
        <f t="shared" si="5"/>
        <v>0.19999999999999996</v>
      </c>
      <c r="I39" s="22">
        <f t="shared" si="5"/>
        <v>0.26000000000000023</v>
      </c>
      <c r="J39" s="22">
        <f t="shared" si="5"/>
        <v>0.33000000000000007</v>
      </c>
      <c r="K39" s="22">
        <f t="shared" si="5"/>
        <v>0.29999999999999982</v>
      </c>
      <c r="L39" s="22">
        <f t="shared" si="5"/>
        <v>0.22999999999999998</v>
      </c>
      <c r="M39" s="22">
        <f t="shared" si="5"/>
        <v>0.24000000000000021</v>
      </c>
      <c r="N39" s="22">
        <f t="shared" si="5"/>
        <v>0.30000000000000027</v>
      </c>
      <c r="O39" s="22">
        <f t="shared" si="5"/>
        <v>0.31000000000000005</v>
      </c>
      <c r="P39" s="22">
        <f t="shared" si="5"/>
        <v>0.25</v>
      </c>
      <c r="Q39" s="70">
        <f t="shared" si="5"/>
        <v>0.2799999999999998</v>
      </c>
      <c r="R39" s="55"/>
      <c r="S39" s="54">
        <f t="shared" si="6"/>
        <v>0.9099999999999997</v>
      </c>
      <c r="T39" s="54">
        <f t="shared" si="6"/>
        <v>0.9700000000000002</v>
      </c>
      <c r="U39" s="54">
        <f t="shared" si="6"/>
        <v>0.91999999999999993</v>
      </c>
      <c r="V39" s="54">
        <f t="shared" si="6"/>
        <v>0.94000000000000017</v>
      </c>
      <c r="W39" s="56">
        <f t="shared" si="6"/>
        <v>0.93000000000000016</v>
      </c>
      <c r="X39" s="71"/>
      <c r="Y39" s="22">
        <f t="shared" si="7"/>
        <v>1.3000000000000003</v>
      </c>
      <c r="Z39" s="22">
        <f t="shared" si="7"/>
        <v>1.1900000000000004</v>
      </c>
      <c r="AA39" s="22">
        <f t="shared" si="7"/>
        <v>1.1600000000000001</v>
      </c>
      <c r="AB39" s="22">
        <f t="shared" si="7"/>
        <v>1.2999999999999998</v>
      </c>
      <c r="AC39" s="22">
        <f t="shared" si="7"/>
        <v>1.2000000000000002</v>
      </c>
      <c r="AD39" s="22">
        <f t="shared" si="7"/>
        <v>1.0999999999999996</v>
      </c>
      <c r="AE39" s="22">
        <f t="shared" si="7"/>
        <v>1.2200000000000006</v>
      </c>
      <c r="AF39" s="22">
        <f t="shared" si="7"/>
        <v>1.0999999999999996</v>
      </c>
      <c r="AG39" s="22">
        <f t="shared" si="7"/>
        <v>1.1299999999999999</v>
      </c>
      <c r="AH39" s="70">
        <f t="shared" si="7"/>
        <v>1.1199999999999992</v>
      </c>
    </row>
    <row r="40" spans="1:34" ht="16.5" x14ac:dyDescent="0.35">
      <c r="A40" s="55"/>
      <c r="B40" s="54">
        <f t="shared" si="4"/>
        <v>0.2799999999999998</v>
      </c>
      <c r="C40" s="54">
        <f t="shared" si="4"/>
        <v>0.18999999999999995</v>
      </c>
      <c r="D40" s="54">
        <f t="shared" si="4"/>
        <v>0.15000000000000036</v>
      </c>
      <c r="E40" s="54">
        <f t="shared" si="4"/>
        <v>0.22999999999999998</v>
      </c>
      <c r="F40" s="56">
        <f t="shared" si="4"/>
        <v>0.28000000000000025</v>
      </c>
      <c r="G40" s="71"/>
      <c r="H40" s="22">
        <f t="shared" si="5"/>
        <v>0.26000000000000023</v>
      </c>
      <c r="I40" s="22">
        <f t="shared" si="5"/>
        <v>0.24000000000000021</v>
      </c>
      <c r="J40" s="22">
        <f t="shared" si="5"/>
        <v>0.31000000000000005</v>
      </c>
      <c r="K40" s="22">
        <f t="shared" si="5"/>
        <v>0.29000000000000004</v>
      </c>
      <c r="L40" s="22">
        <f t="shared" si="5"/>
        <v>0.20000000000000018</v>
      </c>
      <c r="M40" s="22">
        <f t="shared" si="5"/>
        <v>0.20999999999999996</v>
      </c>
      <c r="N40" s="22">
        <f t="shared" si="5"/>
        <v>0.2200000000000002</v>
      </c>
      <c r="O40" s="22">
        <f t="shared" si="5"/>
        <v>0.29999999999999982</v>
      </c>
      <c r="P40" s="22">
        <f t="shared" si="5"/>
        <v>0.28000000000000025</v>
      </c>
      <c r="Q40" s="70">
        <f t="shared" si="5"/>
        <v>0.27</v>
      </c>
      <c r="R40" s="55"/>
      <c r="S40" s="54">
        <f t="shared" si="6"/>
        <v>0.91999999999999993</v>
      </c>
      <c r="T40" s="54">
        <f t="shared" si="6"/>
        <v>0.98</v>
      </c>
      <c r="U40" s="54">
        <f t="shared" si="6"/>
        <v>0.96999999999999975</v>
      </c>
      <c r="V40" s="54">
        <f t="shared" si="6"/>
        <v>0.96000000000000019</v>
      </c>
      <c r="W40" s="56">
        <f t="shared" si="6"/>
        <v>0.95999999999999974</v>
      </c>
      <c r="X40" s="71"/>
      <c r="Y40" s="22">
        <f t="shared" si="7"/>
        <v>1.2800000000000002</v>
      </c>
      <c r="Z40" s="22">
        <f t="shared" si="7"/>
        <v>1.1500000000000004</v>
      </c>
      <c r="AA40" s="22">
        <f t="shared" si="7"/>
        <v>1.1399999999999997</v>
      </c>
      <c r="AB40" s="22">
        <f t="shared" si="7"/>
        <v>1.1500000000000004</v>
      </c>
      <c r="AC40" s="22">
        <f t="shared" si="7"/>
        <v>1.1400000000000006</v>
      </c>
      <c r="AD40" s="22">
        <f t="shared" si="7"/>
        <v>1.0299999999999994</v>
      </c>
      <c r="AE40" s="22">
        <f t="shared" si="7"/>
        <v>1.21</v>
      </c>
      <c r="AF40" s="22">
        <f t="shared" si="7"/>
        <v>1.1600000000000001</v>
      </c>
      <c r="AG40" s="22">
        <f t="shared" si="7"/>
        <v>1.1599999999999993</v>
      </c>
      <c r="AH40" s="70">
        <f t="shared" si="7"/>
        <v>1.1100000000000003</v>
      </c>
    </row>
    <row r="41" spans="1:34" ht="16.5" x14ac:dyDescent="0.35">
      <c r="A41" s="55"/>
      <c r="B41" s="54">
        <f t="shared" si="4"/>
        <v>0.29000000000000004</v>
      </c>
      <c r="C41" s="54">
        <f t="shared" si="4"/>
        <v>0.22999999999999998</v>
      </c>
      <c r="D41" s="54">
        <f t="shared" si="4"/>
        <v>0.27</v>
      </c>
      <c r="E41" s="54">
        <f t="shared" si="4"/>
        <v>1.23</v>
      </c>
      <c r="F41" s="56">
        <f t="shared" si="4"/>
        <v>0.2799999999999998</v>
      </c>
      <c r="G41" s="71"/>
      <c r="H41" s="22">
        <f t="shared" si="5"/>
        <v>0.20000000000000018</v>
      </c>
      <c r="I41" s="22">
        <f t="shared" si="5"/>
        <v>0.24000000000000021</v>
      </c>
      <c r="J41" s="22">
        <f t="shared" si="5"/>
        <v>0.20999999999999996</v>
      </c>
      <c r="K41" s="22">
        <f t="shared" si="5"/>
        <v>0.20999999999999996</v>
      </c>
      <c r="L41" s="22">
        <f t="shared" si="5"/>
        <v>0.2200000000000002</v>
      </c>
      <c r="M41" s="22">
        <f t="shared" si="5"/>
        <v>0.20999999999999996</v>
      </c>
      <c r="N41" s="22">
        <f t="shared" si="5"/>
        <v>0.23999999999999977</v>
      </c>
      <c r="O41" s="22">
        <f t="shared" si="5"/>
        <v>0.28000000000000025</v>
      </c>
      <c r="P41" s="22">
        <f t="shared" si="5"/>
        <v>0.27</v>
      </c>
      <c r="Q41" s="70">
        <f t="shared" si="5"/>
        <v>0.25</v>
      </c>
      <c r="R41" s="55"/>
      <c r="S41" s="54">
        <f t="shared" si="6"/>
        <v>0.87000000000000011</v>
      </c>
      <c r="T41" s="54">
        <f t="shared" si="6"/>
        <v>0.89999999999999991</v>
      </c>
      <c r="U41" s="54">
        <f t="shared" si="6"/>
        <v>0.89999999999999991</v>
      </c>
      <c r="V41" s="54">
        <f t="shared" si="6"/>
        <v>0.94</v>
      </c>
      <c r="W41" s="56">
        <f t="shared" si="6"/>
        <v>0.95</v>
      </c>
      <c r="X41" s="71"/>
      <c r="Y41" s="22">
        <f t="shared" si="7"/>
        <v>1.3600000000000003</v>
      </c>
      <c r="Z41" s="22">
        <f t="shared" si="7"/>
        <v>1.3600000000000003</v>
      </c>
      <c r="AA41" s="22">
        <f t="shared" si="7"/>
        <v>1.2599999999999998</v>
      </c>
      <c r="AB41" s="22">
        <f t="shared" si="7"/>
        <v>1.21</v>
      </c>
      <c r="AC41" s="22">
        <f t="shared" si="7"/>
        <v>1.1099999999999994</v>
      </c>
      <c r="AD41" s="22">
        <f t="shared" si="7"/>
        <v>1.1200000000000001</v>
      </c>
      <c r="AE41" s="22">
        <f t="shared" si="7"/>
        <v>1.1000000000000005</v>
      </c>
      <c r="AF41" s="22">
        <f t="shared" si="7"/>
        <v>1.3499999999999996</v>
      </c>
      <c r="AG41" s="22">
        <f t="shared" si="7"/>
        <v>1.1899999999999995</v>
      </c>
      <c r="AH41" s="70">
        <f t="shared" si="7"/>
        <v>1.1300000000000008</v>
      </c>
    </row>
    <row r="42" spans="1:34" thickBot="1" x14ac:dyDescent="0.4">
      <c r="A42" s="57"/>
      <c r="B42" s="58">
        <f t="shared" si="4"/>
        <v>0.2799999999999998</v>
      </c>
      <c r="C42" s="58">
        <f t="shared" si="4"/>
        <v>0.29000000000000004</v>
      </c>
      <c r="D42" s="58">
        <f t="shared" si="4"/>
        <v>0.25</v>
      </c>
      <c r="E42" s="58">
        <f t="shared" si="4"/>
        <v>0.21999999999999975</v>
      </c>
      <c r="F42" s="59">
        <f t="shared" si="4"/>
        <v>0.33000000000000007</v>
      </c>
      <c r="G42" s="73"/>
      <c r="H42" s="36">
        <f t="shared" si="5"/>
        <v>0.20000000000000018</v>
      </c>
      <c r="I42" s="36">
        <f t="shared" si="5"/>
        <v>0.25999999999999979</v>
      </c>
      <c r="J42" s="36">
        <f t="shared" si="5"/>
        <v>0.25999999999999979</v>
      </c>
      <c r="K42" s="36">
        <f t="shared" si="5"/>
        <v>0.24000000000000021</v>
      </c>
      <c r="L42" s="36">
        <f t="shared" si="5"/>
        <v>0.20999999999999996</v>
      </c>
      <c r="M42" s="36">
        <f t="shared" si="5"/>
        <v>0.21999999999999975</v>
      </c>
      <c r="N42" s="36">
        <f t="shared" si="5"/>
        <v>0.22999999999999998</v>
      </c>
      <c r="O42" s="36">
        <f t="shared" si="5"/>
        <v>0.21999999999999975</v>
      </c>
      <c r="P42" s="36">
        <f t="shared" si="5"/>
        <v>0.27000000000000024</v>
      </c>
      <c r="Q42" s="74">
        <f t="shared" si="5"/>
        <v>0.29000000000000004</v>
      </c>
      <c r="R42" s="57"/>
      <c r="S42" s="58">
        <f t="shared" si="6"/>
        <v>0.89999999999999991</v>
      </c>
      <c r="T42" s="58">
        <f t="shared" si="6"/>
        <v>0.87999999999999989</v>
      </c>
      <c r="U42" s="58">
        <f t="shared" si="6"/>
        <v>0.91999999999999993</v>
      </c>
      <c r="V42" s="58">
        <f t="shared" si="6"/>
        <v>0.99000000000000021</v>
      </c>
      <c r="W42" s="59">
        <f t="shared" si="6"/>
        <v>1.0299999999999998</v>
      </c>
      <c r="X42" s="73"/>
      <c r="Y42" s="36">
        <f t="shared" si="7"/>
        <v>1.4800000000000004</v>
      </c>
      <c r="Z42" s="36">
        <f t="shared" si="7"/>
        <v>1.2399999999999993</v>
      </c>
      <c r="AA42" s="36">
        <f t="shared" si="7"/>
        <v>1.08</v>
      </c>
      <c r="AB42" s="36">
        <f t="shared" si="7"/>
        <v>1.21</v>
      </c>
      <c r="AC42" s="36">
        <f t="shared" si="7"/>
        <v>1.1499999999999995</v>
      </c>
      <c r="AD42" s="36">
        <f t="shared" si="7"/>
        <v>1.2400000000000002</v>
      </c>
      <c r="AE42" s="36">
        <f t="shared" si="7"/>
        <v>1.2300000000000004</v>
      </c>
      <c r="AF42" s="36">
        <f t="shared" si="7"/>
        <v>1.1900000000000004</v>
      </c>
      <c r="AG42" s="36">
        <f t="shared" si="7"/>
        <v>1.25</v>
      </c>
      <c r="AH42" s="74">
        <f t="shared" si="7"/>
        <v>1.1799999999999997</v>
      </c>
    </row>
    <row r="43" spans="1:34" thickTop="1" x14ac:dyDescent="0.35">
      <c r="A43" s="82" t="s">
        <v>65</v>
      </c>
      <c r="B43" s="60">
        <f>AVERAGE(B33:F37)</f>
        <v>0.27959999999999996</v>
      </c>
      <c r="C43" s="64" t="s">
        <v>51</v>
      </c>
      <c r="D43" s="60">
        <f>MAX(B33:F37)-MIN(B33:F37)</f>
        <v>0.16999999999999993</v>
      </c>
      <c r="E43" s="64" t="s">
        <v>50</v>
      </c>
      <c r="F43" s="61">
        <f>B43/(0.975/E27)</f>
        <v>0.48750769230769225</v>
      </c>
      <c r="G43" s="82" t="s">
        <v>65</v>
      </c>
      <c r="H43" s="60">
        <f>AVERAGE(H33:Q37)</f>
        <v>0.22940000000000002</v>
      </c>
      <c r="I43" s="64" t="s">
        <v>51</v>
      </c>
      <c r="J43" s="60">
        <f>MAX(H33:Q37)-MIN(H33:Q37)</f>
        <v>0.16999999999999993</v>
      </c>
      <c r="K43" s="64" t="s">
        <v>50</v>
      </c>
      <c r="L43" s="78">
        <f>H43/(0.975/K27)</f>
        <v>0.35292307692307695</v>
      </c>
      <c r="M43" s="79" t="s">
        <v>60</v>
      </c>
      <c r="N43" s="80">
        <f>1-(J43/2*H43)</f>
        <v>0.98050099999999996</v>
      </c>
      <c r="O43" s="84" t="s">
        <v>62</v>
      </c>
      <c r="P43" s="86">
        <f>MAX(H33:Q42)-MIN(H33:Q42)</f>
        <v>0.19999999999999973</v>
      </c>
      <c r="Q43" s="152"/>
      <c r="R43" s="82" t="s">
        <v>65</v>
      </c>
      <c r="S43" s="60">
        <f>AVERAGE(S33:W37)</f>
        <v>1.1724000000000001</v>
      </c>
      <c r="T43" s="64" t="s">
        <v>51</v>
      </c>
      <c r="U43" s="60">
        <f>MAX(S33:W37)-MIN(S33:W37)</f>
        <v>0.18999999999999972</v>
      </c>
      <c r="V43" s="64" t="s">
        <v>50</v>
      </c>
      <c r="W43" s="61">
        <f>S43/(0.975/V27)</f>
        <v>1.6834461538461538</v>
      </c>
      <c r="X43" s="82" t="s">
        <v>65</v>
      </c>
      <c r="Y43" s="60">
        <f>AVERAGE(Y33:AH37)</f>
        <v>1.3792</v>
      </c>
      <c r="Z43" s="64" t="s">
        <v>51</v>
      </c>
      <c r="AA43" s="60">
        <f>MAX(Y33:AH37)-MIN(Y33:AH37)</f>
        <v>0.29999999999999982</v>
      </c>
      <c r="AB43" s="64" t="s">
        <v>50</v>
      </c>
      <c r="AC43" s="78">
        <f>Y43/(0.975/AB27)</f>
        <v>2.1218461538461537</v>
      </c>
      <c r="AD43" s="79" t="s">
        <v>60</v>
      </c>
      <c r="AE43" s="80">
        <f>1-(AA43/2*Y43)</f>
        <v>0.79312000000000016</v>
      </c>
      <c r="AF43" s="84" t="s">
        <v>62</v>
      </c>
      <c r="AG43" s="86">
        <f>MAX(Y33:AH42)-MIN(Y33:AH42)</f>
        <v>0.48000000000000043</v>
      </c>
      <c r="AH43" s="152"/>
    </row>
    <row r="44" spans="1:34" thickBot="1" x14ac:dyDescent="0.4">
      <c r="A44" s="83" t="s">
        <v>64</v>
      </c>
      <c r="B44" s="62">
        <f>AVERAGE(B39:F42)</f>
        <v>0.29749999999999999</v>
      </c>
      <c r="C44" s="65" t="s">
        <v>51</v>
      </c>
      <c r="D44" s="62">
        <f>MAX(B38:F42)-MIN(B38:F42)</f>
        <v>1.0799999999999996</v>
      </c>
      <c r="E44" s="65" t="s">
        <v>50</v>
      </c>
      <c r="F44" s="63">
        <f>B44/(0.975/E27)</f>
        <v>0.51871794871794874</v>
      </c>
      <c r="G44" s="83" t="s">
        <v>64</v>
      </c>
      <c r="H44" s="62">
        <f>AVERAGE(H39:Q42)</f>
        <v>0.25024999999999997</v>
      </c>
      <c r="I44" s="65" t="s">
        <v>51</v>
      </c>
      <c r="J44" s="62">
        <f>MAX(H38:Q42)-MIN(H38:Q42)</f>
        <v>0.13000000000000012</v>
      </c>
      <c r="K44" s="65" t="s">
        <v>50</v>
      </c>
      <c r="L44" s="75">
        <f>H44/(0.975/K27)</f>
        <v>0.38499999999999995</v>
      </c>
      <c r="M44" s="76" t="s">
        <v>60</v>
      </c>
      <c r="N44" s="81">
        <f>1-(J44/2*H44)</f>
        <v>0.98373374999999996</v>
      </c>
      <c r="O44" s="85" t="s">
        <v>63</v>
      </c>
      <c r="P44" s="87">
        <f>1-(P43/2*AVERAGE(H43:H44))</f>
        <v>0.97601749999999998</v>
      </c>
      <c r="Q44" s="153"/>
      <c r="R44" s="83" t="s">
        <v>64</v>
      </c>
      <c r="S44" s="62">
        <f>AVERAGE(S39:W42)</f>
        <v>0.93700000000000006</v>
      </c>
      <c r="T44" s="65" t="s">
        <v>51</v>
      </c>
      <c r="U44" s="62">
        <f>MAX(S38:W42)-MIN(S38:W42)</f>
        <v>0.1599999999999997</v>
      </c>
      <c r="V44" s="65" t="s">
        <v>50</v>
      </c>
      <c r="W44" s="63">
        <f>S44/(0.975/V27)</f>
        <v>1.3454358974358973</v>
      </c>
      <c r="X44" s="83" t="s">
        <v>64</v>
      </c>
      <c r="Y44" s="62">
        <f>AVERAGE(Y39:AH42)</f>
        <v>1.19475</v>
      </c>
      <c r="Z44" s="65" t="s">
        <v>51</v>
      </c>
      <c r="AA44" s="62">
        <f>MAX(Y38:AH42)-MIN(Y38:AH42)</f>
        <v>0.45000000000000107</v>
      </c>
      <c r="AB44" s="65" t="s">
        <v>50</v>
      </c>
      <c r="AC44" s="75">
        <f>Y44/(0.975/AB27)</f>
        <v>1.8380769230769229</v>
      </c>
      <c r="AD44" s="76" t="s">
        <v>60</v>
      </c>
      <c r="AE44" s="81">
        <f>1-(AA44/2*Y44)</f>
        <v>0.73118124999999945</v>
      </c>
      <c r="AF44" s="85" t="s">
        <v>63</v>
      </c>
      <c r="AG44" s="87">
        <f>1-(AG43/2*AVERAGE(Y43:Y44))</f>
        <v>0.69112599999999969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552" priority="4" operator="notBetween">
      <formula>0.2</formula>
      <formula>0.404</formula>
    </cfRule>
  </conditionalFormatting>
  <conditionalFormatting sqref="E28">
    <cfRule type="cellIs" dxfId="551" priority="5" operator="notBetween">
      <formula>0.38</formula>
      <formula>0.72</formula>
    </cfRule>
  </conditionalFormatting>
  <conditionalFormatting sqref="K26">
    <cfRule type="cellIs" dxfId="550" priority="3" operator="notBetween">
      <formula>0.77</formula>
      <formula>0.91</formula>
    </cfRule>
  </conditionalFormatting>
  <conditionalFormatting sqref="K28">
    <cfRule type="cellIs" dxfId="549" priority="2" operator="notBetween">
      <formula>0.38</formula>
      <formula>0.72</formula>
    </cfRule>
  </conditionalFormatting>
  <conditionalFormatting sqref="AB26">
    <cfRule type="cellIs" dxfId="548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232B-E1FB-461A-8FF6-0A337BCB9EE0}">
  <sheetPr>
    <pageSetUpPr fitToPage="1"/>
  </sheetPr>
  <dimension ref="A1:AH46"/>
  <sheetViews>
    <sheetView zoomScaleNormal="100" workbookViewId="0">
      <selection activeCell="Q24" sqref="Q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23" width="10.125" style="88" customWidth="1"/>
    <col min="24" max="24" width="13.25" style="88" customWidth="1"/>
    <col min="25" max="32" width="9" style="88" customWidth="1"/>
    <col min="33" max="34" width="9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2.89</v>
      </c>
      <c r="C4" s="91">
        <v>2.9</v>
      </c>
      <c r="D4" s="91">
        <v>3.04</v>
      </c>
      <c r="E4" s="91">
        <v>3.17</v>
      </c>
      <c r="F4" s="95">
        <v>3.19</v>
      </c>
      <c r="G4" s="23" t="s">
        <v>74</v>
      </c>
      <c r="H4" s="91">
        <v>2.0299999999999998</v>
      </c>
      <c r="I4" s="91">
        <v>2.2799999999999998</v>
      </c>
      <c r="J4" s="91">
        <v>2.2599999999999998</v>
      </c>
      <c r="K4" s="91">
        <v>2.4</v>
      </c>
      <c r="L4" s="91">
        <v>2.34</v>
      </c>
      <c r="M4" s="91">
        <v>2.38</v>
      </c>
      <c r="N4" s="91">
        <v>2.35</v>
      </c>
      <c r="O4" s="91">
        <v>2.42</v>
      </c>
      <c r="P4" s="91">
        <v>2.2799999999999998</v>
      </c>
      <c r="Q4" s="95">
        <v>2.27</v>
      </c>
      <c r="R4" s="108" t="s">
        <v>74</v>
      </c>
      <c r="S4" s="91">
        <v>2.82</v>
      </c>
      <c r="T4" s="91">
        <v>2.88</v>
      </c>
      <c r="U4" s="91">
        <v>3.15</v>
      </c>
      <c r="V4" s="91">
        <v>3.22</v>
      </c>
      <c r="W4" s="95">
        <v>3.18</v>
      </c>
      <c r="X4" s="23" t="s">
        <v>74</v>
      </c>
      <c r="Y4" s="91">
        <v>5.39</v>
      </c>
      <c r="Z4" s="91">
        <v>5.48</v>
      </c>
      <c r="AA4" s="91">
        <v>5.38</v>
      </c>
      <c r="AB4" s="91">
        <v>5.41</v>
      </c>
      <c r="AC4" s="91">
        <v>5.69</v>
      </c>
      <c r="AD4" s="91">
        <v>5.68</v>
      </c>
      <c r="AE4" s="91">
        <v>5.72</v>
      </c>
      <c r="AF4" s="91">
        <v>5.62</v>
      </c>
      <c r="AG4" s="91">
        <v>5.49</v>
      </c>
      <c r="AH4" s="95">
        <v>5.16</v>
      </c>
    </row>
    <row r="5" spans="1:34" ht="16.5" x14ac:dyDescent="0.35">
      <c r="A5" s="109"/>
      <c r="B5" s="91">
        <v>2.88</v>
      </c>
      <c r="C5" s="90">
        <v>2.91</v>
      </c>
      <c r="D5" s="90">
        <v>3.11</v>
      </c>
      <c r="E5" s="90">
        <v>3.21</v>
      </c>
      <c r="F5" s="94">
        <v>3.14</v>
      </c>
      <c r="G5" s="25"/>
      <c r="H5" s="91">
        <v>2.15</v>
      </c>
      <c r="I5" s="90">
        <v>2.31</v>
      </c>
      <c r="J5" s="90">
        <v>2.4700000000000002</v>
      </c>
      <c r="K5" s="90">
        <v>2.4700000000000002</v>
      </c>
      <c r="L5" s="90">
        <v>2.39</v>
      </c>
      <c r="M5" s="90">
        <v>2.4900000000000002</v>
      </c>
      <c r="N5" s="90">
        <v>2.4</v>
      </c>
      <c r="O5" s="90">
        <v>2.4700000000000002</v>
      </c>
      <c r="P5" s="90">
        <v>2.19</v>
      </c>
      <c r="Q5" s="94">
        <v>2.25</v>
      </c>
      <c r="R5" s="109"/>
      <c r="S5" s="91">
        <v>2.89</v>
      </c>
      <c r="T5" s="90">
        <v>2.93</v>
      </c>
      <c r="U5" s="90">
        <v>3.1</v>
      </c>
      <c r="V5" s="90">
        <v>3.11</v>
      </c>
      <c r="W5" s="94">
        <v>3.12</v>
      </c>
      <c r="X5" s="25"/>
      <c r="Y5" s="91">
        <v>5.59</v>
      </c>
      <c r="Z5" s="90">
        <v>5.46</v>
      </c>
      <c r="AA5" s="90">
        <v>5.45</v>
      </c>
      <c r="AB5" s="90">
        <v>5.5</v>
      </c>
      <c r="AC5" s="90">
        <v>5.51</v>
      </c>
      <c r="AD5" s="90">
        <v>5.8</v>
      </c>
      <c r="AE5" s="90">
        <v>5.73</v>
      </c>
      <c r="AF5" s="90">
        <v>5.68</v>
      </c>
      <c r="AG5" s="90">
        <v>5.51</v>
      </c>
      <c r="AH5" s="94">
        <v>5.19</v>
      </c>
    </row>
    <row r="6" spans="1:34" ht="16.5" x14ac:dyDescent="0.35">
      <c r="A6" s="109"/>
      <c r="B6" s="91">
        <v>2.82</v>
      </c>
      <c r="C6" s="90">
        <v>2.89</v>
      </c>
      <c r="D6" s="90">
        <v>3.08</v>
      </c>
      <c r="E6" s="90">
        <v>3.23</v>
      </c>
      <c r="F6" s="94">
        <v>3.19</v>
      </c>
      <c r="G6" s="25"/>
      <c r="H6" s="91">
        <v>2.17</v>
      </c>
      <c r="I6" s="90">
        <v>2.2400000000000002</v>
      </c>
      <c r="J6" s="90">
        <v>2.37</v>
      </c>
      <c r="K6" s="90">
        <v>2.36</v>
      </c>
      <c r="L6" s="90">
        <v>2.34</v>
      </c>
      <c r="M6" s="90">
        <v>2.33</v>
      </c>
      <c r="N6" s="90">
        <v>2.34</v>
      </c>
      <c r="O6" s="90">
        <v>2.27</v>
      </c>
      <c r="P6" s="90">
        <v>2.27</v>
      </c>
      <c r="Q6" s="94">
        <v>2.2400000000000002</v>
      </c>
      <c r="R6" s="109"/>
      <c r="S6" s="91">
        <v>2.8</v>
      </c>
      <c r="T6" s="90">
        <v>2.89</v>
      </c>
      <c r="U6" s="90">
        <v>3.1</v>
      </c>
      <c r="V6" s="90">
        <v>3.16</v>
      </c>
      <c r="W6" s="94">
        <v>3.22</v>
      </c>
      <c r="X6" s="25"/>
      <c r="Y6" s="91">
        <v>5.31</v>
      </c>
      <c r="Z6" s="90">
        <v>5.52</v>
      </c>
      <c r="AA6" s="90">
        <v>5.23</v>
      </c>
      <c r="AB6" s="90">
        <v>5.3</v>
      </c>
      <c r="AC6" s="90">
        <v>5.54</v>
      </c>
      <c r="AD6" s="90">
        <v>5.69</v>
      </c>
      <c r="AE6" s="90">
        <v>5.58</v>
      </c>
      <c r="AF6" s="90">
        <v>5.65</v>
      </c>
      <c r="AG6" s="90">
        <v>5.45</v>
      </c>
      <c r="AH6" s="94">
        <v>5.18</v>
      </c>
    </row>
    <row r="7" spans="1:34" ht="16.5" x14ac:dyDescent="0.35">
      <c r="A7" s="109"/>
      <c r="B7" s="91">
        <v>2.81</v>
      </c>
      <c r="C7" s="90">
        <v>2.84</v>
      </c>
      <c r="D7" s="90">
        <v>3.07</v>
      </c>
      <c r="E7" s="90">
        <v>3.13</v>
      </c>
      <c r="F7" s="94">
        <v>3.16</v>
      </c>
      <c r="G7" s="25"/>
      <c r="H7" s="91">
        <v>2.14</v>
      </c>
      <c r="I7" s="90">
        <v>2.37</v>
      </c>
      <c r="J7" s="90">
        <v>2.5</v>
      </c>
      <c r="K7" s="90">
        <v>2.4300000000000002</v>
      </c>
      <c r="L7" s="90">
        <v>2.4</v>
      </c>
      <c r="M7" s="90">
        <v>2.41</v>
      </c>
      <c r="N7" s="90">
        <v>2.37</v>
      </c>
      <c r="O7" s="90">
        <v>2.4</v>
      </c>
      <c r="P7" s="90">
        <v>2.34</v>
      </c>
      <c r="Q7" s="94">
        <v>2.2599999999999998</v>
      </c>
      <c r="R7" s="109"/>
      <c r="S7" s="91">
        <v>2.89</v>
      </c>
      <c r="T7" s="90">
        <v>2.89</v>
      </c>
      <c r="U7" s="90">
        <v>3.17</v>
      </c>
      <c r="V7" s="90">
        <v>3.21</v>
      </c>
      <c r="W7" s="94">
        <v>3.22</v>
      </c>
      <c r="X7" s="25"/>
      <c r="Y7" s="91">
        <v>5.26</v>
      </c>
      <c r="Z7" s="90">
        <v>5.39</v>
      </c>
      <c r="AA7" s="90">
        <v>5.42</v>
      </c>
      <c r="AB7" s="90">
        <v>5.44</v>
      </c>
      <c r="AC7" s="90">
        <v>5.6</v>
      </c>
      <c r="AD7" s="90">
        <v>5.67</v>
      </c>
      <c r="AE7" s="90">
        <v>5.73</v>
      </c>
      <c r="AF7" s="90">
        <v>5.68</v>
      </c>
      <c r="AG7" s="90">
        <v>5.54</v>
      </c>
      <c r="AH7" s="94">
        <v>5.18</v>
      </c>
    </row>
    <row r="8" spans="1:34" ht="16.5" x14ac:dyDescent="0.35">
      <c r="A8" s="109"/>
      <c r="B8" s="91">
        <v>2.78</v>
      </c>
      <c r="C8" s="90">
        <v>2.86</v>
      </c>
      <c r="D8" s="90">
        <v>3.1</v>
      </c>
      <c r="E8" s="90">
        <v>3.15</v>
      </c>
      <c r="F8" s="94">
        <v>3.17</v>
      </c>
      <c r="G8" s="25"/>
      <c r="H8" s="91">
        <v>2.15</v>
      </c>
      <c r="I8" s="90">
        <v>2.33</v>
      </c>
      <c r="J8" s="90">
        <v>2.39</v>
      </c>
      <c r="K8" s="90">
        <v>2.4500000000000002</v>
      </c>
      <c r="L8" s="90">
        <v>2.38</v>
      </c>
      <c r="M8" s="90">
        <v>2.39</v>
      </c>
      <c r="N8" s="90">
        <v>2.35</v>
      </c>
      <c r="O8" s="90">
        <v>2.34</v>
      </c>
      <c r="P8" s="90">
        <v>2.21</v>
      </c>
      <c r="Q8" s="94">
        <v>2.17</v>
      </c>
      <c r="R8" s="109"/>
      <c r="S8" s="91">
        <v>2.88</v>
      </c>
      <c r="T8" s="90">
        <v>2.88</v>
      </c>
      <c r="U8" s="90">
        <v>3.06</v>
      </c>
      <c r="V8" s="90">
        <v>3.25</v>
      </c>
      <c r="W8" s="94">
        <v>3.2</v>
      </c>
      <c r="X8" s="25"/>
      <c r="Y8" s="91">
        <v>5.31</v>
      </c>
      <c r="Z8" s="90">
        <v>5.36</v>
      </c>
      <c r="AA8" s="90">
        <v>5.32</v>
      </c>
      <c r="AB8" s="90">
        <v>5.45</v>
      </c>
      <c r="AC8" s="90">
        <v>5.63</v>
      </c>
      <c r="AD8" s="90">
        <v>5.59</v>
      </c>
      <c r="AE8" s="90">
        <v>5.6</v>
      </c>
      <c r="AF8" s="90">
        <v>5.66</v>
      </c>
      <c r="AG8" s="90">
        <v>5.48</v>
      </c>
      <c r="AH8" s="94">
        <v>5.27</v>
      </c>
    </row>
    <row r="9" spans="1:34" ht="16.5" x14ac:dyDescent="0.35">
      <c r="A9" s="110"/>
      <c r="B9" s="90">
        <v>2.84</v>
      </c>
      <c r="C9" s="90">
        <v>2.94</v>
      </c>
      <c r="D9" s="90">
        <v>3.13</v>
      </c>
      <c r="E9" s="90">
        <v>3.17</v>
      </c>
      <c r="F9" s="94">
        <v>3.06</v>
      </c>
      <c r="G9" s="25"/>
      <c r="H9" s="90">
        <v>2.2000000000000002</v>
      </c>
      <c r="I9" s="90">
        <v>2.35</v>
      </c>
      <c r="J9" s="90">
        <v>2.38</v>
      </c>
      <c r="K9" s="90">
        <v>2.42</v>
      </c>
      <c r="L9" s="90">
        <v>2.37</v>
      </c>
      <c r="M9" s="90">
        <v>2.37</v>
      </c>
      <c r="N9" s="90">
        <v>2.37</v>
      </c>
      <c r="O9" s="90">
        <v>2.2999999999999998</v>
      </c>
      <c r="P9" s="90">
        <v>2.2200000000000002</v>
      </c>
      <c r="Q9" s="94">
        <v>2.2599999999999998</v>
      </c>
      <c r="R9" s="110"/>
      <c r="S9" s="90">
        <v>2.87</v>
      </c>
      <c r="T9" s="90">
        <v>2.98</v>
      </c>
      <c r="U9" s="90">
        <v>3.18</v>
      </c>
      <c r="V9" s="90">
        <v>3.12</v>
      </c>
      <c r="W9" s="94">
        <v>3.11</v>
      </c>
      <c r="X9" s="25"/>
      <c r="Y9" s="90">
        <v>5.27</v>
      </c>
      <c r="Z9" s="90">
        <v>5.45</v>
      </c>
      <c r="AA9" s="90">
        <v>5.46</v>
      </c>
      <c r="AB9" s="90">
        <v>5.46</v>
      </c>
      <c r="AC9" s="90">
        <v>5.48</v>
      </c>
      <c r="AD9" s="90">
        <v>5.64</v>
      </c>
      <c r="AE9" s="90">
        <v>5.55</v>
      </c>
      <c r="AF9" s="90">
        <v>5.74</v>
      </c>
      <c r="AG9" s="90">
        <v>5.57</v>
      </c>
      <c r="AH9" s="94">
        <v>5.65</v>
      </c>
    </row>
    <row r="10" spans="1:34" ht="16.5" x14ac:dyDescent="0.35">
      <c r="A10" s="111"/>
      <c r="B10" s="90">
        <v>2.86</v>
      </c>
      <c r="C10" s="90">
        <v>2.92</v>
      </c>
      <c r="D10" s="90">
        <v>3.12</v>
      </c>
      <c r="E10" s="90">
        <v>3.18</v>
      </c>
      <c r="F10" s="94">
        <v>3.07</v>
      </c>
      <c r="G10" s="31"/>
      <c r="H10" s="90">
        <v>2.13</v>
      </c>
      <c r="I10" s="90">
        <v>2.37</v>
      </c>
      <c r="J10" s="90">
        <v>2.33</v>
      </c>
      <c r="K10" s="90">
        <v>2.36</v>
      </c>
      <c r="L10" s="90">
        <v>2.33</v>
      </c>
      <c r="M10" s="90">
        <v>2.34</v>
      </c>
      <c r="N10" s="90">
        <v>2.37</v>
      </c>
      <c r="O10" s="90">
        <v>2.37</v>
      </c>
      <c r="P10" s="90">
        <v>2.2799999999999998</v>
      </c>
      <c r="Q10" s="94">
        <v>2.23</v>
      </c>
      <c r="R10" s="111"/>
      <c r="S10" s="90">
        <v>2.82</v>
      </c>
      <c r="T10" s="90">
        <v>2.94</v>
      </c>
      <c r="U10" s="90">
        <v>3.13</v>
      </c>
      <c r="V10" s="90">
        <v>3.16</v>
      </c>
      <c r="W10" s="94">
        <v>3.05</v>
      </c>
      <c r="X10" s="31"/>
      <c r="Y10" s="90">
        <v>5.29</v>
      </c>
      <c r="Z10" s="90">
        <v>5.44</v>
      </c>
      <c r="AA10" s="90">
        <v>5.6</v>
      </c>
      <c r="AB10" s="90">
        <v>5.54</v>
      </c>
      <c r="AC10" s="90">
        <v>5.53</v>
      </c>
      <c r="AD10" s="90">
        <v>5.63</v>
      </c>
      <c r="AE10" s="90">
        <v>5.66</v>
      </c>
      <c r="AF10" s="90">
        <v>5.68</v>
      </c>
      <c r="AG10" s="90">
        <v>5.74</v>
      </c>
      <c r="AH10" s="94">
        <v>5.6</v>
      </c>
    </row>
    <row r="11" spans="1:34" ht="16.5" x14ac:dyDescent="0.35">
      <c r="A11" s="109"/>
      <c r="B11" s="96">
        <v>2.9</v>
      </c>
      <c r="C11" s="96">
        <v>2.89</v>
      </c>
      <c r="D11" s="96">
        <v>3.12</v>
      </c>
      <c r="E11" s="96">
        <v>3.15</v>
      </c>
      <c r="F11" s="97">
        <v>3.1</v>
      </c>
      <c r="G11" s="23"/>
      <c r="H11" s="96">
        <v>2.15</v>
      </c>
      <c r="I11" s="96">
        <v>2.38</v>
      </c>
      <c r="J11" s="96">
        <v>2.33</v>
      </c>
      <c r="K11" s="96">
        <v>2.42</v>
      </c>
      <c r="L11" s="96">
        <v>2.39</v>
      </c>
      <c r="M11" s="96">
        <v>2.37</v>
      </c>
      <c r="N11" s="96">
        <v>2.3199999999999998</v>
      </c>
      <c r="O11" s="96">
        <v>2.33</v>
      </c>
      <c r="P11" s="96">
        <v>2.23</v>
      </c>
      <c r="Q11" s="97">
        <v>2.21</v>
      </c>
      <c r="R11" s="109"/>
      <c r="S11" s="96">
        <v>2.8</v>
      </c>
      <c r="T11" s="96">
        <v>2.92</v>
      </c>
      <c r="U11" s="96">
        <v>3.13</v>
      </c>
      <c r="V11" s="96">
        <v>3.2</v>
      </c>
      <c r="W11" s="97">
        <v>3.18</v>
      </c>
      <c r="X11" s="23"/>
      <c r="Y11" s="96">
        <v>5.21</v>
      </c>
      <c r="Z11" s="96">
        <v>5.54</v>
      </c>
      <c r="AA11" s="96">
        <v>5.52</v>
      </c>
      <c r="AB11" s="96">
        <v>5.51</v>
      </c>
      <c r="AC11" s="96">
        <v>5.63</v>
      </c>
      <c r="AD11" s="96">
        <v>5.63</v>
      </c>
      <c r="AE11" s="96">
        <v>5.61</v>
      </c>
      <c r="AF11" s="96">
        <v>5.7</v>
      </c>
      <c r="AG11" s="96">
        <v>5.75</v>
      </c>
      <c r="AH11" s="97">
        <v>5.67</v>
      </c>
    </row>
    <row r="12" spans="1:34" ht="16.5" x14ac:dyDescent="0.35">
      <c r="A12" s="109"/>
      <c r="B12" s="90">
        <v>2.89</v>
      </c>
      <c r="C12" s="90">
        <v>2.97</v>
      </c>
      <c r="D12" s="90">
        <v>3.11</v>
      </c>
      <c r="E12" s="90">
        <v>3.17</v>
      </c>
      <c r="F12" s="94">
        <v>3.1</v>
      </c>
      <c r="G12" s="25"/>
      <c r="H12" s="90">
        <v>2.2400000000000002</v>
      </c>
      <c r="I12" s="90">
        <v>2.35</v>
      </c>
      <c r="J12" s="90">
        <v>2.3199999999999998</v>
      </c>
      <c r="K12" s="90">
        <v>2.41</v>
      </c>
      <c r="L12" s="90">
        <v>2.4</v>
      </c>
      <c r="M12" s="90">
        <v>2.34</v>
      </c>
      <c r="N12" s="90">
        <v>2.35</v>
      </c>
      <c r="O12" s="90">
        <v>2.35</v>
      </c>
      <c r="P12" s="90">
        <v>2.29</v>
      </c>
      <c r="Q12" s="94">
        <v>2.1800000000000002</v>
      </c>
      <c r="R12" s="109"/>
      <c r="S12" s="90">
        <v>2.83</v>
      </c>
      <c r="T12" s="90">
        <v>2.94</v>
      </c>
      <c r="U12" s="90">
        <v>3.15</v>
      </c>
      <c r="V12" s="90">
        <v>3.15</v>
      </c>
      <c r="W12" s="94">
        <v>3.07</v>
      </c>
      <c r="X12" s="25"/>
      <c r="Y12" s="90">
        <v>5.36</v>
      </c>
      <c r="Z12" s="90">
        <v>5.51</v>
      </c>
      <c r="AA12" s="90">
        <v>5.56</v>
      </c>
      <c r="AB12" s="90">
        <v>5.57</v>
      </c>
      <c r="AC12" s="90">
        <v>5.65</v>
      </c>
      <c r="AD12" s="90">
        <v>5.75</v>
      </c>
      <c r="AE12" s="90">
        <v>5.73</v>
      </c>
      <c r="AF12" s="90">
        <v>5.72</v>
      </c>
      <c r="AG12" s="90">
        <v>5.64</v>
      </c>
      <c r="AH12" s="94">
        <v>5.6</v>
      </c>
    </row>
    <row r="13" spans="1:34" thickBot="1" x14ac:dyDescent="0.4">
      <c r="A13" s="112"/>
      <c r="B13" s="92">
        <v>2.85</v>
      </c>
      <c r="C13" s="92">
        <v>2.96</v>
      </c>
      <c r="D13" s="92">
        <v>3.22</v>
      </c>
      <c r="E13" s="92">
        <v>3.13</v>
      </c>
      <c r="F13" s="93">
        <v>3.09</v>
      </c>
      <c r="G13" s="33"/>
      <c r="H13" s="92">
        <v>2.15</v>
      </c>
      <c r="I13" s="92">
        <v>2.3199999999999998</v>
      </c>
      <c r="J13" s="92">
        <v>2.2799999999999998</v>
      </c>
      <c r="K13" s="92">
        <v>2.34</v>
      </c>
      <c r="L13" s="92">
        <v>2.2999999999999998</v>
      </c>
      <c r="M13" s="92">
        <v>2.31</v>
      </c>
      <c r="N13" s="92">
        <v>2.2799999999999998</v>
      </c>
      <c r="O13" s="92">
        <v>2.21</v>
      </c>
      <c r="P13" s="92">
        <v>2.25</v>
      </c>
      <c r="Q13" s="93">
        <v>2.1800000000000002</v>
      </c>
      <c r="R13" s="112"/>
      <c r="S13" s="92">
        <v>2.81</v>
      </c>
      <c r="T13" s="92">
        <v>2.9</v>
      </c>
      <c r="U13" s="92">
        <v>3.19</v>
      </c>
      <c r="V13" s="92">
        <v>3.13</v>
      </c>
      <c r="W13" s="93">
        <v>3.12</v>
      </c>
      <c r="X13" s="33"/>
      <c r="Y13" s="92">
        <v>5.18</v>
      </c>
      <c r="Z13" s="92">
        <v>5.5</v>
      </c>
      <c r="AA13" s="92">
        <v>5.41</v>
      </c>
      <c r="AB13" s="92">
        <v>5.43</v>
      </c>
      <c r="AC13" s="92">
        <v>5.55</v>
      </c>
      <c r="AD13" s="92">
        <v>5.51</v>
      </c>
      <c r="AE13" s="92">
        <v>5.6</v>
      </c>
      <c r="AF13" s="92">
        <v>5.66</v>
      </c>
      <c r="AG13" s="92">
        <v>5.59</v>
      </c>
      <c r="AH13" s="93">
        <v>5.57</v>
      </c>
    </row>
    <row r="14" spans="1:34" ht="16.5" x14ac:dyDescent="0.35">
      <c r="A14" s="113" t="s">
        <v>75</v>
      </c>
      <c r="B14" s="114">
        <v>2.61</v>
      </c>
      <c r="C14" s="115">
        <v>2.66</v>
      </c>
      <c r="D14" s="115">
        <v>2.81</v>
      </c>
      <c r="E14" s="115">
        <v>2.86</v>
      </c>
      <c r="F14" s="116">
        <v>2.88</v>
      </c>
      <c r="G14" s="113" t="s">
        <v>75</v>
      </c>
      <c r="H14" s="115">
        <v>1.9</v>
      </c>
      <c r="I14" s="115">
        <v>2.0099999999999998</v>
      </c>
      <c r="J14" s="115">
        <v>2.06</v>
      </c>
      <c r="K14" s="115">
        <v>2.06</v>
      </c>
      <c r="L14" s="115">
        <v>2.0699999999999998</v>
      </c>
      <c r="M14" s="115">
        <v>2.0699999999999998</v>
      </c>
      <c r="N14" s="115">
        <v>2.0070000000000001</v>
      </c>
      <c r="O14" s="115">
        <v>2.0699999999999998</v>
      </c>
      <c r="P14" s="115">
        <v>1.94</v>
      </c>
      <c r="Q14" s="116">
        <v>1.92</v>
      </c>
      <c r="R14" s="113" t="s">
        <v>75</v>
      </c>
      <c r="S14" s="114">
        <v>1.63</v>
      </c>
      <c r="T14" s="115">
        <v>1.68</v>
      </c>
      <c r="U14" s="115">
        <v>1.95</v>
      </c>
      <c r="V14" s="115">
        <v>2.02</v>
      </c>
      <c r="W14" s="116">
        <v>2.04</v>
      </c>
      <c r="X14" s="113" t="s">
        <v>75</v>
      </c>
      <c r="Y14" s="115">
        <v>4.03</v>
      </c>
      <c r="Z14" s="115">
        <v>4.03</v>
      </c>
      <c r="AA14" s="115">
        <v>3.97</v>
      </c>
      <c r="AB14" s="115">
        <v>4.12</v>
      </c>
      <c r="AC14" s="115">
        <v>4.2699999999999996</v>
      </c>
      <c r="AD14" s="115">
        <v>4.3099999999999996</v>
      </c>
      <c r="AE14" s="115">
        <v>4.3499999999999996</v>
      </c>
      <c r="AF14" s="115">
        <v>4.33</v>
      </c>
      <c r="AG14" s="115">
        <v>4.21</v>
      </c>
      <c r="AH14" s="116">
        <v>3.98</v>
      </c>
    </row>
    <row r="15" spans="1:34" ht="16.5" x14ac:dyDescent="0.35">
      <c r="A15" s="14"/>
      <c r="B15" s="98">
        <v>2.6</v>
      </c>
      <c r="C15" s="98">
        <v>2.6</v>
      </c>
      <c r="D15" s="98">
        <v>2.81</v>
      </c>
      <c r="E15" s="98">
        <v>2.9</v>
      </c>
      <c r="F15" s="99">
        <v>2.85</v>
      </c>
      <c r="G15" s="25"/>
      <c r="H15" s="98">
        <v>2</v>
      </c>
      <c r="I15" s="98">
        <v>2.0699999999999998</v>
      </c>
      <c r="J15" s="98">
        <v>2.14</v>
      </c>
      <c r="K15" s="98">
        <v>2.16</v>
      </c>
      <c r="L15" s="98">
        <v>2.12</v>
      </c>
      <c r="M15" s="98">
        <v>2.11</v>
      </c>
      <c r="N15" s="98">
        <v>2.11</v>
      </c>
      <c r="O15" s="98">
        <v>2.12</v>
      </c>
      <c r="P15" s="98">
        <v>1.96</v>
      </c>
      <c r="Q15" s="99">
        <v>1.96</v>
      </c>
      <c r="R15" s="14"/>
      <c r="S15" s="98">
        <v>1.64</v>
      </c>
      <c r="T15" s="98">
        <v>1.66</v>
      </c>
      <c r="U15" s="98">
        <v>1.89</v>
      </c>
      <c r="V15" s="98">
        <v>1.94</v>
      </c>
      <c r="W15" s="99">
        <v>1.98</v>
      </c>
      <c r="X15" s="25"/>
      <c r="Y15" s="98">
        <v>4.05</v>
      </c>
      <c r="Z15" s="98">
        <v>4.07</v>
      </c>
      <c r="AA15" s="98">
        <v>4.05</v>
      </c>
      <c r="AB15" s="98">
        <v>4.09</v>
      </c>
      <c r="AC15" s="98">
        <v>4.2699999999999996</v>
      </c>
      <c r="AD15" s="98">
        <v>4.3499999999999996</v>
      </c>
      <c r="AE15" s="98">
        <v>4.37</v>
      </c>
      <c r="AF15" s="98">
        <v>4.3899999999999997</v>
      </c>
      <c r="AG15" s="98">
        <v>4.1900000000000004</v>
      </c>
      <c r="AH15" s="99">
        <v>3.96</v>
      </c>
    </row>
    <row r="16" spans="1:34" ht="16.5" x14ac:dyDescent="0.35">
      <c r="A16" s="14"/>
      <c r="B16" s="98">
        <v>2.5499999999999998</v>
      </c>
      <c r="C16" s="98">
        <v>2.58</v>
      </c>
      <c r="D16" s="98">
        <v>2.81</v>
      </c>
      <c r="E16" s="98">
        <v>2.92</v>
      </c>
      <c r="F16" s="99">
        <v>2.91</v>
      </c>
      <c r="G16" s="25"/>
      <c r="H16" s="98">
        <v>1.92</v>
      </c>
      <c r="I16" s="98">
        <v>2.02</v>
      </c>
      <c r="J16" s="98">
        <v>2.08</v>
      </c>
      <c r="K16" s="98">
        <v>2.0699999999999998</v>
      </c>
      <c r="L16" s="98">
        <v>2.0499999999999998</v>
      </c>
      <c r="M16" s="98">
        <v>2.04</v>
      </c>
      <c r="N16" s="98">
        <v>2.04</v>
      </c>
      <c r="O16" s="98">
        <v>1.99</v>
      </c>
      <c r="P16" s="98">
        <v>2</v>
      </c>
      <c r="Q16" s="99">
        <v>1.95</v>
      </c>
      <c r="R16" s="14"/>
      <c r="S16" s="98">
        <v>1.6</v>
      </c>
      <c r="T16" s="98">
        <v>1.66</v>
      </c>
      <c r="U16" s="98">
        <v>1.9</v>
      </c>
      <c r="V16" s="98">
        <v>1.97</v>
      </c>
      <c r="W16" s="99">
        <v>2</v>
      </c>
      <c r="X16" s="25"/>
      <c r="Y16" s="98">
        <v>4.0199999999999996</v>
      </c>
      <c r="Z16" s="98">
        <v>4.05</v>
      </c>
      <c r="AA16" s="98">
        <v>4.0199999999999996</v>
      </c>
      <c r="AB16" s="98">
        <v>4.09</v>
      </c>
      <c r="AC16" s="98">
        <v>4.18</v>
      </c>
      <c r="AD16" s="98">
        <v>4.38</v>
      </c>
      <c r="AE16" s="98">
        <v>4.41</v>
      </c>
      <c r="AF16" s="98">
        <v>4.3600000000000003</v>
      </c>
      <c r="AG16" s="98">
        <v>4.18</v>
      </c>
      <c r="AH16" s="99">
        <v>4.04</v>
      </c>
    </row>
    <row r="17" spans="1:34" ht="16.5" x14ac:dyDescent="0.35">
      <c r="A17" s="14"/>
      <c r="B17" s="98">
        <v>2.57</v>
      </c>
      <c r="C17" s="98">
        <v>2.61</v>
      </c>
      <c r="D17" s="98">
        <v>2.81</v>
      </c>
      <c r="E17" s="98">
        <v>2.89</v>
      </c>
      <c r="F17" s="99">
        <v>2.96</v>
      </c>
      <c r="G17" s="25"/>
      <c r="H17" s="98">
        <v>1.97</v>
      </c>
      <c r="I17" s="98">
        <v>2.06</v>
      </c>
      <c r="J17" s="98">
        <v>2.16</v>
      </c>
      <c r="K17" s="98">
        <v>2.09</v>
      </c>
      <c r="L17" s="98">
        <v>2.09</v>
      </c>
      <c r="M17" s="98">
        <v>2.06</v>
      </c>
      <c r="N17" s="98">
        <v>2.0499999999999998</v>
      </c>
      <c r="O17" s="98">
        <v>2.08</v>
      </c>
      <c r="P17" s="98">
        <v>1.95</v>
      </c>
      <c r="Q17" s="99">
        <v>2.02</v>
      </c>
      <c r="R17" s="14"/>
      <c r="S17" s="98">
        <v>1.66</v>
      </c>
      <c r="T17" s="98">
        <v>1.66</v>
      </c>
      <c r="U17" s="98">
        <v>1.87</v>
      </c>
      <c r="V17" s="98">
        <v>1.98</v>
      </c>
      <c r="W17" s="99">
        <v>2</v>
      </c>
      <c r="X17" s="25"/>
      <c r="Y17" s="98">
        <v>4.04</v>
      </c>
      <c r="Z17" s="98">
        <v>4.04</v>
      </c>
      <c r="AA17" s="98">
        <v>4.0199999999999996</v>
      </c>
      <c r="AB17" s="98">
        <v>4.1100000000000003</v>
      </c>
      <c r="AC17" s="98">
        <v>4.24</v>
      </c>
      <c r="AD17" s="98">
        <v>4.3899999999999997</v>
      </c>
      <c r="AE17" s="98">
        <v>4.3600000000000003</v>
      </c>
      <c r="AF17" s="98">
        <v>4.3600000000000003</v>
      </c>
      <c r="AG17" s="98">
        <v>4.1900000000000004</v>
      </c>
      <c r="AH17" s="99">
        <v>3.98</v>
      </c>
    </row>
    <row r="18" spans="1:34" ht="16.5" x14ac:dyDescent="0.35">
      <c r="A18" s="14"/>
      <c r="B18" s="98">
        <v>2.56</v>
      </c>
      <c r="C18" s="98">
        <v>2.57</v>
      </c>
      <c r="D18" s="98">
        <v>2.83</v>
      </c>
      <c r="E18" s="98">
        <v>2.87</v>
      </c>
      <c r="F18" s="99">
        <v>2.86</v>
      </c>
      <c r="G18" s="25"/>
      <c r="H18" s="98">
        <v>1.95</v>
      </c>
      <c r="I18" s="98">
        <v>1.98</v>
      </c>
      <c r="J18" s="98">
        <v>2.08</v>
      </c>
      <c r="K18" s="98">
        <v>2.0699999999999998</v>
      </c>
      <c r="L18" s="98">
        <v>2.0699999999999998</v>
      </c>
      <c r="M18" s="98">
        <v>2.09</v>
      </c>
      <c r="N18" s="98">
        <v>2.06</v>
      </c>
      <c r="O18" s="98">
        <v>2.0299999999999998</v>
      </c>
      <c r="P18" s="98">
        <v>1.95</v>
      </c>
      <c r="Q18" s="99">
        <v>1.91</v>
      </c>
      <c r="R18" s="14"/>
      <c r="S18" s="98">
        <v>1.61</v>
      </c>
      <c r="T18" s="98">
        <v>1.65</v>
      </c>
      <c r="U18" s="98">
        <v>1.84</v>
      </c>
      <c r="V18" s="98">
        <v>1.99</v>
      </c>
      <c r="W18" s="99">
        <v>1.99</v>
      </c>
      <c r="X18" s="25"/>
      <c r="Y18" s="98">
        <v>4.0199999999999996</v>
      </c>
      <c r="Z18" s="98">
        <v>4.01</v>
      </c>
      <c r="AA18" s="98">
        <v>4.01</v>
      </c>
      <c r="AB18" s="98">
        <v>4.12</v>
      </c>
      <c r="AC18" s="98">
        <v>4.2</v>
      </c>
      <c r="AD18" s="98">
        <v>4.33</v>
      </c>
      <c r="AE18" s="98">
        <v>4.37</v>
      </c>
      <c r="AF18" s="98">
        <v>4.38</v>
      </c>
      <c r="AG18" s="98">
        <v>4.18</v>
      </c>
      <c r="AH18" s="99">
        <v>4.03</v>
      </c>
    </row>
    <row r="19" spans="1:34" ht="16.5" x14ac:dyDescent="0.35">
      <c r="A19" s="14"/>
      <c r="B19" s="98">
        <v>2.4900000000000002</v>
      </c>
      <c r="C19" s="98">
        <v>2.59</v>
      </c>
      <c r="D19" s="98">
        <v>2.81</v>
      </c>
      <c r="E19" s="98">
        <v>2.84</v>
      </c>
      <c r="F19" s="99">
        <v>2.74</v>
      </c>
      <c r="G19" s="25"/>
      <c r="H19" s="98">
        <v>1.85</v>
      </c>
      <c r="I19" s="98">
        <v>2.0099999999999998</v>
      </c>
      <c r="J19" s="98">
        <v>2.06</v>
      </c>
      <c r="K19" s="98">
        <v>2.1</v>
      </c>
      <c r="L19" s="98">
        <v>2.09</v>
      </c>
      <c r="M19" s="98">
        <v>2.04</v>
      </c>
      <c r="N19" s="98">
        <v>2.0699999999999998</v>
      </c>
      <c r="O19" s="98">
        <v>2.02</v>
      </c>
      <c r="P19" s="98">
        <v>1.96</v>
      </c>
      <c r="Q19" s="99">
        <v>1.91</v>
      </c>
      <c r="R19" s="14"/>
      <c r="S19" s="98">
        <v>1.85</v>
      </c>
      <c r="T19" s="98">
        <v>1.97</v>
      </c>
      <c r="U19" s="98">
        <v>2.23</v>
      </c>
      <c r="V19" s="98">
        <v>2.15</v>
      </c>
      <c r="W19" s="99">
        <v>2.14</v>
      </c>
      <c r="X19" s="25"/>
      <c r="Y19" s="98">
        <v>4.1399999999999997</v>
      </c>
      <c r="Z19" s="98">
        <v>4.38</v>
      </c>
      <c r="AA19" s="98">
        <v>4.37</v>
      </c>
      <c r="AB19" s="98">
        <v>4.3499999999999996</v>
      </c>
      <c r="AC19" s="98">
        <v>4.4800000000000004</v>
      </c>
      <c r="AD19" s="98">
        <v>4.5199999999999996</v>
      </c>
      <c r="AE19" s="98">
        <v>4.5</v>
      </c>
      <c r="AF19" s="98">
        <v>4.4800000000000004</v>
      </c>
      <c r="AG19" s="98">
        <v>4.54</v>
      </c>
      <c r="AH19" s="99">
        <v>4.4800000000000004</v>
      </c>
    </row>
    <row r="20" spans="1:34" ht="16.5" x14ac:dyDescent="0.35">
      <c r="A20" s="14"/>
      <c r="B20" s="98">
        <v>2.5099999999999998</v>
      </c>
      <c r="C20" s="98">
        <v>2.62</v>
      </c>
      <c r="D20" s="98">
        <v>2.82</v>
      </c>
      <c r="E20" s="98">
        <v>2.81</v>
      </c>
      <c r="F20" s="99">
        <v>2.73</v>
      </c>
      <c r="G20" s="25"/>
      <c r="H20" s="98">
        <v>1.89</v>
      </c>
      <c r="I20" s="98">
        <v>2.0499999999999998</v>
      </c>
      <c r="J20" s="98">
        <v>2.06</v>
      </c>
      <c r="K20" s="98">
        <v>2.1</v>
      </c>
      <c r="L20" s="98">
        <v>2.08</v>
      </c>
      <c r="M20" s="98">
        <v>2.0299999999999998</v>
      </c>
      <c r="N20" s="98">
        <v>2.06</v>
      </c>
      <c r="O20" s="98">
        <v>2.0299999999999998</v>
      </c>
      <c r="P20" s="98">
        <v>1.99</v>
      </c>
      <c r="Q20" s="99">
        <v>1.91</v>
      </c>
      <c r="R20" s="14"/>
      <c r="S20" s="98">
        <v>1.83</v>
      </c>
      <c r="T20" s="98">
        <v>1.99</v>
      </c>
      <c r="U20" s="98">
        <v>2.1800000000000002</v>
      </c>
      <c r="V20" s="98">
        <v>2.2000000000000002</v>
      </c>
      <c r="W20" s="99">
        <v>2.1</v>
      </c>
      <c r="X20" s="25"/>
      <c r="Y20" s="98">
        <v>4.17</v>
      </c>
      <c r="Z20" s="98">
        <v>4.41</v>
      </c>
      <c r="AA20" s="98">
        <v>4.4000000000000004</v>
      </c>
      <c r="AB20" s="98">
        <v>4.37</v>
      </c>
      <c r="AC20" s="98">
        <v>4.51</v>
      </c>
      <c r="AD20" s="98">
        <v>4.5199999999999996</v>
      </c>
      <c r="AE20" s="98">
        <v>4.58</v>
      </c>
      <c r="AF20" s="98">
        <v>4.55</v>
      </c>
      <c r="AG20" s="98">
        <v>4.57</v>
      </c>
      <c r="AH20" s="99">
        <v>4.47</v>
      </c>
    </row>
    <row r="21" spans="1:34" ht="16.5" x14ac:dyDescent="0.35">
      <c r="A21" s="14"/>
      <c r="B21" s="98">
        <v>2.52</v>
      </c>
      <c r="C21" s="98">
        <v>2.63</v>
      </c>
      <c r="D21" s="98">
        <v>2.81</v>
      </c>
      <c r="E21" s="98">
        <v>2.83</v>
      </c>
      <c r="F21" s="99">
        <v>2.76</v>
      </c>
      <c r="G21" s="25"/>
      <c r="H21" s="98">
        <v>1.89</v>
      </c>
      <c r="I21" s="98">
        <v>2.0099999999999998</v>
      </c>
      <c r="J21" s="98">
        <v>2.09</v>
      </c>
      <c r="K21" s="98">
        <v>2.13</v>
      </c>
      <c r="L21" s="98">
        <v>2.13</v>
      </c>
      <c r="M21" s="98">
        <v>2.09</v>
      </c>
      <c r="N21" s="98">
        <v>2.06</v>
      </c>
      <c r="O21" s="98">
        <v>2</v>
      </c>
      <c r="P21" s="98">
        <v>1.97</v>
      </c>
      <c r="Q21" s="99">
        <v>1.92</v>
      </c>
      <c r="R21" s="14"/>
      <c r="S21" s="98">
        <v>1.85</v>
      </c>
      <c r="T21" s="98">
        <v>1.95</v>
      </c>
      <c r="U21" s="98">
        <v>2.1800000000000002</v>
      </c>
      <c r="V21" s="98">
        <v>2.2000000000000002</v>
      </c>
      <c r="W21" s="99">
        <v>2.09</v>
      </c>
      <c r="X21" s="25"/>
      <c r="Y21" s="98">
        <v>4.1500000000000004</v>
      </c>
      <c r="Z21" s="98">
        <v>4.42</v>
      </c>
      <c r="AA21" s="98">
        <v>4.41</v>
      </c>
      <c r="AB21" s="98">
        <v>4.4000000000000004</v>
      </c>
      <c r="AC21" s="98">
        <v>4.47</v>
      </c>
      <c r="AD21" s="98">
        <v>4.54</v>
      </c>
      <c r="AE21" s="98">
        <v>4.5199999999999996</v>
      </c>
      <c r="AF21" s="98">
        <v>4.4800000000000004</v>
      </c>
      <c r="AG21" s="98">
        <v>4.53</v>
      </c>
      <c r="AH21" s="99">
        <v>4.47</v>
      </c>
    </row>
    <row r="22" spans="1:34" ht="16.5" x14ac:dyDescent="0.35">
      <c r="A22" s="14"/>
      <c r="B22" s="98">
        <v>2.52</v>
      </c>
      <c r="C22" s="98">
        <v>2.64</v>
      </c>
      <c r="D22" s="98">
        <v>2.86</v>
      </c>
      <c r="E22" s="98">
        <v>2.83</v>
      </c>
      <c r="F22" s="99">
        <v>2.81</v>
      </c>
      <c r="G22" s="25"/>
      <c r="H22" s="98">
        <v>1.97</v>
      </c>
      <c r="I22" s="98">
        <v>2.0499999999999998</v>
      </c>
      <c r="J22" s="98">
        <v>2.0699999999999998</v>
      </c>
      <c r="K22" s="98">
        <v>2.11</v>
      </c>
      <c r="L22" s="98">
        <v>2.11</v>
      </c>
      <c r="M22" s="98">
        <v>2.11</v>
      </c>
      <c r="N22" s="98">
        <v>2.08</v>
      </c>
      <c r="O22" s="98">
        <v>2.04</v>
      </c>
      <c r="P22" s="98">
        <v>1.96</v>
      </c>
      <c r="Q22" s="99">
        <v>1.95</v>
      </c>
      <c r="R22" s="14"/>
      <c r="S22" s="98">
        <v>1.89</v>
      </c>
      <c r="T22" s="98">
        <v>1.99</v>
      </c>
      <c r="U22" s="98">
        <v>2.15</v>
      </c>
      <c r="V22" s="98">
        <v>2.2000000000000002</v>
      </c>
      <c r="W22" s="99">
        <v>2.12</v>
      </c>
      <c r="X22" s="25"/>
      <c r="Y22" s="98">
        <v>4.1399999999999997</v>
      </c>
      <c r="Z22" s="98">
        <v>4.4400000000000004</v>
      </c>
      <c r="AA22" s="98">
        <v>4.4000000000000004</v>
      </c>
      <c r="AB22" s="98">
        <v>4.42</v>
      </c>
      <c r="AC22" s="98">
        <v>4.49</v>
      </c>
      <c r="AD22" s="98">
        <v>4.5199999999999996</v>
      </c>
      <c r="AE22" s="98">
        <v>4.5</v>
      </c>
      <c r="AF22" s="98">
        <v>4.51</v>
      </c>
      <c r="AG22" s="98">
        <v>4.5599999999999996</v>
      </c>
      <c r="AH22" s="99">
        <v>4.47</v>
      </c>
    </row>
    <row r="23" spans="1:34" thickBot="1" x14ac:dyDescent="0.4">
      <c r="A23" s="107"/>
      <c r="B23" s="117">
        <v>2.5099999999999998</v>
      </c>
      <c r="C23" s="117">
        <v>2.61</v>
      </c>
      <c r="D23" s="117">
        <v>2.84</v>
      </c>
      <c r="E23" s="117">
        <v>2.84</v>
      </c>
      <c r="F23" s="118">
        <v>2.78</v>
      </c>
      <c r="G23" s="106"/>
      <c r="H23" s="117">
        <v>1.91</v>
      </c>
      <c r="I23" s="117">
        <v>2.0299999999999998</v>
      </c>
      <c r="J23" s="117">
        <v>2.0499999999999998</v>
      </c>
      <c r="K23" s="117">
        <v>2.0499999999999998</v>
      </c>
      <c r="L23" s="117">
        <v>2.04</v>
      </c>
      <c r="M23" s="117">
        <v>2.0499999999999998</v>
      </c>
      <c r="N23" s="117">
        <v>2.06</v>
      </c>
      <c r="O23" s="117">
        <v>2.0099999999999998</v>
      </c>
      <c r="P23" s="117">
        <v>1.98</v>
      </c>
      <c r="Q23" s="118">
        <v>1.93</v>
      </c>
      <c r="R23" s="107"/>
      <c r="S23" s="117">
        <v>1.87</v>
      </c>
      <c r="T23" s="117">
        <v>1.98</v>
      </c>
      <c r="U23" s="117">
        <v>2.19</v>
      </c>
      <c r="V23" s="117">
        <v>2.17</v>
      </c>
      <c r="W23" s="118">
        <v>2.12</v>
      </c>
      <c r="X23" s="106"/>
      <c r="Y23" s="117">
        <v>4.13</v>
      </c>
      <c r="Z23" s="117">
        <v>4.4000000000000004</v>
      </c>
      <c r="AA23" s="117">
        <v>4.29</v>
      </c>
      <c r="AB23" s="117">
        <v>4.3099999999999996</v>
      </c>
      <c r="AC23" s="117">
        <v>4.47</v>
      </c>
      <c r="AD23" s="117">
        <v>4.46</v>
      </c>
      <c r="AE23" s="117">
        <v>4.47</v>
      </c>
      <c r="AF23" s="117">
        <v>4.5</v>
      </c>
      <c r="AG23" s="117">
        <v>4.51</v>
      </c>
      <c r="AH23" s="118">
        <v>4.42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0.30059999999999931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0.28743000000000052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1.0939999999999999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1.2221999999999991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0.5241230769230758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0.44220000000000076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0.78786008230452664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0.80833333333333279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1.6981587692307658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1.4327280000000024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1.0210666666666666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1.2221999999999991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0.28000000000000025</v>
      </c>
      <c r="C33" s="67">
        <f t="shared" ref="C33:F33" si="0">C4-C14</f>
        <v>0.23999999999999977</v>
      </c>
      <c r="D33" s="67">
        <f t="shared" si="0"/>
        <v>0.22999999999999998</v>
      </c>
      <c r="E33" s="67">
        <f t="shared" si="0"/>
        <v>0.31000000000000005</v>
      </c>
      <c r="F33" s="68">
        <f t="shared" si="0"/>
        <v>0.31000000000000005</v>
      </c>
      <c r="G33" s="69" t="s">
        <v>56</v>
      </c>
      <c r="H33" s="22">
        <f>H4-H14</f>
        <v>0.12999999999999989</v>
      </c>
      <c r="I33" s="22">
        <f t="shared" ref="I33:Q33" si="1">I4-I14</f>
        <v>0.27</v>
      </c>
      <c r="J33" s="22">
        <f t="shared" si="1"/>
        <v>0.19999999999999973</v>
      </c>
      <c r="K33" s="22">
        <f t="shared" si="1"/>
        <v>0.33999999999999986</v>
      </c>
      <c r="L33" s="22">
        <f t="shared" si="1"/>
        <v>0.27</v>
      </c>
      <c r="M33" s="22">
        <f t="shared" si="1"/>
        <v>0.31000000000000005</v>
      </c>
      <c r="N33" s="22">
        <f t="shared" si="1"/>
        <v>0.34299999999999997</v>
      </c>
      <c r="O33" s="22">
        <f t="shared" si="1"/>
        <v>0.35000000000000009</v>
      </c>
      <c r="P33" s="22">
        <f t="shared" si="1"/>
        <v>0.33999999999999986</v>
      </c>
      <c r="Q33" s="70">
        <f t="shared" si="1"/>
        <v>0.35000000000000009</v>
      </c>
      <c r="R33" s="66" t="s">
        <v>52</v>
      </c>
      <c r="S33" s="67">
        <f>S4-S14</f>
        <v>1.19</v>
      </c>
      <c r="T33" s="67">
        <f t="shared" ref="T33:W33" si="2">T4-T14</f>
        <v>1.2</v>
      </c>
      <c r="U33" s="67">
        <f t="shared" si="2"/>
        <v>1.2</v>
      </c>
      <c r="V33" s="67">
        <f t="shared" si="2"/>
        <v>1.2000000000000002</v>
      </c>
      <c r="W33" s="68">
        <f t="shared" si="2"/>
        <v>1.1400000000000001</v>
      </c>
      <c r="X33" s="69" t="s">
        <v>56</v>
      </c>
      <c r="Y33" s="22">
        <f>Y4-Y14</f>
        <v>1.3599999999999994</v>
      </c>
      <c r="Z33" s="22">
        <f t="shared" ref="Z33:AH33" si="3">Z4-Z14</f>
        <v>1.4500000000000002</v>
      </c>
      <c r="AA33" s="22">
        <f t="shared" si="3"/>
        <v>1.4099999999999997</v>
      </c>
      <c r="AB33" s="22">
        <f t="shared" si="3"/>
        <v>1.29</v>
      </c>
      <c r="AC33" s="22">
        <f t="shared" si="3"/>
        <v>1.4200000000000008</v>
      </c>
      <c r="AD33" s="22">
        <f t="shared" si="3"/>
        <v>1.37</v>
      </c>
      <c r="AE33" s="22">
        <f t="shared" si="3"/>
        <v>1.37</v>
      </c>
      <c r="AF33" s="22">
        <f t="shared" si="3"/>
        <v>1.29</v>
      </c>
      <c r="AG33" s="22">
        <f t="shared" si="3"/>
        <v>1.2800000000000002</v>
      </c>
      <c r="AH33" s="70">
        <f t="shared" si="3"/>
        <v>1.1800000000000002</v>
      </c>
    </row>
    <row r="34" spans="1:34" ht="16.5" x14ac:dyDescent="0.35">
      <c r="A34" s="55"/>
      <c r="B34" s="54">
        <f t="shared" ref="B34:F42" si="4">B5-B15</f>
        <v>0.2799999999999998</v>
      </c>
      <c r="C34" s="54">
        <f t="shared" si="4"/>
        <v>0.31000000000000005</v>
      </c>
      <c r="D34" s="54">
        <f t="shared" si="4"/>
        <v>0.29999999999999982</v>
      </c>
      <c r="E34" s="54">
        <f t="shared" si="4"/>
        <v>0.31000000000000005</v>
      </c>
      <c r="F34" s="56">
        <f t="shared" si="4"/>
        <v>0.29000000000000004</v>
      </c>
      <c r="G34" s="71"/>
      <c r="H34" s="22">
        <f t="shared" ref="H34:Q42" si="5">H5-H15</f>
        <v>0.14999999999999991</v>
      </c>
      <c r="I34" s="22">
        <f t="shared" si="5"/>
        <v>0.24000000000000021</v>
      </c>
      <c r="J34" s="22">
        <f t="shared" si="5"/>
        <v>0.33000000000000007</v>
      </c>
      <c r="K34" s="22">
        <f t="shared" si="5"/>
        <v>0.31000000000000005</v>
      </c>
      <c r="L34" s="22">
        <f t="shared" si="5"/>
        <v>0.27</v>
      </c>
      <c r="M34" s="22">
        <f t="shared" si="5"/>
        <v>0.38000000000000034</v>
      </c>
      <c r="N34" s="22">
        <f t="shared" si="5"/>
        <v>0.29000000000000004</v>
      </c>
      <c r="O34" s="22">
        <f t="shared" si="5"/>
        <v>0.35000000000000009</v>
      </c>
      <c r="P34" s="22">
        <f t="shared" si="5"/>
        <v>0.22999999999999998</v>
      </c>
      <c r="Q34" s="70">
        <f t="shared" si="5"/>
        <v>0.29000000000000004</v>
      </c>
      <c r="R34" s="55"/>
      <c r="S34" s="54">
        <f t="shared" ref="S34:W42" si="6">S5-S15</f>
        <v>1.2500000000000002</v>
      </c>
      <c r="T34" s="54">
        <f t="shared" si="6"/>
        <v>1.2700000000000002</v>
      </c>
      <c r="U34" s="54">
        <f t="shared" si="6"/>
        <v>1.2100000000000002</v>
      </c>
      <c r="V34" s="54">
        <f t="shared" si="6"/>
        <v>1.17</v>
      </c>
      <c r="W34" s="56">
        <f t="shared" si="6"/>
        <v>1.1400000000000001</v>
      </c>
      <c r="X34" s="71"/>
      <c r="Y34" s="22">
        <f t="shared" ref="Y34:AH42" si="7">Y5-Y15</f>
        <v>1.54</v>
      </c>
      <c r="Z34" s="22">
        <f t="shared" si="7"/>
        <v>1.3899999999999997</v>
      </c>
      <c r="AA34" s="22">
        <f t="shared" si="7"/>
        <v>1.4000000000000004</v>
      </c>
      <c r="AB34" s="22">
        <f t="shared" si="7"/>
        <v>1.4100000000000001</v>
      </c>
      <c r="AC34" s="22">
        <f t="shared" si="7"/>
        <v>1.2400000000000002</v>
      </c>
      <c r="AD34" s="22">
        <f t="shared" si="7"/>
        <v>1.4500000000000002</v>
      </c>
      <c r="AE34" s="22">
        <f t="shared" si="7"/>
        <v>1.3600000000000003</v>
      </c>
      <c r="AF34" s="22">
        <f t="shared" si="7"/>
        <v>1.29</v>
      </c>
      <c r="AG34" s="22">
        <f t="shared" si="7"/>
        <v>1.3199999999999994</v>
      </c>
      <c r="AH34" s="70">
        <f t="shared" si="7"/>
        <v>1.2300000000000004</v>
      </c>
    </row>
    <row r="35" spans="1:34" ht="16.5" x14ac:dyDescent="0.35">
      <c r="A35" s="55"/>
      <c r="B35" s="54">
        <f t="shared" si="4"/>
        <v>0.27</v>
      </c>
      <c r="C35" s="54">
        <f t="shared" si="4"/>
        <v>0.31000000000000005</v>
      </c>
      <c r="D35" s="54">
        <f t="shared" si="4"/>
        <v>0.27</v>
      </c>
      <c r="E35" s="54">
        <f t="shared" si="4"/>
        <v>0.31000000000000005</v>
      </c>
      <c r="F35" s="56">
        <f t="shared" si="4"/>
        <v>0.2799999999999998</v>
      </c>
      <c r="G35" s="71"/>
      <c r="H35" s="22">
        <f t="shared" si="5"/>
        <v>0.25</v>
      </c>
      <c r="I35" s="22">
        <f t="shared" si="5"/>
        <v>0.2200000000000002</v>
      </c>
      <c r="J35" s="22">
        <f t="shared" si="5"/>
        <v>0.29000000000000004</v>
      </c>
      <c r="K35" s="22">
        <f t="shared" si="5"/>
        <v>0.29000000000000004</v>
      </c>
      <c r="L35" s="22">
        <f t="shared" si="5"/>
        <v>0.29000000000000004</v>
      </c>
      <c r="M35" s="22">
        <f t="shared" si="5"/>
        <v>0.29000000000000004</v>
      </c>
      <c r="N35" s="22">
        <f t="shared" si="5"/>
        <v>0.29999999999999982</v>
      </c>
      <c r="O35" s="22">
        <f t="shared" si="5"/>
        <v>0.28000000000000003</v>
      </c>
      <c r="P35" s="22">
        <f t="shared" si="5"/>
        <v>0.27</v>
      </c>
      <c r="Q35" s="70">
        <f t="shared" si="5"/>
        <v>0.29000000000000026</v>
      </c>
      <c r="R35" s="55"/>
      <c r="S35" s="54">
        <f t="shared" si="6"/>
        <v>1.1999999999999997</v>
      </c>
      <c r="T35" s="54">
        <f t="shared" si="6"/>
        <v>1.2300000000000002</v>
      </c>
      <c r="U35" s="54">
        <f t="shared" si="6"/>
        <v>1.2000000000000002</v>
      </c>
      <c r="V35" s="54">
        <f t="shared" si="6"/>
        <v>1.1900000000000002</v>
      </c>
      <c r="W35" s="56">
        <f t="shared" si="6"/>
        <v>1.2200000000000002</v>
      </c>
      <c r="X35" s="71"/>
      <c r="Y35" s="22">
        <f t="shared" si="7"/>
        <v>1.29</v>
      </c>
      <c r="Z35" s="22">
        <f t="shared" si="7"/>
        <v>1.4699999999999998</v>
      </c>
      <c r="AA35" s="22">
        <f t="shared" si="7"/>
        <v>1.2100000000000009</v>
      </c>
      <c r="AB35" s="22">
        <f t="shared" si="7"/>
        <v>1.21</v>
      </c>
      <c r="AC35" s="22">
        <f t="shared" si="7"/>
        <v>1.3600000000000003</v>
      </c>
      <c r="AD35" s="22">
        <f t="shared" si="7"/>
        <v>1.3100000000000005</v>
      </c>
      <c r="AE35" s="22">
        <f t="shared" si="7"/>
        <v>1.17</v>
      </c>
      <c r="AF35" s="22">
        <f t="shared" si="7"/>
        <v>1.29</v>
      </c>
      <c r="AG35" s="22">
        <f t="shared" si="7"/>
        <v>1.2700000000000005</v>
      </c>
      <c r="AH35" s="70">
        <f t="shared" si="7"/>
        <v>1.1399999999999997</v>
      </c>
    </row>
    <row r="36" spans="1:34" ht="16.5" x14ac:dyDescent="0.35">
      <c r="A36" s="55"/>
      <c r="B36" s="54">
        <f t="shared" si="4"/>
        <v>0.24000000000000021</v>
      </c>
      <c r="C36" s="54">
        <f t="shared" si="4"/>
        <v>0.22999999999999998</v>
      </c>
      <c r="D36" s="54">
        <f t="shared" si="4"/>
        <v>0.25999999999999979</v>
      </c>
      <c r="E36" s="54">
        <f t="shared" si="4"/>
        <v>0.23999999999999977</v>
      </c>
      <c r="F36" s="56">
        <f t="shared" si="4"/>
        <v>0.20000000000000018</v>
      </c>
      <c r="G36" s="71"/>
      <c r="H36" s="22">
        <f t="shared" si="5"/>
        <v>0.17000000000000015</v>
      </c>
      <c r="I36" s="22">
        <f t="shared" si="5"/>
        <v>0.31000000000000005</v>
      </c>
      <c r="J36" s="22">
        <f t="shared" si="5"/>
        <v>0.33999999999999986</v>
      </c>
      <c r="K36" s="22">
        <f t="shared" si="5"/>
        <v>0.3400000000000003</v>
      </c>
      <c r="L36" s="22">
        <f t="shared" si="5"/>
        <v>0.31000000000000005</v>
      </c>
      <c r="M36" s="22">
        <f t="shared" si="5"/>
        <v>0.35000000000000009</v>
      </c>
      <c r="N36" s="22">
        <f t="shared" si="5"/>
        <v>0.32000000000000028</v>
      </c>
      <c r="O36" s="22">
        <f t="shared" si="5"/>
        <v>0.31999999999999984</v>
      </c>
      <c r="P36" s="22">
        <f t="shared" si="5"/>
        <v>0.3899999999999999</v>
      </c>
      <c r="Q36" s="70">
        <f t="shared" si="5"/>
        <v>0.23999999999999977</v>
      </c>
      <c r="R36" s="55"/>
      <c r="S36" s="54">
        <f t="shared" si="6"/>
        <v>1.2300000000000002</v>
      </c>
      <c r="T36" s="54">
        <f t="shared" si="6"/>
        <v>1.2300000000000002</v>
      </c>
      <c r="U36" s="54">
        <f t="shared" si="6"/>
        <v>1.2999999999999998</v>
      </c>
      <c r="V36" s="54">
        <f t="shared" si="6"/>
        <v>1.23</v>
      </c>
      <c r="W36" s="56">
        <f t="shared" si="6"/>
        <v>1.2200000000000002</v>
      </c>
      <c r="X36" s="71"/>
      <c r="Y36" s="22">
        <f t="shared" si="7"/>
        <v>1.2199999999999998</v>
      </c>
      <c r="Z36" s="22">
        <f t="shared" si="7"/>
        <v>1.3499999999999996</v>
      </c>
      <c r="AA36" s="22">
        <f t="shared" si="7"/>
        <v>1.4000000000000004</v>
      </c>
      <c r="AB36" s="22">
        <f t="shared" si="7"/>
        <v>1.33</v>
      </c>
      <c r="AC36" s="22">
        <f t="shared" si="7"/>
        <v>1.3599999999999994</v>
      </c>
      <c r="AD36" s="22">
        <f t="shared" si="7"/>
        <v>1.2800000000000002</v>
      </c>
      <c r="AE36" s="22">
        <f t="shared" si="7"/>
        <v>1.37</v>
      </c>
      <c r="AF36" s="22">
        <f t="shared" si="7"/>
        <v>1.3199999999999994</v>
      </c>
      <c r="AG36" s="22">
        <f t="shared" si="7"/>
        <v>1.3499999999999996</v>
      </c>
      <c r="AH36" s="70">
        <f t="shared" si="7"/>
        <v>1.1999999999999997</v>
      </c>
    </row>
    <row r="37" spans="1:34" ht="16.5" x14ac:dyDescent="0.35">
      <c r="A37" s="55"/>
      <c r="B37" s="54">
        <f t="shared" si="4"/>
        <v>0.21999999999999975</v>
      </c>
      <c r="C37" s="54">
        <f t="shared" si="4"/>
        <v>0.29000000000000004</v>
      </c>
      <c r="D37" s="54">
        <f t="shared" si="4"/>
        <v>0.27</v>
      </c>
      <c r="E37" s="54">
        <f t="shared" si="4"/>
        <v>0.2799999999999998</v>
      </c>
      <c r="F37" s="56">
        <f t="shared" si="4"/>
        <v>0.31000000000000005</v>
      </c>
      <c r="G37" s="71"/>
      <c r="H37" s="22">
        <f t="shared" si="5"/>
        <v>0.19999999999999996</v>
      </c>
      <c r="I37" s="22">
        <f t="shared" si="5"/>
        <v>0.35000000000000009</v>
      </c>
      <c r="J37" s="22">
        <f t="shared" si="5"/>
        <v>0.31000000000000005</v>
      </c>
      <c r="K37" s="22">
        <f t="shared" si="5"/>
        <v>0.38000000000000034</v>
      </c>
      <c r="L37" s="22">
        <f t="shared" si="5"/>
        <v>0.31000000000000005</v>
      </c>
      <c r="M37" s="22">
        <f t="shared" si="5"/>
        <v>0.30000000000000027</v>
      </c>
      <c r="N37" s="22">
        <f t="shared" si="5"/>
        <v>0.29000000000000004</v>
      </c>
      <c r="O37" s="22">
        <f t="shared" si="5"/>
        <v>0.31000000000000005</v>
      </c>
      <c r="P37" s="22">
        <f t="shared" si="5"/>
        <v>0.26</v>
      </c>
      <c r="Q37" s="70">
        <f t="shared" si="5"/>
        <v>0.26</v>
      </c>
      <c r="R37" s="55"/>
      <c r="S37" s="54">
        <f t="shared" si="6"/>
        <v>1.2699999999999998</v>
      </c>
      <c r="T37" s="54">
        <f t="shared" si="6"/>
        <v>1.23</v>
      </c>
      <c r="U37" s="54">
        <f t="shared" si="6"/>
        <v>1.22</v>
      </c>
      <c r="V37" s="54">
        <f t="shared" si="6"/>
        <v>1.26</v>
      </c>
      <c r="W37" s="56">
        <f t="shared" si="6"/>
        <v>1.2100000000000002</v>
      </c>
      <c r="X37" s="71"/>
      <c r="Y37" s="22">
        <f t="shared" si="7"/>
        <v>1.29</v>
      </c>
      <c r="Z37" s="22">
        <f t="shared" si="7"/>
        <v>1.3500000000000005</v>
      </c>
      <c r="AA37" s="22">
        <f t="shared" si="7"/>
        <v>1.3100000000000005</v>
      </c>
      <c r="AB37" s="22">
        <f t="shared" si="7"/>
        <v>1.33</v>
      </c>
      <c r="AC37" s="22">
        <f t="shared" si="7"/>
        <v>1.4299999999999997</v>
      </c>
      <c r="AD37" s="22">
        <f t="shared" si="7"/>
        <v>1.2599999999999998</v>
      </c>
      <c r="AE37" s="22">
        <f t="shared" si="7"/>
        <v>1.2299999999999995</v>
      </c>
      <c r="AF37" s="22">
        <f t="shared" si="7"/>
        <v>1.2800000000000002</v>
      </c>
      <c r="AG37" s="22">
        <f t="shared" si="7"/>
        <v>1.3000000000000007</v>
      </c>
      <c r="AH37" s="70">
        <f t="shared" si="7"/>
        <v>1.2399999999999993</v>
      </c>
    </row>
    <row r="38" spans="1:34" ht="16.5" x14ac:dyDescent="0.35">
      <c r="A38" s="55" t="s">
        <v>53</v>
      </c>
      <c r="B38" s="54">
        <f t="shared" si="4"/>
        <v>0.34999999999999964</v>
      </c>
      <c r="C38" s="54">
        <f t="shared" si="4"/>
        <v>0.35000000000000009</v>
      </c>
      <c r="D38" s="54">
        <f t="shared" si="4"/>
        <v>0.31999999999999984</v>
      </c>
      <c r="E38" s="54">
        <f t="shared" si="4"/>
        <v>0.33000000000000007</v>
      </c>
      <c r="F38" s="56">
        <f t="shared" si="4"/>
        <v>0.31999999999999984</v>
      </c>
      <c r="G38" s="71" t="s">
        <v>57</v>
      </c>
      <c r="H38" s="22">
        <f t="shared" si="5"/>
        <v>0.35000000000000009</v>
      </c>
      <c r="I38" s="22">
        <f t="shared" si="5"/>
        <v>0.3400000000000003</v>
      </c>
      <c r="J38" s="22">
        <f t="shared" si="5"/>
        <v>0.31999999999999984</v>
      </c>
      <c r="K38" s="22">
        <f t="shared" si="5"/>
        <v>0.31999999999999984</v>
      </c>
      <c r="L38" s="22">
        <f t="shared" si="5"/>
        <v>0.28000000000000025</v>
      </c>
      <c r="M38" s="22">
        <f t="shared" si="5"/>
        <v>0.33000000000000007</v>
      </c>
      <c r="N38" s="22">
        <f t="shared" si="5"/>
        <v>0.30000000000000027</v>
      </c>
      <c r="O38" s="22">
        <f t="shared" si="5"/>
        <v>0.2799999999999998</v>
      </c>
      <c r="P38" s="22">
        <f t="shared" si="5"/>
        <v>0.26000000000000023</v>
      </c>
      <c r="Q38" s="70">
        <f t="shared" si="5"/>
        <v>0.34999999999999987</v>
      </c>
      <c r="R38" s="55" t="s">
        <v>53</v>
      </c>
      <c r="S38" s="54">
        <f t="shared" si="6"/>
        <v>1.02</v>
      </c>
      <c r="T38" s="54">
        <f t="shared" si="6"/>
        <v>1.01</v>
      </c>
      <c r="U38" s="54">
        <f t="shared" si="6"/>
        <v>0.95000000000000018</v>
      </c>
      <c r="V38" s="54">
        <f t="shared" si="6"/>
        <v>0.9700000000000002</v>
      </c>
      <c r="W38" s="56">
        <f t="shared" si="6"/>
        <v>0.96999999999999975</v>
      </c>
      <c r="X38" s="71" t="s">
        <v>57</v>
      </c>
      <c r="Y38" s="22">
        <f t="shared" si="7"/>
        <v>1.1299999999999999</v>
      </c>
      <c r="Z38" s="22">
        <f t="shared" si="7"/>
        <v>1.0700000000000003</v>
      </c>
      <c r="AA38" s="22">
        <f t="shared" si="7"/>
        <v>1.0899999999999999</v>
      </c>
      <c r="AB38" s="22">
        <f t="shared" si="7"/>
        <v>1.1100000000000003</v>
      </c>
      <c r="AC38" s="22">
        <f t="shared" si="7"/>
        <v>1</v>
      </c>
      <c r="AD38" s="22">
        <f t="shared" si="7"/>
        <v>1.1200000000000001</v>
      </c>
      <c r="AE38" s="22">
        <f t="shared" si="7"/>
        <v>1.0499999999999998</v>
      </c>
      <c r="AF38" s="22">
        <f t="shared" si="7"/>
        <v>1.2599999999999998</v>
      </c>
      <c r="AG38" s="22">
        <f t="shared" si="7"/>
        <v>1.0300000000000002</v>
      </c>
      <c r="AH38" s="70">
        <f t="shared" si="7"/>
        <v>1.17</v>
      </c>
    </row>
    <row r="39" spans="1:34" ht="16.5" x14ac:dyDescent="0.35">
      <c r="A39" s="55"/>
      <c r="B39" s="54">
        <f t="shared" si="4"/>
        <v>0.35000000000000009</v>
      </c>
      <c r="C39" s="54">
        <f t="shared" si="4"/>
        <v>0.29999999999999982</v>
      </c>
      <c r="D39" s="54">
        <f t="shared" si="4"/>
        <v>0.30000000000000027</v>
      </c>
      <c r="E39" s="54">
        <f t="shared" si="4"/>
        <v>0.37000000000000011</v>
      </c>
      <c r="F39" s="56">
        <f t="shared" si="4"/>
        <v>0.33999999999999986</v>
      </c>
      <c r="G39" s="71"/>
      <c r="H39" s="22">
        <f t="shared" si="5"/>
        <v>0.24</v>
      </c>
      <c r="I39" s="22">
        <f t="shared" si="5"/>
        <v>0.32000000000000028</v>
      </c>
      <c r="J39" s="22">
        <f t="shared" si="5"/>
        <v>0.27</v>
      </c>
      <c r="K39" s="22">
        <f t="shared" si="5"/>
        <v>0.25999999999999979</v>
      </c>
      <c r="L39" s="22">
        <f t="shared" si="5"/>
        <v>0.25</v>
      </c>
      <c r="M39" s="22">
        <f t="shared" si="5"/>
        <v>0.31000000000000005</v>
      </c>
      <c r="N39" s="22">
        <f t="shared" si="5"/>
        <v>0.31000000000000005</v>
      </c>
      <c r="O39" s="22">
        <f t="shared" si="5"/>
        <v>0.3400000000000003</v>
      </c>
      <c r="P39" s="22">
        <f t="shared" si="5"/>
        <v>0.28999999999999981</v>
      </c>
      <c r="Q39" s="70">
        <f t="shared" si="5"/>
        <v>0.32000000000000006</v>
      </c>
      <c r="R39" s="55"/>
      <c r="S39" s="54">
        <f t="shared" si="6"/>
        <v>0.98999999999999977</v>
      </c>
      <c r="T39" s="54">
        <f t="shared" si="6"/>
        <v>0.95</v>
      </c>
      <c r="U39" s="54">
        <f t="shared" si="6"/>
        <v>0.94999999999999973</v>
      </c>
      <c r="V39" s="54">
        <f t="shared" si="6"/>
        <v>0.96</v>
      </c>
      <c r="W39" s="56">
        <f t="shared" si="6"/>
        <v>0.94999999999999973</v>
      </c>
      <c r="X39" s="71"/>
      <c r="Y39" s="22">
        <f t="shared" si="7"/>
        <v>1.1200000000000001</v>
      </c>
      <c r="Z39" s="22">
        <f t="shared" si="7"/>
        <v>1.0300000000000002</v>
      </c>
      <c r="AA39" s="22">
        <f t="shared" si="7"/>
        <v>1.1999999999999993</v>
      </c>
      <c r="AB39" s="22">
        <f t="shared" si="7"/>
        <v>1.17</v>
      </c>
      <c r="AC39" s="22">
        <f t="shared" si="7"/>
        <v>1.0200000000000005</v>
      </c>
      <c r="AD39" s="22">
        <f t="shared" si="7"/>
        <v>1.1100000000000003</v>
      </c>
      <c r="AE39" s="22">
        <f t="shared" si="7"/>
        <v>1.08</v>
      </c>
      <c r="AF39" s="22">
        <f t="shared" si="7"/>
        <v>1.1299999999999999</v>
      </c>
      <c r="AG39" s="22">
        <f t="shared" si="7"/>
        <v>1.17</v>
      </c>
      <c r="AH39" s="70">
        <f t="shared" si="7"/>
        <v>1.1299999999999999</v>
      </c>
    </row>
    <row r="40" spans="1:34" ht="16.5" x14ac:dyDescent="0.35">
      <c r="A40" s="55"/>
      <c r="B40" s="54">
        <f t="shared" si="4"/>
        <v>0.37999999999999989</v>
      </c>
      <c r="C40" s="54">
        <f t="shared" si="4"/>
        <v>0.26000000000000023</v>
      </c>
      <c r="D40" s="54">
        <f t="shared" si="4"/>
        <v>0.31000000000000005</v>
      </c>
      <c r="E40" s="54">
        <f t="shared" si="4"/>
        <v>0.31999999999999984</v>
      </c>
      <c r="F40" s="56">
        <f t="shared" si="4"/>
        <v>0.3400000000000003</v>
      </c>
      <c r="G40" s="71"/>
      <c r="H40" s="22">
        <f t="shared" si="5"/>
        <v>0.26</v>
      </c>
      <c r="I40" s="22">
        <f t="shared" si="5"/>
        <v>0.37000000000000011</v>
      </c>
      <c r="J40" s="22">
        <f t="shared" si="5"/>
        <v>0.24000000000000021</v>
      </c>
      <c r="K40" s="22">
        <f t="shared" si="5"/>
        <v>0.29000000000000004</v>
      </c>
      <c r="L40" s="22">
        <f t="shared" si="5"/>
        <v>0.26000000000000023</v>
      </c>
      <c r="M40" s="22">
        <f t="shared" si="5"/>
        <v>0.28000000000000025</v>
      </c>
      <c r="N40" s="22">
        <f t="shared" si="5"/>
        <v>0.25999999999999979</v>
      </c>
      <c r="O40" s="22">
        <f t="shared" si="5"/>
        <v>0.33000000000000007</v>
      </c>
      <c r="P40" s="22">
        <f t="shared" si="5"/>
        <v>0.26</v>
      </c>
      <c r="Q40" s="70">
        <f t="shared" si="5"/>
        <v>0.29000000000000004</v>
      </c>
      <c r="R40" s="55"/>
      <c r="S40" s="54">
        <f t="shared" si="6"/>
        <v>0.94999999999999973</v>
      </c>
      <c r="T40" s="54">
        <f t="shared" si="6"/>
        <v>0.97</v>
      </c>
      <c r="U40" s="54">
        <f t="shared" si="6"/>
        <v>0.94999999999999973</v>
      </c>
      <c r="V40" s="54">
        <f t="shared" si="6"/>
        <v>1</v>
      </c>
      <c r="W40" s="56">
        <f t="shared" si="6"/>
        <v>1.0900000000000003</v>
      </c>
      <c r="X40" s="71"/>
      <c r="Y40" s="22">
        <f t="shared" si="7"/>
        <v>1.0599999999999996</v>
      </c>
      <c r="Z40" s="22">
        <f t="shared" si="7"/>
        <v>1.1200000000000001</v>
      </c>
      <c r="AA40" s="22">
        <f t="shared" si="7"/>
        <v>1.1099999999999994</v>
      </c>
      <c r="AB40" s="22">
        <f t="shared" si="7"/>
        <v>1.1099999999999994</v>
      </c>
      <c r="AC40" s="22">
        <f t="shared" si="7"/>
        <v>1.1600000000000001</v>
      </c>
      <c r="AD40" s="22">
        <f t="shared" si="7"/>
        <v>1.0899999999999999</v>
      </c>
      <c r="AE40" s="22">
        <f t="shared" si="7"/>
        <v>1.0900000000000007</v>
      </c>
      <c r="AF40" s="22">
        <f t="shared" si="7"/>
        <v>1.2199999999999998</v>
      </c>
      <c r="AG40" s="22">
        <f t="shared" si="7"/>
        <v>1.2199999999999998</v>
      </c>
      <c r="AH40" s="70">
        <f t="shared" si="7"/>
        <v>1.2000000000000002</v>
      </c>
    </row>
    <row r="41" spans="1:34" ht="16.5" x14ac:dyDescent="0.35">
      <c r="A41" s="55"/>
      <c r="B41" s="54">
        <f t="shared" si="4"/>
        <v>0.37000000000000011</v>
      </c>
      <c r="C41" s="54">
        <f t="shared" si="4"/>
        <v>0.33000000000000007</v>
      </c>
      <c r="D41" s="54">
        <f t="shared" si="4"/>
        <v>0.25</v>
      </c>
      <c r="E41" s="54">
        <f t="shared" si="4"/>
        <v>0.33999999999999986</v>
      </c>
      <c r="F41" s="56">
        <f t="shared" si="4"/>
        <v>0.29000000000000004</v>
      </c>
      <c r="G41" s="71"/>
      <c r="H41" s="22">
        <f t="shared" si="5"/>
        <v>0.27000000000000024</v>
      </c>
      <c r="I41" s="22">
        <f t="shared" si="5"/>
        <v>0.30000000000000027</v>
      </c>
      <c r="J41" s="22">
        <f t="shared" si="5"/>
        <v>0.25</v>
      </c>
      <c r="K41" s="22">
        <f t="shared" si="5"/>
        <v>0.30000000000000027</v>
      </c>
      <c r="L41" s="22">
        <f t="shared" si="5"/>
        <v>0.29000000000000004</v>
      </c>
      <c r="M41" s="22">
        <f t="shared" si="5"/>
        <v>0.22999999999999998</v>
      </c>
      <c r="N41" s="22">
        <f t="shared" si="5"/>
        <v>0.27</v>
      </c>
      <c r="O41" s="22">
        <f t="shared" si="5"/>
        <v>0.31000000000000005</v>
      </c>
      <c r="P41" s="22">
        <f t="shared" si="5"/>
        <v>0.33000000000000007</v>
      </c>
      <c r="Q41" s="70">
        <f t="shared" si="5"/>
        <v>0.2300000000000002</v>
      </c>
      <c r="R41" s="55"/>
      <c r="S41" s="54">
        <f t="shared" si="6"/>
        <v>0.94000000000000017</v>
      </c>
      <c r="T41" s="54">
        <f t="shared" si="6"/>
        <v>0.95</v>
      </c>
      <c r="U41" s="54">
        <f t="shared" si="6"/>
        <v>1</v>
      </c>
      <c r="V41" s="54">
        <f t="shared" si="6"/>
        <v>0.94999999999999973</v>
      </c>
      <c r="W41" s="56">
        <f t="shared" si="6"/>
        <v>0.94999999999999973</v>
      </c>
      <c r="X41" s="71"/>
      <c r="Y41" s="22">
        <f t="shared" si="7"/>
        <v>1.2200000000000006</v>
      </c>
      <c r="Z41" s="22">
        <f t="shared" si="7"/>
        <v>1.0699999999999994</v>
      </c>
      <c r="AA41" s="22">
        <f t="shared" si="7"/>
        <v>1.1599999999999993</v>
      </c>
      <c r="AB41" s="22">
        <f t="shared" si="7"/>
        <v>1.1500000000000004</v>
      </c>
      <c r="AC41" s="22">
        <f t="shared" si="7"/>
        <v>1.1600000000000001</v>
      </c>
      <c r="AD41" s="22">
        <f t="shared" si="7"/>
        <v>1.2300000000000004</v>
      </c>
      <c r="AE41" s="22">
        <f t="shared" si="7"/>
        <v>1.2300000000000004</v>
      </c>
      <c r="AF41" s="22">
        <f t="shared" si="7"/>
        <v>1.21</v>
      </c>
      <c r="AG41" s="22">
        <f t="shared" si="7"/>
        <v>1.08</v>
      </c>
      <c r="AH41" s="70">
        <f t="shared" si="7"/>
        <v>1.1299999999999999</v>
      </c>
    </row>
    <row r="42" spans="1:34" thickBot="1" x14ac:dyDescent="0.4">
      <c r="A42" s="57"/>
      <c r="B42" s="58">
        <f t="shared" si="4"/>
        <v>0.3400000000000003</v>
      </c>
      <c r="C42" s="58">
        <f t="shared" si="4"/>
        <v>0.35000000000000009</v>
      </c>
      <c r="D42" s="58">
        <f t="shared" si="4"/>
        <v>0.38000000000000034</v>
      </c>
      <c r="E42" s="58">
        <f t="shared" si="4"/>
        <v>0.29000000000000004</v>
      </c>
      <c r="F42" s="59">
        <f t="shared" si="4"/>
        <v>0.31000000000000005</v>
      </c>
      <c r="G42" s="73"/>
      <c r="H42" s="36">
        <f t="shared" si="5"/>
        <v>0.24</v>
      </c>
      <c r="I42" s="36">
        <f t="shared" si="5"/>
        <v>0.29000000000000004</v>
      </c>
      <c r="J42" s="36">
        <f t="shared" si="5"/>
        <v>0.22999999999999998</v>
      </c>
      <c r="K42" s="36">
        <f t="shared" si="5"/>
        <v>0.29000000000000004</v>
      </c>
      <c r="L42" s="36">
        <f t="shared" si="5"/>
        <v>0.25999999999999979</v>
      </c>
      <c r="M42" s="36">
        <f t="shared" si="5"/>
        <v>0.26000000000000023</v>
      </c>
      <c r="N42" s="36">
        <f t="shared" si="5"/>
        <v>0.21999999999999975</v>
      </c>
      <c r="O42" s="36">
        <f t="shared" si="5"/>
        <v>0.20000000000000018</v>
      </c>
      <c r="P42" s="36">
        <f t="shared" si="5"/>
        <v>0.27</v>
      </c>
      <c r="Q42" s="74">
        <f t="shared" si="5"/>
        <v>0.25000000000000022</v>
      </c>
      <c r="R42" s="57"/>
      <c r="S42" s="58">
        <f t="shared" si="6"/>
        <v>0.94</v>
      </c>
      <c r="T42" s="58">
        <f t="shared" si="6"/>
        <v>0.91999999999999993</v>
      </c>
      <c r="U42" s="58">
        <f t="shared" si="6"/>
        <v>1</v>
      </c>
      <c r="V42" s="58">
        <f t="shared" si="6"/>
        <v>0.96</v>
      </c>
      <c r="W42" s="59">
        <f t="shared" si="6"/>
        <v>1</v>
      </c>
      <c r="X42" s="73"/>
      <c r="Y42" s="36">
        <f t="shared" si="7"/>
        <v>1.0499999999999998</v>
      </c>
      <c r="Z42" s="36">
        <f t="shared" si="7"/>
        <v>1.0999999999999996</v>
      </c>
      <c r="AA42" s="36">
        <f t="shared" si="7"/>
        <v>1.1200000000000001</v>
      </c>
      <c r="AB42" s="36">
        <f t="shared" si="7"/>
        <v>1.1200000000000001</v>
      </c>
      <c r="AC42" s="36">
        <f t="shared" si="7"/>
        <v>1.08</v>
      </c>
      <c r="AD42" s="36">
        <f t="shared" si="7"/>
        <v>1.0499999999999998</v>
      </c>
      <c r="AE42" s="36">
        <f t="shared" si="7"/>
        <v>1.1299999999999999</v>
      </c>
      <c r="AF42" s="36">
        <f t="shared" si="7"/>
        <v>1.1600000000000001</v>
      </c>
      <c r="AG42" s="36">
        <f t="shared" si="7"/>
        <v>1.08</v>
      </c>
      <c r="AH42" s="74">
        <f t="shared" si="7"/>
        <v>1.1500000000000004</v>
      </c>
    </row>
    <row r="43" spans="1:34" thickTop="1" x14ac:dyDescent="0.35">
      <c r="A43" s="82" t="s">
        <v>65</v>
      </c>
      <c r="B43" s="60">
        <f>AVERAGE(B33:F37)</f>
        <v>0.27360000000000001</v>
      </c>
      <c r="C43" s="64" t="s">
        <v>51</v>
      </c>
      <c r="D43" s="60">
        <f>MAX(B33:F37)-MIN(B33:F37)</f>
        <v>0.10999999999999988</v>
      </c>
      <c r="E43" s="64" t="s">
        <v>50</v>
      </c>
      <c r="F43" s="61">
        <f>B43/(0.975/E27)</f>
        <v>0.4770461538461539</v>
      </c>
      <c r="G43" s="82" t="s">
        <v>65</v>
      </c>
      <c r="H43" s="60">
        <f>AVERAGE(H33:Q37)</f>
        <v>0.29146000000000011</v>
      </c>
      <c r="I43" s="64" t="s">
        <v>51</v>
      </c>
      <c r="J43" s="60">
        <f>MAX(H33:Q37)-MIN(H33:Q37)</f>
        <v>0.26</v>
      </c>
      <c r="K43" s="64" t="s">
        <v>50</v>
      </c>
      <c r="L43" s="78">
        <f>H43/(0.975/K27)</f>
        <v>0.44840000000000013</v>
      </c>
      <c r="M43" s="79" t="s">
        <v>60</v>
      </c>
      <c r="N43" s="80">
        <f>1-(J43/2*H43)</f>
        <v>0.96211020000000003</v>
      </c>
      <c r="O43" s="84" t="s">
        <v>62</v>
      </c>
      <c r="P43" s="86">
        <f>MAX(H33:Q42)-MIN(H33:Q42)</f>
        <v>0.26</v>
      </c>
      <c r="Q43" s="152"/>
      <c r="R43" s="82" t="s">
        <v>65</v>
      </c>
      <c r="S43" s="60">
        <f>AVERAGE(S33:W37)</f>
        <v>1.2164000000000001</v>
      </c>
      <c r="T43" s="64" t="s">
        <v>51</v>
      </c>
      <c r="U43" s="60">
        <f>MAX(S33:W37)-MIN(S33:W37)</f>
        <v>0.1599999999999997</v>
      </c>
      <c r="V43" s="64" t="s">
        <v>50</v>
      </c>
      <c r="W43" s="61">
        <f>S43/(0.975/V27)</f>
        <v>1.7466256410256411</v>
      </c>
      <c r="X43" s="82" t="s">
        <v>65</v>
      </c>
      <c r="Y43" s="60">
        <f>AVERAGE(Y33:AH37)</f>
        <v>1.3193999999999999</v>
      </c>
      <c r="Z43" s="64" t="s">
        <v>51</v>
      </c>
      <c r="AA43" s="60">
        <f>MAX(Y33:AH37)-MIN(Y33:AH37)</f>
        <v>0.40000000000000036</v>
      </c>
      <c r="AB43" s="64" t="s">
        <v>50</v>
      </c>
      <c r="AC43" s="78">
        <f>Y43/(0.975/AB27)</f>
        <v>2.0298461538461536</v>
      </c>
      <c r="AD43" s="79" t="s">
        <v>60</v>
      </c>
      <c r="AE43" s="80">
        <f>1-(AA43/2*Y43)</f>
        <v>0.73611999999999977</v>
      </c>
      <c r="AF43" s="84" t="s">
        <v>62</v>
      </c>
      <c r="AG43" s="86">
        <f>MAX(Y33:AH42)-MIN(Y33:AH42)</f>
        <v>0.54</v>
      </c>
      <c r="AH43" s="152"/>
    </row>
    <row r="44" spans="1:34" thickBot="1" x14ac:dyDescent="0.4">
      <c r="A44" s="83" t="s">
        <v>64</v>
      </c>
      <c r="B44" s="62">
        <f>AVERAGE(B39:F42)</f>
        <v>0.32600000000000007</v>
      </c>
      <c r="C44" s="65" t="s">
        <v>51</v>
      </c>
      <c r="D44" s="62">
        <f>MAX(B38:F42)-MIN(B38:F42)</f>
        <v>0.13000000000000034</v>
      </c>
      <c r="E44" s="65" t="s">
        <v>50</v>
      </c>
      <c r="F44" s="63">
        <f>B44/(0.975/E27)</f>
        <v>0.56841025641025655</v>
      </c>
      <c r="G44" s="83" t="s">
        <v>64</v>
      </c>
      <c r="H44" s="62">
        <f>AVERAGE(H39:Q42)</f>
        <v>0.27599999999999997</v>
      </c>
      <c r="I44" s="65" t="s">
        <v>51</v>
      </c>
      <c r="J44" s="62">
        <f>MAX(H38:Q42)-MIN(H38:Q42)</f>
        <v>0.16999999999999993</v>
      </c>
      <c r="K44" s="65" t="s">
        <v>50</v>
      </c>
      <c r="L44" s="75">
        <f>H44/(0.975/K27)</f>
        <v>0.42461538461538456</v>
      </c>
      <c r="M44" s="76" t="s">
        <v>60</v>
      </c>
      <c r="N44" s="81">
        <f>1-(J44/2*H44)</f>
        <v>0.97653999999999996</v>
      </c>
      <c r="O44" s="85" t="s">
        <v>63</v>
      </c>
      <c r="P44" s="87">
        <f>1-(P43/2*AVERAGE(H43:H44))</f>
        <v>0.9631151</v>
      </c>
      <c r="Q44" s="153"/>
      <c r="R44" s="83" t="s">
        <v>64</v>
      </c>
      <c r="S44" s="62">
        <f>AVERAGE(S39:W42)</f>
        <v>0.96849999999999992</v>
      </c>
      <c r="T44" s="65" t="s">
        <v>51</v>
      </c>
      <c r="U44" s="62">
        <f>MAX(S38:W42)-MIN(S38:W42)</f>
        <v>0.17000000000000037</v>
      </c>
      <c r="V44" s="65" t="s">
        <v>50</v>
      </c>
      <c r="W44" s="63">
        <f>S44/(0.975/V27)</f>
        <v>1.3906666666666665</v>
      </c>
      <c r="X44" s="83" t="s">
        <v>64</v>
      </c>
      <c r="Y44" s="62">
        <f>AVERAGE(Y39:AH42)</f>
        <v>1.1304999999999998</v>
      </c>
      <c r="Z44" s="65" t="s">
        <v>51</v>
      </c>
      <c r="AA44" s="62">
        <f>MAX(Y38:AH42)-MIN(Y38:AH42)</f>
        <v>0.25999999999999979</v>
      </c>
      <c r="AB44" s="65" t="s">
        <v>50</v>
      </c>
      <c r="AC44" s="75">
        <f>Y44/(0.975/AB27)</f>
        <v>1.7392307692307689</v>
      </c>
      <c r="AD44" s="76" t="s">
        <v>60</v>
      </c>
      <c r="AE44" s="81">
        <f>1-(AA44/2*Y44)</f>
        <v>0.85303500000000021</v>
      </c>
      <c r="AF44" s="85" t="s">
        <v>63</v>
      </c>
      <c r="AG44" s="87">
        <f>1-(AG43/2*AVERAGE(Y43:Y44))</f>
        <v>0.66926350000000001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547" priority="4" operator="notBetween">
      <formula>0.2</formula>
      <formula>0.404</formula>
    </cfRule>
  </conditionalFormatting>
  <conditionalFormatting sqref="E28">
    <cfRule type="cellIs" dxfId="546" priority="5" operator="notBetween">
      <formula>0.38</formula>
      <formula>0.72</formula>
    </cfRule>
  </conditionalFormatting>
  <conditionalFormatting sqref="K26">
    <cfRule type="cellIs" dxfId="545" priority="3" operator="notBetween">
      <formula>0.77</formula>
      <formula>0.91</formula>
    </cfRule>
  </conditionalFormatting>
  <conditionalFormatting sqref="K28">
    <cfRule type="cellIs" dxfId="544" priority="2" operator="notBetween">
      <formula>0.38</formula>
      <formula>0.72</formula>
    </cfRule>
  </conditionalFormatting>
  <conditionalFormatting sqref="AB26">
    <cfRule type="cellIs" dxfId="543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4645-902E-4F8F-B6D2-9FA841C57676}">
  <sheetPr>
    <pageSetUpPr fitToPage="1"/>
  </sheetPr>
  <dimension ref="A1:AH46"/>
  <sheetViews>
    <sheetView zoomScaleNormal="100" workbookViewId="0">
      <selection activeCell="B9" sqref="B9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23" width="10.125" style="88" customWidth="1"/>
    <col min="24" max="24" width="13.25" style="88" customWidth="1"/>
    <col min="25" max="32" width="9" style="88" customWidth="1"/>
    <col min="33" max="34" width="9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92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/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2.89</v>
      </c>
      <c r="C4" s="91">
        <v>2.94</v>
      </c>
      <c r="D4" s="91">
        <v>3.15</v>
      </c>
      <c r="E4" s="91">
        <v>3.2</v>
      </c>
      <c r="F4" s="95">
        <v>3.2</v>
      </c>
      <c r="G4" s="23" t="s">
        <v>74</v>
      </c>
      <c r="H4" s="91">
        <v>2.16</v>
      </c>
      <c r="I4" s="91">
        <v>2.25</v>
      </c>
      <c r="J4" s="91">
        <v>2.34</v>
      </c>
      <c r="K4" s="91">
        <v>2.33</v>
      </c>
      <c r="L4" s="91">
        <v>2.38</v>
      </c>
      <c r="M4" s="91">
        <v>2.39</v>
      </c>
      <c r="N4" s="91">
        <v>2.41</v>
      </c>
      <c r="O4" s="91">
        <v>2.44</v>
      </c>
      <c r="P4" s="91">
        <v>2.36</v>
      </c>
      <c r="Q4" s="95">
        <v>2.274</v>
      </c>
      <c r="R4" s="108" t="s">
        <v>74</v>
      </c>
      <c r="S4" s="91">
        <v>2.91</v>
      </c>
      <c r="T4" s="91">
        <v>3.03</v>
      </c>
      <c r="U4" s="91">
        <v>3.15</v>
      </c>
      <c r="V4" s="91">
        <v>3.16</v>
      </c>
      <c r="W4" s="95">
        <v>3.16</v>
      </c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>
        <v>2.92</v>
      </c>
      <c r="C5" s="90">
        <v>2.87</v>
      </c>
      <c r="D5" s="90">
        <v>3.19</v>
      </c>
      <c r="E5" s="90">
        <v>3.17</v>
      </c>
      <c r="F5" s="94">
        <v>3.28</v>
      </c>
      <c r="G5" s="25"/>
      <c r="H5" s="91">
        <v>2.34</v>
      </c>
      <c r="I5" s="90">
        <v>2.21</v>
      </c>
      <c r="J5" s="90">
        <v>2.33</v>
      </c>
      <c r="K5" s="90">
        <v>2.41</v>
      </c>
      <c r="L5" s="90">
        <v>2.39</v>
      </c>
      <c r="M5" s="90">
        <v>2.41</v>
      </c>
      <c r="N5" s="90">
        <v>2.4300000000000002</v>
      </c>
      <c r="O5" s="90">
        <v>2.4</v>
      </c>
      <c r="P5" s="90">
        <v>2.44</v>
      </c>
      <c r="Q5" s="94">
        <v>2.3199999999999998</v>
      </c>
      <c r="R5" s="109"/>
      <c r="S5" s="91">
        <v>2.94</v>
      </c>
      <c r="T5" s="90">
        <v>2.99</v>
      </c>
      <c r="U5" s="90">
        <v>3.15</v>
      </c>
      <c r="V5" s="90">
        <v>3.27</v>
      </c>
      <c r="W5" s="94">
        <v>3.13</v>
      </c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>
        <v>2.94</v>
      </c>
      <c r="C6" s="90">
        <v>2.92</v>
      </c>
      <c r="D6" s="90">
        <v>3.12</v>
      </c>
      <c r="E6" s="90">
        <v>3.19</v>
      </c>
      <c r="F6" s="94">
        <v>3.23</v>
      </c>
      <c r="G6" s="25"/>
      <c r="H6" s="91">
        <v>2.2400000000000002</v>
      </c>
      <c r="I6" s="90">
        <v>2.21</v>
      </c>
      <c r="J6" s="90">
        <v>2.31</v>
      </c>
      <c r="K6" s="90">
        <v>2.2599999999999998</v>
      </c>
      <c r="L6" s="90">
        <v>2.29</v>
      </c>
      <c r="M6" s="90">
        <v>2.35</v>
      </c>
      <c r="N6" s="90">
        <v>2.41</v>
      </c>
      <c r="O6" s="90">
        <v>2.44</v>
      </c>
      <c r="P6" s="90">
        <v>2.35</v>
      </c>
      <c r="Q6" s="94">
        <v>2.23</v>
      </c>
      <c r="R6" s="109"/>
      <c r="S6" s="91">
        <v>2.88</v>
      </c>
      <c r="T6" s="90">
        <v>2.93</v>
      </c>
      <c r="U6" s="90">
        <v>3.19</v>
      </c>
      <c r="V6" s="90">
        <v>3.21</v>
      </c>
      <c r="W6" s="94">
        <v>3.15</v>
      </c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>
        <v>2.85</v>
      </c>
      <c r="C7" s="90">
        <v>2.92</v>
      </c>
      <c r="D7" s="90">
        <v>3.13</v>
      </c>
      <c r="E7" s="90">
        <v>3.16</v>
      </c>
      <c r="F7" s="94">
        <v>3.22</v>
      </c>
      <c r="G7" s="25"/>
      <c r="H7" s="91">
        <v>2.3199999999999998</v>
      </c>
      <c r="I7" s="90">
        <v>2.17</v>
      </c>
      <c r="J7" s="90">
        <v>2.31</v>
      </c>
      <c r="K7" s="90">
        <v>2.25</v>
      </c>
      <c r="L7" s="90">
        <v>2.2999999999999998</v>
      </c>
      <c r="M7" s="90">
        <v>2.31</v>
      </c>
      <c r="N7" s="90">
        <v>2.41</v>
      </c>
      <c r="O7" s="90">
        <v>2.4</v>
      </c>
      <c r="P7" s="90">
        <v>2.4</v>
      </c>
      <c r="Q7" s="94">
        <v>2.25</v>
      </c>
      <c r="R7" s="109"/>
      <c r="S7" s="91">
        <v>2.89</v>
      </c>
      <c r="T7" s="90">
        <v>2.95</v>
      </c>
      <c r="U7" s="90">
        <v>3.11</v>
      </c>
      <c r="V7" s="90">
        <v>3.15</v>
      </c>
      <c r="W7" s="94">
        <v>3.19</v>
      </c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>
        <v>2.84</v>
      </c>
      <c r="C8" s="90">
        <v>2.92</v>
      </c>
      <c r="D8" s="90">
        <v>3.1</v>
      </c>
      <c r="E8" s="90">
        <v>3.2</v>
      </c>
      <c r="F8" s="94">
        <v>3.23</v>
      </c>
      <c r="G8" s="25"/>
      <c r="H8" s="91">
        <v>2.2599999999999998</v>
      </c>
      <c r="I8" s="90">
        <v>2.19</v>
      </c>
      <c r="J8" s="90">
        <v>2.2200000000000002</v>
      </c>
      <c r="K8" s="90">
        <v>2.35</v>
      </c>
      <c r="L8" s="90">
        <v>2.23</v>
      </c>
      <c r="M8" s="90">
        <v>2.2400000000000002</v>
      </c>
      <c r="N8" s="90">
        <v>2.2400000000000002</v>
      </c>
      <c r="O8" s="90">
        <v>2.37</v>
      </c>
      <c r="P8" s="90">
        <v>2.2999999999999998</v>
      </c>
      <c r="Q8" s="94">
        <v>2.12</v>
      </c>
      <c r="R8" s="109"/>
      <c r="S8" s="91">
        <v>2.9</v>
      </c>
      <c r="T8" s="90">
        <v>2.89</v>
      </c>
      <c r="U8" s="90">
        <v>3.05</v>
      </c>
      <c r="V8" s="90">
        <v>3.21</v>
      </c>
      <c r="W8" s="94">
        <v>3.15</v>
      </c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>
        <v>2.79</v>
      </c>
      <c r="C9" s="90">
        <v>2.84</v>
      </c>
      <c r="D9" s="90">
        <v>3.09</v>
      </c>
      <c r="E9" s="90">
        <v>3.08</v>
      </c>
      <c r="F9" s="94">
        <v>3.12</v>
      </c>
      <c r="G9" s="25"/>
      <c r="H9" s="90">
        <v>2.21</v>
      </c>
      <c r="I9" s="90">
        <v>2.2400000000000002</v>
      </c>
      <c r="J9" s="90">
        <v>2.29</v>
      </c>
      <c r="K9" s="90">
        <v>2.34</v>
      </c>
      <c r="L9" s="90">
        <v>2.35</v>
      </c>
      <c r="M9" s="90">
        <v>2.4</v>
      </c>
      <c r="N9" s="90">
        <v>2.35</v>
      </c>
      <c r="O9" s="90">
        <v>2.3199999999999998</v>
      </c>
      <c r="P9" s="90">
        <v>2.31</v>
      </c>
      <c r="Q9" s="94">
        <v>2.2200000000000002</v>
      </c>
      <c r="R9" s="110"/>
      <c r="S9" s="90">
        <v>2.81</v>
      </c>
      <c r="T9" s="90">
        <v>2.91</v>
      </c>
      <c r="U9" s="90">
        <v>3.15</v>
      </c>
      <c r="V9" s="90">
        <v>3.14</v>
      </c>
      <c r="W9" s="94">
        <v>3.07</v>
      </c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>
        <v>2.9</v>
      </c>
      <c r="C10" s="90">
        <v>2.99</v>
      </c>
      <c r="D10" s="90">
        <v>3.2</v>
      </c>
      <c r="E10" s="90">
        <v>3.2</v>
      </c>
      <c r="F10" s="94">
        <v>3.08</v>
      </c>
      <c r="G10" s="31"/>
      <c r="H10" s="90">
        <v>2.2799999999999998</v>
      </c>
      <c r="I10" s="90">
        <v>2.2799999999999998</v>
      </c>
      <c r="J10" s="90">
        <v>2.31</v>
      </c>
      <c r="K10" s="90">
        <v>2.34</v>
      </c>
      <c r="L10" s="90">
        <v>2.35</v>
      </c>
      <c r="M10" s="90">
        <v>2.37</v>
      </c>
      <c r="N10" s="90">
        <v>2.38</v>
      </c>
      <c r="O10" s="90">
        <v>2.39</v>
      </c>
      <c r="P10" s="90">
        <v>2.38</v>
      </c>
      <c r="Q10" s="94">
        <v>2.2799999999999998</v>
      </c>
      <c r="R10" s="111"/>
      <c r="S10" s="90">
        <v>2.82</v>
      </c>
      <c r="T10" s="90">
        <v>2.9</v>
      </c>
      <c r="U10" s="90">
        <v>3.22</v>
      </c>
      <c r="V10" s="90">
        <v>3.22</v>
      </c>
      <c r="W10" s="94">
        <v>3.08</v>
      </c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>
        <v>2.88</v>
      </c>
      <c r="C11" s="96">
        <v>2.95</v>
      </c>
      <c r="D11" s="96">
        <v>3.16</v>
      </c>
      <c r="E11" s="96">
        <v>3.16</v>
      </c>
      <c r="F11" s="97">
        <v>3.14</v>
      </c>
      <c r="G11" s="23"/>
      <c r="H11" s="96">
        <v>2.2999999999999998</v>
      </c>
      <c r="I11" s="96">
        <v>2.3199999999999998</v>
      </c>
      <c r="J11" s="96">
        <v>2.39</v>
      </c>
      <c r="K11" s="96">
        <v>2.31</v>
      </c>
      <c r="L11" s="96">
        <v>2.37</v>
      </c>
      <c r="M11" s="96">
        <v>2.33</v>
      </c>
      <c r="N11" s="96">
        <v>2.37</v>
      </c>
      <c r="O11" s="96">
        <v>2.36</v>
      </c>
      <c r="P11" s="96">
        <v>2.33</v>
      </c>
      <c r="Q11" s="97">
        <v>2.2400000000000002</v>
      </c>
      <c r="R11" s="109"/>
      <c r="S11" s="96">
        <v>2.83</v>
      </c>
      <c r="T11" s="96">
        <v>2.94</v>
      </c>
      <c r="U11" s="96">
        <v>3.17</v>
      </c>
      <c r="V11" s="96">
        <v>3.19</v>
      </c>
      <c r="W11" s="97">
        <v>3.11</v>
      </c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>
        <v>2.9</v>
      </c>
      <c r="C12" s="90">
        <v>2.93</v>
      </c>
      <c r="D12" s="90">
        <v>3.17</v>
      </c>
      <c r="E12" s="90">
        <v>3.16</v>
      </c>
      <c r="F12" s="94">
        <v>3.09</v>
      </c>
      <c r="G12" s="25"/>
      <c r="H12" s="90">
        <v>2.2599999999999998</v>
      </c>
      <c r="I12" s="90">
        <v>2.29</v>
      </c>
      <c r="J12" s="90">
        <v>2.33</v>
      </c>
      <c r="K12" s="90">
        <v>2.4300000000000002</v>
      </c>
      <c r="L12" s="90">
        <v>2.31</v>
      </c>
      <c r="M12" s="90">
        <v>2.42</v>
      </c>
      <c r="N12" s="90">
        <v>2.42</v>
      </c>
      <c r="O12" s="90">
        <v>2.39</v>
      </c>
      <c r="P12" s="90">
        <v>2.3199999999999998</v>
      </c>
      <c r="Q12" s="94">
        <v>2.29</v>
      </c>
      <c r="R12" s="109"/>
      <c r="S12" s="90">
        <v>2.87</v>
      </c>
      <c r="T12" s="90">
        <v>2.97</v>
      </c>
      <c r="U12" s="90">
        <v>3.2</v>
      </c>
      <c r="V12" s="90">
        <v>3.2</v>
      </c>
      <c r="W12" s="94">
        <v>3.12</v>
      </c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>
        <v>2.9</v>
      </c>
      <c r="C13" s="92">
        <v>2.95</v>
      </c>
      <c r="D13" s="92">
        <v>3.13</v>
      </c>
      <c r="E13" s="92">
        <v>3.19</v>
      </c>
      <c r="F13" s="93">
        <v>3.11</v>
      </c>
      <c r="G13" s="33"/>
      <c r="H13" s="92">
        <v>2.2200000000000002</v>
      </c>
      <c r="I13" s="92">
        <v>2.34</v>
      </c>
      <c r="J13" s="92">
        <v>2.37</v>
      </c>
      <c r="K13" s="92">
        <v>2.2999999999999998</v>
      </c>
      <c r="L13" s="92">
        <v>2.3199999999999998</v>
      </c>
      <c r="M13" s="92">
        <v>2.27</v>
      </c>
      <c r="N13" s="92">
        <v>2.37</v>
      </c>
      <c r="O13" s="92">
        <v>2.3199999999999998</v>
      </c>
      <c r="P13" s="92">
        <v>2.2799999999999998</v>
      </c>
      <c r="Q13" s="93">
        <v>2.21</v>
      </c>
      <c r="R13" s="112"/>
      <c r="S13" s="92">
        <v>2.86</v>
      </c>
      <c r="T13" s="92">
        <v>2.98</v>
      </c>
      <c r="U13" s="92">
        <v>3.18</v>
      </c>
      <c r="V13" s="92">
        <v>3.17</v>
      </c>
      <c r="W13" s="93">
        <v>3.05</v>
      </c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>
        <v>2.56</v>
      </c>
      <c r="C14" s="115">
        <v>2.56</v>
      </c>
      <c r="D14" s="115">
        <v>2.76</v>
      </c>
      <c r="E14" s="115">
        <v>2.86</v>
      </c>
      <c r="F14" s="116">
        <v>2.91</v>
      </c>
      <c r="G14" s="113" t="s">
        <v>75</v>
      </c>
      <c r="H14" s="115">
        <v>1.9</v>
      </c>
      <c r="I14" s="115">
        <v>1.92</v>
      </c>
      <c r="J14" s="115">
        <v>2.1</v>
      </c>
      <c r="K14" s="115">
        <v>2.11</v>
      </c>
      <c r="L14" s="115">
        <v>2.06</v>
      </c>
      <c r="M14" s="115">
        <v>2.08</v>
      </c>
      <c r="N14" s="115">
        <v>2.12</v>
      </c>
      <c r="O14" s="115">
        <v>2.09</v>
      </c>
      <c r="P14" s="115">
        <v>2.0699999999999998</v>
      </c>
      <c r="Q14" s="116">
        <v>1.98</v>
      </c>
      <c r="R14" s="113" t="s">
        <v>75</v>
      </c>
      <c r="S14" s="114">
        <v>1.73</v>
      </c>
      <c r="T14" s="115">
        <v>1.75</v>
      </c>
      <c r="U14" s="115">
        <v>1.93</v>
      </c>
      <c r="V14" s="115">
        <v>2.04</v>
      </c>
      <c r="W14" s="116">
        <v>2.0299999999999998</v>
      </c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>
        <v>2.6</v>
      </c>
      <c r="C15" s="98">
        <v>2.63</v>
      </c>
      <c r="D15" s="98">
        <v>2.85</v>
      </c>
      <c r="E15" s="98">
        <v>2.83</v>
      </c>
      <c r="F15" s="99">
        <v>2.95</v>
      </c>
      <c r="G15" s="25"/>
      <c r="H15" s="98">
        <v>1.95</v>
      </c>
      <c r="I15" s="98">
        <v>1.97</v>
      </c>
      <c r="J15" s="98">
        <v>2.06</v>
      </c>
      <c r="K15" s="98">
        <v>2.13</v>
      </c>
      <c r="L15" s="98">
        <v>2.1</v>
      </c>
      <c r="M15" s="98">
        <v>2.11</v>
      </c>
      <c r="N15" s="98">
        <v>2.08</v>
      </c>
      <c r="O15" s="98">
        <v>2.11</v>
      </c>
      <c r="P15" s="98">
        <v>2.08</v>
      </c>
      <c r="Q15" s="99">
        <v>1.98</v>
      </c>
      <c r="R15" s="14"/>
      <c r="S15" s="98">
        <v>1.73</v>
      </c>
      <c r="T15" s="98">
        <v>1.71</v>
      </c>
      <c r="U15" s="98">
        <v>1.94</v>
      </c>
      <c r="V15" s="98">
        <v>2.04</v>
      </c>
      <c r="W15" s="99">
        <v>1.98</v>
      </c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>
        <v>2.5499999999999998</v>
      </c>
      <c r="C16" s="98">
        <v>2.57</v>
      </c>
      <c r="D16" s="98">
        <v>2.8</v>
      </c>
      <c r="E16" s="98">
        <v>2.88</v>
      </c>
      <c r="F16" s="99">
        <v>2.87</v>
      </c>
      <c r="G16" s="25"/>
      <c r="H16" s="98">
        <v>1.89</v>
      </c>
      <c r="I16" s="98">
        <v>1.96</v>
      </c>
      <c r="J16" s="98">
        <v>2.012</v>
      </c>
      <c r="K16" s="98">
        <v>2.0099999999999998</v>
      </c>
      <c r="L16" s="98">
        <v>2.0299999999999998</v>
      </c>
      <c r="M16" s="98">
        <v>2.04</v>
      </c>
      <c r="N16" s="98">
        <v>2.08</v>
      </c>
      <c r="O16" s="98">
        <v>2.0499999999999998</v>
      </c>
      <c r="P16" s="98">
        <v>1.98</v>
      </c>
      <c r="Q16" s="99">
        <v>1.92</v>
      </c>
      <c r="R16" s="14"/>
      <c r="S16" s="98">
        <v>1.69</v>
      </c>
      <c r="T16" s="98">
        <v>1.7</v>
      </c>
      <c r="U16" s="98">
        <v>1.93</v>
      </c>
      <c r="V16" s="98">
        <v>1.98</v>
      </c>
      <c r="W16" s="99">
        <v>1.96</v>
      </c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>
        <v>2.5499999999999998</v>
      </c>
      <c r="C17" s="98">
        <v>2.5499999999999998</v>
      </c>
      <c r="D17" s="98">
        <v>2.74</v>
      </c>
      <c r="E17" s="98">
        <v>2.84</v>
      </c>
      <c r="F17" s="99">
        <v>2.84</v>
      </c>
      <c r="G17" s="25"/>
      <c r="H17" s="98">
        <v>1.92</v>
      </c>
      <c r="I17" s="98">
        <v>1.96</v>
      </c>
      <c r="J17" s="98">
        <v>2.0699999999999998</v>
      </c>
      <c r="K17" s="98">
        <v>2.02</v>
      </c>
      <c r="L17" s="98">
        <v>2.0099999999999998</v>
      </c>
      <c r="M17" s="98">
        <v>2.09</v>
      </c>
      <c r="N17" s="98">
        <v>2.1</v>
      </c>
      <c r="O17" s="98">
        <v>2.08</v>
      </c>
      <c r="P17" s="98">
        <v>2.0099999999999998</v>
      </c>
      <c r="Q17" s="99">
        <v>1.89</v>
      </c>
      <c r="R17" s="14"/>
      <c r="S17" s="98">
        <v>1.68</v>
      </c>
      <c r="T17" s="98">
        <v>1.69</v>
      </c>
      <c r="U17" s="98">
        <v>1.88</v>
      </c>
      <c r="V17" s="98">
        <v>1.95</v>
      </c>
      <c r="W17" s="99">
        <v>1.98</v>
      </c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>
        <v>2.52</v>
      </c>
      <c r="C18" s="98">
        <v>2.61</v>
      </c>
      <c r="D18" s="98">
        <v>2.72</v>
      </c>
      <c r="E18" s="98">
        <v>2.86</v>
      </c>
      <c r="F18" s="99">
        <v>2.83</v>
      </c>
      <c r="G18" s="25"/>
      <c r="H18" s="98">
        <v>1.89</v>
      </c>
      <c r="I18" s="98">
        <v>1.96</v>
      </c>
      <c r="J18" s="98">
        <v>2.1</v>
      </c>
      <c r="K18" s="98">
        <v>2.0699999999999998</v>
      </c>
      <c r="L18" s="98">
        <v>2.0499999999999998</v>
      </c>
      <c r="M18" s="98">
        <v>2.09</v>
      </c>
      <c r="N18" s="98">
        <v>2.04</v>
      </c>
      <c r="O18" s="98">
        <v>2.06</v>
      </c>
      <c r="P18" s="98">
        <v>2</v>
      </c>
      <c r="Q18" s="99">
        <v>1.87</v>
      </c>
      <c r="R18" s="14"/>
      <c r="S18" s="98">
        <v>1.67</v>
      </c>
      <c r="T18" s="98">
        <v>1.7</v>
      </c>
      <c r="U18" s="98">
        <v>1.9</v>
      </c>
      <c r="V18" s="98">
        <v>1.95</v>
      </c>
      <c r="W18" s="99">
        <v>1.99</v>
      </c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>
        <v>2.4700000000000002</v>
      </c>
      <c r="C19" s="98">
        <v>2.59</v>
      </c>
      <c r="D19" s="98">
        <v>2.8</v>
      </c>
      <c r="E19" s="98">
        <v>2.77</v>
      </c>
      <c r="F19" s="99">
        <v>2.74</v>
      </c>
      <c r="G19" s="25"/>
      <c r="H19" s="98">
        <v>1.92</v>
      </c>
      <c r="I19" s="98">
        <v>1.95</v>
      </c>
      <c r="J19" s="98">
        <v>2.02</v>
      </c>
      <c r="K19" s="98">
        <v>2.08</v>
      </c>
      <c r="L19" s="98">
        <v>2.0699999999999998</v>
      </c>
      <c r="M19" s="98">
        <v>2.06</v>
      </c>
      <c r="N19" s="98">
        <v>2.08</v>
      </c>
      <c r="O19" s="98">
        <v>2.0699999999999998</v>
      </c>
      <c r="P19" s="98">
        <v>2.02</v>
      </c>
      <c r="Q19" s="99">
        <v>1.91</v>
      </c>
      <c r="R19" s="14"/>
      <c r="S19" s="98">
        <v>1.91</v>
      </c>
      <c r="T19" s="98">
        <v>2</v>
      </c>
      <c r="U19" s="98">
        <v>2.2200000000000002</v>
      </c>
      <c r="V19" s="98">
        <v>2.2400000000000002</v>
      </c>
      <c r="W19" s="99">
        <v>2.13</v>
      </c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>
        <v>2.4900000000000002</v>
      </c>
      <c r="C20" s="98">
        <v>2.6</v>
      </c>
      <c r="D20" s="98">
        <v>2.83</v>
      </c>
      <c r="E20" s="98">
        <v>2.83</v>
      </c>
      <c r="F20" s="99">
        <v>2.77</v>
      </c>
      <c r="G20" s="25"/>
      <c r="H20" s="98">
        <v>1.96</v>
      </c>
      <c r="I20" s="98">
        <v>1.93</v>
      </c>
      <c r="J20" s="98">
        <v>1.98</v>
      </c>
      <c r="K20" s="98">
        <v>2.06</v>
      </c>
      <c r="L20" s="98">
        <v>2.08</v>
      </c>
      <c r="M20" s="98">
        <v>2.08</v>
      </c>
      <c r="N20" s="98">
        <v>2.09</v>
      </c>
      <c r="O20" s="98">
        <v>2.08</v>
      </c>
      <c r="P20" s="98">
        <v>2.0499999999999998</v>
      </c>
      <c r="Q20" s="99">
        <v>1.9</v>
      </c>
      <c r="R20" s="14"/>
      <c r="S20" s="98">
        <v>1.91</v>
      </c>
      <c r="T20" s="98">
        <v>1.99</v>
      </c>
      <c r="U20" s="98">
        <v>2.21</v>
      </c>
      <c r="V20" s="98">
        <v>2.2799999999999998</v>
      </c>
      <c r="W20" s="99">
        <v>2.15</v>
      </c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>
        <v>2.48</v>
      </c>
      <c r="C21" s="98">
        <v>2.61</v>
      </c>
      <c r="D21" s="98">
        <v>2.84</v>
      </c>
      <c r="E21" s="98">
        <v>2.82</v>
      </c>
      <c r="F21" s="99">
        <v>2.73</v>
      </c>
      <c r="G21" s="25"/>
      <c r="H21" s="98">
        <v>1.88</v>
      </c>
      <c r="I21" s="98">
        <v>1.93</v>
      </c>
      <c r="J21" s="98">
        <v>1.93</v>
      </c>
      <c r="K21" s="98">
        <v>2.02</v>
      </c>
      <c r="L21" s="98">
        <v>2.0499999999999998</v>
      </c>
      <c r="M21" s="98">
        <v>2.06</v>
      </c>
      <c r="N21" s="98">
        <v>2.06</v>
      </c>
      <c r="O21" s="98">
        <v>2.0699999999999998</v>
      </c>
      <c r="P21" s="98">
        <v>2.0299999999999998</v>
      </c>
      <c r="Q21" s="99">
        <v>1.93</v>
      </c>
      <c r="R21" s="14"/>
      <c r="S21" s="98">
        <v>1.92</v>
      </c>
      <c r="T21" s="98">
        <v>2.02</v>
      </c>
      <c r="U21" s="98">
        <v>2.2400000000000002</v>
      </c>
      <c r="V21" s="98">
        <v>2.21</v>
      </c>
      <c r="W21" s="99">
        <v>2.14</v>
      </c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>
        <v>2.5099999999999998</v>
      </c>
      <c r="C22" s="98">
        <v>2.57</v>
      </c>
      <c r="D22" s="98">
        <v>2.82</v>
      </c>
      <c r="E22" s="98">
        <v>2.83</v>
      </c>
      <c r="F22" s="99">
        <v>2.76</v>
      </c>
      <c r="G22" s="25"/>
      <c r="H22" s="98">
        <v>1.95</v>
      </c>
      <c r="I22" s="98">
        <v>1.96</v>
      </c>
      <c r="J22" s="98">
        <v>2.04</v>
      </c>
      <c r="K22" s="98">
        <v>2</v>
      </c>
      <c r="L22" s="98">
        <v>2.09</v>
      </c>
      <c r="M22" s="98">
        <v>2.0699999999999998</v>
      </c>
      <c r="N22" s="98">
        <v>2.06</v>
      </c>
      <c r="O22" s="98">
        <v>2.0699999999999998</v>
      </c>
      <c r="P22" s="98">
        <v>2.0299999999999998</v>
      </c>
      <c r="Q22" s="99">
        <v>1.85</v>
      </c>
      <c r="R22" s="14"/>
      <c r="S22" s="98">
        <v>1.94</v>
      </c>
      <c r="T22" s="98">
        <v>2.04</v>
      </c>
      <c r="U22" s="98">
        <v>2.23</v>
      </c>
      <c r="V22" s="98">
        <v>2.23</v>
      </c>
      <c r="W22" s="99">
        <v>2.1</v>
      </c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>
        <v>2.52</v>
      </c>
      <c r="C23" s="117">
        <v>2.63</v>
      </c>
      <c r="D23" s="117">
        <v>2.84</v>
      </c>
      <c r="E23" s="117">
        <v>2.84</v>
      </c>
      <c r="F23" s="118">
        <v>2.75</v>
      </c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>
        <v>1.89</v>
      </c>
      <c r="T23" s="117">
        <v>1.98</v>
      </c>
      <c r="U23" s="117">
        <v>2.23</v>
      </c>
      <c r="V23" s="117">
        <v>2.1800000000000002</v>
      </c>
      <c r="W23" s="118">
        <v>2.21</v>
      </c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0.34420000000000073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0.30000666666666609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1.0753999999999988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0.60014358974359105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0.46154871794871705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0.77446502057613087</v>
      </c>
      <c r="W28" s="177"/>
      <c r="X28" s="123" t="s">
        <v>19</v>
      </c>
      <c r="Y28" s="104" t="s">
        <v>20</v>
      </c>
      <c r="Z28" s="175" t="s">
        <v>85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1.9444652307692349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1.4954178461538434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1.0037066666666656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2.268*AB28/Z26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0.33000000000000007</v>
      </c>
      <c r="C33" s="67">
        <f t="shared" ref="C33:F33" si="0">C4-C14</f>
        <v>0.37999999999999989</v>
      </c>
      <c r="D33" s="67">
        <f t="shared" si="0"/>
        <v>0.39000000000000012</v>
      </c>
      <c r="E33" s="67">
        <f t="shared" si="0"/>
        <v>0.3400000000000003</v>
      </c>
      <c r="F33" s="68">
        <f t="shared" si="0"/>
        <v>0.29000000000000004</v>
      </c>
      <c r="G33" s="69" t="s">
        <v>56</v>
      </c>
      <c r="H33" s="22">
        <f>H4-H14</f>
        <v>0.26000000000000023</v>
      </c>
      <c r="I33" s="22">
        <f t="shared" ref="I33:Q33" si="1">I4-I14</f>
        <v>0.33000000000000007</v>
      </c>
      <c r="J33" s="22">
        <f t="shared" si="1"/>
        <v>0.23999999999999977</v>
      </c>
      <c r="K33" s="22">
        <f t="shared" si="1"/>
        <v>0.2200000000000002</v>
      </c>
      <c r="L33" s="22">
        <f t="shared" si="1"/>
        <v>0.31999999999999984</v>
      </c>
      <c r="M33" s="22">
        <f t="shared" si="1"/>
        <v>0.31000000000000005</v>
      </c>
      <c r="N33" s="22">
        <f t="shared" si="1"/>
        <v>0.29000000000000004</v>
      </c>
      <c r="O33" s="22">
        <f t="shared" si="1"/>
        <v>0.35000000000000009</v>
      </c>
      <c r="P33" s="22">
        <f t="shared" si="1"/>
        <v>0.29000000000000004</v>
      </c>
      <c r="Q33" s="70">
        <f t="shared" si="1"/>
        <v>0.29400000000000004</v>
      </c>
      <c r="R33" s="66" t="s">
        <v>52</v>
      </c>
      <c r="S33" s="67">
        <f>S4-S14</f>
        <v>1.1800000000000002</v>
      </c>
      <c r="T33" s="67">
        <f t="shared" ref="T33:W33" si="2">T4-T14</f>
        <v>1.2799999999999998</v>
      </c>
      <c r="U33" s="67">
        <f t="shared" si="2"/>
        <v>1.22</v>
      </c>
      <c r="V33" s="67">
        <f t="shared" si="2"/>
        <v>1.1200000000000001</v>
      </c>
      <c r="W33" s="68">
        <f t="shared" si="2"/>
        <v>1.1300000000000003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0.31999999999999984</v>
      </c>
      <c r="C34" s="54">
        <f t="shared" si="4"/>
        <v>0.24000000000000021</v>
      </c>
      <c r="D34" s="54">
        <f t="shared" si="4"/>
        <v>0.33999999999999986</v>
      </c>
      <c r="E34" s="54">
        <f t="shared" si="4"/>
        <v>0.33999999999999986</v>
      </c>
      <c r="F34" s="56">
        <f t="shared" si="4"/>
        <v>0.32999999999999963</v>
      </c>
      <c r="G34" s="71"/>
      <c r="H34" s="22">
        <f t="shared" ref="H34:Q42" si="5">H5-H15</f>
        <v>0.3899999999999999</v>
      </c>
      <c r="I34" s="22">
        <f t="shared" si="5"/>
        <v>0.24</v>
      </c>
      <c r="J34" s="22">
        <f t="shared" si="5"/>
        <v>0.27</v>
      </c>
      <c r="K34" s="22">
        <f t="shared" si="5"/>
        <v>0.28000000000000025</v>
      </c>
      <c r="L34" s="22">
        <f t="shared" si="5"/>
        <v>0.29000000000000004</v>
      </c>
      <c r="M34" s="22">
        <f t="shared" si="5"/>
        <v>0.30000000000000027</v>
      </c>
      <c r="N34" s="22">
        <f t="shared" si="5"/>
        <v>0.35000000000000009</v>
      </c>
      <c r="O34" s="22">
        <f t="shared" si="5"/>
        <v>0.29000000000000004</v>
      </c>
      <c r="P34" s="22">
        <f t="shared" si="5"/>
        <v>0.35999999999999988</v>
      </c>
      <c r="Q34" s="70">
        <f t="shared" si="5"/>
        <v>0.33999999999999986</v>
      </c>
      <c r="R34" s="55"/>
      <c r="S34" s="54">
        <f t="shared" ref="S34:W42" si="6">S5-S15</f>
        <v>1.21</v>
      </c>
      <c r="T34" s="54">
        <f t="shared" si="6"/>
        <v>1.2800000000000002</v>
      </c>
      <c r="U34" s="54">
        <f t="shared" si="6"/>
        <v>1.21</v>
      </c>
      <c r="V34" s="54">
        <f t="shared" si="6"/>
        <v>1.23</v>
      </c>
      <c r="W34" s="56">
        <f t="shared" si="6"/>
        <v>1.1499999999999999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0.39000000000000012</v>
      </c>
      <c r="C35" s="54">
        <f t="shared" si="4"/>
        <v>0.35000000000000009</v>
      </c>
      <c r="D35" s="54">
        <f t="shared" si="4"/>
        <v>0.32000000000000028</v>
      </c>
      <c r="E35" s="54">
        <f t="shared" si="4"/>
        <v>0.31000000000000005</v>
      </c>
      <c r="F35" s="56">
        <f t="shared" si="4"/>
        <v>0.35999999999999988</v>
      </c>
      <c r="G35" s="71"/>
      <c r="H35" s="22">
        <f t="shared" si="5"/>
        <v>0.35000000000000031</v>
      </c>
      <c r="I35" s="22">
        <f t="shared" si="5"/>
        <v>0.25</v>
      </c>
      <c r="J35" s="22">
        <f t="shared" si="5"/>
        <v>0.29800000000000004</v>
      </c>
      <c r="K35" s="22">
        <f t="shared" si="5"/>
        <v>0.25</v>
      </c>
      <c r="L35" s="22">
        <f t="shared" si="5"/>
        <v>0.26000000000000023</v>
      </c>
      <c r="M35" s="22">
        <f t="shared" si="5"/>
        <v>0.31000000000000005</v>
      </c>
      <c r="N35" s="22">
        <f t="shared" si="5"/>
        <v>0.33000000000000007</v>
      </c>
      <c r="O35" s="22">
        <f t="shared" si="5"/>
        <v>0.39000000000000012</v>
      </c>
      <c r="P35" s="22">
        <f t="shared" si="5"/>
        <v>0.37000000000000011</v>
      </c>
      <c r="Q35" s="70">
        <f t="shared" si="5"/>
        <v>0.31000000000000005</v>
      </c>
      <c r="R35" s="55"/>
      <c r="S35" s="54">
        <f t="shared" si="6"/>
        <v>1.19</v>
      </c>
      <c r="T35" s="54">
        <f t="shared" si="6"/>
        <v>1.2300000000000002</v>
      </c>
      <c r="U35" s="54">
        <f t="shared" si="6"/>
        <v>1.26</v>
      </c>
      <c r="V35" s="54">
        <f t="shared" si="6"/>
        <v>1.23</v>
      </c>
      <c r="W35" s="56">
        <f t="shared" si="6"/>
        <v>1.19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0.30000000000000027</v>
      </c>
      <c r="C36" s="54">
        <f t="shared" si="4"/>
        <v>0.37000000000000011</v>
      </c>
      <c r="D36" s="54">
        <f t="shared" si="4"/>
        <v>0.38999999999999968</v>
      </c>
      <c r="E36" s="54">
        <f t="shared" si="4"/>
        <v>0.32000000000000028</v>
      </c>
      <c r="F36" s="56">
        <f t="shared" si="4"/>
        <v>0.38000000000000034</v>
      </c>
      <c r="G36" s="71"/>
      <c r="H36" s="22">
        <f t="shared" si="5"/>
        <v>0.39999999999999991</v>
      </c>
      <c r="I36" s="22">
        <f t="shared" si="5"/>
        <v>0.20999999999999996</v>
      </c>
      <c r="J36" s="22">
        <f t="shared" si="5"/>
        <v>0.24000000000000021</v>
      </c>
      <c r="K36" s="22">
        <f t="shared" si="5"/>
        <v>0.22999999999999998</v>
      </c>
      <c r="L36" s="22">
        <f t="shared" si="5"/>
        <v>0.29000000000000004</v>
      </c>
      <c r="M36" s="22">
        <f t="shared" si="5"/>
        <v>0.2200000000000002</v>
      </c>
      <c r="N36" s="22">
        <f t="shared" si="5"/>
        <v>0.31000000000000005</v>
      </c>
      <c r="O36" s="22">
        <f t="shared" si="5"/>
        <v>0.31999999999999984</v>
      </c>
      <c r="P36" s="22">
        <f t="shared" si="5"/>
        <v>0.39000000000000012</v>
      </c>
      <c r="Q36" s="70">
        <f t="shared" si="5"/>
        <v>0.3600000000000001</v>
      </c>
      <c r="R36" s="55"/>
      <c r="S36" s="54">
        <f t="shared" si="6"/>
        <v>1.2100000000000002</v>
      </c>
      <c r="T36" s="54">
        <f t="shared" si="6"/>
        <v>1.2600000000000002</v>
      </c>
      <c r="U36" s="54">
        <f t="shared" si="6"/>
        <v>1.23</v>
      </c>
      <c r="V36" s="54">
        <f t="shared" si="6"/>
        <v>1.2</v>
      </c>
      <c r="W36" s="56">
        <f t="shared" si="6"/>
        <v>1.21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0.31999999999999984</v>
      </c>
      <c r="C37" s="54">
        <f t="shared" si="4"/>
        <v>0.31000000000000005</v>
      </c>
      <c r="D37" s="54">
        <f t="shared" si="4"/>
        <v>0.37999999999999989</v>
      </c>
      <c r="E37" s="54">
        <f t="shared" si="4"/>
        <v>0.3400000000000003</v>
      </c>
      <c r="F37" s="56">
        <f t="shared" si="4"/>
        <v>0.39999999999999991</v>
      </c>
      <c r="G37" s="71"/>
      <c r="H37" s="22">
        <f t="shared" si="5"/>
        <v>0.36999999999999988</v>
      </c>
      <c r="I37" s="22">
        <f t="shared" si="5"/>
        <v>0.22999999999999998</v>
      </c>
      <c r="J37" s="22">
        <f t="shared" si="5"/>
        <v>0.12000000000000011</v>
      </c>
      <c r="K37" s="22">
        <f t="shared" si="5"/>
        <v>0.28000000000000025</v>
      </c>
      <c r="L37" s="22">
        <f t="shared" si="5"/>
        <v>0.18000000000000016</v>
      </c>
      <c r="M37" s="22">
        <f t="shared" si="5"/>
        <v>0.15000000000000036</v>
      </c>
      <c r="N37" s="22">
        <f t="shared" si="5"/>
        <v>0.20000000000000018</v>
      </c>
      <c r="O37" s="22">
        <f t="shared" si="5"/>
        <v>0.31000000000000005</v>
      </c>
      <c r="P37" s="22">
        <f t="shared" si="5"/>
        <v>0.29999999999999982</v>
      </c>
      <c r="Q37" s="70">
        <f t="shared" si="5"/>
        <v>0.25</v>
      </c>
      <c r="R37" s="55"/>
      <c r="S37" s="54">
        <f t="shared" si="6"/>
        <v>1.23</v>
      </c>
      <c r="T37" s="54">
        <f t="shared" si="6"/>
        <v>1.1900000000000002</v>
      </c>
      <c r="U37" s="54">
        <f t="shared" si="6"/>
        <v>1.1499999999999999</v>
      </c>
      <c r="V37" s="54">
        <f t="shared" si="6"/>
        <v>1.26</v>
      </c>
      <c r="W37" s="56">
        <f t="shared" si="6"/>
        <v>1.1599999999999999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0.31999999999999984</v>
      </c>
      <c r="C38" s="54">
        <f t="shared" si="4"/>
        <v>0.25</v>
      </c>
      <c r="D38" s="54">
        <f t="shared" si="4"/>
        <v>0.29000000000000004</v>
      </c>
      <c r="E38" s="54">
        <f t="shared" si="4"/>
        <v>0.31000000000000005</v>
      </c>
      <c r="F38" s="56">
        <f t="shared" si="4"/>
        <v>0.37999999999999989</v>
      </c>
      <c r="G38" s="71" t="s">
        <v>57</v>
      </c>
      <c r="H38" s="22">
        <f t="shared" si="5"/>
        <v>0.29000000000000004</v>
      </c>
      <c r="I38" s="22">
        <f t="shared" si="5"/>
        <v>0.29000000000000026</v>
      </c>
      <c r="J38" s="22">
        <f t="shared" si="5"/>
        <v>0.27</v>
      </c>
      <c r="K38" s="22">
        <f t="shared" si="5"/>
        <v>0.25999999999999979</v>
      </c>
      <c r="L38" s="22">
        <f t="shared" si="5"/>
        <v>0.28000000000000025</v>
      </c>
      <c r="M38" s="22">
        <f t="shared" si="5"/>
        <v>0.33999999999999986</v>
      </c>
      <c r="N38" s="22">
        <f t="shared" si="5"/>
        <v>0.27</v>
      </c>
      <c r="O38" s="22">
        <f t="shared" si="5"/>
        <v>0.25</v>
      </c>
      <c r="P38" s="22">
        <f t="shared" si="5"/>
        <v>0.29000000000000004</v>
      </c>
      <c r="Q38" s="70">
        <f t="shared" si="5"/>
        <v>0.31000000000000028</v>
      </c>
      <c r="R38" s="55" t="s">
        <v>53</v>
      </c>
      <c r="S38" s="54">
        <f t="shared" si="6"/>
        <v>0.90000000000000013</v>
      </c>
      <c r="T38" s="54">
        <f t="shared" si="6"/>
        <v>0.91000000000000014</v>
      </c>
      <c r="U38" s="54">
        <f t="shared" si="6"/>
        <v>0.92999999999999972</v>
      </c>
      <c r="V38" s="54">
        <f t="shared" si="6"/>
        <v>0.89999999999999991</v>
      </c>
      <c r="W38" s="56">
        <f t="shared" si="6"/>
        <v>0.94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0.4099999999999997</v>
      </c>
      <c r="C39" s="54">
        <f t="shared" si="4"/>
        <v>0.39000000000000012</v>
      </c>
      <c r="D39" s="54">
        <f t="shared" si="4"/>
        <v>0.37000000000000011</v>
      </c>
      <c r="E39" s="54">
        <f t="shared" si="4"/>
        <v>0.37000000000000011</v>
      </c>
      <c r="F39" s="56">
        <f t="shared" si="4"/>
        <v>0.31000000000000005</v>
      </c>
      <c r="G39" s="71"/>
      <c r="H39" s="22">
        <f t="shared" si="5"/>
        <v>0.31999999999999984</v>
      </c>
      <c r="I39" s="22">
        <f t="shared" si="5"/>
        <v>0.34999999999999987</v>
      </c>
      <c r="J39" s="22">
        <f t="shared" si="5"/>
        <v>0.33000000000000007</v>
      </c>
      <c r="K39" s="22">
        <f t="shared" si="5"/>
        <v>0.2799999999999998</v>
      </c>
      <c r="L39" s="22">
        <f t="shared" si="5"/>
        <v>0.27</v>
      </c>
      <c r="M39" s="22">
        <f t="shared" si="5"/>
        <v>0.29000000000000004</v>
      </c>
      <c r="N39" s="22">
        <f t="shared" si="5"/>
        <v>0.29000000000000004</v>
      </c>
      <c r="O39" s="22">
        <f t="shared" si="5"/>
        <v>0.31000000000000005</v>
      </c>
      <c r="P39" s="22">
        <f t="shared" si="5"/>
        <v>0.33000000000000007</v>
      </c>
      <c r="Q39" s="70">
        <f t="shared" si="5"/>
        <v>0.37999999999999989</v>
      </c>
      <c r="R39" s="55"/>
      <c r="S39" s="54">
        <f t="shared" si="6"/>
        <v>0.90999999999999992</v>
      </c>
      <c r="T39" s="54">
        <f t="shared" si="6"/>
        <v>0.90999999999999992</v>
      </c>
      <c r="U39" s="54">
        <f t="shared" si="6"/>
        <v>1.0100000000000002</v>
      </c>
      <c r="V39" s="54">
        <f t="shared" si="6"/>
        <v>0.94000000000000039</v>
      </c>
      <c r="W39" s="56">
        <f t="shared" si="6"/>
        <v>0.93000000000000016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0.39999999999999991</v>
      </c>
      <c r="C40" s="54">
        <f t="shared" si="4"/>
        <v>0.3400000000000003</v>
      </c>
      <c r="D40" s="54">
        <f t="shared" si="4"/>
        <v>0.32000000000000028</v>
      </c>
      <c r="E40" s="54">
        <f t="shared" si="4"/>
        <v>0.3400000000000003</v>
      </c>
      <c r="F40" s="56">
        <f t="shared" si="4"/>
        <v>0.41000000000000014</v>
      </c>
      <c r="G40" s="71"/>
      <c r="H40" s="22">
        <f t="shared" si="5"/>
        <v>0.41999999999999993</v>
      </c>
      <c r="I40" s="22">
        <f t="shared" si="5"/>
        <v>0.3899999999999999</v>
      </c>
      <c r="J40" s="22">
        <f t="shared" si="5"/>
        <v>0.46000000000000019</v>
      </c>
      <c r="K40" s="22">
        <f t="shared" si="5"/>
        <v>0.29000000000000004</v>
      </c>
      <c r="L40" s="22">
        <f t="shared" si="5"/>
        <v>0.32000000000000028</v>
      </c>
      <c r="M40" s="22">
        <f t="shared" si="5"/>
        <v>0.27</v>
      </c>
      <c r="N40" s="22">
        <f t="shared" si="5"/>
        <v>0.31000000000000005</v>
      </c>
      <c r="O40" s="22">
        <f t="shared" si="5"/>
        <v>0.29000000000000004</v>
      </c>
      <c r="P40" s="22">
        <f t="shared" si="5"/>
        <v>0.30000000000000027</v>
      </c>
      <c r="Q40" s="70">
        <f t="shared" si="5"/>
        <v>0.31000000000000028</v>
      </c>
      <c r="R40" s="55"/>
      <c r="S40" s="54">
        <f t="shared" si="6"/>
        <v>0.91000000000000014</v>
      </c>
      <c r="T40" s="54">
        <f t="shared" si="6"/>
        <v>0.91999999999999993</v>
      </c>
      <c r="U40" s="54">
        <f t="shared" si="6"/>
        <v>0.92999999999999972</v>
      </c>
      <c r="V40" s="54">
        <f t="shared" si="6"/>
        <v>0.98</v>
      </c>
      <c r="W40" s="56">
        <f t="shared" si="6"/>
        <v>0.96999999999999975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0.39000000000000012</v>
      </c>
      <c r="C41" s="54">
        <f t="shared" si="4"/>
        <v>0.36000000000000032</v>
      </c>
      <c r="D41" s="54">
        <f t="shared" si="4"/>
        <v>0.35000000000000009</v>
      </c>
      <c r="E41" s="54">
        <f t="shared" si="4"/>
        <v>0.33000000000000007</v>
      </c>
      <c r="F41" s="56">
        <f t="shared" si="4"/>
        <v>0.33000000000000007</v>
      </c>
      <c r="G41" s="71"/>
      <c r="H41" s="22">
        <f t="shared" si="5"/>
        <v>0.30999999999999983</v>
      </c>
      <c r="I41" s="22">
        <f t="shared" si="5"/>
        <v>0.33000000000000007</v>
      </c>
      <c r="J41" s="22">
        <f t="shared" si="5"/>
        <v>0.29000000000000004</v>
      </c>
      <c r="K41" s="22">
        <f t="shared" si="5"/>
        <v>0.43000000000000016</v>
      </c>
      <c r="L41" s="22">
        <f t="shared" si="5"/>
        <v>0.2200000000000002</v>
      </c>
      <c r="M41" s="22">
        <f t="shared" si="5"/>
        <v>0.35000000000000009</v>
      </c>
      <c r="N41" s="22">
        <f t="shared" si="5"/>
        <v>0.35999999999999988</v>
      </c>
      <c r="O41" s="22">
        <f t="shared" si="5"/>
        <v>0.32000000000000028</v>
      </c>
      <c r="P41" s="22">
        <f t="shared" si="5"/>
        <v>0.29000000000000004</v>
      </c>
      <c r="Q41" s="70">
        <f t="shared" si="5"/>
        <v>0.43999999999999995</v>
      </c>
      <c r="R41" s="55"/>
      <c r="S41" s="54">
        <f t="shared" si="6"/>
        <v>0.93000000000000016</v>
      </c>
      <c r="T41" s="54">
        <f t="shared" si="6"/>
        <v>0.93000000000000016</v>
      </c>
      <c r="U41" s="54">
        <f t="shared" si="6"/>
        <v>0.9700000000000002</v>
      </c>
      <c r="V41" s="54">
        <f t="shared" si="6"/>
        <v>0.9700000000000002</v>
      </c>
      <c r="W41" s="56">
        <f t="shared" si="6"/>
        <v>1.02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0.37999999999999989</v>
      </c>
      <c r="C42" s="58">
        <f t="shared" si="4"/>
        <v>0.32000000000000028</v>
      </c>
      <c r="D42" s="58">
        <f t="shared" si="4"/>
        <v>0.29000000000000004</v>
      </c>
      <c r="E42" s="58">
        <f t="shared" si="4"/>
        <v>0.35000000000000009</v>
      </c>
      <c r="F42" s="59">
        <f t="shared" si="4"/>
        <v>0.35999999999999988</v>
      </c>
      <c r="G42" s="73"/>
      <c r="H42" s="36">
        <f t="shared" si="5"/>
        <v>2.2200000000000002</v>
      </c>
      <c r="I42" s="36">
        <f t="shared" si="5"/>
        <v>2.34</v>
      </c>
      <c r="J42" s="36">
        <f t="shared" si="5"/>
        <v>2.37</v>
      </c>
      <c r="K42" s="36">
        <f t="shared" si="5"/>
        <v>2.2999999999999998</v>
      </c>
      <c r="L42" s="36">
        <f t="shared" si="5"/>
        <v>2.3199999999999998</v>
      </c>
      <c r="M42" s="36">
        <f t="shared" si="5"/>
        <v>2.27</v>
      </c>
      <c r="N42" s="36">
        <f t="shared" si="5"/>
        <v>2.37</v>
      </c>
      <c r="O42" s="36">
        <f t="shared" si="5"/>
        <v>2.3199999999999998</v>
      </c>
      <c r="P42" s="36">
        <f t="shared" si="5"/>
        <v>2.2799999999999998</v>
      </c>
      <c r="Q42" s="74">
        <f t="shared" si="5"/>
        <v>2.21</v>
      </c>
      <c r="R42" s="57"/>
      <c r="S42" s="58">
        <f t="shared" si="6"/>
        <v>0.97</v>
      </c>
      <c r="T42" s="58">
        <f t="shared" si="6"/>
        <v>1</v>
      </c>
      <c r="U42" s="58">
        <f t="shared" si="6"/>
        <v>0.95000000000000018</v>
      </c>
      <c r="V42" s="58">
        <f t="shared" si="6"/>
        <v>0.98999999999999977</v>
      </c>
      <c r="W42" s="59">
        <f t="shared" si="6"/>
        <v>0.83999999999999986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0.34160000000000013</v>
      </c>
      <c r="C43" s="64" t="s">
        <v>51</v>
      </c>
      <c r="D43" s="60">
        <f>MAX(B33:F37)-MIN(B33:F37)</f>
        <v>0.1599999999999997</v>
      </c>
      <c r="E43" s="64" t="s">
        <v>50</v>
      </c>
      <c r="F43" s="61">
        <f>B43/(0.975/E27)</f>
        <v>0.59561025641025667</v>
      </c>
      <c r="G43" s="82" t="s">
        <v>65</v>
      </c>
      <c r="H43" s="60">
        <f>AVERAGE(H33:Q37)</f>
        <v>0.28984000000000015</v>
      </c>
      <c r="I43" s="64" t="s">
        <v>51</v>
      </c>
      <c r="J43" s="60">
        <f>MAX(H33:Q37)-MIN(H33:Q37)</f>
        <v>0.2799999999999998</v>
      </c>
      <c r="K43" s="64" t="s">
        <v>50</v>
      </c>
      <c r="L43" s="78">
        <f>H43/(0.975/K27)</f>
        <v>0.4459076923076925</v>
      </c>
      <c r="M43" s="79" t="s">
        <v>60</v>
      </c>
      <c r="N43" s="80">
        <f>1-(J43/2*H43)</f>
        <v>0.95942240000000001</v>
      </c>
      <c r="O43" s="84" t="s">
        <v>62</v>
      </c>
      <c r="P43" s="86">
        <f>MAX(H33:Q42)-MIN(H33:Q42)</f>
        <v>2.25</v>
      </c>
      <c r="Q43" s="152"/>
      <c r="R43" s="82" t="s">
        <v>65</v>
      </c>
      <c r="S43" s="60">
        <f>AVERAGE(S33:W37)</f>
        <v>1.2084000000000001</v>
      </c>
      <c r="T43" s="64" t="s">
        <v>51</v>
      </c>
      <c r="U43" s="60">
        <f>MAX(S33:W37)-MIN(S33:W37)</f>
        <v>0.16000000000000014</v>
      </c>
      <c r="V43" s="64" t="s">
        <v>50</v>
      </c>
      <c r="W43" s="61">
        <f>S43/(0.975/V27)</f>
        <v>1.7351384615384615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Y43/(0.975/AB27)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0.35600000000000004</v>
      </c>
      <c r="C44" s="65" t="s">
        <v>51</v>
      </c>
      <c r="D44" s="62">
        <f>MAX(B38:F42)-MIN(B38:F42)</f>
        <v>0.16000000000000014</v>
      </c>
      <c r="E44" s="65" t="s">
        <v>50</v>
      </c>
      <c r="F44" s="63">
        <f>B44/(0.975/E27)</f>
        <v>0.62071794871794883</v>
      </c>
      <c r="G44" s="83" t="s">
        <v>64</v>
      </c>
      <c r="H44" s="62">
        <f>AVERAGE(H39:Q42)</f>
        <v>0.82125000000000004</v>
      </c>
      <c r="I44" s="65" t="s">
        <v>51</v>
      </c>
      <c r="J44" s="62">
        <f>MAX(H38:Q42)-MIN(H38:Q42)</f>
        <v>2.15</v>
      </c>
      <c r="K44" s="65" t="s">
        <v>50</v>
      </c>
      <c r="L44" s="75">
        <f>H44/(0.975/K27)</f>
        <v>1.2634615384615384</v>
      </c>
      <c r="M44" s="76" t="s">
        <v>60</v>
      </c>
      <c r="N44" s="81">
        <f>1-(J44/2*H44)</f>
        <v>0.11715624999999996</v>
      </c>
      <c r="O44" s="85" t="s">
        <v>63</v>
      </c>
      <c r="P44" s="87">
        <f>1-(P43/2*AVERAGE(H43:H44))</f>
        <v>0.37501187499999988</v>
      </c>
      <c r="Q44" s="153"/>
      <c r="R44" s="83" t="s">
        <v>64</v>
      </c>
      <c r="S44" s="62">
        <f>AVERAGE(S39:W42)</f>
        <v>0.94900000000000007</v>
      </c>
      <c r="T44" s="65" t="s">
        <v>51</v>
      </c>
      <c r="U44" s="62">
        <f>MAX(S38:W42)-MIN(S38:W42)</f>
        <v>0.18000000000000016</v>
      </c>
      <c r="V44" s="65" t="s">
        <v>50</v>
      </c>
      <c r="W44" s="63">
        <f>S44/(0.975/V27)</f>
        <v>1.3626666666666667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Y44/(0.975/AB27)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542" priority="4" operator="notBetween">
      <formula>0.2</formula>
      <formula>0.404</formula>
    </cfRule>
  </conditionalFormatting>
  <conditionalFormatting sqref="E28">
    <cfRule type="cellIs" dxfId="541" priority="5" operator="notBetween">
      <formula>0.38</formula>
      <formula>0.72</formula>
    </cfRule>
  </conditionalFormatting>
  <conditionalFormatting sqref="K26">
    <cfRule type="cellIs" dxfId="540" priority="3" operator="notBetween">
      <formula>0.77</formula>
      <formula>0.91</formula>
    </cfRule>
  </conditionalFormatting>
  <conditionalFormatting sqref="K28">
    <cfRule type="cellIs" dxfId="539" priority="2" operator="notBetween">
      <formula>0.38</formula>
      <formula>0.72</formula>
    </cfRule>
  </conditionalFormatting>
  <conditionalFormatting sqref="AB26">
    <cfRule type="cellIs" dxfId="538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80CD-B55B-4F38-8FDC-A608A164DB50}">
  <sheetPr>
    <pageSetUpPr fitToPage="1"/>
  </sheetPr>
  <dimension ref="A1:AH46"/>
  <sheetViews>
    <sheetView zoomScaleNormal="100" workbookViewId="0">
      <selection activeCell="P24" sqref="P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23" width="10.125" style="88" customWidth="1"/>
    <col min="24" max="24" width="13.25" style="88" customWidth="1"/>
    <col min="25" max="32" width="9" style="88" customWidth="1"/>
    <col min="33" max="34" width="9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/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3.06</v>
      </c>
      <c r="C4" s="91">
        <v>3.14</v>
      </c>
      <c r="D4" s="91">
        <v>3.09</v>
      </c>
      <c r="E4" s="91">
        <v>2.92</v>
      </c>
      <c r="F4" s="95">
        <v>2.82</v>
      </c>
      <c r="G4" s="23" t="s">
        <v>74</v>
      </c>
      <c r="H4" s="91">
        <v>2.25</v>
      </c>
      <c r="I4" s="91">
        <v>2.25</v>
      </c>
      <c r="J4" s="91">
        <v>2.35</v>
      </c>
      <c r="K4" s="91">
        <v>2.39</v>
      </c>
      <c r="L4" s="91">
        <v>2.39</v>
      </c>
      <c r="M4" s="91">
        <v>2.44</v>
      </c>
      <c r="N4" s="91">
        <v>2.46</v>
      </c>
      <c r="O4" s="91">
        <v>2.4900000000000002</v>
      </c>
      <c r="P4" s="91">
        <v>2.41</v>
      </c>
      <c r="Q4" s="95">
        <v>2.35</v>
      </c>
      <c r="R4" s="108" t="s">
        <v>74</v>
      </c>
      <c r="S4" s="91">
        <v>3.1</v>
      </c>
      <c r="T4" s="91">
        <v>3.15</v>
      </c>
      <c r="U4" s="91">
        <v>3.16</v>
      </c>
      <c r="V4" s="91">
        <v>2.92</v>
      </c>
      <c r="W4" s="95">
        <v>2.9</v>
      </c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>
        <v>3.01</v>
      </c>
      <c r="C5" s="90">
        <v>3.17</v>
      </c>
      <c r="D5" s="90">
        <v>3.13</v>
      </c>
      <c r="E5" s="90">
        <v>2.96</v>
      </c>
      <c r="F5" s="94">
        <v>2.88</v>
      </c>
      <c r="G5" s="25"/>
      <c r="H5" s="91">
        <v>2.39</v>
      </c>
      <c r="I5" s="90">
        <v>2.2799999999999998</v>
      </c>
      <c r="J5" s="90">
        <v>2.42</v>
      </c>
      <c r="K5" s="90">
        <v>2.44</v>
      </c>
      <c r="L5" s="90">
        <v>2.46</v>
      </c>
      <c r="M5" s="90">
        <v>2.4700000000000002</v>
      </c>
      <c r="N5" s="90">
        <v>2.46</v>
      </c>
      <c r="O5" s="90">
        <v>2.4500000000000002</v>
      </c>
      <c r="P5" s="90">
        <v>2.5099999999999998</v>
      </c>
      <c r="Q5" s="94">
        <v>2.31</v>
      </c>
      <c r="R5" s="109"/>
      <c r="S5" s="91">
        <v>3.14</v>
      </c>
      <c r="T5" s="90">
        <v>3.17</v>
      </c>
      <c r="U5" s="90">
        <v>3.16</v>
      </c>
      <c r="V5" s="90">
        <v>2.95</v>
      </c>
      <c r="W5" s="94">
        <v>2.85</v>
      </c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>
        <v>3.11</v>
      </c>
      <c r="C6" s="90">
        <v>3.15</v>
      </c>
      <c r="D6" s="90">
        <v>3.17</v>
      </c>
      <c r="E6" s="90">
        <v>2.98</v>
      </c>
      <c r="F6" s="94">
        <v>2.9</v>
      </c>
      <c r="G6" s="25"/>
      <c r="H6" s="91">
        <v>2.2000000000000002</v>
      </c>
      <c r="I6" s="90">
        <v>2.25</v>
      </c>
      <c r="J6" s="90">
        <v>2.33</v>
      </c>
      <c r="K6" s="90">
        <v>2.2450000000000001</v>
      </c>
      <c r="L6" s="90">
        <v>2.37</v>
      </c>
      <c r="M6" s="90">
        <v>2.39</v>
      </c>
      <c r="N6" s="90">
        <v>2.3199999999999998</v>
      </c>
      <c r="O6" s="90">
        <v>2.42</v>
      </c>
      <c r="P6" s="90">
        <v>2.3199999999999998</v>
      </c>
      <c r="Q6" s="94">
        <v>2.29</v>
      </c>
      <c r="R6" s="109"/>
      <c r="S6" s="91">
        <v>3.12</v>
      </c>
      <c r="T6" s="90">
        <v>3.18</v>
      </c>
      <c r="U6" s="90">
        <v>3.21</v>
      </c>
      <c r="V6" s="90">
        <v>3.05</v>
      </c>
      <c r="W6" s="94">
        <v>2.85</v>
      </c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>
        <v>3.11</v>
      </c>
      <c r="C7" s="90">
        <v>3.2</v>
      </c>
      <c r="D7" s="90">
        <v>3.25</v>
      </c>
      <c r="E7" s="90">
        <v>3.01</v>
      </c>
      <c r="F7" s="94">
        <v>2.87</v>
      </c>
      <c r="G7" s="25"/>
      <c r="H7" s="91">
        <v>2.37</v>
      </c>
      <c r="I7" s="90">
        <v>2.29</v>
      </c>
      <c r="J7" s="90">
        <v>2.33</v>
      </c>
      <c r="K7" s="90">
        <v>2.27</v>
      </c>
      <c r="L7" s="90">
        <v>2.36</v>
      </c>
      <c r="M7" s="90">
        <v>2.35</v>
      </c>
      <c r="N7" s="90">
        <v>2.44</v>
      </c>
      <c r="O7" s="90">
        <v>2.46</v>
      </c>
      <c r="P7" s="90">
        <v>2.39</v>
      </c>
      <c r="Q7" s="94">
        <v>2.27</v>
      </c>
      <c r="R7" s="109"/>
      <c r="S7" s="91">
        <v>3.13</v>
      </c>
      <c r="T7" s="90">
        <v>3.11</v>
      </c>
      <c r="U7" s="90">
        <v>3.19</v>
      </c>
      <c r="V7" s="90">
        <v>3.01</v>
      </c>
      <c r="W7" s="94">
        <v>2.85</v>
      </c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>
        <v>3.04</v>
      </c>
      <c r="C8" s="90">
        <v>3.16</v>
      </c>
      <c r="D8" s="90">
        <v>3.13</v>
      </c>
      <c r="E8" s="90">
        <v>2.97</v>
      </c>
      <c r="F8" s="94">
        <v>2.84</v>
      </c>
      <c r="G8" s="25"/>
      <c r="H8" s="91">
        <v>2.2599999999999998</v>
      </c>
      <c r="I8" s="90">
        <v>2.2799999999999998</v>
      </c>
      <c r="J8" s="90">
        <v>2.35</v>
      </c>
      <c r="K8" s="90">
        <v>2.34</v>
      </c>
      <c r="L8" s="90">
        <v>2.33</v>
      </c>
      <c r="M8" s="90">
        <v>2.3199999999999998</v>
      </c>
      <c r="N8" s="90">
        <v>2.36</v>
      </c>
      <c r="O8" s="90">
        <v>2.3199999999999998</v>
      </c>
      <c r="P8" s="90">
        <v>2.2599999999999998</v>
      </c>
      <c r="Q8" s="94">
        <v>2.19</v>
      </c>
      <c r="R8" s="109"/>
      <c r="S8" s="91">
        <v>3.1</v>
      </c>
      <c r="T8" s="90">
        <v>3.16</v>
      </c>
      <c r="U8" s="90">
        <v>3.18</v>
      </c>
      <c r="V8" s="90">
        <v>2.99</v>
      </c>
      <c r="W8" s="94">
        <v>2.88</v>
      </c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>
        <v>3.24</v>
      </c>
      <c r="C9" s="90">
        <v>3.19</v>
      </c>
      <c r="D9" s="90">
        <v>3.14</v>
      </c>
      <c r="E9" s="90">
        <v>2.98</v>
      </c>
      <c r="F9" s="94">
        <v>2.93</v>
      </c>
      <c r="G9" s="25"/>
      <c r="H9" s="90">
        <v>2.3199999999999998</v>
      </c>
      <c r="I9" s="90">
        <v>2.27</v>
      </c>
      <c r="J9" s="90">
        <v>2.2999999999999998</v>
      </c>
      <c r="K9" s="90">
        <v>2.42</v>
      </c>
      <c r="L9" s="90">
        <v>2.39</v>
      </c>
      <c r="M9" s="90">
        <v>2.4</v>
      </c>
      <c r="N9" s="90">
        <v>2.39</v>
      </c>
      <c r="O9" s="90">
        <v>2.39</v>
      </c>
      <c r="P9" s="90">
        <v>2.33</v>
      </c>
      <c r="Q9" s="94">
        <v>2.2799999999999998</v>
      </c>
      <c r="R9" s="110"/>
      <c r="S9" s="90">
        <v>3.22</v>
      </c>
      <c r="T9" s="90">
        <v>3.13</v>
      </c>
      <c r="U9" s="90">
        <v>3.07</v>
      </c>
      <c r="V9" s="90">
        <v>2.96</v>
      </c>
      <c r="W9" s="94">
        <v>2.85</v>
      </c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>
        <v>3.25</v>
      </c>
      <c r="C10" s="90">
        <v>3.15</v>
      </c>
      <c r="D10" s="90">
        <v>3.16</v>
      </c>
      <c r="E10" s="90">
        <v>2.94</v>
      </c>
      <c r="F10" s="94">
        <v>2.94</v>
      </c>
      <c r="G10" s="31"/>
      <c r="H10" s="90">
        <v>2.31</v>
      </c>
      <c r="I10" s="90">
        <v>2.2799999999999998</v>
      </c>
      <c r="J10" s="90">
        <v>2.41</v>
      </c>
      <c r="K10" s="90">
        <v>2.41</v>
      </c>
      <c r="L10" s="90">
        <v>2.37</v>
      </c>
      <c r="M10" s="90">
        <v>2.41</v>
      </c>
      <c r="N10" s="90">
        <v>2.48</v>
      </c>
      <c r="O10" s="90">
        <v>2.39</v>
      </c>
      <c r="P10" s="90">
        <v>2.35</v>
      </c>
      <c r="Q10" s="94">
        <v>2.3199999999999998</v>
      </c>
      <c r="R10" s="111"/>
      <c r="S10" s="90">
        <v>3.18</v>
      </c>
      <c r="T10" s="90">
        <v>3.2</v>
      </c>
      <c r="U10" s="90">
        <v>3.08</v>
      </c>
      <c r="V10" s="90">
        <v>2.87</v>
      </c>
      <c r="W10" s="94">
        <v>2.81</v>
      </c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>
        <v>3.18</v>
      </c>
      <c r="C11" s="96">
        <v>3.23</v>
      </c>
      <c r="D11" s="96">
        <v>3.14</v>
      </c>
      <c r="E11" s="96">
        <v>2.97</v>
      </c>
      <c r="F11" s="97">
        <v>2.92</v>
      </c>
      <c r="G11" s="23"/>
      <c r="H11" s="96">
        <v>2.27</v>
      </c>
      <c r="I11" s="96">
        <v>2.3199999999999998</v>
      </c>
      <c r="J11" s="96">
        <v>2.42</v>
      </c>
      <c r="K11" s="96">
        <v>2.4300000000000002</v>
      </c>
      <c r="L11" s="96">
        <v>2.5</v>
      </c>
      <c r="M11" s="96">
        <v>2.41</v>
      </c>
      <c r="N11" s="96">
        <v>2.4300000000000002</v>
      </c>
      <c r="O11" s="96">
        <v>2.38</v>
      </c>
      <c r="P11" s="96">
        <v>2.38</v>
      </c>
      <c r="Q11" s="97">
        <v>2.29</v>
      </c>
      <c r="R11" s="109"/>
      <c r="S11" s="96">
        <v>3.18</v>
      </c>
      <c r="T11" s="96">
        <v>3.16</v>
      </c>
      <c r="U11" s="96">
        <v>3.1</v>
      </c>
      <c r="V11" s="96">
        <v>2.88</v>
      </c>
      <c r="W11" s="97">
        <v>2.89</v>
      </c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>
        <v>3.23</v>
      </c>
      <c r="C12" s="90">
        <v>3.22</v>
      </c>
      <c r="D12" s="90">
        <v>3.16</v>
      </c>
      <c r="E12" s="90">
        <v>2.9</v>
      </c>
      <c r="F12" s="94">
        <v>2.85</v>
      </c>
      <c r="G12" s="25"/>
      <c r="H12" s="90">
        <v>2.2999999999999998</v>
      </c>
      <c r="I12" s="90">
        <v>2.33</v>
      </c>
      <c r="J12" s="90">
        <v>2.38</v>
      </c>
      <c r="K12" s="90">
        <v>2.44</v>
      </c>
      <c r="L12" s="90">
        <v>2.4900000000000002</v>
      </c>
      <c r="M12" s="90">
        <v>2.35</v>
      </c>
      <c r="N12" s="90">
        <v>2.4</v>
      </c>
      <c r="O12" s="90">
        <v>2.2999999999999998</v>
      </c>
      <c r="P12" s="90">
        <v>2.31</v>
      </c>
      <c r="Q12" s="94">
        <v>2.23</v>
      </c>
      <c r="R12" s="109"/>
      <c r="S12" s="90">
        <v>3.16</v>
      </c>
      <c r="T12" s="90">
        <v>3.25</v>
      </c>
      <c r="U12" s="90">
        <v>3.04</v>
      </c>
      <c r="V12" s="90">
        <v>2.87</v>
      </c>
      <c r="W12" s="94">
        <v>2.87</v>
      </c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>
        <v>3.15</v>
      </c>
      <c r="C13" s="92">
        <v>3.16</v>
      </c>
      <c r="D13" s="92">
        <v>3.07</v>
      </c>
      <c r="E13" s="92">
        <v>2.85</v>
      </c>
      <c r="F13" s="93">
        <v>2.88</v>
      </c>
      <c r="G13" s="33"/>
      <c r="H13" s="92">
        <v>2.1800000000000002</v>
      </c>
      <c r="I13" s="92">
        <v>2.29</v>
      </c>
      <c r="J13" s="92">
        <v>2.3199999999999998</v>
      </c>
      <c r="K13" s="92">
        <v>2.36</v>
      </c>
      <c r="L13" s="92">
        <v>2.36</v>
      </c>
      <c r="M13" s="92">
        <v>2.27</v>
      </c>
      <c r="N13" s="92">
        <v>2.39</v>
      </c>
      <c r="O13" s="92">
        <v>2.2999999999999998</v>
      </c>
      <c r="P13" s="92">
        <v>2.2999999999999998</v>
      </c>
      <c r="Q13" s="93">
        <v>2.2000000000000002</v>
      </c>
      <c r="R13" s="112"/>
      <c r="S13" s="92">
        <v>3.18</v>
      </c>
      <c r="T13" s="92">
        <v>3.15</v>
      </c>
      <c r="U13" s="92">
        <v>3.05</v>
      </c>
      <c r="V13" s="92">
        <v>2.94</v>
      </c>
      <c r="W13" s="93">
        <v>2.91</v>
      </c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>
        <v>2.7</v>
      </c>
      <c r="C14" s="115">
        <v>2.8</v>
      </c>
      <c r="D14" s="115">
        <v>2.76</v>
      </c>
      <c r="E14" s="115">
        <v>2.5499999999999998</v>
      </c>
      <c r="F14" s="116">
        <v>2.44</v>
      </c>
      <c r="G14" s="113" t="s">
        <v>75</v>
      </c>
      <c r="H14" s="115">
        <v>1.96</v>
      </c>
      <c r="I14" s="115">
        <v>1.97</v>
      </c>
      <c r="J14" s="115">
        <v>2.0699999999999998</v>
      </c>
      <c r="K14" s="115">
        <v>2.1</v>
      </c>
      <c r="L14" s="115">
        <v>2.16</v>
      </c>
      <c r="M14" s="115">
        <v>2.14</v>
      </c>
      <c r="N14" s="115">
        <v>2.19</v>
      </c>
      <c r="O14" s="115">
        <v>2.17</v>
      </c>
      <c r="P14" s="115">
        <v>2.13</v>
      </c>
      <c r="Q14" s="116">
        <v>2.0499999999999998</v>
      </c>
      <c r="R14" s="113" t="s">
        <v>75</v>
      </c>
      <c r="S14" s="114">
        <v>2.04</v>
      </c>
      <c r="T14" s="115">
        <v>2.04</v>
      </c>
      <c r="U14" s="115">
        <v>2.02</v>
      </c>
      <c r="V14" s="115">
        <v>1.85</v>
      </c>
      <c r="W14" s="116">
        <v>1.73</v>
      </c>
      <c r="X14" s="113"/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>
        <v>2.72</v>
      </c>
      <c r="C15" s="98">
        <v>2.77</v>
      </c>
      <c r="D15" s="98">
        <v>2.75</v>
      </c>
      <c r="E15" s="98">
        <v>2.58</v>
      </c>
      <c r="F15" s="99">
        <v>2.48</v>
      </c>
      <c r="G15" s="25"/>
      <c r="H15" s="98">
        <v>2.11</v>
      </c>
      <c r="I15" s="98">
        <v>1.99</v>
      </c>
      <c r="J15" s="98">
        <v>2.13</v>
      </c>
      <c r="K15" s="98">
        <v>2.14</v>
      </c>
      <c r="L15" s="98">
        <v>2.14</v>
      </c>
      <c r="M15" s="98">
        <v>2.13</v>
      </c>
      <c r="N15" s="98">
        <v>2.17</v>
      </c>
      <c r="O15" s="98">
        <v>2.17</v>
      </c>
      <c r="P15" s="98">
        <v>2.19</v>
      </c>
      <c r="Q15" s="99">
        <v>2.09</v>
      </c>
      <c r="R15" s="14"/>
      <c r="S15" s="98">
        <v>2.02</v>
      </c>
      <c r="T15" s="98">
        <v>2.0499999999999998</v>
      </c>
      <c r="U15" s="98">
        <v>2.0299999999999998</v>
      </c>
      <c r="V15" s="98">
        <v>1.86</v>
      </c>
      <c r="W15" s="99">
        <v>1.72</v>
      </c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>
        <v>2.75</v>
      </c>
      <c r="C16" s="98">
        <v>2.81</v>
      </c>
      <c r="D16" s="98">
        <v>2.76</v>
      </c>
      <c r="E16" s="98">
        <v>2.5499999999999998</v>
      </c>
      <c r="F16" s="99">
        <v>2.4700000000000002</v>
      </c>
      <c r="G16" s="25"/>
      <c r="H16" s="98">
        <v>1.98</v>
      </c>
      <c r="I16" s="98">
        <v>2.0099999999999998</v>
      </c>
      <c r="J16" s="98">
        <v>2.0099999999999998</v>
      </c>
      <c r="K16" s="98">
        <v>2.02</v>
      </c>
      <c r="L16" s="98">
        <v>2.0699999999999998</v>
      </c>
      <c r="M16" s="98">
        <v>2.13</v>
      </c>
      <c r="N16" s="98">
        <v>2.13</v>
      </c>
      <c r="O16" s="98">
        <v>2.17</v>
      </c>
      <c r="P16" s="98">
        <v>2.15</v>
      </c>
      <c r="Q16" s="99">
        <v>2.0299999999999998</v>
      </c>
      <c r="R16" s="14"/>
      <c r="S16" s="98">
        <v>1.98</v>
      </c>
      <c r="T16" s="98">
        <v>1.99</v>
      </c>
      <c r="U16" s="98">
        <v>2.0099999999999998</v>
      </c>
      <c r="V16" s="98">
        <v>1.84</v>
      </c>
      <c r="W16" s="99">
        <v>1.73</v>
      </c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>
        <v>2.71</v>
      </c>
      <c r="C17" s="98">
        <v>2.82</v>
      </c>
      <c r="D17" s="98">
        <v>2.78</v>
      </c>
      <c r="E17" s="98">
        <v>2.57</v>
      </c>
      <c r="F17" s="99">
        <v>2.46</v>
      </c>
      <c r="G17" s="25"/>
      <c r="H17" s="98">
        <v>2.0699999999999998</v>
      </c>
      <c r="I17" s="98">
        <v>1.95</v>
      </c>
      <c r="J17" s="98">
        <v>2.0499999999999998</v>
      </c>
      <c r="K17" s="98">
        <v>2.0699999999999998</v>
      </c>
      <c r="L17" s="98">
        <v>2.09</v>
      </c>
      <c r="M17" s="98">
        <v>2.0699999999999998</v>
      </c>
      <c r="N17" s="98">
        <v>2.13</v>
      </c>
      <c r="O17" s="98">
        <v>2.17</v>
      </c>
      <c r="P17" s="98">
        <v>2.12</v>
      </c>
      <c r="Q17" s="99">
        <v>1.93</v>
      </c>
      <c r="R17" s="14"/>
      <c r="S17" s="98">
        <v>1.99</v>
      </c>
      <c r="T17" s="98">
        <v>2.04</v>
      </c>
      <c r="U17" s="98">
        <v>2.0299999999999998</v>
      </c>
      <c r="V17" s="98">
        <v>1.85</v>
      </c>
      <c r="W17" s="99">
        <v>1.74</v>
      </c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>
        <v>2.69</v>
      </c>
      <c r="C18" s="98">
        <v>2.77</v>
      </c>
      <c r="D18" s="98">
        <v>2.7</v>
      </c>
      <c r="E18" s="98">
        <v>2.5299999999999998</v>
      </c>
      <c r="F18" s="99">
        <v>2.4700000000000002</v>
      </c>
      <c r="G18" s="25"/>
      <c r="H18" s="98">
        <v>1.99</v>
      </c>
      <c r="I18" s="98">
        <v>1.97</v>
      </c>
      <c r="J18" s="98">
        <v>2.1</v>
      </c>
      <c r="K18" s="98">
        <v>2.11</v>
      </c>
      <c r="L18" s="98">
        <v>2.09</v>
      </c>
      <c r="M18" s="98">
        <v>2.08</v>
      </c>
      <c r="N18" s="98">
        <v>2.1</v>
      </c>
      <c r="O18" s="98">
        <v>2.08</v>
      </c>
      <c r="P18" s="98">
        <v>2.09</v>
      </c>
      <c r="Q18" s="99">
        <v>1.94</v>
      </c>
      <c r="R18" s="14"/>
      <c r="S18" s="98">
        <v>1.98</v>
      </c>
      <c r="T18" s="98">
        <v>2.0099999999999998</v>
      </c>
      <c r="U18" s="98">
        <v>2.0099999999999998</v>
      </c>
      <c r="V18" s="98">
        <v>1.82</v>
      </c>
      <c r="W18" s="99">
        <v>1.69</v>
      </c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>
        <v>2.84</v>
      </c>
      <c r="C19" s="98">
        <v>2.78</v>
      </c>
      <c r="D19" s="98">
        <v>2.78</v>
      </c>
      <c r="E19" s="98">
        <v>2.52</v>
      </c>
      <c r="F19" s="99">
        <v>2.4900000000000002</v>
      </c>
      <c r="G19" s="25"/>
      <c r="H19" s="98">
        <v>1.96</v>
      </c>
      <c r="I19" s="98">
        <v>2</v>
      </c>
      <c r="J19" s="98">
        <v>2.08</v>
      </c>
      <c r="K19" s="98">
        <v>2.11</v>
      </c>
      <c r="L19" s="98">
        <v>2.12</v>
      </c>
      <c r="M19" s="98">
        <v>2.1</v>
      </c>
      <c r="N19" s="98">
        <v>2.09</v>
      </c>
      <c r="O19" s="98">
        <v>2.0699999999999998</v>
      </c>
      <c r="P19" s="98">
        <v>1.92</v>
      </c>
      <c r="Q19" s="99">
        <v>1.93</v>
      </c>
      <c r="R19" s="14"/>
      <c r="S19" s="98">
        <v>2.31</v>
      </c>
      <c r="T19" s="98">
        <v>2.3199999999999998</v>
      </c>
      <c r="U19" s="98">
        <v>2.2200000000000002</v>
      </c>
      <c r="V19" s="98">
        <v>2.08</v>
      </c>
      <c r="W19" s="99">
        <v>1.99</v>
      </c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>
        <v>2.82</v>
      </c>
      <c r="C20" s="98">
        <v>2.79</v>
      </c>
      <c r="D20" s="98">
        <v>2.77</v>
      </c>
      <c r="E20" s="98">
        <v>2.58</v>
      </c>
      <c r="F20" s="99">
        <v>2.5099999999999998</v>
      </c>
      <c r="G20" s="25"/>
      <c r="H20" s="98">
        <v>1.98</v>
      </c>
      <c r="I20" s="98">
        <v>1.99</v>
      </c>
      <c r="J20" s="98">
        <v>2.0499999999999998</v>
      </c>
      <c r="K20" s="98">
        <v>2.08</v>
      </c>
      <c r="L20" s="98">
        <v>2.13</v>
      </c>
      <c r="M20" s="98">
        <v>2.12</v>
      </c>
      <c r="N20" s="98">
        <v>2.12</v>
      </c>
      <c r="O20" s="98">
        <v>2.13</v>
      </c>
      <c r="P20" s="98">
        <v>2.0699999999999998</v>
      </c>
      <c r="Q20" s="99">
        <v>1.97</v>
      </c>
      <c r="R20" s="14"/>
      <c r="S20" s="98">
        <v>2.34</v>
      </c>
      <c r="T20" s="98">
        <v>2.33</v>
      </c>
      <c r="U20" s="98">
        <v>2.2799999999999998</v>
      </c>
      <c r="V20" s="98">
        <v>2.04</v>
      </c>
      <c r="W20" s="99">
        <v>1.94</v>
      </c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>
        <v>2.84</v>
      </c>
      <c r="C21" s="98">
        <v>2.81</v>
      </c>
      <c r="D21" s="98">
        <v>2.81</v>
      </c>
      <c r="E21" s="98">
        <v>2.52</v>
      </c>
      <c r="F21" s="99">
        <v>2.4700000000000002</v>
      </c>
      <c r="G21" s="25"/>
      <c r="H21" s="98">
        <v>1.95</v>
      </c>
      <c r="I21" s="98">
        <v>2.0299999999999998</v>
      </c>
      <c r="J21" s="98">
        <v>2.0699999999999998</v>
      </c>
      <c r="K21" s="98">
        <v>2.13</v>
      </c>
      <c r="L21" s="98">
        <v>2.15</v>
      </c>
      <c r="M21" s="98">
        <v>2.12</v>
      </c>
      <c r="N21" s="98">
        <v>2.13</v>
      </c>
      <c r="O21" s="98">
        <v>2.08</v>
      </c>
      <c r="P21" s="98">
        <v>2.09</v>
      </c>
      <c r="Q21" s="99">
        <v>1.95</v>
      </c>
      <c r="R21" s="14"/>
      <c r="S21" s="98">
        <v>2.36</v>
      </c>
      <c r="T21" s="98">
        <v>2.36</v>
      </c>
      <c r="U21" s="98">
        <v>2.27</v>
      </c>
      <c r="V21" s="98">
        <v>2</v>
      </c>
      <c r="W21" s="99">
        <v>1.94</v>
      </c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>
        <v>2.77</v>
      </c>
      <c r="C22" s="98">
        <v>2.82</v>
      </c>
      <c r="D22" s="98">
        <v>2.76</v>
      </c>
      <c r="E22" s="98">
        <v>2.4900000000000002</v>
      </c>
      <c r="F22" s="99">
        <v>2.4500000000000002</v>
      </c>
      <c r="G22" s="25"/>
      <c r="H22" s="98">
        <v>1.97</v>
      </c>
      <c r="I22" s="98">
        <v>2.0499999999999998</v>
      </c>
      <c r="J22" s="98">
        <v>2.1</v>
      </c>
      <c r="K22" s="98">
        <v>2.15</v>
      </c>
      <c r="L22" s="98">
        <v>2.09</v>
      </c>
      <c r="M22" s="98">
        <v>2.13</v>
      </c>
      <c r="N22" s="98">
        <v>2.13</v>
      </c>
      <c r="O22" s="98">
        <v>2.12</v>
      </c>
      <c r="P22" s="98">
        <v>2.0499999999999998</v>
      </c>
      <c r="Q22" s="99">
        <v>1.91</v>
      </c>
      <c r="R22" s="14"/>
      <c r="S22" s="98">
        <v>2.35</v>
      </c>
      <c r="T22" s="98">
        <v>2.39</v>
      </c>
      <c r="U22" s="98">
        <v>2.2599999999999998</v>
      </c>
      <c r="V22" s="98">
        <v>2.0099999999999998</v>
      </c>
      <c r="W22" s="99">
        <v>1.95</v>
      </c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>
        <v>2.78</v>
      </c>
      <c r="C23" s="117">
        <v>2.79</v>
      </c>
      <c r="D23" s="117">
        <v>2.72</v>
      </c>
      <c r="E23" s="117">
        <v>2.4900000000000002</v>
      </c>
      <c r="F23" s="118">
        <v>2.4300000000000002</v>
      </c>
      <c r="G23" s="106"/>
      <c r="H23" s="117">
        <v>1.91</v>
      </c>
      <c r="I23" s="117">
        <v>2.0099999999999998</v>
      </c>
      <c r="J23" s="117">
        <v>2.0499999999999998</v>
      </c>
      <c r="K23" s="117">
        <v>2.12</v>
      </c>
      <c r="L23" s="117">
        <v>2.1</v>
      </c>
      <c r="M23" s="117">
        <v>2.11</v>
      </c>
      <c r="N23" s="117">
        <v>2.13</v>
      </c>
      <c r="O23" s="117">
        <v>2.08</v>
      </c>
      <c r="P23" s="117">
        <v>2.0699999999999998</v>
      </c>
      <c r="Q23" s="118">
        <v>1.89</v>
      </c>
      <c r="R23" s="107"/>
      <c r="S23" s="117">
        <v>2.29</v>
      </c>
      <c r="T23" s="117">
        <v>2.36</v>
      </c>
      <c r="U23" s="117">
        <v>2.23</v>
      </c>
      <c r="V23" s="117">
        <v>2.0299999999999998</v>
      </c>
      <c r="W23" s="118">
        <v>1.99</v>
      </c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0.39359999999999973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0.28204999999999947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0.99599999999999955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0.68627692307692267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0.43392307692307608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0.71728395061728367</v>
      </c>
      <c r="W28" s="177"/>
      <c r="X28" s="123" t="s">
        <v>19</v>
      </c>
      <c r="Y28" s="104" t="s">
        <v>20</v>
      </c>
      <c r="Z28" s="175" t="s">
        <v>85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2.2235372307692298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1.4059107692307666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0.92959999999999965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2.268*AB28/Z26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0.35999999999999988</v>
      </c>
      <c r="C33" s="67">
        <f t="shared" ref="C33:F33" si="0">C4-C14</f>
        <v>0.3400000000000003</v>
      </c>
      <c r="D33" s="67">
        <f t="shared" si="0"/>
        <v>0.33000000000000007</v>
      </c>
      <c r="E33" s="67">
        <f t="shared" si="0"/>
        <v>0.37000000000000011</v>
      </c>
      <c r="F33" s="68">
        <f t="shared" si="0"/>
        <v>0.37999999999999989</v>
      </c>
      <c r="G33" s="69" t="s">
        <v>56</v>
      </c>
      <c r="H33" s="22">
        <f>H4-H14</f>
        <v>0.29000000000000004</v>
      </c>
      <c r="I33" s="22">
        <f t="shared" ref="I33:Q33" si="1">I4-I14</f>
        <v>0.28000000000000003</v>
      </c>
      <c r="J33" s="22">
        <f t="shared" si="1"/>
        <v>0.28000000000000025</v>
      </c>
      <c r="K33" s="22">
        <f t="shared" si="1"/>
        <v>0.29000000000000004</v>
      </c>
      <c r="L33" s="22">
        <f t="shared" si="1"/>
        <v>0.22999999999999998</v>
      </c>
      <c r="M33" s="22">
        <f t="shared" si="1"/>
        <v>0.29999999999999982</v>
      </c>
      <c r="N33" s="22">
        <f t="shared" si="1"/>
        <v>0.27</v>
      </c>
      <c r="O33" s="22">
        <f t="shared" si="1"/>
        <v>0.32000000000000028</v>
      </c>
      <c r="P33" s="22">
        <f t="shared" si="1"/>
        <v>0.28000000000000025</v>
      </c>
      <c r="Q33" s="70">
        <f t="shared" si="1"/>
        <v>0.30000000000000027</v>
      </c>
      <c r="R33" s="66" t="s">
        <v>52</v>
      </c>
      <c r="S33" s="67">
        <f>S4-S14</f>
        <v>1.06</v>
      </c>
      <c r="T33" s="67">
        <f t="shared" ref="T33:W33" si="2">T4-T14</f>
        <v>1.1099999999999999</v>
      </c>
      <c r="U33" s="67">
        <f t="shared" si="2"/>
        <v>1.1400000000000001</v>
      </c>
      <c r="V33" s="67">
        <f t="shared" si="2"/>
        <v>1.0699999999999998</v>
      </c>
      <c r="W33" s="68">
        <f t="shared" si="2"/>
        <v>1.17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0.28999999999999959</v>
      </c>
      <c r="C34" s="54">
        <f t="shared" si="4"/>
        <v>0.39999999999999991</v>
      </c>
      <c r="D34" s="54">
        <f t="shared" si="4"/>
        <v>0.37999999999999989</v>
      </c>
      <c r="E34" s="54">
        <f t="shared" si="4"/>
        <v>0.37999999999999989</v>
      </c>
      <c r="F34" s="56">
        <f t="shared" si="4"/>
        <v>0.39999999999999991</v>
      </c>
      <c r="G34" s="71"/>
      <c r="H34" s="22">
        <f t="shared" ref="H34:Q42" si="5">H5-H15</f>
        <v>0.28000000000000025</v>
      </c>
      <c r="I34" s="22">
        <f t="shared" si="5"/>
        <v>0.28999999999999981</v>
      </c>
      <c r="J34" s="22">
        <f t="shared" si="5"/>
        <v>0.29000000000000004</v>
      </c>
      <c r="K34" s="22">
        <f t="shared" si="5"/>
        <v>0.29999999999999982</v>
      </c>
      <c r="L34" s="22">
        <f t="shared" si="5"/>
        <v>0.31999999999999984</v>
      </c>
      <c r="M34" s="22">
        <f t="shared" si="5"/>
        <v>0.3400000000000003</v>
      </c>
      <c r="N34" s="22">
        <f t="shared" si="5"/>
        <v>0.29000000000000004</v>
      </c>
      <c r="O34" s="22">
        <f t="shared" si="5"/>
        <v>0.28000000000000025</v>
      </c>
      <c r="P34" s="22">
        <f t="shared" si="5"/>
        <v>0.31999999999999984</v>
      </c>
      <c r="Q34" s="70">
        <f t="shared" si="5"/>
        <v>0.2200000000000002</v>
      </c>
      <c r="R34" s="55"/>
      <c r="S34" s="54">
        <f t="shared" ref="S34:W42" si="6">S5-S15</f>
        <v>1.1200000000000001</v>
      </c>
      <c r="T34" s="54">
        <f t="shared" si="6"/>
        <v>1.1200000000000001</v>
      </c>
      <c r="U34" s="54">
        <f t="shared" si="6"/>
        <v>1.1300000000000003</v>
      </c>
      <c r="V34" s="54">
        <f t="shared" si="6"/>
        <v>1.0900000000000001</v>
      </c>
      <c r="W34" s="56">
        <f t="shared" si="6"/>
        <v>1.1300000000000001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0.35999999999999988</v>
      </c>
      <c r="C35" s="54">
        <f t="shared" si="4"/>
        <v>0.33999999999999986</v>
      </c>
      <c r="D35" s="54">
        <f t="shared" si="4"/>
        <v>0.41000000000000014</v>
      </c>
      <c r="E35" s="54">
        <f t="shared" si="4"/>
        <v>0.43000000000000016</v>
      </c>
      <c r="F35" s="56">
        <f t="shared" si="4"/>
        <v>0.42999999999999972</v>
      </c>
      <c r="G35" s="71"/>
      <c r="H35" s="22">
        <f t="shared" si="5"/>
        <v>0.2200000000000002</v>
      </c>
      <c r="I35" s="22">
        <f t="shared" si="5"/>
        <v>0.24000000000000021</v>
      </c>
      <c r="J35" s="22">
        <f t="shared" si="5"/>
        <v>0.32000000000000028</v>
      </c>
      <c r="K35" s="22">
        <f t="shared" si="5"/>
        <v>0.22500000000000009</v>
      </c>
      <c r="L35" s="22">
        <f t="shared" si="5"/>
        <v>0.30000000000000027</v>
      </c>
      <c r="M35" s="22">
        <f t="shared" si="5"/>
        <v>0.26000000000000023</v>
      </c>
      <c r="N35" s="22">
        <f t="shared" si="5"/>
        <v>0.18999999999999995</v>
      </c>
      <c r="O35" s="22">
        <f t="shared" si="5"/>
        <v>0.25</v>
      </c>
      <c r="P35" s="22">
        <f t="shared" si="5"/>
        <v>0.16999999999999993</v>
      </c>
      <c r="Q35" s="70">
        <f t="shared" si="5"/>
        <v>0.26000000000000023</v>
      </c>
      <c r="R35" s="55"/>
      <c r="S35" s="54">
        <f t="shared" si="6"/>
        <v>1.1400000000000001</v>
      </c>
      <c r="T35" s="54">
        <f t="shared" si="6"/>
        <v>1.1900000000000002</v>
      </c>
      <c r="U35" s="54">
        <f t="shared" si="6"/>
        <v>1.2000000000000002</v>
      </c>
      <c r="V35" s="54">
        <f t="shared" si="6"/>
        <v>1.2099999999999997</v>
      </c>
      <c r="W35" s="56">
        <f t="shared" si="6"/>
        <v>1.1200000000000001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0.39999999999999991</v>
      </c>
      <c r="C36" s="54">
        <f t="shared" si="4"/>
        <v>0.38000000000000034</v>
      </c>
      <c r="D36" s="54">
        <f t="shared" si="4"/>
        <v>0.4700000000000002</v>
      </c>
      <c r="E36" s="54">
        <f t="shared" si="4"/>
        <v>0.43999999999999995</v>
      </c>
      <c r="F36" s="56">
        <f t="shared" si="4"/>
        <v>0.41000000000000014</v>
      </c>
      <c r="G36" s="71"/>
      <c r="H36" s="22">
        <f t="shared" si="5"/>
        <v>0.30000000000000027</v>
      </c>
      <c r="I36" s="22">
        <f t="shared" si="5"/>
        <v>0.34000000000000008</v>
      </c>
      <c r="J36" s="22">
        <f t="shared" si="5"/>
        <v>0.28000000000000025</v>
      </c>
      <c r="K36" s="22">
        <f t="shared" si="5"/>
        <v>0.20000000000000018</v>
      </c>
      <c r="L36" s="22">
        <f t="shared" si="5"/>
        <v>0.27</v>
      </c>
      <c r="M36" s="22">
        <f t="shared" si="5"/>
        <v>0.28000000000000025</v>
      </c>
      <c r="N36" s="22">
        <f t="shared" si="5"/>
        <v>0.31000000000000005</v>
      </c>
      <c r="O36" s="22">
        <f t="shared" si="5"/>
        <v>0.29000000000000004</v>
      </c>
      <c r="P36" s="22">
        <f t="shared" si="5"/>
        <v>0.27</v>
      </c>
      <c r="Q36" s="70">
        <f t="shared" si="5"/>
        <v>0.34000000000000008</v>
      </c>
      <c r="R36" s="55"/>
      <c r="S36" s="54">
        <f t="shared" si="6"/>
        <v>1.1399999999999999</v>
      </c>
      <c r="T36" s="54">
        <f t="shared" si="6"/>
        <v>1.0699999999999998</v>
      </c>
      <c r="U36" s="54">
        <f t="shared" si="6"/>
        <v>1.1600000000000001</v>
      </c>
      <c r="V36" s="54">
        <f t="shared" si="6"/>
        <v>1.1599999999999997</v>
      </c>
      <c r="W36" s="56">
        <f t="shared" si="6"/>
        <v>1.1100000000000001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0.35000000000000009</v>
      </c>
      <c r="C37" s="54">
        <f t="shared" si="4"/>
        <v>0.39000000000000012</v>
      </c>
      <c r="D37" s="54">
        <f t="shared" si="4"/>
        <v>0.42999999999999972</v>
      </c>
      <c r="E37" s="54">
        <f t="shared" si="4"/>
        <v>0.44000000000000039</v>
      </c>
      <c r="F37" s="56">
        <f t="shared" si="4"/>
        <v>0.36999999999999966</v>
      </c>
      <c r="G37" s="71"/>
      <c r="H37" s="22">
        <f t="shared" si="5"/>
        <v>0.2699999999999998</v>
      </c>
      <c r="I37" s="22">
        <f t="shared" si="5"/>
        <v>0.30999999999999983</v>
      </c>
      <c r="J37" s="22">
        <f t="shared" si="5"/>
        <v>0.25</v>
      </c>
      <c r="K37" s="22">
        <f t="shared" si="5"/>
        <v>0.22999999999999998</v>
      </c>
      <c r="L37" s="22">
        <f t="shared" si="5"/>
        <v>0.24000000000000021</v>
      </c>
      <c r="M37" s="22">
        <f t="shared" si="5"/>
        <v>0.23999999999999977</v>
      </c>
      <c r="N37" s="22">
        <f t="shared" si="5"/>
        <v>0.25999999999999979</v>
      </c>
      <c r="O37" s="22">
        <f t="shared" si="5"/>
        <v>0.23999999999999977</v>
      </c>
      <c r="P37" s="22">
        <f t="shared" si="5"/>
        <v>0.16999999999999993</v>
      </c>
      <c r="Q37" s="70">
        <f t="shared" si="5"/>
        <v>0.25</v>
      </c>
      <c r="R37" s="55"/>
      <c r="S37" s="54">
        <f t="shared" si="6"/>
        <v>1.1200000000000001</v>
      </c>
      <c r="T37" s="54">
        <f t="shared" si="6"/>
        <v>1.1500000000000004</v>
      </c>
      <c r="U37" s="54">
        <f t="shared" si="6"/>
        <v>1.1700000000000004</v>
      </c>
      <c r="V37" s="54">
        <f t="shared" si="6"/>
        <v>1.1700000000000002</v>
      </c>
      <c r="W37" s="56">
        <f t="shared" si="6"/>
        <v>1.19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0.40000000000000036</v>
      </c>
      <c r="C38" s="54">
        <f t="shared" si="4"/>
        <v>0.41000000000000014</v>
      </c>
      <c r="D38" s="54">
        <f t="shared" si="4"/>
        <v>0.36000000000000032</v>
      </c>
      <c r="E38" s="54">
        <f t="shared" si="4"/>
        <v>0.45999999999999996</v>
      </c>
      <c r="F38" s="56">
        <f t="shared" si="4"/>
        <v>0.43999999999999995</v>
      </c>
      <c r="G38" s="71" t="s">
        <v>57</v>
      </c>
      <c r="H38" s="22">
        <f t="shared" si="5"/>
        <v>0.35999999999999988</v>
      </c>
      <c r="I38" s="22">
        <f t="shared" si="5"/>
        <v>0.27</v>
      </c>
      <c r="J38" s="22">
        <f t="shared" si="5"/>
        <v>0.21999999999999975</v>
      </c>
      <c r="K38" s="22">
        <f t="shared" si="5"/>
        <v>0.31000000000000005</v>
      </c>
      <c r="L38" s="22">
        <f t="shared" si="5"/>
        <v>0.27</v>
      </c>
      <c r="M38" s="22">
        <f t="shared" si="5"/>
        <v>0.29999999999999982</v>
      </c>
      <c r="N38" s="22">
        <f t="shared" si="5"/>
        <v>0.30000000000000027</v>
      </c>
      <c r="O38" s="22">
        <f t="shared" si="5"/>
        <v>0.32000000000000028</v>
      </c>
      <c r="P38" s="22">
        <f t="shared" si="5"/>
        <v>0.41000000000000014</v>
      </c>
      <c r="Q38" s="70">
        <f t="shared" si="5"/>
        <v>0.34999999999999987</v>
      </c>
      <c r="R38" s="55" t="s">
        <v>53</v>
      </c>
      <c r="S38" s="54">
        <f t="shared" si="6"/>
        <v>0.91000000000000014</v>
      </c>
      <c r="T38" s="54">
        <f t="shared" si="6"/>
        <v>0.81</v>
      </c>
      <c r="U38" s="54">
        <f t="shared" si="6"/>
        <v>0.84999999999999964</v>
      </c>
      <c r="V38" s="54">
        <f t="shared" si="6"/>
        <v>0.87999999999999989</v>
      </c>
      <c r="W38" s="56">
        <f t="shared" si="6"/>
        <v>0.8600000000000001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0.43000000000000016</v>
      </c>
      <c r="C39" s="54">
        <f t="shared" si="4"/>
        <v>0.35999999999999988</v>
      </c>
      <c r="D39" s="54">
        <f t="shared" si="4"/>
        <v>0.39000000000000012</v>
      </c>
      <c r="E39" s="54">
        <f t="shared" si="4"/>
        <v>0.35999999999999988</v>
      </c>
      <c r="F39" s="56">
        <f t="shared" si="4"/>
        <v>0.43000000000000016</v>
      </c>
      <c r="G39" s="71"/>
      <c r="H39" s="22">
        <f t="shared" si="5"/>
        <v>0.33000000000000007</v>
      </c>
      <c r="I39" s="22">
        <f t="shared" si="5"/>
        <v>0.28999999999999981</v>
      </c>
      <c r="J39" s="22">
        <f t="shared" si="5"/>
        <v>0.36000000000000032</v>
      </c>
      <c r="K39" s="22">
        <f t="shared" si="5"/>
        <v>0.33000000000000007</v>
      </c>
      <c r="L39" s="22">
        <f t="shared" si="5"/>
        <v>0.24000000000000021</v>
      </c>
      <c r="M39" s="22">
        <f t="shared" si="5"/>
        <v>0.29000000000000004</v>
      </c>
      <c r="N39" s="22">
        <f t="shared" si="5"/>
        <v>0.35999999999999988</v>
      </c>
      <c r="O39" s="22">
        <f t="shared" si="5"/>
        <v>0.26000000000000023</v>
      </c>
      <c r="P39" s="22">
        <f t="shared" si="5"/>
        <v>0.28000000000000025</v>
      </c>
      <c r="Q39" s="70">
        <f t="shared" si="5"/>
        <v>0.34999999999999987</v>
      </c>
      <c r="R39" s="55"/>
      <c r="S39" s="54">
        <f t="shared" si="6"/>
        <v>0.8400000000000003</v>
      </c>
      <c r="T39" s="54">
        <f t="shared" si="6"/>
        <v>0.87000000000000011</v>
      </c>
      <c r="U39" s="54">
        <f t="shared" si="6"/>
        <v>0.80000000000000027</v>
      </c>
      <c r="V39" s="54">
        <f t="shared" si="6"/>
        <v>0.83000000000000007</v>
      </c>
      <c r="W39" s="56">
        <f t="shared" si="6"/>
        <v>0.87000000000000011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0.3400000000000003</v>
      </c>
      <c r="C40" s="54">
        <f t="shared" si="4"/>
        <v>0.41999999999999993</v>
      </c>
      <c r="D40" s="54">
        <f t="shared" si="4"/>
        <v>0.33000000000000007</v>
      </c>
      <c r="E40" s="54">
        <f t="shared" si="4"/>
        <v>0.45000000000000018</v>
      </c>
      <c r="F40" s="56">
        <f t="shared" si="4"/>
        <v>0.44999999999999973</v>
      </c>
      <c r="G40" s="71"/>
      <c r="H40" s="22">
        <f t="shared" si="5"/>
        <v>0.32000000000000006</v>
      </c>
      <c r="I40" s="22">
        <f t="shared" si="5"/>
        <v>0.29000000000000004</v>
      </c>
      <c r="J40" s="22">
        <f t="shared" si="5"/>
        <v>0.35000000000000009</v>
      </c>
      <c r="K40" s="22">
        <f t="shared" si="5"/>
        <v>0.30000000000000027</v>
      </c>
      <c r="L40" s="22">
        <f t="shared" si="5"/>
        <v>0.35000000000000009</v>
      </c>
      <c r="M40" s="22">
        <f t="shared" si="5"/>
        <v>0.29000000000000004</v>
      </c>
      <c r="N40" s="22">
        <f t="shared" si="5"/>
        <v>0.30000000000000027</v>
      </c>
      <c r="O40" s="22">
        <f t="shared" si="5"/>
        <v>0.29999999999999982</v>
      </c>
      <c r="P40" s="22">
        <f t="shared" si="5"/>
        <v>0.29000000000000004</v>
      </c>
      <c r="Q40" s="70">
        <f t="shared" si="5"/>
        <v>0.34000000000000008</v>
      </c>
      <c r="R40" s="55"/>
      <c r="S40" s="54">
        <f t="shared" si="6"/>
        <v>0.82000000000000028</v>
      </c>
      <c r="T40" s="54">
        <f t="shared" si="6"/>
        <v>0.80000000000000027</v>
      </c>
      <c r="U40" s="54">
        <f t="shared" si="6"/>
        <v>0.83000000000000007</v>
      </c>
      <c r="V40" s="54">
        <f t="shared" si="6"/>
        <v>0.87999999999999989</v>
      </c>
      <c r="W40" s="56">
        <f t="shared" si="6"/>
        <v>0.95000000000000018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0.45999999999999996</v>
      </c>
      <c r="C41" s="54">
        <f t="shared" si="4"/>
        <v>0.40000000000000036</v>
      </c>
      <c r="D41" s="54">
        <f t="shared" si="4"/>
        <v>0.40000000000000036</v>
      </c>
      <c r="E41" s="54">
        <f t="shared" si="4"/>
        <v>0.4099999999999997</v>
      </c>
      <c r="F41" s="56">
        <f t="shared" si="4"/>
        <v>0.39999999999999991</v>
      </c>
      <c r="G41" s="71"/>
      <c r="H41" s="22">
        <f t="shared" si="5"/>
        <v>0.32999999999999985</v>
      </c>
      <c r="I41" s="22">
        <f t="shared" si="5"/>
        <v>0.28000000000000025</v>
      </c>
      <c r="J41" s="22">
        <f t="shared" si="5"/>
        <v>0.2799999999999998</v>
      </c>
      <c r="K41" s="22">
        <f t="shared" si="5"/>
        <v>0.29000000000000004</v>
      </c>
      <c r="L41" s="22">
        <f t="shared" si="5"/>
        <v>0.40000000000000036</v>
      </c>
      <c r="M41" s="22">
        <f t="shared" si="5"/>
        <v>0.2200000000000002</v>
      </c>
      <c r="N41" s="22">
        <f t="shared" si="5"/>
        <v>0.27</v>
      </c>
      <c r="O41" s="22">
        <f t="shared" si="5"/>
        <v>0.17999999999999972</v>
      </c>
      <c r="P41" s="22">
        <f t="shared" si="5"/>
        <v>0.26000000000000023</v>
      </c>
      <c r="Q41" s="70">
        <f t="shared" si="5"/>
        <v>0.32000000000000006</v>
      </c>
      <c r="R41" s="55"/>
      <c r="S41" s="54">
        <f t="shared" si="6"/>
        <v>0.81</v>
      </c>
      <c r="T41" s="54">
        <f t="shared" si="6"/>
        <v>0.85999999999999988</v>
      </c>
      <c r="U41" s="54">
        <f t="shared" si="6"/>
        <v>0.78000000000000025</v>
      </c>
      <c r="V41" s="54">
        <f t="shared" si="6"/>
        <v>0.86000000000000032</v>
      </c>
      <c r="W41" s="56">
        <f t="shared" si="6"/>
        <v>0.92000000000000015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0.37000000000000011</v>
      </c>
      <c r="C42" s="58">
        <f t="shared" si="4"/>
        <v>0.37000000000000011</v>
      </c>
      <c r="D42" s="58">
        <f t="shared" si="4"/>
        <v>0.34999999999999964</v>
      </c>
      <c r="E42" s="58">
        <f t="shared" si="4"/>
        <v>0.35999999999999988</v>
      </c>
      <c r="F42" s="59">
        <f t="shared" si="4"/>
        <v>0.44999999999999973</v>
      </c>
      <c r="G42" s="73"/>
      <c r="H42" s="36">
        <f t="shared" si="5"/>
        <v>0.27000000000000024</v>
      </c>
      <c r="I42" s="36">
        <f t="shared" si="5"/>
        <v>0.28000000000000025</v>
      </c>
      <c r="J42" s="36">
        <f t="shared" si="5"/>
        <v>0.27</v>
      </c>
      <c r="K42" s="36">
        <f t="shared" si="5"/>
        <v>0.23999999999999977</v>
      </c>
      <c r="L42" s="36">
        <f t="shared" si="5"/>
        <v>0.25999999999999979</v>
      </c>
      <c r="M42" s="36">
        <f t="shared" si="5"/>
        <v>0.16000000000000014</v>
      </c>
      <c r="N42" s="36">
        <f t="shared" si="5"/>
        <v>0.26000000000000023</v>
      </c>
      <c r="O42" s="36">
        <f t="shared" si="5"/>
        <v>0.21999999999999975</v>
      </c>
      <c r="P42" s="36">
        <f t="shared" si="5"/>
        <v>0.22999999999999998</v>
      </c>
      <c r="Q42" s="74">
        <f t="shared" si="5"/>
        <v>0.31000000000000028</v>
      </c>
      <c r="R42" s="57"/>
      <c r="S42" s="58">
        <f t="shared" si="6"/>
        <v>0.89000000000000012</v>
      </c>
      <c r="T42" s="58">
        <f t="shared" si="6"/>
        <v>0.79</v>
      </c>
      <c r="U42" s="58">
        <f t="shared" si="6"/>
        <v>0.81999999999999984</v>
      </c>
      <c r="V42" s="58">
        <f t="shared" si="6"/>
        <v>0.91000000000000014</v>
      </c>
      <c r="W42" s="59">
        <f t="shared" si="6"/>
        <v>0.92000000000000015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0.38720000000000004</v>
      </c>
      <c r="C43" s="64" t="s">
        <v>51</v>
      </c>
      <c r="D43" s="60">
        <f>MAX(B33:F37)-MIN(B33:F37)</f>
        <v>0.1800000000000006</v>
      </c>
      <c r="E43" s="64" t="s">
        <v>50</v>
      </c>
      <c r="F43" s="61">
        <f>B43/(0.975/E27)</f>
        <v>0.67511794871794883</v>
      </c>
      <c r="G43" s="82" t="s">
        <v>65</v>
      </c>
      <c r="H43" s="60">
        <f>AVERAGE(H33:Q37)</f>
        <v>0.27090000000000009</v>
      </c>
      <c r="I43" s="64" t="s">
        <v>51</v>
      </c>
      <c r="J43" s="60">
        <f>MAX(H33:Q37)-MIN(H33:Q37)</f>
        <v>0.17000000000000037</v>
      </c>
      <c r="K43" s="64" t="s">
        <v>50</v>
      </c>
      <c r="L43" s="78">
        <f>H43/(0.975/K27)</f>
        <v>0.41676923076923089</v>
      </c>
      <c r="M43" s="79" t="s">
        <v>60</v>
      </c>
      <c r="N43" s="80">
        <f>1-(J43/2*H43)</f>
        <v>0.97697349999999994</v>
      </c>
      <c r="O43" s="84" t="s">
        <v>62</v>
      </c>
      <c r="P43" s="86">
        <f>MAX(H33:Q42)-MIN(H33:Q42)</f>
        <v>0.25</v>
      </c>
      <c r="Q43" s="152"/>
      <c r="R43" s="82" t="s">
        <v>65</v>
      </c>
      <c r="S43" s="60">
        <f>AVERAGE(S33:W37)</f>
        <v>1.1376000000000004</v>
      </c>
      <c r="T43" s="64" t="s">
        <v>51</v>
      </c>
      <c r="U43" s="60">
        <f>MAX(S33:W37)-MIN(S33:W37)</f>
        <v>0.14999999999999969</v>
      </c>
      <c r="V43" s="64" t="s">
        <v>50</v>
      </c>
      <c r="W43" s="61">
        <f>S43/(0.975/V27)</f>
        <v>1.6334769230769235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Y43/(0.975/AB27)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0.39649999999999996</v>
      </c>
      <c r="C44" s="65" t="s">
        <v>51</v>
      </c>
      <c r="D44" s="62">
        <f>MAX(B38:F42)-MIN(B38:F42)</f>
        <v>0.12999999999999989</v>
      </c>
      <c r="E44" s="65" t="s">
        <v>50</v>
      </c>
      <c r="F44" s="63">
        <f>B44/(0.975/E27)</f>
        <v>0.69133333333333336</v>
      </c>
      <c r="G44" s="83" t="s">
        <v>64</v>
      </c>
      <c r="H44" s="62">
        <f>AVERAGE(H39:Q42)</f>
        <v>0.28875000000000006</v>
      </c>
      <c r="I44" s="65" t="s">
        <v>51</v>
      </c>
      <c r="J44" s="62">
        <f>MAX(H38:Q42)-MIN(H38:Q42)</f>
        <v>0.25</v>
      </c>
      <c r="K44" s="65" t="s">
        <v>50</v>
      </c>
      <c r="L44" s="75">
        <f>H44/(0.975/K27)</f>
        <v>0.44423076923076932</v>
      </c>
      <c r="M44" s="76" t="s">
        <v>60</v>
      </c>
      <c r="N44" s="81">
        <f>1-(J44/2*H44)</f>
        <v>0.96390624999999996</v>
      </c>
      <c r="O44" s="85" t="s">
        <v>63</v>
      </c>
      <c r="P44" s="87">
        <f>1-(P43/2*AVERAGE(H43:H44))</f>
        <v>0.96502187500000003</v>
      </c>
      <c r="Q44" s="153"/>
      <c r="R44" s="83" t="s">
        <v>64</v>
      </c>
      <c r="S44" s="62">
        <f>AVERAGE(S39:W42)</f>
        <v>0.85250000000000026</v>
      </c>
      <c r="T44" s="65" t="s">
        <v>51</v>
      </c>
      <c r="U44" s="62">
        <f>MAX(S38:W42)-MIN(S38:W42)</f>
        <v>0.16999999999999993</v>
      </c>
      <c r="V44" s="65" t="s">
        <v>50</v>
      </c>
      <c r="W44" s="63">
        <f>S44/(0.975/V27)</f>
        <v>1.2241025641025642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Y44/(0.975/AB27)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537" priority="4" operator="notBetween">
      <formula>0.2</formula>
      <formula>0.404</formula>
    </cfRule>
  </conditionalFormatting>
  <conditionalFormatting sqref="E28">
    <cfRule type="cellIs" dxfId="536" priority="5" operator="notBetween">
      <formula>0.38</formula>
      <formula>0.72</formula>
    </cfRule>
  </conditionalFormatting>
  <conditionalFormatting sqref="K26">
    <cfRule type="cellIs" dxfId="535" priority="3" operator="notBetween">
      <formula>0.77</formula>
      <formula>0.91</formula>
    </cfRule>
  </conditionalFormatting>
  <conditionalFormatting sqref="K28">
    <cfRule type="cellIs" dxfId="534" priority="2" operator="notBetween">
      <formula>0.38</formula>
      <formula>0.72</formula>
    </cfRule>
  </conditionalFormatting>
  <conditionalFormatting sqref="AB26">
    <cfRule type="cellIs" dxfId="533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169F1-0E71-4E29-999A-9EAD169922FA}">
  <sheetPr>
    <pageSetUpPr fitToPage="1"/>
  </sheetPr>
  <dimension ref="A1:AH46"/>
  <sheetViews>
    <sheetView zoomScaleNormal="100" workbookViewId="0">
      <selection activeCell="R24" sqref="R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23" width="10.125" style="88" customWidth="1"/>
    <col min="24" max="24" width="13.25" style="88" customWidth="1"/>
    <col min="25" max="32" width="9" style="88" customWidth="1"/>
    <col min="33" max="34" width="9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3.06</v>
      </c>
      <c r="C4" s="91">
        <v>3.21</v>
      </c>
      <c r="D4" s="91">
        <v>3.18</v>
      </c>
      <c r="E4" s="91">
        <v>2.95</v>
      </c>
      <c r="F4" s="95">
        <v>2.88</v>
      </c>
      <c r="G4" s="23" t="s">
        <v>74</v>
      </c>
      <c r="H4" s="91">
        <v>2.2400000000000002</v>
      </c>
      <c r="I4" s="91">
        <v>2.36</v>
      </c>
      <c r="J4" s="91">
        <v>2.34</v>
      </c>
      <c r="K4" s="91">
        <v>2.31</v>
      </c>
      <c r="L4" s="91">
        <v>2.2200000000000002</v>
      </c>
      <c r="M4" s="91">
        <v>2.34</v>
      </c>
      <c r="N4" s="91">
        <v>2.33</v>
      </c>
      <c r="O4" s="91">
        <v>2.2999999999999998</v>
      </c>
      <c r="P4" s="91">
        <v>2.27</v>
      </c>
      <c r="Q4" s="95">
        <v>2.2599999999999998</v>
      </c>
      <c r="R4" s="108" t="s">
        <v>74</v>
      </c>
      <c r="S4" s="91">
        <v>3.04</v>
      </c>
      <c r="T4" s="91">
        <v>3.12</v>
      </c>
      <c r="U4" s="91">
        <v>3.07</v>
      </c>
      <c r="V4" s="91">
        <v>2.91</v>
      </c>
      <c r="W4" s="95">
        <v>2.83</v>
      </c>
      <c r="X4" s="23" t="s">
        <v>74</v>
      </c>
      <c r="Y4" s="91">
        <v>5.63</v>
      </c>
      <c r="Z4" s="91">
        <v>5.69</v>
      </c>
      <c r="AA4" s="91">
        <v>5.82</v>
      </c>
      <c r="AB4" s="91">
        <v>5.73</v>
      </c>
      <c r="AC4" s="91">
        <v>5.59</v>
      </c>
      <c r="AD4" s="91">
        <v>5.71</v>
      </c>
      <c r="AE4" s="91">
        <v>5.53</v>
      </c>
      <c r="AF4" s="91">
        <v>5.54</v>
      </c>
      <c r="AG4" s="91">
        <v>5.59</v>
      </c>
      <c r="AH4" s="95">
        <v>5.23</v>
      </c>
    </row>
    <row r="5" spans="1:34" ht="16.5" x14ac:dyDescent="0.35">
      <c r="A5" s="109"/>
      <c r="B5" s="91">
        <v>3.11</v>
      </c>
      <c r="C5" s="90">
        <v>3.2</v>
      </c>
      <c r="D5" s="90">
        <v>3.21</v>
      </c>
      <c r="E5" s="90">
        <v>2.94</v>
      </c>
      <c r="F5" s="94">
        <v>2.91</v>
      </c>
      <c r="G5" s="25"/>
      <c r="H5" s="91">
        <v>2.2999999999999998</v>
      </c>
      <c r="I5" s="90">
        <v>2.2799999999999998</v>
      </c>
      <c r="J5" s="90">
        <v>2.4300000000000002</v>
      </c>
      <c r="K5" s="90">
        <v>2.4</v>
      </c>
      <c r="L5" s="90">
        <v>2.39</v>
      </c>
      <c r="M5" s="90">
        <v>2.33</v>
      </c>
      <c r="N5" s="90">
        <v>2.2999999999999998</v>
      </c>
      <c r="O5" s="90">
        <v>2.25</v>
      </c>
      <c r="P5" s="90">
        <v>2.21</v>
      </c>
      <c r="Q5" s="94">
        <v>2.31</v>
      </c>
      <c r="R5" s="109"/>
      <c r="S5" s="91">
        <v>3.05</v>
      </c>
      <c r="T5" s="90">
        <v>3.13</v>
      </c>
      <c r="U5" s="90">
        <v>3.2</v>
      </c>
      <c r="V5" s="90">
        <v>2.93</v>
      </c>
      <c r="W5" s="94">
        <v>2.85</v>
      </c>
      <c r="X5" s="25"/>
      <c r="Y5" s="91">
        <v>5.5</v>
      </c>
      <c r="Z5" s="90">
        <v>5.75</v>
      </c>
      <c r="AA5" s="90">
        <v>5.76</v>
      </c>
      <c r="AB5" s="90">
        <v>5.64</v>
      </c>
      <c r="AC5" s="90">
        <v>5.64</v>
      </c>
      <c r="AD5" s="90">
        <v>5.52</v>
      </c>
      <c r="AE5" s="90">
        <v>5.66</v>
      </c>
      <c r="AF5" s="90">
        <v>5.47</v>
      </c>
      <c r="AG5" s="90">
        <v>5.54</v>
      </c>
      <c r="AH5" s="94">
        <v>5.32</v>
      </c>
    </row>
    <row r="6" spans="1:34" ht="16.5" x14ac:dyDescent="0.35">
      <c r="A6" s="109"/>
      <c r="B6" s="91">
        <v>3.18</v>
      </c>
      <c r="C6" s="90">
        <v>3.24</v>
      </c>
      <c r="D6" s="90">
        <v>3.17</v>
      </c>
      <c r="E6" s="90">
        <v>2.94</v>
      </c>
      <c r="F6" s="94">
        <v>2.91</v>
      </c>
      <c r="G6" s="25"/>
      <c r="H6" s="91">
        <v>2.2599999999999998</v>
      </c>
      <c r="I6" s="90">
        <v>2.35</v>
      </c>
      <c r="J6" s="90">
        <v>2.31</v>
      </c>
      <c r="K6" s="90">
        <v>2.4</v>
      </c>
      <c r="L6" s="90">
        <v>2.34</v>
      </c>
      <c r="M6" s="90">
        <v>2.36</v>
      </c>
      <c r="N6" s="90">
        <v>2.31</v>
      </c>
      <c r="O6" s="90">
        <v>2.2999999999999998</v>
      </c>
      <c r="P6" s="90">
        <v>2.27</v>
      </c>
      <c r="Q6" s="94">
        <v>2.2200000000000002</v>
      </c>
      <c r="R6" s="109"/>
      <c r="S6" s="91">
        <v>3.07</v>
      </c>
      <c r="T6" s="90">
        <v>3.2</v>
      </c>
      <c r="U6" s="90">
        <v>3.18</v>
      </c>
      <c r="V6" s="90">
        <v>2.95</v>
      </c>
      <c r="W6" s="94">
        <v>2.88</v>
      </c>
      <c r="X6" s="25"/>
      <c r="Y6" s="91">
        <v>5.63</v>
      </c>
      <c r="Z6" s="90">
        <v>5.83</v>
      </c>
      <c r="AA6" s="90">
        <v>5.71</v>
      </c>
      <c r="AB6" s="90">
        <v>5.73</v>
      </c>
      <c r="AC6" s="90">
        <v>5.7</v>
      </c>
      <c r="AD6" s="90">
        <v>5.67</v>
      </c>
      <c r="AE6" s="90">
        <v>5.62</v>
      </c>
      <c r="AF6" s="90">
        <v>5.52</v>
      </c>
      <c r="AG6" s="90">
        <v>5.58</v>
      </c>
      <c r="AH6" s="94">
        <v>5.33</v>
      </c>
    </row>
    <row r="7" spans="1:34" ht="16.5" x14ac:dyDescent="0.35">
      <c r="A7" s="109"/>
      <c r="B7" s="91">
        <v>3.13</v>
      </c>
      <c r="C7" s="90">
        <v>3.19</v>
      </c>
      <c r="D7" s="90">
        <v>3.16</v>
      </c>
      <c r="E7" s="90">
        <v>2.95</v>
      </c>
      <c r="F7" s="94">
        <v>2.91</v>
      </c>
      <c r="G7" s="25"/>
      <c r="H7" s="91">
        <v>2.35</v>
      </c>
      <c r="I7" s="90">
        <v>2.41</v>
      </c>
      <c r="J7" s="90">
        <v>2.46</v>
      </c>
      <c r="K7" s="90">
        <v>2.4500000000000002</v>
      </c>
      <c r="L7" s="90">
        <v>2.37</v>
      </c>
      <c r="M7" s="90">
        <v>2.41</v>
      </c>
      <c r="N7" s="90">
        <v>2.4300000000000002</v>
      </c>
      <c r="O7" s="90">
        <v>2.41</v>
      </c>
      <c r="P7" s="90">
        <v>2.2799999999999998</v>
      </c>
      <c r="Q7" s="94">
        <v>2.25</v>
      </c>
      <c r="R7" s="109"/>
      <c r="S7" s="91">
        <v>3.03</v>
      </c>
      <c r="T7" s="90">
        <v>3.18</v>
      </c>
      <c r="U7" s="90">
        <v>3.14</v>
      </c>
      <c r="V7" s="90">
        <v>3</v>
      </c>
      <c r="W7" s="94">
        <v>2.8</v>
      </c>
      <c r="X7" s="25"/>
      <c r="Y7" s="91">
        <v>5.73</v>
      </c>
      <c r="Z7" s="90">
        <v>5.56</v>
      </c>
      <c r="AA7" s="90">
        <v>5.7</v>
      </c>
      <c r="AB7" s="90">
        <v>5.72</v>
      </c>
      <c r="AC7" s="90">
        <v>5.61</v>
      </c>
      <c r="AD7" s="90">
        <v>5.8</v>
      </c>
      <c r="AE7" s="90">
        <v>5.53</v>
      </c>
      <c r="AF7" s="90">
        <v>5.64</v>
      </c>
      <c r="AG7" s="90">
        <v>5.58</v>
      </c>
      <c r="AH7" s="94">
        <v>5.33</v>
      </c>
    </row>
    <row r="8" spans="1:34" ht="16.5" x14ac:dyDescent="0.35">
      <c r="A8" s="109"/>
      <c r="B8" s="91">
        <v>3.1</v>
      </c>
      <c r="C8" s="90">
        <v>3.17</v>
      </c>
      <c r="D8" s="90">
        <v>3.09</v>
      </c>
      <c r="E8" s="90">
        <v>2.97</v>
      </c>
      <c r="F8" s="94">
        <v>2.88</v>
      </c>
      <c r="G8" s="25"/>
      <c r="H8" s="91">
        <v>2.33</v>
      </c>
      <c r="I8" s="90">
        <v>2.37</v>
      </c>
      <c r="J8" s="90">
        <v>2.46</v>
      </c>
      <c r="K8" s="90">
        <v>2.44</v>
      </c>
      <c r="L8" s="90">
        <v>2.38</v>
      </c>
      <c r="M8" s="90">
        <v>2.4</v>
      </c>
      <c r="N8" s="90">
        <v>2.46</v>
      </c>
      <c r="O8" s="90">
        <v>2.4</v>
      </c>
      <c r="P8" s="90">
        <v>2.23</v>
      </c>
      <c r="Q8" s="94">
        <v>2.1800000000000002</v>
      </c>
      <c r="R8" s="109"/>
      <c r="S8" s="91">
        <v>3.15</v>
      </c>
      <c r="T8" s="90">
        <v>3.11</v>
      </c>
      <c r="U8" s="90">
        <v>3.16</v>
      </c>
      <c r="V8" s="90">
        <v>2.95</v>
      </c>
      <c r="W8" s="94">
        <v>2.78</v>
      </c>
      <c r="X8" s="25"/>
      <c r="Y8" s="91">
        <v>5.48</v>
      </c>
      <c r="Z8" s="90">
        <v>5.73</v>
      </c>
      <c r="AA8" s="90">
        <v>5.75</v>
      </c>
      <c r="AB8" s="90">
        <v>5.62</v>
      </c>
      <c r="AC8" s="90">
        <v>5.53</v>
      </c>
      <c r="AD8" s="90">
        <v>5.64</v>
      </c>
      <c r="AE8" s="90">
        <v>5.48</v>
      </c>
      <c r="AF8" s="90">
        <v>5.62</v>
      </c>
      <c r="AG8" s="90">
        <v>5.58</v>
      </c>
      <c r="AH8" s="94">
        <v>5.36</v>
      </c>
    </row>
    <row r="9" spans="1:34" ht="16.5" x14ac:dyDescent="0.35">
      <c r="A9" s="110"/>
      <c r="B9" s="90">
        <v>3.18</v>
      </c>
      <c r="C9" s="90">
        <v>3.17</v>
      </c>
      <c r="D9" s="90">
        <v>3.16</v>
      </c>
      <c r="E9" s="90">
        <v>2.83</v>
      </c>
      <c r="F9" s="94">
        <v>2.8</v>
      </c>
      <c r="G9" s="25"/>
      <c r="H9" s="90">
        <v>2.17</v>
      </c>
      <c r="I9" s="90">
        <v>2.35</v>
      </c>
      <c r="J9" s="90">
        <v>2.35</v>
      </c>
      <c r="K9" s="90">
        <v>2.39</v>
      </c>
      <c r="L9" s="90">
        <v>2.38</v>
      </c>
      <c r="M9" s="90">
        <v>2.41</v>
      </c>
      <c r="N9" s="90">
        <v>2.2999999999999998</v>
      </c>
      <c r="O9" s="90">
        <v>2.2999999999999998</v>
      </c>
      <c r="P9" s="90">
        <v>2.2799999999999998</v>
      </c>
      <c r="Q9" s="94">
        <v>2.2200000000000002</v>
      </c>
      <c r="R9" s="110"/>
      <c r="S9" s="90">
        <v>3.14</v>
      </c>
      <c r="T9" s="90">
        <v>3.26</v>
      </c>
      <c r="U9" s="90">
        <v>3.14</v>
      </c>
      <c r="V9" s="90">
        <v>2.9</v>
      </c>
      <c r="W9" s="94">
        <v>2.82</v>
      </c>
      <c r="X9" s="25"/>
      <c r="Y9" s="90">
        <v>5.15</v>
      </c>
      <c r="Z9" s="90">
        <v>5.52</v>
      </c>
      <c r="AA9" s="90">
        <v>5.61</v>
      </c>
      <c r="AB9" s="90">
        <v>5.66</v>
      </c>
      <c r="AC9" s="90">
        <v>5.74</v>
      </c>
      <c r="AD9" s="90">
        <v>5.57</v>
      </c>
      <c r="AE9" s="90">
        <v>5.43</v>
      </c>
      <c r="AF9" s="90">
        <v>5.29</v>
      </c>
      <c r="AG9" s="90">
        <v>5.41</v>
      </c>
      <c r="AH9" s="94">
        <v>5.27</v>
      </c>
    </row>
    <row r="10" spans="1:34" ht="16.5" x14ac:dyDescent="0.35">
      <c r="A10" s="111"/>
      <c r="B10" s="90">
        <v>3.1</v>
      </c>
      <c r="C10" s="90">
        <v>3.24</v>
      </c>
      <c r="D10" s="90">
        <v>3.06</v>
      </c>
      <c r="E10" s="90">
        <v>2.93</v>
      </c>
      <c r="F10" s="94">
        <v>2.9</v>
      </c>
      <c r="G10" s="31"/>
      <c r="H10" s="90">
        <v>2.25</v>
      </c>
      <c r="I10" s="90">
        <v>2.4</v>
      </c>
      <c r="J10" s="90">
        <v>2.4</v>
      </c>
      <c r="K10" s="90">
        <v>2.38</v>
      </c>
      <c r="L10" s="90">
        <v>2.37</v>
      </c>
      <c r="M10" s="90">
        <v>2.42</v>
      </c>
      <c r="N10" s="90">
        <v>2.36</v>
      </c>
      <c r="O10" s="90">
        <v>2.37</v>
      </c>
      <c r="P10" s="90">
        <v>2.2999999999999998</v>
      </c>
      <c r="Q10" s="94">
        <v>2.2999999999999998</v>
      </c>
      <c r="R10" s="111"/>
      <c r="S10" s="90">
        <v>3.18</v>
      </c>
      <c r="T10" s="90">
        <v>3.18</v>
      </c>
      <c r="U10" s="90">
        <v>3.12</v>
      </c>
      <c r="V10" s="90">
        <v>2.8</v>
      </c>
      <c r="W10" s="94">
        <v>2.83</v>
      </c>
      <c r="X10" s="31"/>
      <c r="Y10" s="90">
        <v>5.4</v>
      </c>
      <c r="Z10" s="90">
        <v>5.59</v>
      </c>
      <c r="AA10" s="90">
        <v>5.59</v>
      </c>
      <c r="AB10" s="90">
        <v>5.77</v>
      </c>
      <c r="AC10" s="90">
        <v>5.76</v>
      </c>
      <c r="AD10" s="90">
        <v>5.65</v>
      </c>
      <c r="AE10" s="90">
        <v>5.52</v>
      </c>
      <c r="AF10" s="90">
        <v>5.33</v>
      </c>
      <c r="AG10" s="90">
        <v>5.45</v>
      </c>
      <c r="AH10" s="94">
        <v>5.41</v>
      </c>
    </row>
    <row r="11" spans="1:34" ht="16.5" x14ac:dyDescent="0.35">
      <c r="A11" s="109"/>
      <c r="B11" s="96">
        <v>3.21</v>
      </c>
      <c r="C11" s="96">
        <v>3.22</v>
      </c>
      <c r="D11" s="96">
        <v>3.09</v>
      </c>
      <c r="E11" s="96">
        <v>2.91</v>
      </c>
      <c r="F11" s="97">
        <v>3</v>
      </c>
      <c r="G11" s="23"/>
      <c r="H11" s="96">
        <v>2.2000000000000002</v>
      </c>
      <c r="I11" s="96">
        <v>2.38</v>
      </c>
      <c r="J11" s="96">
        <v>2.37</v>
      </c>
      <c r="K11" s="96">
        <v>2.38</v>
      </c>
      <c r="L11" s="96">
        <v>2.4</v>
      </c>
      <c r="M11" s="96">
        <v>2.46</v>
      </c>
      <c r="N11" s="96">
        <v>2.35</v>
      </c>
      <c r="O11" s="96">
        <v>2.4</v>
      </c>
      <c r="P11" s="96">
        <v>2.36</v>
      </c>
      <c r="Q11" s="97">
        <v>2.25</v>
      </c>
      <c r="R11" s="109"/>
      <c r="S11" s="96">
        <v>3.16</v>
      </c>
      <c r="T11" s="96">
        <v>3.22</v>
      </c>
      <c r="U11" s="96">
        <v>2.98</v>
      </c>
      <c r="V11" s="96">
        <v>2.92</v>
      </c>
      <c r="W11" s="97">
        <v>2.82</v>
      </c>
      <c r="X11" s="23"/>
      <c r="Y11" s="96">
        <v>5.17</v>
      </c>
      <c r="Z11" s="96">
        <v>5.63</v>
      </c>
      <c r="AA11" s="96">
        <v>5.7</v>
      </c>
      <c r="AB11" s="96">
        <v>5.75</v>
      </c>
      <c r="AC11" s="96">
        <v>5.7</v>
      </c>
      <c r="AD11" s="96">
        <v>5.58</v>
      </c>
      <c r="AE11" s="96">
        <v>5.48</v>
      </c>
      <c r="AF11" s="96">
        <v>5.33</v>
      </c>
      <c r="AG11" s="96">
        <v>5.5</v>
      </c>
      <c r="AH11" s="97">
        <v>5.41</v>
      </c>
    </row>
    <row r="12" spans="1:34" ht="16.5" x14ac:dyDescent="0.35">
      <c r="A12" s="109"/>
      <c r="B12" s="90">
        <v>3.16</v>
      </c>
      <c r="C12" s="90">
        <v>3.2</v>
      </c>
      <c r="D12" s="90">
        <v>3.18</v>
      </c>
      <c r="E12" s="90">
        <v>2.93</v>
      </c>
      <c r="F12" s="94">
        <v>2.8</v>
      </c>
      <c r="G12" s="25"/>
      <c r="H12" s="90">
        <v>2.19</v>
      </c>
      <c r="I12" s="90">
        <v>2.3199999999999998</v>
      </c>
      <c r="J12" s="90">
        <v>2.39</v>
      </c>
      <c r="K12" s="90">
        <v>2.34</v>
      </c>
      <c r="L12" s="90">
        <v>2.36</v>
      </c>
      <c r="M12" s="90">
        <v>2.39</v>
      </c>
      <c r="N12" s="90">
        <v>2.38</v>
      </c>
      <c r="O12" s="90">
        <v>2.31</v>
      </c>
      <c r="P12" s="90">
        <v>2.2200000000000002</v>
      </c>
      <c r="Q12" s="94">
        <v>2.25</v>
      </c>
      <c r="R12" s="109"/>
      <c r="S12" s="90">
        <v>3.17</v>
      </c>
      <c r="T12" s="90">
        <v>3.22</v>
      </c>
      <c r="U12" s="90">
        <v>3.13</v>
      </c>
      <c r="V12" s="90">
        <v>2.96</v>
      </c>
      <c r="W12" s="94">
        <v>2.94</v>
      </c>
      <c r="X12" s="25"/>
      <c r="Y12" s="90">
        <v>5.27</v>
      </c>
      <c r="Z12" s="90">
        <v>5.6</v>
      </c>
      <c r="AA12" s="90">
        <v>5.72</v>
      </c>
      <c r="AB12" s="90">
        <v>5.81</v>
      </c>
      <c r="AC12" s="90">
        <v>5.76</v>
      </c>
      <c r="AD12" s="90">
        <v>5.68</v>
      </c>
      <c r="AE12" s="90">
        <v>5.64</v>
      </c>
      <c r="AF12" s="90">
        <v>5.5</v>
      </c>
      <c r="AG12" s="90">
        <v>5.35</v>
      </c>
      <c r="AH12" s="94">
        <v>5.48</v>
      </c>
    </row>
    <row r="13" spans="1:34" thickBot="1" x14ac:dyDescent="0.4">
      <c r="A13" s="112"/>
      <c r="B13" s="92">
        <v>3.18</v>
      </c>
      <c r="C13" s="92">
        <v>3.11</v>
      </c>
      <c r="D13" s="92">
        <v>3.11</v>
      </c>
      <c r="E13" s="92">
        <v>2.86</v>
      </c>
      <c r="F13" s="93">
        <v>2.85</v>
      </c>
      <c r="G13" s="33"/>
      <c r="H13" s="92">
        <v>2.19</v>
      </c>
      <c r="I13" s="92">
        <v>2.31</v>
      </c>
      <c r="J13" s="92">
        <v>2.2999999999999998</v>
      </c>
      <c r="K13" s="92">
        <v>2.34</v>
      </c>
      <c r="L13" s="92">
        <v>2.38</v>
      </c>
      <c r="M13" s="92">
        <v>2.34</v>
      </c>
      <c r="N13" s="92">
        <v>2.4300000000000002</v>
      </c>
      <c r="O13" s="92">
        <v>2.37</v>
      </c>
      <c r="P13" s="92">
        <v>2.2400000000000002</v>
      </c>
      <c r="Q13" s="93">
        <v>2.29</v>
      </c>
      <c r="R13" s="112"/>
      <c r="S13" s="92">
        <v>3.18</v>
      </c>
      <c r="T13" s="92">
        <v>3.2</v>
      </c>
      <c r="U13" s="92">
        <v>3.04</v>
      </c>
      <c r="V13" s="92">
        <v>2.85</v>
      </c>
      <c r="W13" s="93">
        <v>2.77</v>
      </c>
      <c r="X13" s="33"/>
      <c r="Y13" s="92">
        <v>5.2</v>
      </c>
      <c r="Z13" s="92">
        <v>5.52</v>
      </c>
      <c r="AA13" s="92">
        <v>5.6</v>
      </c>
      <c r="AB13" s="92">
        <v>5.72</v>
      </c>
      <c r="AC13" s="92">
        <v>5.66</v>
      </c>
      <c r="AD13" s="92">
        <v>5.59</v>
      </c>
      <c r="AE13" s="92">
        <v>5.51</v>
      </c>
      <c r="AF13" s="92">
        <v>5.4</v>
      </c>
      <c r="AG13" s="92">
        <v>5.37</v>
      </c>
      <c r="AH13" s="93">
        <v>5.39</v>
      </c>
    </row>
    <row r="14" spans="1:34" ht="16.5" x14ac:dyDescent="0.35">
      <c r="A14" s="113" t="s">
        <v>75</v>
      </c>
      <c r="B14" s="114">
        <v>2.72</v>
      </c>
      <c r="C14" s="115">
        <v>2.77</v>
      </c>
      <c r="D14" s="115">
        <v>2.82</v>
      </c>
      <c r="E14" s="115">
        <v>2.5499999999999998</v>
      </c>
      <c r="F14" s="116">
        <v>2.4700000000000002</v>
      </c>
      <c r="G14" s="113" t="s">
        <v>75</v>
      </c>
      <c r="H14" s="115">
        <v>1.93</v>
      </c>
      <c r="I14" s="115">
        <v>2.02</v>
      </c>
      <c r="J14" s="115">
        <v>2.1</v>
      </c>
      <c r="K14" s="115">
        <v>2.0699999999999998</v>
      </c>
      <c r="L14" s="115">
        <v>2.04</v>
      </c>
      <c r="M14" s="115">
        <v>2.09</v>
      </c>
      <c r="N14" s="115">
        <v>2.06</v>
      </c>
      <c r="O14" s="115">
        <v>2.12</v>
      </c>
      <c r="P14" s="115">
        <v>1.97</v>
      </c>
      <c r="Q14" s="116">
        <v>1.93</v>
      </c>
      <c r="R14" s="113" t="s">
        <v>75</v>
      </c>
      <c r="S14" s="114">
        <v>2.08</v>
      </c>
      <c r="T14" s="115">
        <v>2.13</v>
      </c>
      <c r="U14" s="115">
        <v>2.06</v>
      </c>
      <c r="V14" s="115">
        <v>1.9</v>
      </c>
      <c r="W14" s="116">
        <v>1.83</v>
      </c>
      <c r="X14" s="113" t="s">
        <v>75</v>
      </c>
      <c r="Y14" s="114">
        <v>4.3</v>
      </c>
      <c r="Z14" s="115">
        <v>4.4000000000000004</v>
      </c>
      <c r="AA14" s="115">
        <v>4.46</v>
      </c>
      <c r="AB14" s="115">
        <v>4.41</v>
      </c>
      <c r="AC14" s="116">
        <v>4.28</v>
      </c>
      <c r="AD14" s="115">
        <v>4.29</v>
      </c>
      <c r="AE14" s="115">
        <v>4.22</v>
      </c>
      <c r="AF14" s="115">
        <v>4.17</v>
      </c>
      <c r="AG14" s="115">
        <v>4.2</v>
      </c>
      <c r="AH14" s="116">
        <v>3.91</v>
      </c>
    </row>
    <row r="15" spans="1:34" ht="16.5" x14ac:dyDescent="0.35">
      <c r="A15" s="14"/>
      <c r="B15" s="98">
        <v>2.77</v>
      </c>
      <c r="C15" s="98">
        <v>2.85</v>
      </c>
      <c r="D15" s="98">
        <v>2.81</v>
      </c>
      <c r="E15" s="98">
        <v>2.6</v>
      </c>
      <c r="F15" s="99">
        <v>2.4700000000000002</v>
      </c>
      <c r="G15" s="25"/>
      <c r="H15" s="98">
        <v>1.97</v>
      </c>
      <c r="I15" s="98">
        <v>2.06</v>
      </c>
      <c r="J15" s="98">
        <v>2.09</v>
      </c>
      <c r="K15" s="98">
        <v>2.12</v>
      </c>
      <c r="L15" s="98">
        <v>2.08</v>
      </c>
      <c r="M15" s="98">
        <v>2.0299999999999998</v>
      </c>
      <c r="N15" s="98">
        <v>2.02</v>
      </c>
      <c r="O15" s="98">
        <v>2.0499999999999998</v>
      </c>
      <c r="P15" s="98">
        <v>1.99</v>
      </c>
      <c r="Q15" s="99">
        <v>1.99</v>
      </c>
      <c r="R15" s="14"/>
      <c r="S15" s="98">
        <v>2.08</v>
      </c>
      <c r="T15" s="98">
        <v>2.08</v>
      </c>
      <c r="U15" s="98">
        <v>2.09</v>
      </c>
      <c r="V15" s="98">
        <v>1.93</v>
      </c>
      <c r="W15" s="99">
        <v>1.86</v>
      </c>
      <c r="X15" s="25"/>
      <c r="Y15" s="98">
        <v>4.3600000000000003</v>
      </c>
      <c r="Z15" s="98">
        <v>4.4400000000000004</v>
      </c>
      <c r="AA15" s="98">
        <v>4.45</v>
      </c>
      <c r="AB15" s="98">
        <v>4.43</v>
      </c>
      <c r="AC15" s="98">
        <v>4.38</v>
      </c>
      <c r="AD15" s="98">
        <v>4.4000000000000004</v>
      </c>
      <c r="AE15" s="98">
        <v>4.2300000000000004</v>
      </c>
      <c r="AF15" s="98">
        <v>4.2699999999999996</v>
      </c>
      <c r="AG15" s="98">
        <v>4.25</v>
      </c>
      <c r="AH15" s="99">
        <v>4.01</v>
      </c>
    </row>
    <row r="16" spans="1:34" ht="16.5" x14ac:dyDescent="0.35">
      <c r="A16" s="14"/>
      <c r="B16" s="98">
        <v>2.7</v>
      </c>
      <c r="C16" s="98">
        <v>2.75</v>
      </c>
      <c r="D16" s="98">
        <v>2.77</v>
      </c>
      <c r="E16" s="98">
        <v>2.57</v>
      </c>
      <c r="F16" s="99">
        <v>2.46</v>
      </c>
      <c r="G16" s="25"/>
      <c r="H16" s="98">
        <v>1.98</v>
      </c>
      <c r="I16" s="98">
        <v>2.1</v>
      </c>
      <c r="J16" s="98">
        <v>2.11</v>
      </c>
      <c r="K16" s="98">
        <v>2.08</v>
      </c>
      <c r="L16" s="98">
        <v>2.1</v>
      </c>
      <c r="M16" s="98">
        <v>2.0499999999999998</v>
      </c>
      <c r="N16" s="98">
        <v>2.06</v>
      </c>
      <c r="O16" s="98">
        <v>2.0499999999999998</v>
      </c>
      <c r="P16" s="98">
        <v>2.0099999999999998</v>
      </c>
      <c r="Q16" s="99">
        <v>1.95</v>
      </c>
      <c r="R16" s="14"/>
      <c r="S16" s="98">
        <v>2.06</v>
      </c>
      <c r="T16" s="98">
        <v>2.13</v>
      </c>
      <c r="U16" s="98">
        <v>2.11</v>
      </c>
      <c r="V16" s="98">
        <v>1.94</v>
      </c>
      <c r="W16" s="99">
        <v>1.78</v>
      </c>
      <c r="X16" s="25"/>
      <c r="Y16" s="98">
        <v>4.3899999999999997</v>
      </c>
      <c r="Z16" s="98">
        <v>4.4000000000000004</v>
      </c>
      <c r="AA16" s="98">
        <v>4.41</v>
      </c>
      <c r="AB16" s="98">
        <v>4.3899999999999997</v>
      </c>
      <c r="AC16" s="98">
        <v>4.33</v>
      </c>
      <c r="AD16" s="98">
        <v>4.41</v>
      </c>
      <c r="AE16" s="98">
        <v>4.2</v>
      </c>
      <c r="AF16" s="98">
        <v>4.2300000000000004</v>
      </c>
      <c r="AG16" s="98">
        <v>4.24</v>
      </c>
      <c r="AH16" s="99">
        <v>4</v>
      </c>
    </row>
    <row r="17" spans="1:34" ht="16.5" x14ac:dyDescent="0.35">
      <c r="A17" s="14"/>
      <c r="B17" s="98">
        <v>2.68</v>
      </c>
      <c r="C17" s="98">
        <v>2.79</v>
      </c>
      <c r="D17" s="98">
        <v>2.78</v>
      </c>
      <c r="E17" s="98">
        <v>2.5499999999999998</v>
      </c>
      <c r="F17" s="99">
        <v>2.4900000000000002</v>
      </c>
      <c r="G17" s="25"/>
      <c r="H17" s="98">
        <v>2.02</v>
      </c>
      <c r="I17" s="98">
        <v>2.09</v>
      </c>
      <c r="J17" s="98">
        <v>2.13</v>
      </c>
      <c r="K17" s="98">
        <v>2.11</v>
      </c>
      <c r="L17" s="98">
        <v>2.13</v>
      </c>
      <c r="M17" s="98">
        <v>2.11</v>
      </c>
      <c r="N17" s="98">
        <v>2.11</v>
      </c>
      <c r="O17" s="98">
        <v>2.09</v>
      </c>
      <c r="P17" s="98">
        <v>1.97</v>
      </c>
      <c r="Q17" s="99">
        <v>2</v>
      </c>
      <c r="R17" s="14"/>
      <c r="S17" s="98">
        <v>2.0699999999999998</v>
      </c>
      <c r="T17" s="98">
        <v>2.09</v>
      </c>
      <c r="U17" s="98">
        <v>2.09</v>
      </c>
      <c r="V17" s="98">
        <v>1.9</v>
      </c>
      <c r="W17" s="99">
        <v>1.8</v>
      </c>
      <c r="X17" s="25"/>
      <c r="Y17" s="98">
        <v>4.42</v>
      </c>
      <c r="Z17" s="98">
        <v>4.43</v>
      </c>
      <c r="AA17" s="98">
        <v>4.43</v>
      </c>
      <c r="AB17" s="98">
        <v>4.4000000000000004</v>
      </c>
      <c r="AC17" s="98">
        <v>4.41</v>
      </c>
      <c r="AD17" s="98">
        <v>4.37</v>
      </c>
      <c r="AE17" s="98">
        <v>4.22</v>
      </c>
      <c r="AF17" s="98">
        <v>4.28</v>
      </c>
      <c r="AG17" s="98">
        <v>4.25</v>
      </c>
      <c r="AH17" s="99">
        <v>4.01</v>
      </c>
    </row>
    <row r="18" spans="1:34" ht="16.5" x14ac:dyDescent="0.35">
      <c r="A18" s="14"/>
      <c r="B18" s="98">
        <v>2.69</v>
      </c>
      <c r="C18" s="98">
        <v>2.75</v>
      </c>
      <c r="D18" s="98">
        <v>2.69</v>
      </c>
      <c r="E18" s="98">
        <v>2.5299999999999998</v>
      </c>
      <c r="F18" s="99">
        <v>2.41</v>
      </c>
      <c r="G18" s="25"/>
      <c r="H18" s="98">
        <v>1.97</v>
      </c>
      <c r="I18" s="98">
        <v>2.0699999999999998</v>
      </c>
      <c r="J18" s="98">
        <v>2.15</v>
      </c>
      <c r="K18" s="98">
        <v>2.12</v>
      </c>
      <c r="L18" s="98">
        <v>2.1</v>
      </c>
      <c r="M18" s="98">
        <v>2.11</v>
      </c>
      <c r="N18" s="98">
        <v>2.14</v>
      </c>
      <c r="O18" s="98">
        <v>2.13</v>
      </c>
      <c r="P18" s="98">
        <v>1.96</v>
      </c>
      <c r="Q18" s="99">
        <v>1.9</v>
      </c>
      <c r="R18" s="14"/>
      <c r="S18" s="98">
        <v>2.06</v>
      </c>
      <c r="T18" s="98">
        <v>2.06</v>
      </c>
      <c r="U18" s="98">
        <v>2.11</v>
      </c>
      <c r="V18" s="98">
        <v>1.89</v>
      </c>
      <c r="W18" s="99">
        <v>1.78</v>
      </c>
      <c r="X18" s="25"/>
      <c r="Y18" s="98">
        <v>4.28</v>
      </c>
      <c r="Z18" s="98">
        <v>4.21</v>
      </c>
      <c r="AA18" s="98">
        <v>4.24</v>
      </c>
      <c r="AB18" s="98">
        <v>4.2300000000000004</v>
      </c>
      <c r="AC18" s="98">
        <v>4.28</v>
      </c>
      <c r="AD18" s="98">
        <v>4.24</v>
      </c>
      <c r="AE18" s="98">
        <v>4.1500000000000004</v>
      </c>
      <c r="AF18" s="98">
        <v>4.16</v>
      </c>
      <c r="AG18" s="98">
        <v>4.0999999999999996</v>
      </c>
      <c r="AH18" s="99">
        <v>3.96</v>
      </c>
    </row>
    <row r="19" spans="1:34" ht="16.5" x14ac:dyDescent="0.35">
      <c r="A19" s="14"/>
      <c r="B19" s="98">
        <v>2.71</v>
      </c>
      <c r="C19" s="98">
        <v>2.8</v>
      </c>
      <c r="D19" s="98">
        <v>2.77</v>
      </c>
      <c r="E19" s="98">
        <v>2.4900000000000002</v>
      </c>
      <c r="F19" s="99">
        <v>2.4700000000000002</v>
      </c>
      <c r="G19" s="25"/>
      <c r="H19" s="98">
        <v>1.95</v>
      </c>
      <c r="I19" s="98">
        <v>2.02</v>
      </c>
      <c r="J19" s="98">
        <v>2.09</v>
      </c>
      <c r="K19" s="98">
        <v>2.11</v>
      </c>
      <c r="L19" s="98">
        <v>2.06</v>
      </c>
      <c r="M19" s="98">
        <v>2.09</v>
      </c>
      <c r="N19" s="98">
        <v>2.1</v>
      </c>
      <c r="O19" s="98">
        <v>2.04</v>
      </c>
      <c r="P19" s="98">
        <v>1.99</v>
      </c>
      <c r="Q19" s="99">
        <v>1.92</v>
      </c>
      <c r="R19" s="14"/>
      <c r="S19" s="98">
        <v>2.4</v>
      </c>
      <c r="T19" s="98">
        <v>2.4500000000000002</v>
      </c>
      <c r="U19" s="98">
        <v>2.37</v>
      </c>
      <c r="V19" s="98">
        <v>2.12</v>
      </c>
      <c r="W19" s="99">
        <v>2.0299999999999998</v>
      </c>
      <c r="X19" s="25"/>
      <c r="Y19" s="98">
        <v>4.29</v>
      </c>
      <c r="Z19" s="98">
        <v>4.46</v>
      </c>
      <c r="AA19" s="98">
        <v>4.58</v>
      </c>
      <c r="AB19" s="98">
        <v>4.51</v>
      </c>
      <c r="AC19" s="98">
        <v>4.5999999999999996</v>
      </c>
      <c r="AD19" s="98">
        <v>4.4800000000000004</v>
      </c>
      <c r="AE19" s="98">
        <v>4.3099999999999996</v>
      </c>
      <c r="AF19" s="98">
        <v>4.16</v>
      </c>
      <c r="AG19" s="98">
        <v>4.29</v>
      </c>
      <c r="AH19" s="99">
        <v>4.08</v>
      </c>
    </row>
    <row r="20" spans="1:34" ht="16.5" x14ac:dyDescent="0.35">
      <c r="A20" s="14"/>
      <c r="B20" s="98">
        <v>2.73</v>
      </c>
      <c r="C20" s="98">
        <v>2.82</v>
      </c>
      <c r="D20" s="98">
        <v>2.73</v>
      </c>
      <c r="E20" s="98">
        <v>2.5499999999999998</v>
      </c>
      <c r="F20" s="99">
        <v>2.4900000000000002</v>
      </c>
      <c r="G20" s="25"/>
      <c r="H20" s="98">
        <v>1.95</v>
      </c>
      <c r="I20" s="98">
        <v>2.08</v>
      </c>
      <c r="J20" s="98">
        <v>2.0699999999999998</v>
      </c>
      <c r="K20" s="98">
        <v>2.08</v>
      </c>
      <c r="L20" s="98">
        <v>2.1</v>
      </c>
      <c r="M20" s="98">
        <v>2.09</v>
      </c>
      <c r="N20" s="98">
        <v>2.08</v>
      </c>
      <c r="O20" s="98">
        <v>2.04</v>
      </c>
      <c r="P20" s="98">
        <v>1.99</v>
      </c>
      <c r="Q20" s="99">
        <v>2.04</v>
      </c>
      <c r="R20" s="14"/>
      <c r="S20" s="98">
        <v>2.41</v>
      </c>
      <c r="T20" s="98">
        <v>2.4300000000000002</v>
      </c>
      <c r="U20" s="98">
        <v>2.35</v>
      </c>
      <c r="V20" s="98">
        <v>2.09</v>
      </c>
      <c r="W20" s="99">
        <v>2.04</v>
      </c>
      <c r="X20" s="25"/>
      <c r="Y20" s="98">
        <v>4.22</v>
      </c>
      <c r="Z20" s="98">
        <v>4.53</v>
      </c>
      <c r="AA20" s="98">
        <v>4.67</v>
      </c>
      <c r="AB20" s="98">
        <v>4.55</v>
      </c>
      <c r="AC20" s="98">
        <v>4.59</v>
      </c>
      <c r="AD20" s="98">
        <v>4.4800000000000004</v>
      </c>
      <c r="AE20" s="98">
        <v>4.29</v>
      </c>
      <c r="AF20" s="98">
        <v>4.1500000000000004</v>
      </c>
      <c r="AG20" s="98">
        <v>4.2699999999999996</v>
      </c>
      <c r="AH20" s="99">
        <v>4.08</v>
      </c>
    </row>
    <row r="21" spans="1:34" ht="16.5" x14ac:dyDescent="0.35">
      <c r="A21" s="14"/>
      <c r="B21" s="98">
        <v>2.8</v>
      </c>
      <c r="C21" s="98">
        <v>2.8</v>
      </c>
      <c r="D21" s="98">
        <v>2.71</v>
      </c>
      <c r="E21" s="98">
        <v>2.5099999999999998</v>
      </c>
      <c r="F21" s="99">
        <v>2.5</v>
      </c>
      <c r="G21" s="25"/>
      <c r="H21" s="98">
        <v>1.97</v>
      </c>
      <c r="I21" s="98">
        <v>2.11</v>
      </c>
      <c r="J21" s="98">
        <v>2.12</v>
      </c>
      <c r="K21" s="98">
        <v>2.13</v>
      </c>
      <c r="L21" s="98">
        <v>2.12</v>
      </c>
      <c r="M21" s="98">
        <v>2.11</v>
      </c>
      <c r="N21" s="98">
        <v>2.06</v>
      </c>
      <c r="O21" s="98">
        <v>2.06</v>
      </c>
      <c r="P21" s="98">
        <v>1.98</v>
      </c>
      <c r="Q21" s="99">
        <v>2.0299999999999998</v>
      </c>
      <c r="R21" s="14"/>
      <c r="S21" s="98">
        <v>2.41</v>
      </c>
      <c r="T21" s="98">
        <v>2.4300000000000002</v>
      </c>
      <c r="U21" s="98">
        <v>2.2799999999999998</v>
      </c>
      <c r="V21" s="98">
        <v>2.08</v>
      </c>
      <c r="W21" s="99">
        <v>2.0299999999999998</v>
      </c>
      <c r="X21" s="25"/>
      <c r="Y21" s="98">
        <v>4.16</v>
      </c>
      <c r="Z21" s="98">
        <v>4.4800000000000004</v>
      </c>
      <c r="AA21" s="98">
        <v>4.6500000000000004</v>
      </c>
      <c r="AB21" s="98">
        <v>4.55</v>
      </c>
      <c r="AC21" s="98">
        <v>4.5599999999999996</v>
      </c>
      <c r="AD21" s="98">
        <v>4.43</v>
      </c>
      <c r="AE21" s="98">
        <v>4.2300000000000004</v>
      </c>
      <c r="AF21" s="98">
        <v>4.13</v>
      </c>
      <c r="AG21" s="98">
        <v>4.21</v>
      </c>
      <c r="AH21" s="99">
        <v>4.16</v>
      </c>
    </row>
    <row r="22" spans="1:34" ht="16.5" x14ac:dyDescent="0.35">
      <c r="A22" s="14"/>
      <c r="B22" s="98">
        <v>2.74</v>
      </c>
      <c r="C22" s="98">
        <v>2.78</v>
      </c>
      <c r="D22" s="98">
        <v>2.72</v>
      </c>
      <c r="E22" s="98">
        <v>2.54</v>
      </c>
      <c r="F22" s="99">
        <v>2.4900000000000002</v>
      </c>
      <c r="G22" s="25"/>
      <c r="H22" s="98">
        <v>1.96</v>
      </c>
      <c r="I22" s="98">
        <v>2.0499999999999998</v>
      </c>
      <c r="J22" s="98">
        <v>2.12</v>
      </c>
      <c r="K22" s="98">
        <v>2.13</v>
      </c>
      <c r="L22" s="98">
        <v>2.1</v>
      </c>
      <c r="M22" s="98">
        <v>2.1</v>
      </c>
      <c r="N22" s="98">
        <v>2.0699999999999998</v>
      </c>
      <c r="O22" s="98">
        <v>2.02</v>
      </c>
      <c r="P22" s="98">
        <v>2.0099999999999998</v>
      </c>
      <c r="Q22" s="99">
        <v>2.04</v>
      </c>
      <c r="R22" s="14"/>
      <c r="S22" s="98">
        <v>2.4</v>
      </c>
      <c r="T22" s="98">
        <v>2.42</v>
      </c>
      <c r="U22" s="98">
        <v>2.37</v>
      </c>
      <c r="V22" s="98">
        <v>2.13</v>
      </c>
      <c r="W22" s="99">
        <v>2.0499999999999998</v>
      </c>
      <c r="X22" s="25"/>
      <c r="Y22" s="98">
        <v>4.09</v>
      </c>
      <c r="Z22" s="98">
        <v>4.51</v>
      </c>
      <c r="AA22" s="98">
        <v>4.6500000000000004</v>
      </c>
      <c r="AB22" s="98">
        <v>4.58</v>
      </c>
      <c r="AC22" s="98">
        <v>4.5999999999999996</v>
      </c>
      <c r="AD22" s="98">
        <v>4.5</v>
      </c>
      <c r="AE22" s="98">
        <v>4.26</v>
      </c>
      <c r="AF22" s="98">
        <v>4.16</v>
      </c>
      <c r="AG22" s="98">
        <v>4.18</v>
      </c>
      <c r="AH22" s="99">
        <v>4.04</v>
      </c>
    </row>
    <row r="23" spans="1:34" thickBot="1" x14ac:dyDescent="0.4">
      <c r="A23" s="107"/>
      <c r="B23" s="117">
        <v>2.76</v>
      </c>
      <c r="C23" s="117">
        <v>2.77</v>
      </c>
      <c r="D23" s="117">
        <v>2.7</v>
      </c>
      <c r="E23" s="117">
        <v>2.5</v>
      </c>
      <c r="F23" s="118">
        <v>2.4300000000000002</v>
      </c>
      <c r="G23" s="106"/>
      <c r="H23" s="117">
        <v>1.92</v>
      </c>
      <c r="I23" s="117">
        <v>2.06</v>
      </c>
      <c r="J23" s="117">
        <v>2.09</v>
      </c>
      <c r="K23" s="117">
        <v>2.08</v>
      </c>
      <c r="L23" s="117">
        <v>2.11</v>
      </c>
      <c r="M23" s="117">
        <v>2.11</v>
      </c>
      <c r="N23" s="117">
        <v>2.06</v>
      </c>
      <c r="O23" s="117">
        <v>2.02</v>
      </c>
      <c r="P23" s="117">
        <v>1.97</v>
      </c>
      <c r="Q23" s="118">
        <v>2.1</v>
      </c>
      <c r="R23" s="107"/>
      <c r="S23" s="117">
        <v>2.39</v>
      </c>
      <c r="T23" s="117">
        <v>2.41</v>
      </c>
      <c r="U23" s="117">
        <v>2.31</v>
      </c>
      <c r="V23" s="117">
        <v>2.12</v>
      </c>
      <c r="W23" s="118">
        <v>2.02</v>
      </c>
      <c r="X23" s="106"/>
      <c r="Y23" s="117">
        <v>4.1100000000000003</v>
      </c>
      <c r="Z23" s="117">
        <v>4.4400000000000004</v>
      </c>
      <c r="AA23" s="117">
        <v>4.57</v>
      </c>
      <c r="AB23" s="117">
        <v>4.51</v>
      </c>
      <c r="AC23" s="117">
        <v>4.47</v>
      </c>
      <c r="AD23" s="117">
        <v>4.3499999999999996</v>
      </c>
      <c r="AE23" s="117">
        <v>4.1399999999999997</v>
      </c>
      <c r="AF23" s="117">
        <v>4.04</v>
      </c>
      <c r="AG23" s="117">
        <v>4.05</v>
      </c>
      <c r="AH23" s="118">
        <v>3.95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0.40140000000000153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0.28019999999999978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0.90379999999999994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1.2502999999999984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0.69987692307692584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0.43107692307692275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0.65088477366255137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0.82691798941798844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2.2676012307692401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1.3966892307692298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0.84354666666666656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1.2502999999999984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0.33999999999999986</v>
      </c>
      <c r="C33" s="67">
        <f t="shared" ref="C33:F33" si="0">C4-C14</f>
        <v>0.43999999999999995</v>
      </c>
      <c r="D33" s="67">
        <f t="shared" si="0"/>
        <v>0.36000000000000032</v>
      </c>
      <c r="E33" s="67">
        <f t="shared" si="0"/>
        <v>0.40000000000000036</v>
      </c>
      <c r="F33" s="68">
        <f t="shared" si="0"/>
        <v>0.4099999999999997</v>
      </c>
      <c r="G33" s="69" t="s">
        <v>56</v>
      </c>
      <c r="H33" s="22">
        <f>H4-H14</f>
        <v>0.31000000000000028</v>
      </c>
      <c r="I33" s="22">
        <f t="shared" ref="I33:Q33" si="1">I4-I14</f>
        <v>0.33999999999999986</v>
      </c>
      <c r="J33" s="22">
        <f t="shared" si="1"/>
        <v>0.23999999999999977</v>
      </c>
      <c r="K33" s="22">
        <f t="shared" si="1"/>
        <v>0.24000000000000021</v>
      </c>
      <c r="L33" s="22">
        <f t="shared" si="1"/>
        <v>0.18000000000000016</v>
      </c>
      <c r="M33" s="22">
        <f t="shared" si="1"/>
        <v>0.25</v>
      </c>
      <c r="N33" s="22">
        <f t="shared" si="1"/>
        <v>0.27</v>
      </c>
      <c r="O33" s="22">
        <f t="shared" si="1"/>
        <v>0.17999999999999972</v>
      </c>
      <c r="P33" s="22">
        <f t="shared" si="1"/>
        <v>0.30000000000000004</v>
      </c>
      <c r="Q33" s="70">
        <f t="shared" si="1"/>
        <v>0.32999999999999985</v>
      </c>
      <c r="R33" s="66" t="s">
        <v>52</v>
      </c>
      <c r="S33" s="67">
        <f>S4-S14</f>
        <v>0.96</v>
      </c>
      <c r="T33" s="67">
        <f t="shared" ref="T33:W33" si="2">T4-T14</f>
        <v>0.99000000000000021</v>
      </c>
      <c r="U33" s="67">
        <f t="shared" si="2"/>
        <v>1.0099999999999998</v>
      </c>
      <c r="V33" s="67">
        <f t="shared" si="2"/>
        <v>1.0100000000000002</v>
      </c>
      <c r="W33" s="68">
        <f t="shared" si="2"/>
        <v>1</v>
      </c>
      <c r="X33" s="69" t="s">
        <v>56</v>
      </c>
      <c r="Y33" s="22">
        <f>Y4-Y14</f>
        <v>1.33</v>
      </c>
      <c r="Z33" s="22">
        <f t="shared" ref="Z33:AH33" si="3">Z4-Z14</f>
        <v>1.29</v>
      </c>
      <c r="AA33" s="22">
        <f t="shared" si="3"/>
        <v>1.3600000000000003</v>
      </c>
      <c r="AB33" s="22">
        <f t="shared" si="3"/>
        <v>1.3200000000000003</v>
      </c>
      <c r="AC33" s="22">
        <f t="shared" si="3"/>
        <v>1.3099999999999996</v>
      </c>
      <c r="AD33" s="22">
        <f t="shared" si="3"/>
        <v>1.42</v>
      </c>
      <c r="AE33" s="22">
        <f t="shared" si="3"/>
        <v>1.3100000000000005</v>
      </c>
      <c r="AF33" s="22">
        <f t="shared" si="3"/>
        <v>1.37</v>
      </c>
      <c r="AG33" s="22">
        <f t="shared" si="3"/>
        <v>1.3899999999999997</v>
      </c>
      <c r="AH33" s="70">
        <f t="shared" si="3"/>
        <v>1.3200000000000003</v>
      </c>
    </row>
    <row r="34" spans="1:34" ht="16.5" x14ac:dyDescent="0.35">
      <c r="A34" s="55"/>
      <c r="B34" s="54">
        <f t="shared" ref="B34:F42" si="4">B5-B15</f>
        <v>0.33999999999999986</v>
      </c>
      <c r="C34" s="54">
        <f t="shared" si="4"/>
        <v>0.35000000000000009</v>
      </c>
      <c r="D34" s="54">
        <f t="shared" si="4"/>
        <v>0.39999999999999991</v>
      </c>
      <c r="E34" s="54">
        <f t="shared" si="4"/>
        <v>0.33999999999999986</v>
      </c>
      <c r="F34" s="56">
        <f t="shared" si="4"/>
        <v>0.43999999999999995</v>
      </c>
      <c r="G34" s="71"/>
      <c r="H34" s="22">
        <f t="shared" ref="H34:Q42" si="5">H5-H15</f>
        <v>0.32999999999999985</v>
      </c>
      <c r="I34" s="22">
        <f t="shared" si="5"/>
        <v>0.21999999999999975</v>
      </c>
      <c r="J34" s="22">
        <f t="shared" si="5"/>
        <v>0.3400000000000003</v>
      </c>
      <c r="K34" s="22">
        <f t="shared" si="5"/>
        <v>0.2799999999999998</v>
      </c>
      <c r="L34" s="22">
        <f t="shared" si="5"/>
        <v>0.31000000000000005</v>
      </c>
      <c r="M34" s="22">
        <f t="shared" si="5"/>
        <v>0.30000000000000027</v>
      </c>
      <c r="N34" s="22">
        <f t="shared" si="5"/>
        <v>0.2799999999999998</v>
      </c>
      <c r="O34" s="22">
        <f t="shared" si="5"/>
        <v>0.20000000000000018</v>
      </c>
      <c r="P34" s="22">
        <f t="shared" si="5"/>
        <v>0.21999999999999997</v>
      </c>
      <c r="Q34" s="70">
        <f t="shared" si="5"/>
        <v>0.32000000000000006</v>
      </c>
      <c r="R34" s="55"/>
      <c r="S34" s="54">
        <f t="shared" ref="S34:W42" si="6">S5-S15</f>
        <v>0.96999999999999975</v>
      </c>
      <c r="T34" s="54">
        <f t="shared" si="6"/>
        <v>1.0499999999999998</v>
      </c>
      <c r="U34" s="54">
        <f t="shared" si="6"/>
        <v>1.1100000000000003</v>
      </c>
      <c r="V34" s="54">
        <f t="shared" si="6"/>
        <v>1.0000000000000002</v>
      </c>
      <c r="W34" s="56">
        <f t="shared" si="6"/>
        <v>0.99</v>
      </c>
      <c r="X34" s="71"/>
      <c r="Y34" s="22">
        <f t="shared" ref="Y34:AH42" si="7">Y5-Y15</f>
        <v>1.1399999999999997</v>
      </c>
      <c r="Z34" s="22">
        <f t="shared" si="7"/>
        <v>1.3099999999999996</v>
      </c>
      <c r="AA34" s="22">
        <f t="shared" si="7"/>
        <v>1.3099999999999996</v>
      </c>
      <c r="AB34" s="22">
        <f t="shared" si="7"/>
        <v>1.21</v>
      </c>
      <c r="AC34" s="22">
        <f t="shared" si="7"/>
        <v>1.2599999999999998</v>
      </c>
      <c r="AD34" s="22">
        <f t="shared" si="7"/>
        <v>1.1199999999999992</v>
      </c>
      <c r="AE34" s="22">
        <f t="shared" si="7"/>
        <v>1.4299999999999997</v>
      </c>
      <c r="AF34" s="22">
        <f t="shared" si="7"/>
        <v>1.2000000000000002</v>
      </c>
      <c r="AG34" s="22">
        <f t="shared" si="7"/>
        <v>1.29</v>
      </c>
      <c r="AH34" s="70">
        <f t="shared" si="7"/>
        <v>1.3100000000000005</v>
      </c>
    </row>
    <row r="35" spans="1:34" ht="16.5" x14ac:dyDescent="0.35">
      <c r="A35" s="55"/>
      <c r="B35" s="54">
        <f t="shared" si="4"/>
        <v>0.48</v>
      </c>
      <c r="C35" s="54">
        <f t="shared" si="4"/>
        <v>0.49000000000000021</v>
      </c>
      <c r="D35" s="54">
        <f t="shared" si="4"/>
        <v>0.39999999999999991</v>
      </c>
      <c r="E35" s="54">
        <f t="shared" si="4"/>
        <v>0.37000000000000011</v>
      </c>
      <c r="F35" s="56">
        <f t="shared" si="4"/>
        <v>0.45000000000000018</v>
      </c>
      <c r="G35" s="71"/>
      <c r="H35" s="22">
        <f t="shared" si="5"/>
        <v>0.2799999999999998</v>
      </c>
      <c r="I35" s="22">
        <f t="shared" si="5"/>
        <v>0.25</v>
      </c>
      <c r="J35" s="22">
        <f t="shared" si="5"/>
        <v>0.20000000000000018</v>
      </c>
      <c r="K35" s="22">
        <f t="shared" si="5"/>
        <v>0.31999999999999984</v>
      </c>
      <c r="L35" s="22">
        <f t="shared" si="5"/>
        <v>0.23999999999999977</v>
      </c>
      <c r="M35" s="22">
        <f t="shared" si="5"/>
        <v>0.31000000000000005</v>
      </c>
      <c r="N35" s="22">
        <f t="shared" si="5"/>
        <v>0.25</v>
      </c>
      <c r="O35" s="22">
        <f t="shared" si="5"/>
        <v>0.25</v>
      </c>
      <c r="P35" s="22">
        <f t="shared" si="5"/>
        <v>0.26000000000000023</v>
      </c>
      <c r="Q35" s="70">
        <f t="shared" si="5"/>
        <v>0.27000000000000024</v>
      </c>
      <c r="R35" s="55"/>
      <c r="S35" s="54">
        <f t="shared" si="6"/>
        <v>1.0099999999999998</v>
      </c>
      <c r="T35" s="54">
        <f t="shared" si="6"/>
        <v>1.0700000000000003</v>
      </c>
      <c r="U35" s="54">
        <f t="shared" si="6"/>
        <v>1.0700000000000003</v>
      </c>
      <c r="V35" s="54">
        <f t="shared" si="6"/>
        <v>1.0100000000000002</v>
      </c>
      <c r="W35" s="56">
        <f t="shared" si="6"/>
        <v>1.0999999999999999</v>
      </c>
      <c r="X35" s="71"/>
      <c r="Y35" s="22">
        <f t="shared" si="7"/>
        <v>1.2400000000000002</v>
      </c>
      <c r="Z35" s="22">
        <f t="shared" si="7"/>
        <v>1.4299999999999997</v>
      </c>
      <c r="AA35" s="22">
        <f t="shared" si="7"/>
        <v>1.2999999999999998</v>
      </c>
      <c r="AB35" s="22">
        <f t="shared" si="7"/>
        <v>1.3400000000000007</v>
      </c>
      <c r="AC35" s="22">
        <f t="shared" si="7"/>
        <v>1.37</v>
      </c>
      <c r="AD35" s="22">
        <f t="shared" si="7"/>
        <v>1.2599999999999998</v>
      </c>
      <c r="AE35" s="22">
        <f t="shared" si="7"/>
        <v>1.42</v>
      </c>
      <c r="AF35" s="22">
        <f t="shared" si="7"/>
        <v>1.2899999999999991</v>
      </c>
      <c r="AG35" s="22">
        <f t="shared" si="7"/>
        <v>1.3399999999999999</v>
      </c>
      <c r="AH35" s="70">
        <f t="shared" si="7"/>
        <v>1.33</v>
      </c>
    </row>
    <row r="36" spans="1:34" ht="16.5" x14ac:dyDescent="0.35">
      <c r="A36" s="55"/>
      <c r="B36" s="54">
        <f t="shared" si="4"/>
        <v>0.44999999999999973</v>
      </c>
      <c r="C36" s="54">
        <f t="shared" si="4"/>
        <v>0.39999999999999991</v>
      </c>
      <c r="D36" s="54">
        <f t="shared" si="4"/>
        <v>0.38000000000000034</v>
      </c>
      <c r="E36" s="54">
        <f t="shared" si="4"/>
        <v>0.40000000000000036</v>
      </c>
      <c r="F36" s="56">
        <f t="shared" si="4"/>
        <v>0.41999999999999993</v>
      </c>
      <c r="G36" s="71"/>
      <c r="H36" s="22">
        <f t="shared" si="5"/>
        <v>0.33000000000000007</v>
      </c>
      <c r="I36" s="22">
        <f t="shared" si="5"/>
        <v>0.32000000000000028</v>
      </c>
      <c r="J36" s="22">
        <f t="shared" si="5"/>
        <v>0.33000000000000007</v>
      </c>
      <c r="K36" s="22">
        <f t="shared" si="5"/>
        <v>0.3400000000000003</v>
      </c>
      <c r="L36" s="22">
        <f t="shared" si="5"/>
        <v>0.24000000000000021</v>
      </c>
      <c r="M36" s="22">
        <f t="shared" si="5"/>
        <v>0.30000000000000027</v>
      </c>
      <c r="N36" s="22">
        <f t="shared" si="5"/>
        <v>0.32000000000000028</v>
      </c>
      <c r="O36" s="22">
        <f t="shared" si="5"/>
        <v>0.32000000000000028</v>
      </c>
      <c r="P36" s="22">
        <f t="shared" si="5"/>
        <v>0.30999999999999983</v>
      </c>
      <c r="Q36" s="70">
        <f t="shared" si="5"/>
        <v>0.25</v>
      </c>
      <c r="R36" s="55"/>
      <c r="S36" s="54">
        <f t="shared" si="6"/>
        <v>0.96</v>
      </c>
      <c r="T36" s="54">
        <f t="shared" si="6"/>
        <v>1.0900000000000003</v>
      </c>
      <c r="U36" s="54">
        <f t="shared" si="6"/>
        <v>1.0500000000000003</v>
      </c>
      <c r="V36" s="54">
        <f t="shared" si="6"/>
        <v>1.1000000000000001</v>
      </c>
      <c r="W36" s="56">
        <f t="shared" si="6"/>
        <v>0.99999999999999978</v>
      </c>
      <c r="X36" s="71"/>
      <c r="Y36" s="22">
        <f t="shared" si="7"/>
        <v>1.3100000000000005</v>
      </c>
      <c r="Z36" s="22">
        <f t="shared" si="7"/>
        <v>1.1299999999999999</v>
      </c>
      <c r="AA36" s="22">
        <f t="shared" si="7"/>
        <v>1.2700000000000005</v>
      </c>
      <c r="AB36" s="22">
        <f t="shared" si="7"/>
        <v>1.3199999999999994</v>
      </c>
      <c r="AC36" s="22">
        <f t="shared" si="7"/>
        <v>1.2000000000000002</v>
      </c>
      <c r="AD36" s="22">
        <f t="shared" si="7"/>
        <v>1.4299999999999997</v>
      </c>
      <c r="AE36" s="22">
        <f t="shared" si="7"/>
        <v>1.3100000000000005</v>
      </c>
      <c r="AF36" s="22">
        <f t="shared" si="7"/>
        <v>1.3599999999999994</v>
      </c>
      <c r="AG36" s="22">
        <f t="shared" si="7"/>
        <v>1.33</v>
      </c>
      <c r="AH36" s="70">
        <f t="shared" si="7"/>
        <v>1.3200000000000003</v>
      </c>
    </row>
    <row r="37" spans="1:34" ht="16.5" x14ac:dyDescent="0.35">
      <c r="A37" s="55"/>
      <c r="B37" s="54">
        <f t="shared" si="4"/>
        <v>0.41000000000000014</v>
      </c>
      <c r="C37" s="54">
        <f t="shared" si="4"/>
        <v>0.41999999999999993</v>
      </c>
      <c r="D37" s="54">
        <f t="shared" si="4"/>
        <v>0.39999999999999991</v>
      </c>
      <c r="E37" s="54">
        <f t="shared" si="4"/>
        <v>0.44000000000000039</v>
      </c>
      <c r="F37" s="56">
        <f t="shared" si="4"/>
        <v>0.46999999999999975</v>
      </c>
      <c r="G37" s="71"/>
      <c r="H37" s="22">
        <f t="shared" si="5"/>
        <v>0.3600000000000001</v>
      </c>
      <c r="I37" s="22">
        <f t="shared" si="5"/>
        <v>0.30000000000000027</v>
      </c>
      <c r="J37" s="22">
        <f t="shared" si="5"/>
        <v>0.31000000000000005</v>
      </c>
      <c r="K37" s="22">
        <f t="shared" si="5"/>
        <v>0.31999999999999984</v>
      </c>
      <c r="L37" s="22">
        <f t="shared" si="5"/>
        <v>0.2799999999999998</v>
      </c>
      <c r="M37" s="22">
        <f t="shared" si="5"/>
        <v>0.29000000000000004</v>
      </c>
      <c r="N37" s="22">
        <f t="shared" si="5"/>
        <v>0.31999999999999984</v>
      </c>
      <c r="O37" s="22">
        <f t="shared" si="5"/>
        <v>0.27</v>
      </c>
      <c r="P37" s="22">
        <f t="shared" si="5"/>
        <v>0.27</v>
      </c>
      <c r="Q37" s="70">
        <f t="shared" si="5"/>
        <v>0.28000000000000025</v>
      </c>
      <c r="R37" s="55"/>
      <c r="S37" s="54">
        <f t="shared" si="6"/>
        <v>1.0899999999999999</v>
      </c>
      <c r="T37" s="54">
        <f t="shared" si="6"/>
        <v>1.0499999999999998</v>
      </c>
      <c r="U37" s="54">
        <f t="shared" si="6"/>
        <v>1.0500000000000003</v>
      </c>
      <c r="V37" s="54">
        <f t="shared" si="6"/>
        <v>1.0600000000000003</v>
      </c>
      <c r="W37" s="56">
        <f t="shared" si="6"/>
        <v>0.99999999999999978</v>
      </c>
      <c r="X37" s="71"/>
      <c r="Y37" s="22">
        <f t="shared" si="7"/>
        <v>1.2000000000000002</v>
      </c>
      <c r="Z37" s="22">
        <f t="shared" si="7"/>
        <v>1.5200000000000005</v>
      </c>
      <c r="AA37" s="22">
        <f t="shared" si="7"/>
        <v>1.5099999999999998</v>
      </c>
      <c r="AB37" s="22">
        <f t="shared" si="7"/>
        <v>1.3899999999999997</v>
      </c>
      <c r="AC37" s="22">
        <f t="shared" si="7"/>
        <v>1.25</v>
      </c>
      <c r="AD37" s="22">
        <f t="shared" si="7"/>
        <v>1.3999999999999995</v>
      </c>
      <c r="AE37" s="22">
        <f t="shared" si="7"/>
        <v>1.33</v>
      </c>
      <c r="AF37" s="22">
        <f t="shared" si="7"/>
        <v>1.46</v>
      </c>
      <c r="AG37" s="22">
        <f t="shared" si="7"/>
        <v>1.4800000000000004</v>
      </c>
      <c r="AH37" s="70">
        <f t="shared" si="7"/>
        <v>1.4000000000000004</v>
      </c>
    </row>
    <row r="38" spans="1:34" ht="16.5" x14ac:dyDescent="0.35">
      <c r="A38" s="55" t="s">
        <v>53</v>
      </c>
      <c r="B38" s="54">
        <f t="shared" si="4"/>
        <v>0.4700000000000002</v>
      </c>
      <c r="C38" s="54">
        <f t="shared" si="4"/>
        <v>0.37000000000000011</v>
      </c>
      <c r="D38" s="54">
        <f t="shared" si="4"/>
        <v>0.39000000000000012</v>
      </c>
      <c r="E38" s="54">
        <f t="shared" si="4"/>
        <v>0.33999999999999986</v>
      </c>
      <c r="F38" s="56">
        <f t="shared" si="4"/>
        <v>0.32999999999999963</v>
      </c>
      <c r="G38" s="71" t="s">
        <v>57</v>
      </c>
      <c r="H38" s="22">
        <f t="shared" si="5"/>
        <v>0.21999999999999997</v>
      </c>
      <c r="I38" s="22">
        <f t="shared" si="5"/>
        <v>0.33000000000000007</v>
      </c>
      <c r="J38" s="22">
        <f t="shared" si="5"/>
        <v>0.26000000000000023</v>
      </c>
      <c r="K38" s="22">
        <f t="shared" si="5"/>
        <v>0.28000000000000025</v>
      </c>
      <c r="L38" s="22">
        <f t="shared" si="5"/>
        <v>0.31999999999999984</v>
      </c>
      <c r="M38" s="22">
        <f t="shared" si="5"/>
        <v>0.32000000000000028</v>
      </c>
      <c r="N38" s="22">
        <f t="shared" si="5"/>
        <v>0.19999999999999973</v>
      </c>
      <c r="O38" s="22">
        <f t="shared" si="5"/>
        <v>0.25999999999999979</v>
      </c>
      <c r="P38" s="22">
        <f t="shared" si="5"/>
        <v>0.28999999999999981</v>
      </c>
      <c r="Q38" s="70">
        <f t="shared" si="5"/>
        <v>0.30000000000000027</v>
      </c>
      <c r="R38" s="55" t="s">
        <v>53</v>
      </c>
      <c r="S38" s="54">
        <f t="shared" si="6"/>
        <v>0.74000000000000021</v>
      </c>
      <c r="T38" s="54">
        <f t="shared" si="6"/>
        <v>0.80999999999999961</v>
      </c>
      <c r="U38" s="54">
        <f t="shared" si="6"/>
        <v>0.77</v>
      </c>
      <c r="V38" s="54">
        <f t="shared" si="6"/>
        <v>0.7799999999999998</v>
      </c>
      <c r="W38" s="56">
        <f t="shared" si="6"/>
        <v>0.79</v>
      </c>
      <c r="X38" s="71" t="s">
        <v>57</v>
      </c>
      <c r="Y38" s="22">
        <f t="shared" si="7"/>
        <v>0.86000000000000032</v>
      </c>
      <c r="Z38" s="22">
        <f t="shared" si="7"/>
        <v>1.0599999999999996</v>
      </c>
      <c r="AA38" s="22">
        <f t="shared" si="7"/>
        <v>1.0300000000000002</v>
      </c>
      <c r="AB38" s="22">
        <f t="shared" si="7"/>
        <v>1.1500000000000004</v>
      </c>
      <c r="AC38" s="22">
        <f t="shared" si="7"/>
        <v>1.1400000000000006</v>
      </c>
      <c r="AD38" s="22">
        <f t="shared" si="7"/>
        <v>1.0899999999999999</v>
      </c>
      <c r="AE38" s="22">
        <f t="shared" si="7"/>
        <v>1.1200000000000001</v>
      </c>
      <c r="AF38" s="22">
        <f t="shared" si="7"/>
        <v>1.1299999999999999</v>
      </c>
      <c r="AG38" s="22">
        <f t="shared" si="7"/>
        <v>1.1200000000000001</v>
      </c>
      <c r="AH38" s="70">
        <f t="shared" si="7"/>
        <v>1.1899999999999995</v>
      </c>
    </row>
    <row r="39" spans="1:34" ht="16.5" x14ac:dyDescent="0.35">
      <c r="A39" s="55"/>
      <c r="B39" s="54">
        <f t="shared" si="4"/>
        <v>0.37000000000000011</v>
      </c>
      <c r="C39" s="54">
        <f t="shared" si="4"/>
        <v>0.42000000000000037</v>
      </c>
      <c r="D39" s="54">
        <f t="shared" si="4"/>
        <v>0.33000000000000007</v>
      </c>
      <c r="E39" s="54">
        <f t="shared" si="4"/>
        <v>0.38000000000000034</v>
      </c>
      <c r="F39" s="56">
        <f t="shared" si="4"/>
        <v>0.4099999999999997</v>
      </c>
      <c r="G39" s="71"/>
      <c r="H39" s="22">
        <f t="shared" si="5"/>
        <v>0.30000000000000004</v>
      </c>
      <c r="I39" s="22">
        <f t="shared" si="5"/>
        <v>0.31999999999999984</v>
      </c>
      <c r="J39" s="22">
        <f t="shared" si="5"/>
        <v>0.33000000000000007</v>
      </c>
      <c r="K39" s="22">
        <f t="shared" si="5"/>
        <v>0.29999999999999982</v>
      </c>
      <c r="L39" s="22">
        <f t="shared" si="5"/>
        <v>0.27</v>
      </c>
      <c r="M39" s="22">
        <f t="shared" si="5"/>
        <v>0.33000000000000007</v>
      </c>
      <c r="N39" s="22">
        <f t="shared" si="5"/>
        <v>0.2799999999999998</v>
      </c>
      <c r="O39" s="22">
        <f t="shared" si="5"/>
        <v>0.33000000000000007</v>
      </c>
      <c r="P39" s="22">
        <f t="shared" si="5"/>
        <v>0.30999999999999983</v>
      </c>
      <c r="Q39" s="70">
        <f t="shared" si="5"/>
        <v>0.25999999999999979</v>
      </c>
      <c r="R39" s="55"/>
      <c r="S39" s="54">
        <f t="shared" si="6"/>
        <v>0.77</v>
      </c>
      <c r="T39" s="54">
        <f t="shared" si="6"/>
        <v>0.75</v>
      </c>
      <c r="U39" s="54">
        <f t="shared" si="6"/>
        <v>0.77</v>
      </c>
      <c r="V39" s="54">
        <f t="shared" si="6"/>
        <v>0.71</v>
      </c>
      <c r="W39" s="56">
        <f t="shared" si="6"/>
        <v>0.79</v>
      </c>
      <c r="X39" s="71"/>
      <c r="Y39" s="22">
        <f t="shared" si="7"/>
        <v>1.1800000000000006</v>
      </c>
      <c r="Z39" s="22">
        <f t="shared" si="7"/>
        <v>1.0599999999999996</v>
      </c>
      <c r="AA39" s="22">
        <f t="shared" si="7"/>
        <v>0.91999999999999993</v>
      </c>
      <c r="AB39" s="22">
        <f t="shared" si="7"/>
        <v>1.2199999999999998</v>
      </c>
      <c r="AC39" s="22">
        <f t="shared" si="7"/>
        <v>1.17</v>
      </c>
      <c r="AD39" s="22">
        <f t="shared" si="7"/>
        <v>1.17</v>
      </c>
      <c r="AE39" s="22">
        <f t="shared" si="7"/>
        <v>1.2299999999999995</v>
      </c>
      <c r="AF39" s="22">
        <f t="shared" si="7"/>
        <v>1.1799999999999997</v>
      </c>
      <c r="AG39" s="22">
        <f t="shared" si="7"/>
        <v>1.1800000000000006</v>
      </c>
      <c r="AH39" s="70">
        <f t="shared" si="7"/>
        <v>1.33</v>
      </c>
    </row>
    <row r="40" spans="1:34" ht="16.5" x14ac:dyDescent="0.35">
      <c r="A40" s="55"/>
      <c r="B40" s="54">
        <f t="shared" si="4"/>
        <v>0.41000000000000014</v>
      </c>
      <c r="C40" s="54">
        <f t="shared" si="4"/>
        <v>0.42000000000000037</v>
      </c>
      <c r="D40" s="54">
        <f t="shared" si="4"/>
        <v>0.37999999999999989</v>
      </c>
      <c r="E40" s="54">
        <f t="shared" si="4"/>
        <v>0.40000000000000036</v>
      </c>
      <c r="F40" s="56">
        <f t="shared" si="4"/>
        <v>0.5</v>
      </c>
      <c r="G40" s="71"/>
      <c r="H40" s="22">
        <f t="shared" si="5"/>
        <v>0.2300000000000002</v>
      </c>
      <c r="I40" s="22">
        <f t="shared" si="5"/>
        <v>0.27</v>
      </c>
      <c r="J40" s="22">
        <f t="shared" si="5"/>
        <v>0.25</v>
      </c>
      <c r="K40" s="22">
        <f t="shared" si="5"/>
        <v>0.25</v>
      </c>
      <c r="L40" s="22">
        <f t="shared" si="5"/>
        <v>0.2799999999999998</v>
      </c>
      <c r="M40" s="22">
        <f t="shared" si="5"/>
        <v>0.35000000000000009</v>
      </c>
      <c r="N40" s="22">
        <f t="shared" si="5"/>
        <v>0.29000000000000004</v>
      </c>
      <c r="O40" s="22">
        <f t="shared" si="5"/>
        <v>0.33999999999999986</v>
      </c>
      <c r="P40" s="22">
        <f t="shared" si="5"/>
        <v>0.37999999999999989</v>
      </c>
      <c r="Q40" s="70">
        <f t="shared" si="5"/>
        <v>0.2200000000000002</v>
      </c>
      <c r="R40" s="55"/>
      <c r="S40" s="54">
        <f t="shared" si="6"/>
        <v>0.75</v>
      </c>
      <c r="T40" s="54">
        <f t="shared" si="6"/>
        <v>0.79</v>
      </c>
      <c r="U40" s="54">
        <f t="shared" si="6"/>
        <v>0.70000000000000018</v>
      </c>
      <c r="V40" s="54">
        <f t="shared" si="6"/>
        <v>0.83999999999999986</v>
      </c>
      <c r="W40" s="56">
        <f t="shared" si="6"/>
        <v>0.79</v>
      </c>
      <c r="X40" s="71"/>
      <c r="Y40" s="22">
        <f t="shared" si="7"/>
        <v>1.0099999999999998</v>
      </c>
      <c r="Z40" s="22">
        <f t="shared" si="7"/>
        <v>1.1499999999999995</v>
      </c>
      <c r="AA40" s="22">
        <f t="shared" si="7"/>
        <v>1.0499999999999998</v>
      </c>
      <c r="AB40" s="22">
        <f t="shared" si="7"/>
        <v>1.2000000000000002</v>
      </c>
      <c r="AC40" s="22">
        <f t="shared" si="7"/>
        <v>1.1400000000000006</v>
      </c>
      <c r="AD40" s="22">
        <f t="shared" si="7"/>
        <v>1.1500000000000004</v>
      </c>
      <c r="AE40" s="22">
        <f t="shared" si="7"/>
        <v>1.25</v>
      </c>
      <c r="AF40" s="22">
        <f t="shared" si="7"/>
        <v>1.2000000000000002</v>
      </c>
      <c r="AG40" s="22">
        <f t="shared" si="7"/>
        <v>1.29</v>
      </c>
      <c r="AH40" s="70">
        <f t="shared" si="7"/>
        <v>1.25</v>
      </c>
    </row>
    <row r="41" spans="1:34" ht="16.5" x14ac:dyDescent="0.35">
      <c r="A41" s="55"/>
      <c r="B41" s="54">
        <f t="shared" si="4"/>
        <v>0.41999999999999993</v>
      </c>
      <c r="C41" s="54">
        <f t="shared" si="4"/>
        <v>0.42000000000000037</v>
      </c>
      <c r="D41" s="54">
        <f t="shared" si="4"/>
        <v>0.45999999999999996</v>
      </c>
      <c r="E41" s="54">
        <f t="shared" si="4"/>
        <v>0.39000000000000012</v>
      </c>
      <c r="F41" s="56">
        <f t="shared" si="4"/>
        <v>0.30999999999999961</v>
      </c>
      <c r="G41" s="71"/>
      <c r="H41" s="22">
        <f t="shared" si="5"/>
        <v>0.22999999999999998</v>
      </c>
      <c r="I41" s="22">
        <f t="shared" si="5"/>
        <v>0.27</v>
      </c>
      <c r="J41" s="22">
        <f t="shared" si="5"/>
        <v>0.27</v>
      </c>
      <c r="K41" s="22">
        <f t="shared" si="5"/>
        <v>0.20999999999999996</v>
      </c>
      <c r="L41" s="22">
        <f t="shared" si="5"/>
        <v>0.25999999999999979</v>
      </c>
      <c r="M41" s="22">
        <f t="shared" si="5"/>
        <v>0.29000000000000004</v>
      </c>
      <c r="N41" s="22">
        <f t="shared" si="5"/>
        <v>0.31000000000000005</v>
      </c>
      <c r="O41" s="22">
        <f t="shared" si="5"/>
        <v>0.29000000000000004</v>
      </c>
      <c r="P41" s="22">
        <f t="shared" si="5"/>
        <v>0.21000000000000041</v>
      </c>
      <c r="Q41" s="70">
        <f t="shared" si="5"/>
        <v>0.20999999999999996</v>
      </c>
      <c r="R41" s="55"/>
      <c r="S41" s="54">
        <f t="shared" si="6"/>
        <v>0.77</v>
      </c>
      <c r="T41" s="54">
        <f t="shared" si="6"/>
        <v>0.80000000000000027</v>
      </c>
      <c r="U41" s="54">
        <f t="shared" si="6"/>
        <v>0.75999999999999979</v>
      </c>
      <c r="V41" s="54">
        <f t="shared" si="6"/>
        <v>0.83000000000000007</v>
      </c>
      <c r="W41" s="56">
        <f t="shared" si="6"/>
        <v>0.89000000000000012</v>
      </c>
      <c r="X41" s="71"/>
      <c r="Y41" s="22">
        <f t="shared" si="7"/>
        <v>1.1799999999999997</v>
      </c>
      <c r="Z41" s="22">
        <f t="shared" si="7"/>
        <v>1.0899999999999999</v>
      </c>
      <c r="AA41" s="22">
        <f t="shared" si="7"/>
        <v>1.0699999999999994</v>
      </c>
      <c r="AB41" s="22">
        <f t="shared" si="7"/>
        <v>1.2299999999999995</v>
      </c>
      <c r="AC41" s="22">
        <f t="shared" si="7"/>
        <v>1.1600000000000001</v>
      </c>
      <c r="AD41" s="22">
        <f t="shared" si="7"/>
        <v>1.1799999999999997</v>
      </c>
      <c r="AE41" s="22">
        <f t="shared" si="7"/>
        <v>1.38</v>
      </c>
      <c r="AF41" s="22">
        <f t="shared" si="7"/>
        <v>1.3399999999999999</v>
      </c>
      <c r="AG41" s="22">
        <f t="shared" si="7"/>
        <v>1.17</v>
      </c>
      <c r="AH41" s="70">
        <f t="shared" si="7"/>
        <v>1.4400000000000004</v>
      </c>
    </row>
    <row r="42" spans="1:34" thickBot="1" x14ac:dyDescent="0.4">
      <c r="A42" s="57"/>
      <c r="B42" s="58">
        <f t="shared" si="4"/>
        <v>0.42000000000000037</v>
      </c>
      <c r="C42" s="58">
        <f t="shared" si="4"/>
        <v>0.33999999999999986</v>
      </c>
      <c r="D42" s="58">
        <f t="shared" si="4"/>
        <v>0.4099999999999997</v>
      </c>
      <c r="E42" s="58">
        <f t="shared" si="4"/>
        <v>0.35999999999999988</v>
      </c>
      <c r="F42" s="59">
        <f t="shared" si="4"/>
        <v>0.41999999999999993</v>
      </c>
      <c r="G42" s="73"/>
      <c r="H42" s="36">
        <f t="shared" si="5"/>
        <v>0.27</v>
      </c>
      <c r="I42" s="36">
        <f t="shared" si="5"/>
        <v>0.25</v>
      </c>
      <c r="J42" s="36">
        <f t="shared" si="5"/>
        <v>0.20999999999999996</v>
      </c>
      <c r="K42" s="36">
        <f t="shared" si="5"/>
        <v>0.25999999999999979</v>
      </c>
      <c r="L42" s="36">
        <f t="shared" si="5"/>
        <v>0.27</v>
      </c>
      <c r="M42" s="36">
        <f t="shared" si="5"/>
        <v>0.22999999999999998</v>
      </c>
      <c r="N42" s="36">
        <f t="shared" si="5"/>
        <v>0.37000000000000011</v>
      </c>
      <c r="O42" s="36">
        <f t="shared" si="5"/>
        <v>0.35000000000000009</v>
      </c>
      <c r="P42" s="36">
        <f t="shared" si="5"/>
        <v>0.27000000000000024</v>
      </c>
      <c r="Q42" s="74">
        <f t="shared" si="5"/>
        <v>0.18999999999999995</v>
      </c>
      <c r="R42" s="57"/>
      <c r="S42" s="58">
        <f t="shared" si="6"/>
        <v>0.79</v>
      </c>
      <c r="T42" s="58">
        <f t="shared" si="6"/>
        <v>0.79</v>
      </c>
      <c r="U42" s="58">
        <f t="shared" si="6"/>
        <v>0.73</v>
      </c>
      <c r="V42" s="58">
        <f t="shared" si="6"/>
        <v>0.73</v>
      </c>
      <c r="W42" s="59">
        <f t="shared" si="6"/>
        <v>0.75</v>
      </c>
      <c r="X42" s="73"/>
      <c r="Y42" s="36">
        <f t="shared" si="7"/>
        <v>1.0899999999999999</v>
      </c>
      <c r="Z42" s="36">
        <f t="shared" si="7"/>
        <v>1.0799999999999992</v>
      </c>
      <c r="AA42" s="36">
        <f t="shared" si="7"/>
        <v>1.0299999999999994</v>
      </c>
      <c r="AB42" s="36">
        <f t="shared" si="7"/>
        <v>1.21</v>
      </c>
      <c r="AC42" s="36">
        <f t="shared" si="7"/>
        <v>1.1900000000000004</v>
      </c>
      <c r="AD42" s="36">
        <f t="shared" si="7"/>
        <v>1.2400000000000002</v>
      </c>
      <c r="AE42" s="36">
        <f t="shared" si="7"/>
        <v>1.37</v>
      </c>
      <c r="AF42" s="36">
        <f t="shared" si="7"/>
        <v>1.3600000000000003</v>
      </c>
      <c r="AG42" s="36">
        <f t="shared" si="7"/>
        <v>1.3200000000000003</v>
      </c>
      <c r="AH42" s="74">
        <f t="shared" si="7"/>
        <v>1.4399999999999995</v>
      </c>
    </row>
    <row r="43" spans="1:34" thickTop="1" x14ac:dyDescent="0.35">
      <c r="A43" s="82" t="s">
        <v>65</v>
      </c>
      <c r="B43" s="60">
        <f>AVERAGE(B33:F37)</f>
        <v>0.40799999999999997</v>
      </c>
      <c r="C43" s="64" t="s">
        <v>51</v>
      </c>
      <c r="D43" s="60">
        <f>MAX(B33:F37)-MIN(B33:F37)</f>
        <v>0.15000000000000036</v>
      </c>
      <c r="E43" s="64" t="s">
        <v>50</v>
      </c>
      <c r="F43" s="61">
        <f>B43/(0.975/E27)</f>
        <v>0.71138461538461539</v>
      </c>
      <c r="G43" s="82" t="s">
        <v>65</v>
      </c>
      <c r="H43" s="60">
        <f>AVERAGE(H33:Q37)</f>
        <v>0.28260000000000007</v>
      </c>
      <c r="I43" s="64" t="s">
        <v>51</v>
      </c>
      <c r="J43" s="60">
        <f>MAX(H33:Q37)-MIN(H33:Q37)</f>
        <v>0.18000000000000038</v>
      </c>
      <c r="K43" s="64" t="s">
        <v>50</v>
      </c>
      <c r="L43" s="78">
        <f>H43/(0.975/K27)</f>
        <v>0.43476923076923085</v>
      </c>
      <c r="M43" s="79" t="s">
        <v>60</v>
      </c>
      <c r="N43" s="80">
        <f>1-(J43/2*H43)</f>
        <v>0.97456599999999993</v>
      </c>
      <c r="O43" s="84" t="s">
        <v>62</v>
      </c>
      <c r="P43" s="86">
        <f>MAX(H33:Q42)-MIN(H33:Q42)</f>
        <v>0.20000000000000018</v>
      </c>
      <c r="Q43" s="152"/>
      <c r="R43" s="82" t="s">
        <v>65</v>
      </c>
      <c r="S43" s="60">
        <f>AVERAGE(S33:W37)</f>
        <v>1.0320000000000003</v>
      </c>
      <c r="T43" s="64" t="s">
        <v>51</v>
      </c>
      <c r="U43" s="60">
        <f>MAX(S33:W37)-MIN(S33:W37)</f>
        <v>0.15000000000000036</v>
      </c>
      <c r="V43" s="64" t="s">
        <v>50</v>
      </c>
      <c r="W43" s="61">
        <f>S43/(0.975/V27)</f>
        <v>1.481846153846154</v>
      </c>
      <c r="X43" s="82" t="s">
        <v>65</v>
      </c>
      <c r="Y43" s="60">
        <f>AVERAGE(Y33:AH37)</f>
        <v>1.3248000000000002</v>
      </c>
      <c r="Z43" s="64" t="s">
        <v>51</v>
      </c>
      <c r="AA43" s="60">
        <f>MAX(Y33:AH37)-MIN(Y33:AH37)</f>
        <v>0.40000000000000124</v>
      </c>
      <c r="AB43" s="64" t="s">
        <v>50</v>
      </c>
      <c r="AC43" s="78">
        <f>Y43/(0.975/AB27)</f>
        <v>2.0381538461538464</v>
      </c>
      <c r="AD43" s="79" t="s">
        <v>60</v>
      </c>
      <c r="AE43" s="80">
        <f>1-(AA43/2*Y43)</f>
        <v>0.73503999999999914</v>
      </c>
      <c r="AF43" s="84" t="s">
        <v>62</v>
      </c>
      <c r="AG43" s="86">
        <f>MAX(Y33:AH42)-MIN(Y33:AH42)</f>
        <v>0.66000000000000014</v>
      </c>
      <c r="AH43" s="152"/>
    </row>
    <row r="44" spans="1:34" thickBot="1" x14ac:dyDescent="0.4">
      <c r="A44" s="83" t="s">
        <v>64</v>
      </c>
      <c r="B44" s="62">
        <f>AVERAGE(B39:F42)</f>
        <v>0.39850000000000002</v>
      </c>
      <c r="C44" s="65" t="s">
        <v>51</v>
      </c>
      <c r="D44" s="62">
        <f>MAX(B38:F42)-MIN(B38:F42)</f>
        <v>0.19000000000000039</v>
      </c>
      <c r="E44" s="65" t="s">
        <v>50</v>
      </c>
      <c r="F44" s="63">
        <f>B44/(0.975/E27)</f>
        <v>0.69482051282051294</v>
      </c>
      <c r="G44" s="83" t="s">
        <v>64</v>
      </c>
      <c r="H44" s="62">
        <f>AVERAGE(H39:Q42)</f>
        <v>0.27775</v>
      </c>
      <c r="I44" s="65" t="s">
        <v>51</v>
      </c>
      <c r="J44" s="62">
        <f>MAX(H38:Q42)-MIN(H38:Q42)</f>
        <v>0.18999999999999995</v>
      </c>
      <c r="K44" s="65" t="s">
        <v>50</v>
      </c>
      <c r="L44" s="75">
        <f>H44/(0.975/K27)</f>
        <v>0.42730769230769228</v>
      </c>
      <c r="M44" s="76" t="s">
        <v>60</v>
      </c>
      <c r="N44" s="81">
        <f>1-(J44/2*H44)</f>
        <v>0.97361375000000006</v>
      </c>
      <c r="O44" s="85" t="s">
        <v>63</v>
      </c>
      <c r="P44" s="87">
        <f>1-(P43/2*AVERAGE(H43:H44))</f>
        <v>0.97198249999999997</v>
      </c>
      <c r="Q44" s="153"/>
      <c r="R44" s="83" t="s">
        <v>64</v>
      </c>
      <c r="S44" s="62">
        <f>AVERAGE(S39:W42)</f>
        <v>0.77500000000000002</v>
      </c>
      <c r="T44" s="65" t="s">
        <v>51</v>
      </c>
      <c r="U44" s="62">
        <f>MAX(S38:W42)-MIN(S38:W42)</f>
        <v>0.18999999999999995</v>
      </c>
      <c r="V44" s="65" t="s">
        <v>50</v>
      </c>
      <c r="W44" s="63">
        <f>S44/(0.975/V27)</f>
        <v>1.1128205128205126</v>
      </c>
      <c r="X44" s="83" t="s">
        <v>64</v>
      </c>
      <c r="Y44" s="62">
        <f>AVERAGE(Y39:AH42)</f>
        <v>1.1974999999999998</v>
      </c>
      <c r="Z44" s="65" t="s">
        <v>51</v>
      </c>
      <c r="AA44" s="62">
        <f>MAX(Y38:AH42)-MIN(Y38:AH42)</f>
        <v>0.58000000000000007</v>
      </c>
      <c r="AB44" s="65" t="s">
        <v>50</v>
      </c>
      <c r="AC44" s="75">
        <f>Y44/(0.975/AB27)</f>
        <v>1.842307692307692</v>
      </c>
      <c r="AD44" s="76" t="s">
        <v>60</v>
      </c>
      <c r="AE44" s="81">
        <f>1-(AA44/2*Y44)</f>
        <v>0.652725</v>
      </c>
      <c r="AF44" s="85" t="s">
        <v>63</v>
      </c>
      <c r="AG44" s="87">
        <f>1-(AG43/2*AVERAGE(Y43:Y44))</f>
        <v>0.58382049999999985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532" priority="4" operator="notBetween">
      <formula>0.2</formula>
      <formula>0.404</formula>
    </cfRule>
  </conditionalFormatting>
  <conditionalFormatting sqref="E28">
    <cfRule type="cellIs" dxfId="531" priority="5" operator="notBetween">
      <formula>0.38</formula>
      <formula>0.72</formula>
    </cfRule>
  </conditionalFormatting>
  <conditionalFormatting sqref="K26">
    <cfRule type="cellIs" dxfId="530" priority="3" operator="notBetween">
      <formula>0.77</formula>
      <formula>0.91</formula>
    </cfRule>
  </conditionalFormatting>
  <conditionalFormatting sqref="K28">
    <cfRule type="cellIs" dxfId="529" priority="2" operator="notBetween">
      <formula>0.38</formula>
      <formula>0.72</formula>
    </cfRule>
  </conditionalFormatting>
  <conditionalFormatting sqref="AB26">
    <cfRule type="cellIs" dxfId="528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D154-47EE-48B6-A039-7E42B2A91BA6}">
  <sheetPr>
    <pageSetUpPr fitToPage="1"/>
  </sheetPr>
  <dimension ref="A1:AH46"/>
  <sheetViews>
    <sheetView zoomScaleNormal="100" workbookViewId="0">
      <selection activeCell="Q24" sqref="Q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12.875" style="88" customWidth="1"/>
    <col min="20" max="20" width="14" style="88" customWidth="1"/>
    <col min="21" max="21" width="11.125" style="88" customWidth="1"/>
    <col min="22" max="22" width="13.75" style="88" customWidth="1"/>
    <col min="23" max="23" width="11.125" style="88" customWidth="1"/>
    <col min="24" max="24" width="13.25" style="88" customWidth="1"/>
    <col min="25" max="26" width="11.125" style="88" customWidth="1"/>
    <col min="27" max="27" width="12.875" style="88" customWidth="1"/>
    <col min="28" max="28" width="14" style="88" customWidth="1"/>
    <col min="29" max="29" width="11.125" style="88" customWidth="1"/>
    <col min="30" max="30" width="13.75" style="88" customWidth="1"/>
    <col min="31" max="31" width="11.125" style="88" customWidth="1"/>
    <col min="32" max="32" width="13.25" style="88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3.11</v>
      </c>
      <c r="C4" s="91">
        <v>3.15</v>
      </c>
      <c r="D4" s="91">
        <v>3.14</v>
      </c>
      <c r="E4" s="91">
        <v>2.94</v>
      </c>
      <c r="F4" s="95">
        <v>2.82</v>
      </c>
      <c r="G4" s="23" t="s">
        <v>74</v>
      </c>
      <c r="H4" s="91">
        <v>2.16</v>
      </c>
      <c r="I4" s="91">
        <v>2.29</v>
      </c>
      <c r="J4" s="91">
        <v>2.31</v>
      </c>
      <c r="K4" s="91">
        <v>2.39</v>
      </c>
      <c r="L4" s="91">
        <v>2.2799999999999998</v>
      </c>
      <c r="M4" s="91">
        <v>2.31</v>
      </c>
      <c r="N4" s="91">
        <v>2.29</v>
      </c>
      <c r="O4" s="91">
        <v>2.2799999999999998</v>
      </c>
      <c r="P4" s="91">
        <v>2.23</v>
      </c>
      <c r="Q4" s="95">
        <v>2.21</v>
      </c>
      <c r="R4" s="108" t="s">
        <v>74</v>
      </c>
      <c r="S4" s="91">
        <v>3.03</v>
      </c>
      <c r="T4" s="91">
        <v>3.18</v>
      </c>
      <c r="U4" s="91">
        <v>3.16</v>
      </c>
      <c r="V4" s="91">
        <v>2.94</v>
      </c>
      <c r="W4" s="95">
        <v>2.86</v>
      </c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>
        <v>3.06</v>
      </c>
      <c r="C5" s="90">
        <v>3.12</v>
      </c>
      <c r="D5" s="90">
        <v>3.16</v>
      </c>
      <c r="E5" s="90">
        <v>2.94</v>
      </c>
      <c r="F5" s="94">
        <v>2.85</v>
      </c>
      <c r="G5" s="25"/>
      <c r="H5" s="91">
        <v>2.23</v>
      </c>
      <c r="I5" s="90">
        <v>2.39</v>
      </c>
      <c r="J5" s="90">
        <v>2.4500000000000002</v>
      </c>
      <c r="K5" s="90">
        <v>2.4</v>
      </c>
      <c r="L5" s="90">
        <v>2.29</v>
      </c>
      <c r="M5" s="90">
        <v>2.31</v>
      </c>
      <c r="N5" s="90">
        <v>2.3199999999999998</v>
      </c>
      <c r="O5" s="90">
        <v>2.41</v>
      </c>
      <c r="P5" s="90">
        <v>2.2400000000000002</v>
      </c>
      <c r="Q5" s="94">
        <v>2.2599999999999998</v>
      </c>
      <c r="R5" s="109"/>
      <c r="S5" s="91">
        <v>3.12</v>
      </c>
      <c r="T5" s="90">
        <v>3.23</v>
      </c>
      <c r="U5" s="90">
        <v>3.16</v>
      </c>
      <c r="V5" s="90">
        <v>2.9</v>
      </c>
      <c r="W5" s="94">
        <v>2.86</v>
      </c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>
        <v>3.11</v>
      </c>
      <c r="C6" s="90">
        <v>3.13</v>
      </c>
      <c r="D6" s="90">
        <v>3.2</v>
      </c>
      <c r="E6" s="90">
        <v>2.96</v>
      </c>
      <c r="F6" s="94">
        <v>2.88</v>
      </c>
      <c r="G6" s="25"/>
      <c r="H6" s="91">
        <v>2.2599999999999998</v>
      </c>
      <c r="I6" s="90">
        <v>2.36</v>
      </c>
      <c r="J6" s="90">
        <v>2.39</v>
      </c>
      <c r="K6" s="90">
        <v>2.41</v>
      </c>
      <c r="L6" s="90">
        <v>2.33</v>
      </c>
      <c r="M6" s="90">
        <v>2.35</v>
      </c>
      <c r="N6" s="90">
        <v>2.31</v>
      </c>
      <c r="O6" s="90">
        <v>2.31</v>
      </c>
      <c r="P6" s="90">
        <v>2.2599999999999998</v>
      </c>
      <c r="Q6" s="94">
        <v>2.2599999999999998</v>
      </c>
      <c r="R6" s="109"/>
      <c r="S6" s="91">
        <v>3.12</v>
      </c>
      <c r="T6" s="90">
        <v>3.17</v>
      </c>
      <c r="U6" s="90">
        <v>3.21</v>
      </c>
      <c r="V6" s="90">
        <v>2.9</v>
      </c>
      <c r="W6" s="94">
        <v>2.83</v>
      </c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>
        <v>3.11</v>
      </c>
      <c r="C7" s="90">
        <v>3.15</v>
      </c>
      <c r="D7" s="90">
        <v>3.11</v>
      </c>
      <c r="E7" s="90">
        <v>2.91</v>
      </c>
      <c r="F7" s="94">
        <v>2.88</v>
      </c>
      <c r="G7" s="25"/>
      <c r="H7" s="91">
        <v>2.2599999999999998</v>
      </c>
      <c r="I7" s="90">
        <v>2.3199999999999998</v>
      </c>
      <c r="J7" s="90">
        <v>2.41</v>
      </c>
      <c r="K7" s="90">
        <v>2.48</v>
      </c>
      <c r="L7" s="90">
        <v>2.33</v>
      </c>
      <c r="M7" s="90">
        <v>2.37</v>
      </c>
      <c r="N7" s="90">
        <v>2.42</v>
      </c>
      <c r="O7" s="90">
        <v>2.3199999999999998</v>
      </c>
      <c r="P7" s="90">
        <v>2.23</v>
      </c>
      <c r="Q7" s="94">
        <v>2.17</v>
      </c>
      <c r="R7" s="109"/>
      <c r="S7" s="91">
        <v>3.12</v>
      </c>
      <c r="T7" s="90">
        <v>3.15</v>
      </c>
      <c r="U7" s="90">
        <v>3.19</v>
      </c>
      <c r="V7" s="90">
        <v>2.94</v>
      </c>
      <c r="W7" s="94">
        <v>2.88</v>
      </c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>
        <v>3.11</v>
      </c>
      <c r="C8" s="90">
        <v>3.24</v>
      </c>
      <c r="D8" s="90">
        <v>3.08</v>
      </c>
      <c r="E8" s="90">
        <v>2.91</v>
      </c>
      <c r="F8" s="94">
        <v>2.8</v>
      </c>
      <c r="G8" s="25"/>
      <c r="H8" s="91">
        <v>2.2599999999999998</v>
      </c>
      <c r="I8" s="90">
        <v>2.37</v>
      </c>
      <c r="J8" s="90">
        <v>2.42</v>
      </c>
      <c r="K8" s="90">
        <v>2.2999999999999998</v>
      </c>
      <c r="L8" s="90">
        <v>2.2999999999999998</v>
      </c>
      <c r="M8" s="90">
        <v>2.4</v>
      </c>
      <c r="N8" s="90">
        <v>2.35</v>
      </c>
      <c r="O8" s="90">
        <v>2.36</v>
      </c>
      <c r="P8" s="90">
        <v>2.19</v>
      </c>
      <c r="Q8" s="94">
        <v>2.15</v>
      </c>
      <c r="R8" s="109"/>
      <c r="S8" s="91">
        <v>3.12</v>
      </c>
      <c r="T8" s="90">
        <v>3.12</v>
      </c>
      <c r="U8" s="90">
        <v>3.1</v>
      </c>
      <c r="V8" s="90">
        <v>2.93</v>
      </c>
      <c r="W8" s="94">
        <v>2.82</v>
      </c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>
        <v>3.16</v>
      </c>
      <c r="C9" s="90">
        <v>3.21</v>
      </c>
      <c r="D9" s="90">
        <v>3.12</v>
      </c>
      <c r="E9" s="90">
        <v>2.91</v>
      </c>
      <c r="F9" s="94">
        <v>2.86</v>
      </c>
      <c r="G9" s="25"/>
      <c r="H9" s="90">
        <v>2.1</v>
      </c>
      <c r="I9" s="90">
        <v>2.31</v>
      </c>
      <c r="J9" s="90">
        <v>2.34</v>
      </c>
      <c r="K9" s="90">
        <v>2.36</v>
      </c>
      <c r="L9" s="90">
        <v>2.33</v>
      </c>
      <c r="M9" s="90">
        <v>2.31</v>
      </c>
      <c r="N9" s="90">
        <v>2.35</v>
      </c>
      <c r="O9" s="90">
        <v>2.2999999999999998</v>
      </c>
      <c r="P9" s="90">
        <v>2.31</v>
      </c>
      <c r="Q9" s="94">
        <v>2.2799999999999998</v>
      </c>
      <c r="R9" s="110"/>
      <c r="S9" s="90">
        <v>3.13</v>
      </c>
      <c r="T9" s="90">
        <v>3.13</v>
      </c>
      <c r="U9" s="90">
        <v>3.01</v>
      </c>
      <c r="V9" s="90">
        <v>2.88</v>
      </c>
      <c r="W9" s="94">
        <v>2.94</v>
      </c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>
        <v>3.15</v>
      </c>
      <c r="C10" s="90">
        <v>3.17</v>
      </c>
      <c r="D10" s="90">
        <v>3.12</v>
      </c>
      <c r="E10" s="90">
        <v>2.86</v>
      </c>
      <c r="F10" s="94">
        <v>2.83</v>
      </c>
      <c r="G10" s="31"/>
      <c r="H10" s="90">
        <v>2.16</v>
      </c>
      <c r="I10" s="90">
        <v>2.33</v>
      </c>
      <c r="J10" s="90">
        <v>2.39</v>
      </c>
      <c r="K10" s="90">
        <v>2.4</v>
      </c>
      <c r="L10" s="90">
        <v>2.37</v>
      </c>
      <c r="M10" s="90">
        <v>2.42</v>
      </c>
      <c r="N10" s="90">
        <v>2.31</v>
      </c>
      <c r="O10" s="90">
        <v>2.35</v>
      </c>
      <c r="P10" s="90">
        <v>2.2599999999999998</v>
      </c>
      <c r="Q10" s="94">
        <v>2.2799999999999998</v>
      </c>
      <c r="R10" s="111"/>
      <c r="S10" s="90">
        <v>3.27</v>
      </c>
      <c r="T10" s="90">
        <v>3.29</v>
      </c>
      <c r="U10" s="90">
        <v>3.12</v>
      </c>
      <c r="V10" s="90">
        <v>2.93</v>
      </c>
      <c r="W10" s="94">
        <v>2.87</v>
      </c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>
        <v>3.15</v>
      </c>
      <c r="C11" s="96">
        <v>3.14</v>
      </c>
      <c r="D11" s="96">
        <v>3.12</v>
      </c>
      <c r="E11" s="96">
        <v>2.95</v>
      </c>
      <c r="F11" s="97">
        <v>2.83</v>
      </c>
      <c r="G11" s="23"/>
      <c r="H11" s="96">
        <v>2.2400000000000002</v>
      </c>
      <c r="I11" s="96">
        <v>2.29</v>
      </c>
      <c r="J11" s="96">
        <v>2.37</v>
      </c>
      <c r="K11" s="96">
        <v>2.41</v>
      </c>
      <c r="L11" s="96">
        <v>2.4300000000000002</v>
      </c>
      <c r="M11" s="96">
        <v>2.38</v>
      </c>
      <c r="N11" s="96">
        <v>2.36</v>
      </c>
      <c r="O11" s="96">
        <v>2.31</v>
      </c>
      <c r="P11" s="96">
        <v>2.2999999999999998</v>
      </c>
      <c r="Q11" s="97">
        <v>2.2799999999999998</v>
      </c>
      <c r="R11" s="109"/>
      <c r="S11" s="96">
        <v>3.14</v>
      </c>
      <c r="T11" s="96">
        <v>3.2</v>
      </c>
      <c r="U11" s="96">
        <v>3.14</v>
      </c>
      <c r="V11" s="96">
        <v>2.91</v>
      </c>
      <c r="W11" s="97">
        <v>2.91</v>
      </c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>
        <v>3.25</v>
      </c>
      <c r="C12" s="90">
        <v>3.2</v>
      </c>
      <c r="D12" s="90">
        <v>3.2</v>
      </c>
      <c r="E12" s="90">
        <v>2.85</v>
      </c>
      <c r="F12" s="94">
        <v>2.79</v>
      </c>
      <c r="G12" s="25"/>
      <c r="H12" s="90">
        <v>2.16</v>
      </c>
      <c r="I12" s="90">
        <v>2.36</v>
      </c>
      <c r="J12" s="90">
        <v>2.35</v>
      </c>
      <c r="K12" s="90">
        <v>2.44</v>
      </c>
      <c r="L12" s="90">
        <v>2.41</v>
      </c>
      <c r="M12" s="90">
        <v>2.41</v>
      </c>
      <c r="N12" s="90">
        <v>2.38</v>
      </c>
      <c r="O12" s="90">
        <v>2.33</v>
      </c>
      <c r="P12" s="90">
        <v>2.25</v>
      </c>
      <c r="Q12" s="94">
        <v>2.3199999999999998</v>
      </c>
      <c r="R12" s="109"/>
      <c r="S12" s="90">
        <v>3.12</v>
      </c>
      <c r="T12" s="90">
        <v>3.24</v>
      </c>
      <c r="U12" s="90">
        <v>3.13</v>
      </c>
      <c r="V12" s="90">
        <v>2.93</v>
      </c>
      <c r="W12" s="94">
        <v>2.81</v>
      </c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>
        <v>3.24</v>
      </c>
      <c r="C13" s="92">
        <v>3.23</v>
      </c>
      <c r="D13" s="92">
        <v>3.15</v>
      </c>
      <c r="E13" s="92">
        <v>2.84</v>
      </c>
      <c r="F13" s="93">
        <v>2.83</v>
      </c>
      <c r="G13" s="33"/>
      <c r="H13" s="92">
        <v>2.14</v>
      </c>
      <c r="I13" s="92">
        <v>2.23</v>
      </c>
      <c r="J13" s="92">
        <v>2.2999999999999998</v>
      </c>
      <c r="K13" s="92">
        <v>2.38</v>
      </c>
      <c r="L13" s="92">
        <v>2.4</v>
      </c>
      <c r="M13" s="92">
        <v>2.34</v>
      </c>
      <c r="N13" s="92">
        <v>2.34</v>
      </c>
      <c r="O13" s="92">
        <v>2.2000000000000002</v>
      </c>
      <c r="P13" s="92">
        <v>2.2200000000000002</v>
      </c>
      <c r="Q13" s="93">
        <v>2.2599999999999998</v>
      </c>
      <c r="R13" s="112"/>
      <c r="S13" s="92">
        <v>3.15</v>
      </c>
      <c r="T13" s="92">
        <v>3.2</v>
      </c>
      <c r="U13" s="92">
        <v>3.15</v>
      </c>
      <c r="V13" s="92">
        <v>2.84</v>
      </c>
      <c r="W13" s="93">
        <v>2.84</v>
      </c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>
        <v>2.71</v>
      </c>
      <c r="C14" s="115">
        <v>2.78</v>
      </c>
      <c r="D14" s="115">
        <v>2.77</v>
      </c>
      <c r="E14" s="115">
        <v>2.57</v>
      </c>
      <c r="F14" s="116">
        <v>2.44</v>
      </c>
      <c r="G14" s="113" t="s">
        <v>75</v>
      </c>
      <c r="H14" s="115">
        <v>1.79</v>
      </c>
      <c r="I14" s="115">
        <v>1.92</v>
      </c>
      <c r="J14" s="115">
        <v>1.99</v>
      </c>
      <c r="K14" s="115">
        <v>2</v>
      </c>
      <c r="L14" s="115">
        <v>2</v>
      </c>
      <c r="M14" s="115">
        <v>1.97</v>
      </c>
      <c r="N14" s="115">
        <v>1.93</v>
      </c>
      <c r="O14" s="115">
        <v>1.96</v>
      </c>
      <c r="P14" s="115">
        <v>1.93</v>
      </c>
      <c r="Q14" s="116">
        <v>1.86</v>
      </c>
      <c r="R14" s="113" t="s">
        <v>75</v>
      </c>
      <c r="S14" s="114">
        <v>1.78</v>
      </c>
      <c r="T14" s="115">
        <v>1.89</v>
      </c>
      <c r="U14" s="115">
        <v>1.88</v>
      </c>
      <c r="V14" s="115">
        <v>1.67</v>
      </c>
      <c r="W14" s="116">
        <v>1.59</v>
      </c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>
        <v>2.7</v>
      </c>
      <c r="C15" s="98">
        <v>2.78</v>
      </c>
      <c r="D15" s="98">
        <v>2.79</v>
      </c>
      <c r="E15" s="98">
        <v>2.58</v>
      </c>
      <c r="F15" s="99">
        <v>2.46</v>
      </c>
      <c r="G15" s="25"/>
      <c r="H15" s="98">
        <v>1.92</v>
      </c>
      <c r="I15" s="98">
        <v>2.02</v>
      </c>
      <c r="J15" s="98">
        <v>2.09</v>
      </c>
      <c r="K15" s="98">
        <v>2.08</v>
      </c>
      <c r="L15" s="98">
        <v>2.0499999999999998</v>
      </c>
      <c r="M15" s="98">
        <v>2.0099999999999998</v>
      </c>
      <c r="N15" s="98">
        <v>2.0299999999999998</v>
      </c>
      <c r="O15" s="98">
        <v>1.98</v>
      </c>
      <c r="P15" s="98">
        <v>1.89</v>
      </c>
      <c r="Q15" s="99">
        <v>1.87</v>
      </c>
      <c r="R15" s="14"/>
      <c r="S15" s="98">
        <v>1.87</v>
      </c>
      <c r="T15" s="98">
        <v>1.92</v>
      </c>
      <c r="U15" s="98">
        <v>1.86</v>
      </c>
      <c r="V15" s="98">
        <v>1.66</v>
      </c>
      <c r="W15" s="99">
        <v>1.57</v>
      </c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>
        <v>2.76</v>
      </c>
      <c r="C16" s="98">
        <v>2.79</v>
      </c>
      <c r="D16" s="98">
        <v>2.75</v>
      </c>
      <c r="E16" s="98">
        <v>2.57</v>
      </c>
      <c r="F16" s="99">
        <v>2.46</v>
      </c>
      <c r="G16" s="25"/>
      <c r="H16" s="98">
        <v>1.89</v>
      </c>
      <c r="I16" s="98">
        <v>2.0099999999999998</v>
      </c>
      <c r="J16" s="98">
        <v>2.09</v>
      </c>
      <c r="K16" s="98">
        <v>2.06</v>
      </c>
      <c r="L16" s="98">
        <v>1.99</v>
      </c>
      <c r="M16" s="98">
        <v>2.02</v>
      </c>
      <c r="N16" s="98">
        <v>2.0099999999999998</v>
      </c>
      <c r="O16" s="98">
        <v>1.99</v>
      </c>
      <c r="P16" s="98">
        <v>1.94</v>
      </c>
      <c r="Q16" s="99">
        <v>1.87</v>
      </c>
      <c r="R16" s="14"/>
      <c r="S16" s="98">
        <v>1.84</v>
      </c>
      <c r="T16" s="98">
        <v>1.88</v>
      </c>
      <c r="U16" s="98">
        <v>1.86</v>
      </c>
      <c r="V16" s="98">
        <v>1.64</v>
      </c>
      <c r="W16" s="99">
        <v>1.56</v>
      </c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>
        <v>2.75</v>
      </c>
      <c r="C17" s="98">
        <v>2.77</v>
      </c>
      <c r="D17" s="98">
        <v>2.77</v>
      </c>
      <c r="E17" s="98">
        <v>2.57</v>
      </c>
      <c r="F17" s="99">
        <v>2.46</v>
      </c>
      <c r="G17" s="25"/>
      <c r="H17" s="98">
        <v>1.97</v>
      </c>
      <c r="I17" s="98">
        <v>2.0499999999999998</v>
      </c>
      <c r="J17" s="98">
        <v>2.11</v>
      </c>
      <c r="K17" s="98">
        <v>2.14</v>
      </c>
      <c r="L17" s="98">
        <v>2.11</v>
      </c>
      <c r="M17" s="98">
        <v>2.0699999999999998</v>
      </c>
      <c r="N17" s="98">
        <v>2.0699999999999998</v>
      </c>
      <c r="O17" s="98">
        <v>2.04</v>
      </c>
      <c r="P17" s="98">
        <v>1.92</v>
      </c>
      <c r="Q17" s="99">
        <v>1.81</v>
      </c>
      <c r="R17" s="14"/>
      <c r="S17" s="98">
        <v>1.82</v>
      </c>
      <c r="T17" s="98">
        <v>1.88</v>
      </c>
      <c r="U17" s="98">
        <v>1.89</v>
      </c>
      <c r="V17" s="98">
        <v>1.64</v>
      </c>
      <c r="W17" s="99">
        <v>1.55</v>
      </c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>
        <v>2.64</v>
      </c>
      <c r="C18" s="98">
        <v>2.75</v>
      </c>
      <c r="D18" s="98">
        <v>2.7</v>
      </c>
      <c r="E18" s="98">
        <v>2.48</v>
      </c>
      <c r="F18" s="99">
        <v>2.41</v>
      </c>
      <c r="G18" s="25"/>
      <c r="H18" s="98">
        <v>1.85</v>
      </c>
      <c r="I18" s="98">
        <v>1.97</v>
      </c>
      <c r="J18" s="98">
        <v>2.0699999999999998</v>
      </c>
      <c r="K18" s="98">
        <v>2.0499999999999998</v>
      </c>
      <c r="L18" s="98">
        <v>2.0299999999999998</v>
      </c>
      <c r="M18" s="98">
        <v>2.0299999999999998</v>
      </c>
      <c r="N18" s="98">
        <v>2.0299999999999998</v>
      </c>
      <c r="O18" s="98">
        <v>2.02</v>
      </c>
      <c r="P18" s="98">
        <v>1.9</v>
      </c>
      <c r="Q18" s="99">
        <v>1.81</v>
      </c>
      <c r="R18" s="14"/>
      <c r="S18" s="98">
        <v>1.8</v>
      </c>
      <c r="T18" s="98">
        <v>1.82</v>
      </c>
      <c r="U18" s="98">
        <v>1.87</v>
      </c>
      <c r="V18" s="98">
        <v>1.61</v>
      </c>
      <c r="W18" s="99">
        <v>1.56</v>
      </c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>
        <v>2.84</v>
      </c>
      <c r="C19" s="98">
        <v>2.82</v>
      </c>
      <c r="D19" s="98">
        <v>2.74</v>
      </c>
      <c r="E19" s="98">
        <v>2.52</v>
      </c>
      <c r="F19" s="99">
        <v>2.46</v>
      </c>
      <c r="G19" s="25"/>
      <c r="H19" s="98">
        <v>1.88</v>
      </c>
      <c r="I19" s="98">
        <v>1.92</v>
      </c>
      <c r="J19" s="98">
        <v>1.99</v>
      </c>
      <c r="K19" s="98">
        <v>2.04</v>
      </c>
      <c r="L19" s="98">
        <v>2.0299999999999998</v>
      </c>
      <c r="M19" s="98">
        <v>2.0499999999999998</v>
      </c>
      <c r="N19" s="98">
        <v>2.02</v>
      </c>
      <c r="O19" s="98">
        <v>1.98</v>
      </c>
      <c r="P19" s="98">
        <v>1.9</v>
      </c>
      <c r="Q19" s="99">
        <v>1.94</v>
      </c>
      <c r="R19" s="14"/>
      <c r="S19" s="98">
        <v>2.21</v>
      </c>
      <c r="T19" s="98">
        <v>2.2000000000000002</v>
      </c>
      <c r="U19" s="98">
        <v>2.16</v>
      </c>
      <c r="V19" s="98">
        <v>1.95</v>
      </c>
      <c r="W19" s="99">
        <v>1.9</v>
      </c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>
        <v>2.79</v>
      </c>
      <c r="C20" s="98">
        <v>2.8</v>
      </c>
      <c r="D20" s="98">
        <v>2.75</v>
      </c>
      <c r="E20" s="98">
        <v>2.4900000000000002</v>
      </c>
      <c r="F20" s="99">
        <v>2.54</v>
      </c>
      <c r="G20" s="25"/>
      <c r="H20" s="98">
        <v>1.87</v>
      </c>
      <c r="I20" s="98">
        <v>1.98</v>
      </c>
      <c r="J20" s="98">
        <v>2.0099999999999998</v>
      </c>
      <c r="K20" s="98">
        <v>2.04</v>
      </c>
      <c r="L20" s="98">
        <v>2.0499999999999998</v>
      </c>
      <c r="M20" s="98">
        <v>2.04</v>
      </c>
      <c r="N20" s="98">
        <v>2</v>
      </c>
      <c r="O20" s="98">
        <v>1.96</v>
      </c>
      <c r="P20" s="98">
        <v>1.96</v>
      </c>
      <c r="Q20" s="99">
        <v>1.97</v>
      </c>
      <c r="R20" s="14"/>
      <c r="S20" s="98">
        <v>2.29</v>
      </c>
      <c r="T20" s="98">
        <v>2.34</v>
      </c>
      <c r="U20" s="98">
        <v>2.17</v>
      </c>
      <c r="V20" s="98">
        <v>1.93</v>
      </c>
      <c r="W20" s="99">
        <v>1.84</v>
      </c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>
        <v>2.81</v>
      </c>
      <c r="C21" s="98">
        <v>2.77</v>
      </c>
      <c r="D21" s="98">
        <v>2.73</v>
      </c>
      <c r="E21" s="98">
        <v>2.5099999999999998</v>
      </c>
      <c r="F21" s="99">
        <v>2.5099999999999998</v>
      </c>
      <c r="G21" s="25"/>
      <c r="H21" s="98">
        <v>1.88</v>
      </c>
      <c r="I21" s="98">
        <v>1.99</v>
      </c>
      <c r="J21" s="98">
        <v>2.0499999999999998</v>
      </c>
      <c r="K21" s="98">
        <v>2.0099999999999998</v>
      </c>
      <c r="L21" s="98">
        <v>2.04</v>
      </c>
      <c r="M21" s="98">
        <v>2.04</v>
      </c>
      <c r="N21" s="98">
        <v>2.0099999999999998</v>
      </c>
      <c r="O21" s="98">
        <v>1.98</v>
      </c>
      <c r="P21" s="98">
        <v>1.92</v>
      </c>
      <c r="Q21" s="99">
        <v>1.91</v>
      </c>
      <c r="R21" s="14"/>
      <c r="S21" s="98">
        <v>2.2200000000000002</v>
      </c>
      <c r="T21" s="98">
        <v>2.25</v>
      </c>
      <c r="U21" s="98">
        <v>2.16</v>
      </c>
      <c r="V21" s="98">
        <v>1.97</v>
      </c>
      <c r="W21" s="99">
        <v>1.89</v>
      </c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>
        <v>2.82</v>
      </c>
      <c r="C22" s="98">
        <v>2.84</v>
      </c>
      <c r="D22" s="98">
        <v>2.81</v>
      </c>
      <c r="E22" s="98">
        <v>2.4900000000000002</v>
      </c>
      <c r="F22" s="99">
        <v>2.4900000000000002</v>
      </c>
      <c r="G22" s="25"/>
      <c r="H22" s="98">
        <v>1.84</v>
      </c>
      <c r="I22" s="98">
        <v>2.04</v>
      </c>
      <c r="J22" s="98">
        <v>2.0499999999999998</v>
      </c>
      <c r="K22" s="98">
        <v>2.0499999999999998</v>
      </c>
      <c r="L22" s="98">
        <v>2.0299999999999998</v>
      </c>
      <c r="M22" s="98">
        <v>2.0099999999999998</v>
      </c>
      <c r="N22" s="98">
        <v>2.0099999999999998</v>
      </c>
      <c r="O22" s="98">
        <v>1.98</v>
      </c>
      <c r="P22" s="98">
        <v>1.91</v>
      </c>
      <c r="Q22" s="99">
        <v>1.92</v>
      </c>
      <c r="R22" s="14"/>
      <c r="S22" s="98">
        <v>2.25</v>
      </c>
      <c r="T22" s="98">
        <v>2.25</v>
      </c>
      <c r="U22" s="98">
        <v>2.14</v>
      </c>
      <c r="V22" s="98">
        <v>1.93</v>
      </c>
      <c r="W22" s="99">
        <v>1.82</v>
      </c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>
        <v>2.79</v>
      </c>
      <c r="C23" s="117">
        <v>2.83</v>
      </c>
      <c r="D23" s="117">
        <v>2.76</v>
      </c>
      <c r="E23" s="117">
        <v>2.5299999999999998</v>
      </c>
      <c r="F23" s="118">
        <v>2.5</v>
      </c>
      <c r="G23" s="106"/>
      <c r="H23" s="117">
        <v>1.85</v>
      </c>
      <c r="I23" s="117">
        <v>1.97</v>
      </c>
      <c r="J23" s="117">
        <v>2.0099999999999998</v>
      </c>
      <c r="K23" s="117">
        <v>2.0099999999999998</v>
      </c>
      <c r="L23" s="117">
        <v>2.0099999999999998</v>
      </c>
      <c r="M23" s="117">
        <v>2.0299999999999998</v>
      </c>
      <c r="N23" s="117">
        <v>2.0099999999999998</v>
      </c>
      <c r="O23" s="117">
        <v>2</v>
      </c>
      <c r="P23" s="117">
        <v>1.95</v>
      </c>
      <c r="Q23" s="118">
        <v>1.87</v>
      </c>
      <c r="R23" s="107"/>
      <c r="S23" s="117">
        <v>2.25</v>
      </c>
      <c r="T23" s="117">
        <v>2.2799999999999998</v>
      </c>
      <c r="U23" s="117">
        <v>2.1</v>
      </c>
      <c r="V23" s="117">
        <v>1.92</v>
      </c>
      <c r="W23" s="118">
        <v>1.85</v>
      </c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0.37760000000000016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0.33330000000000126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1.1228000000000007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0.65837948717948747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0.51276923076923264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0.80860082304526804</v>
      </c>
      <c r="W28" s="177"/>
      <c r="X28" s="123" t="s">
        <v>19</v>
      </c>
      <c r="Y28" s="104" t="s">
        <v>20</v>
      </c>
      <c r="Z28" s="175" t="s">
        <v>85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2.1331495384615393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1.6613723076923137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1.0479466666666675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2.268*AB28/Z26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0.39999999999999991</v>
      </c>
      <c r="C33" s="67">
        <f t="shared" ref="C33:F33" si="0">C4-C14</f>
        <v>0.37000000000000011</v>
      </c>
      <c r="D33" s="67">
        <f t="shared" si="0"/>
        <v>0.37000000000000011</v>
      </c>
      <c r="E33" s="67">
        <f t="shared" si="0"/>
        <v>0.37000000000000011</v>
      </c>
      <c r="F33" s="68">
        <f t="shared" si="0"/>
        <v>0.37999999999999989</v>
      </c>
      <c r="G33" s="69" t="s">
        <v>56</v>
      </c>
      <c r="H33" s="22">
        <f>H4-H14</f>
        <v>0.37000000000000011</v>
      </c>
      <c r="I33" s="22">
        <f t="shared" ref="I33:Q33" si="1">I4-I14</f>
        <v>0.37000000000000011</v>
      </c>
      <c r="J33" s="22">
        <f t="shared" si="1"/>
        <v>0.32000000000000006</v>
      </c>
      <c r="K33" s="22">
        <f t="shared" si="1"/>
        <v>0.39000000000000012</v>
      </c>
      <c r="L33" s="22">
        <f t="shared" si="1"/>
        <v>0.2799999999999998</v>
      </c>
      <c r="M33" s="22">
        <f t="shared" si="1"/>
        <v>0.34000000000000008</v>
      </c>
      <c r="N33" s="22">
        <f t="shared" si="1"/>
        <v>0.3600000000000001</v>
      </c>
      <c r="O33" s="22">
        <f t="shared" si="1"/>
        <v>0.31999999999999984</v>
      </c>
      <c r="P33" s="22">
        <f t="shared" si="1"/>
        <v>0.30000000000000004</v>
      </c>
      <c r="Q33" s="70">
        <f t="shared" si="1"/>
        <v>0.34999999999999987</v>
      </c>
      <c r="R33" s="66" t="s">
        <v>52</v>
      </c>
      <c r="S33" s="67">
        <f>S4-S14</f>
        <v>1.2499999999999998</v>
      </c>
      <c r="T33" s="67">
        <f t="shared" ref="T33:W33" si="2">T4-T14</f>
        <v>1.2900000000000003</v>
      </c>
      <c r="U33" s="67">
        <f t="shared" si="2"/>
        <v>1.2800000000000002</v>
      </c>
      <c r="V33" s="67">
        <f t="shared" si="2"/>
        <v>1.27</v>
      </c>
      <c r="W33" s="68">
        <f t="shared" si="2"/>
        <v>1.2699999999999998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0.35999999999999988</v>
      </c>
      <c r="C34" s="54">
        <f t="shared" si="4"/>
        <v>0.3400000000000003</v>
      </c>
      <c r="D34" s="54">
        <f t="shared" si="4"/>
        <v>0.37000000000000011</v>
      </c>
      <c r="E34" s="54">
        <f t="shared" si="4"/>
        <v>0.35999999999999988</v>
      </c>
      <c r="F34" s="56">
        <f t="shared" si="4"/>
        <v>0.39000000000000012</v>
      </c>
      <c r="G34" s="71"/>
      <c r="H34" s="22">
        <f t="shared" ref="H34:Q42" si="5">H5-H15</f>
        <v>0.31000000000000005</v>
      </c>
      <c r="I34" s="22">
        <f t="shared" si="5"/>
        <v>0.37000000000000011</v>
      </c>
      <c r="J34" s="22">
        <f t="shared" si="5"/>
        <v>0.36000000000000032</v>
      </c>
      <c r="K34" s="22">
        <f t="shared" si="5"/>
        <v>0.31999999999999984</v>
      </c>
      <c r="L34" s="22">
        <f t="shared" si="5"/>
        <v>0.24000000000000021</v>
      </c>
      <c r="M34" s="22">
        <f t="shared" si="5"/>
        <v>0.30000000000000027</v>
      </c>
      <c r="N34" s="22">
        <f t="shared" si="5"/>
        <v>0.29000000000000004</v>
      </c>
      <c r="O34" s="22">
        <f t="shared" si="5"/>
        <v>0.43000000000000016</v>
      </c>
      <c r="P34" s="22">
        <f t="shared" si="5"/>
        <v>0.35000000000000031</v>
      </c>
      <c r="Q34" s="70">
        <f t="shared" si="5"/>
        <v>0.38999999999999968</v>
      </c>
      <c r="R34" s="55"/>
      <c r="S34" s="54">
        <f t="shared" ref="S34:W42" si="6">S5-S15</f>
        <v>1.25</v>
      </c>
      <c r="T34" s="54">
        <f t="shared" si="6"/>
        <v>1.31</v>
      </c>
      <c r="U34" s="54">
        <f t="shared" si="6"/>
        <v>1.3</v>
      </c>
      <c r="V34" s="54">
        <f t="shared" si="6"/>
        <v>1.24</v>
      </c>
      <c r="W34" s="56">
        <f t="shared" si="6"/>
        <v>1.2899999999999998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0.35000000000000009</v>
      </c>
      <c r="C35" s="54">
        <f t="shared" si="4"/>
        <v>0.33999999999999986</v>
      </c>
      <c r="D35" s="54">
        <f t="shared" si="4"/>
        <v>0.45000000000000018</v>
      </c>
      <c r="E35" s="54">
        <f t="shared" si="4"/>
        <v>0.39000000000000012</v>
      </c>
      <c r="F35" s="56">
        <f t="shared" si="4"/>
        <v>0.41999999999999993</v>
      </c>
      <c r="G35" s="71"/>
      <c r="H35" s="22">
        <f t="shared" si="5"/>
        <v>0.36999999999999988</v>
      </c>
      <c r="I35" s="22">
        <f t="shared" si="5"/>
        <v>0.35000000000000009</v>
      </c>
      <c r="J35" s="22">
        <f t="shared" si="5"/>
        <v>0.30000000000000027</v>
      </c>
      <c r="K35" s="22">
        <f t="shared" si="5"/>
        <v>0.35000000000000009</v>
      </c>
      <c r="L35" s="22">
        <f t="shared" si="5"/>
        <v>0.34000000000000008</v>
      </c>
      <c r="M35" s="22">
        <f t="shared" si="5"/>
        <v>0.33000000000000007</v>
      </c>
      <c r="N35" s="22">
        <f t="shared" si="5"/>
        <v>0.30000000000000027</v>
      </c>
      <c r="O35" s="22">
        <f t="shared" si="5"/>
        <v>0.32000000000000006</v>
      </c>
      <c r="P35" s="22">
        <f t="shared" si="5"/>
        <v>0.31999999999999984</v>
      </c>
      <c r="Q35" s="70">
        <f t="shared" si="5"/>
        <v>0.38999999999999968</v>
      </c>
      <c r="R35" s="55"/>
      <c r="S35" s="54">
        <f t="shared" si="6"/>
        <v>1.28</v>
      </c>
      <c r="T35" s="54">
        <f t="shared" si="6"/>
        <v>1.29</v>
      </c>
      <c r="U35" s="54">
        <f t="shared" si="6"/>
        <v>1.3499999999999999</v>
      </c>
      <c r="V35" s="54">
        <f t="shared" si="6"/>
        <v>1.26</v>
      </c>
      <c r="W35" s="56">
        <f t="shared" si="6"/>
        <v>1.27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0.35999999999999988</v>
      </c>
      <c r="C36" s="54">
        <f t="shared" si="4"/>
        <v>0.37999999999999989</v>
      </c>
      <c r="D36" s="54">
        <f t="shared" si="4"/>
        <v>0.33999999999999986</v>
      </c>
      <c r="E36" s="54">
        <f t="shared" si="4"/>
        <v>0.3400000000000003</v>
      </c>
      <c r="F36" s="56">
        <f t="shared" si="4"/>
        <v>0.41999999999999993</v>
      </c>
      <c r="G36" s="71"/>
      <c r="H36" s="22">
        <f t="shared" si="5"/>
        <v>0.28999999999999981</v>
      </c>
      <c r="I36" s="22">
        <f t="shared" si="5"/>
        <v>0.27</v>
      </c>
      <c r="J36" s="22">
        <f t="shared" si="5"/>
        <v>0.30000000000000027</v>
      </c>
      <c r="K36" s="22">
        <f t="shared" si="5"/>
        <v>0.33999999999999986</v>
      </c>
      <c r="L36" s="22">
        <f t="shared" si="5"/>
        <v>0.2200000000000002</v>
      </c>
      <c r="M36" s="22">
        <f t="shared" si="5"/>
        <v>0.30000000000000027</v>
      </c>
      <c r="N36" s="22">
        <f t="shared" si="5"/>
        <v>0.35000000000000009</v>
      </c>
      <c r="O36" s="22">
        <f t="shared" si="5"/>
        <v>0.2799999999999998</v>
      </c>
      <c r="P36" s="22">
        <f t="shared" si="5"/>
        <v>0.31000000000000005</v>
      </c>
      <c r="Q36" s="70">
        <f t="shared" si="5"/>
        <v>0.35999999999999988</v>
      </c>
      <c r="R36" s="55"/>
      <c r="S36" s="54">
        <f t="shared" si="6"/>
        <v>1.3</v>
      </c>
      <c r="T36" s="54">
        <f t="shared" si="6"/>
        <v>1.27</v>
      </c>
      <c r="U36" s="54">
        <f t="shared" si="6"/>
        <v>1.3</v>
      </c>
      <c r="V36" s="54">
        <f t="shared" si="6"/>
        <v>1.3</v>
      </c>
      <c r="W36" s="56">
        <f t="shared" si="6"/>
        <v>1.3299999999999998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0.46999999999999975</v>
      </c>
      <c r="C37" s="54">
        <f t="shared" si="4"/>
        <v>0.49000000000000021</v>
      </c>
      <c r="D37" s="54">
        <f t="shared" si="4"/>
        <v>0.37999999999999989</v>
      </c>
      <c r="E37" s="54">
        <f t="shared" si="4"/>
        <v>0.43000000000000016</v>
      </c>
      <c r="F37" s="56">
        <f t="shared" si="4"/>
        <v>0.38999999999999968</v>
      </c>
      <c r="G37" s="71"/>
      <c r="H37" s="22">
        <f t="shared" si="5"/>
        <v>0.4099999999999997</v>
      </c>
      <c r="I37" s="22">
        <f t="shared" si="5"/>
        <v>0.40000000000000013</v>
      </c>
      <c r="J37" s="22">
        <f t="shared" si="5"/>
        <v>0.35000000000000009</v>
      </c>
      <c r="K37" s="22">
        <f t="shared" si="5"/>
        <v>0.25</v>
      </c>
      <c r="L37" s="22">
        <f t="shared" si="5"/>
        <v>0.27</v>
      </c>
      <c r="M37" s="22">
        <f t="shared" si="5"/>
        <v>0.37000000000000011</v>
      </c>
      <c r="N37" s="22">
        <f t="shared" si="5"/>
        <v>0.32000000000000028</v>
      </c>
      <c r="O37" s="22">
        <f t="shared" si="5"/>
        <v>0.33999999999999986</v>
      </c>
      <c r="P37" s="22">
        <f t="shared" si="5"/>
        <v>0.29000000000000004</v>
      </c>
      <c r="Q37" s="70">
        <f t="shared" si="5"/>
        <v>0.33999999999999986</v>
      </c>
      <c r="R37" s="55"/>
      <c r="S37" s="54">
        <f t="shared" si="6"/>
        <v>1.32</v>
      </c>
      <c r="T37" s="54">
        <f t="shared" si="6"/>
        <v>1.3</v>
      </c>
      <c r="U37" s="54">
        <f t="shared" si="6"/>
        <v>1.23</v>
      </c>
      <c r="V37" s="54">
        <f t="shared" si="6"/>
        <v>1.32</v>
      </c>
      <c r="W37" s="56">
        <f t="shared" si="6"/>
        <v>1.2599999999999998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0.32000000000000028</v>
      </c>
      <c r="C38" s="54">
        <f t="shared" si="4"/>
        <v>0.39000000000000012</v>
      </c>
      <c r="D38" s="54">
        <f t="shared" si="4"/>
        <v>0.37999999999999989</v>
      </c>
      <c r="E38" s="54">
        <f t="shared" si="4"/>
        <v>0.39000000000000012</v>
      </c>
      <c r="F38" s="56">
        <f t="shared" si="4"/>
        <v>0.39999999999999991</v>
      </c>
      <c r="G38" s="71" t="s">
        <v>57</v>
      </c>
      <c r="H38" s="22">
        <f t="shared" si="5"/>
        <v>0.2200000000000002</v>
      </c>
      <c r="I38" s="22">
        <f t="shared" si="5"/>
        <v>0.39000000000000012</v>
      </c>
      <c r="J38" s="22">
        <f t="shared" si="5"/>
        <v>0.34999999999999987</v>
      </c>
      <c r="K38" s="22">
        <f t="shared" si="5"/>
        <v>0.31999999999999984</v>
      </c>
      <c r="L38" s="22">
        <f t="shared" si="5"/>
        <v>0.30000000000000027</v>
      </c>
      <c r="M38" s="22">
        <f t="shared" si="5"/>
        <v>0.26000000000000023</v>
      </c>
      <c r="N38" s="22">
        <f t="shared" si="5"/>
        <v>0.33000000000000007</v>
      </c>
      <c r="O38" s="22">
        <f t="shared" si="5"/>
        <v>0.31999999999999984</v>
      </c>
      <c r="P38" s="22">
        <f t="shared" si="5"/>
        <v>0.41000000000000014</v>
      </c>
      <c r="Q38" s="70">
        <f t="shared" si="5"/>
        <v>0.33999999999999986</v>
      </c>
      <c r="R38" s="55" t="s">
        <v>53</v>
      </c>
      <c r="S38" s="54">
        <f t="shared" si="6"/>
        <v>0.91999999999999993</v>
      </c>
      <c r="T38" s="54">
        <f t="shared" si="6"/>
        <v>0.92999999999999972</v>
      </c>
      <c r="U38" s="54">
        <f t="shared" si="6"/>
        <v>0.84999999999999964</v>
      </c>
      <c r="V38" s="54">
        <f t="shared" si="6"/>
        <v>0.92999999999999994</v>
      </c>
      <c r="W38" s="56">
        <f t="shared" si="6"/>
        <v>1.04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0.35999999999999988</v>
      </c>
      <c r="C39" s="54">
        <f t="shared" si="4"/>
        <v>0.37000000000000011</v>
      </c>
      <c r="D39" s="54">
        <f t="shared" si="4"/>
        <v>0.37000000000000011</v>
      </c>
      <c r="E39" s="54">
        <f t="shared" si="4"/>
        <v>0.36999999999999966</v>
      </c>
      <c r="F39" s="56">
        <f t="shared" si="4"/>
        <v>0.29000000000000004</v>
      </c>
      <c r="G39" s="71"/>
      <c r="H39" s="22">
        <f t="shared" si="5"/>
        <v>0.29000000000000004</v>
      </c>
      <c r="I39" s="22">
        <f t="shared" si="5"/>
        <v>0.35000000000000009</v>
      </c>
      <c r="J39" s="22">
        <f t="shared" si="5"/>
        <v>0.38000000000000034</v>
      </c>
      <c r="K39" s="22">
        <f t="shared" si="5"/>
        <v>0.35999999999999988</v>
      </c>
      <c r="L39" s="22">
        <f t="shared" si="5"/>
        <v>0.32000000000000028</v>
      </c>
      <c r="M39" s="22">
        <f t="shared" si="5"/>
        <v>0.37999999999999989</v>
      </c>
      <c r="N39" s="22">
        <f t="shared" si="5"/>
        <v>0.31000000000000005</v>
      </c>
      <c r="O39" s="22">
        <f t="shared" si="5"/>
        <v>0.39000000000000012</v>
      </c>
      <c r="P39" s="22">
        <f t="shared" si="5"/>
        <v>0.29999999999999982</v>
      </c>
      <c r="Q39" s="70">
        <f t="shared" si="5"/>
        <v>0.30999999999999983</v>
      </c>
      <c r="R39" s="55"/>
      <c r="S39" s="54">
        <f t="shared" si="6"/>
        <v>0.98</v>
      </c>
      <c r="T39" s="54">
        <f t="shared" si="6"/>
        <v>0.95000000000000018</v>
      </c>
      <c r="U39" s="54">
        <f t="shared" si="6"/>
        <v>0.95000000000000018</v>
      </c>
      <c r="V39" s="54">
        <f t="shared" si="6"/>
        <v>1.0000000000000002</v>
      </c>
      <c r="W39" s="56">
        <f t="shared" si="6"/>
        <v>1.03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0.33999999999999986</v>
      </c>
      <c r="C40" s="54">
        <f t="shared" si="4"/>
        <v>0.37000000000000011</v>
      </c>
      <c r="D40" s="54">
        <f t="shared" si="4"/>
        <v>0.39000000000000012</v>
      </c>
      <c r="E40" s="54">
        <f t="shared" si="4"/>
        <v>0.44000000000000039</v>
      </c>
      <c r="F40" s="56">
        <f t="shared" si="4"/>
        <v>0.32000000000000028</v>
      </c>
      <c r="G40" s="71"/>
      <c r="H40" s="22">
        <f t="shared" si="5"/>
        <v>0.36000000000000032</v>
      </c>
      <c r="I40" s="22">
        <f t="shared" si="5"/>
        <v>0.30000000000000004</v>
      </c>
      <c r="J40" s="22">
        <f t="shared" si="5"/>
        <v>0.32000000000000028</v>
      </c>
      <c r="K40" s="22">
        <f t="shared" si="5"/>
        <v>0.40000000000000036</v>
      </c>
      <c r="L40" s="22">
        <f t="shared" si="5"/>
        <v>0.39000000000000012</v>
      </c>
      <c r="M40" s="22">
        <f t="shared" si="5"/>
        <v>0.33999999999999986</v>
      </c>
      <c r="N40" s="22">
        <f t="shared" si="5"/>
        <v>0.35000000000000009</v>
      </c>
      <c r="O40" s="22">
        <f t="shared" si="5"/>
        <v>0.33000000000000007</v>
      </c>
      <c r="P40" s="22">
        <f t="shared" si="5"/>
        <v>0.37999999999999989</v>
      </c>
      <c r="Q40" s="70">
        <f t="shared" si="5"/>
        <v>0.36999999999999988</v>
      </c>
      <c r="R40" s="55"/>
      <c r="S40" s="54">
        <f t="shared" si="6"/>
        <v>0.91999999999999993</v>
      </c>
      <c r="T40" s="54">
        <f t="shared" si="6"/>
        <v>0.95000000000000018</v>
      </c>
      <c r="U40" s="54">
        <f t="shared" si="6"/>
        <v>0.98</v>
      </c>
      <c r="V40" s="54">
        <f t="shared" si="6"/>
        <v>0.94000000000000017</v>
      </c>
      <c r="W40" s="56">
        <f t="shared" si="6"/>
        <v>1.0200000000000002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0.43000000000000016</v>
      </c>
      <c r="C41" s="54">
        <f t="shared" si="4"/>
        <v>0.36000000000000032</v>
      </c>
      <c r="D41" s="54">
        <f t="shared" si="4"/>
        <v>0.39000000000000012</v>
      </c>
      <c r="E41" s="54">
        <f t="shared" si="4"/>
        <v>0.35999999999999988</v>
      </c>
      <c r="F41" s="56">
        <f t="shared" si="4"/>
        <v>0.29999999999999982</v>
      </c>
      <c r="G41" s="71"/>
      <c r="H41" s="22">
        <f t="shared" si="5"/>
        <v>0.32000000000000006</v>
      </c>
      <c r="I41" s="22">
        <f t="shared" si="5"/>
        <v>0.31999999999999984</v>
      </c>
      <c r="J41" s="22">
        <f t="shared" si="5"/>
        <v>0.30000000000000027</v>
      </c>
      <c r="K41" s="22">
        <f t="shared" si="5"/>
        <v>0.39000000000000012</v>
      </c>
      <c r="L41" s="22">
        <f t="shared" si="5"/>
        <v>0.38000000000000034</v>
      </c>
      <c r="M41" s="22">
        <f t="shared" si="5"/>
        <v>0.40000000000000036</v>
      </c>
      <c r="N41" s="22">
        <f t="shared" si="5"/>
        <v>0.37000000000000011</v>
      </c>
      <c r="O41" s="22">
        <f t="shared" si="5"/>
        <v>0.35000000000000009</v>
      </c>
      <c r="P41" s="22">
        <f t="shared" si="5"/>
        <v>0.34000000000000008</v>
      </c>
      <c r="Q41" s="70">
        <f t="shared" si="5"/>
        <v>0.39999999999999991</v>
      </c>
      <c r="R41" s="55"/>
      <c r="S41" s="54">
        <f t="shared" si="6"/>
        <v>0.87000000000000011</v>
      </c>
      <c r="T41" s="54">
        <f t="shared" si="6"/>
        <v>0.99000000000000021</v>
      </c>
      <c r="U41" s="54">
        <f t="shared" si="6"/>
        <v>0.98999999999999977</v>
      </c>
      <c r="V41" s="54">
        <f t="shared" si="6"/>
        <v>1.0000000000000002</v>
      </c>
      <c r="W41" s="56">
        <f t="shared" si="6"/>
        <v>0.99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0.45000000000000018</v>
      </c>
      <c r="C42" s="58">
        <f t="shared" si="4"/>
        <v>0.39999999999999991</v>
      </c>
      <c r="D42" s="58">
        <f t="shared" si="4"/>
        <v>0.39000000000000012</v>
      </c>
      <c r="E42" s="58">
        <f t="shared" si="4"/>
        <v>0.31000000000000005</v>
      </c>
      <c r="F42" s="59">
        <f t="shared" si="4"/>
        <v>0.33000000000000007</v>
      </c>
      <c r="G42" s="73"/>
      <c r="H42" s="36">
        <f t="shared" si="5"/>
        <v>0.29000000000000004</v>
      </c>
      <c r="I42" s="36">
        <f t="shared" si="5"/>
        <v>0.26</v>
      </c>
      <c r="J42" s="36">
        <f t="shared" si="5"/>
        <v>0.29000000000000004</v>
      </c>
      <c r="K42" s="36">
        <f t="shared" si="5"/>
        <v>0.37000000000000011</v>
      </c>
      <c r="L42" s="36">
        <f t="shared" si="5"/>
        <v>0.39000000000000012</v>
      </c>
      <c r="M42" s="36">
        <f t="shared" si="5"/>
        <v>0.31000000000000005</v>
      </c>
      <c r="N42" s="36">
        <f t="shared" si="5"/>
        <v>0.33000000000000007</v>
      </c>
      <c r="O42" s="36">
        <f t="shared" si="5"/>
        <v>0.20000000000000018</v>
      </c>
      <c r="P42" s="36">
        <f t="shared" si="5"/>
        <v>0.27000000000000024</v>
      </c>
      <c r="Q42" s="74">
        <f t="shared" si="5"/>
        <v>0.38999999999999968</v>
      </c>
      <c r="R42" s="57"/>
      <c r="S42" s="58">
        <f t="shared" si="6"/>
        <v>0.89999999999999991</v>
      </c>
      <c r="T42" s="58">
        <f t="shared" si="6"/>
        <v>0.92000000000000037</v>
      </c>
      <c r="U42" s="58">
        <f t="shared" si="6"/>
        <v>1.0499999999999998</v>
      </c>
      <c r="V42" s="58">
        <f t="shared" si="6"/>
        <v>0.91999999999999993</v>
      </c>
      <c r="W42" s="59">
        <f t="shared" si="6"/>
        <v>0.98999999999999977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0.38640000000000002</v>
      </c>
      <c r="C43" s="64" t="s">
        <v>51</v>
      </c>
      <c r="D43" s="60">
        <f>MAX(B33:F37)-MIN(B33:F37)</f>
        <v>0.15000000000000036</v>
      </c>
      <c r="E43" s="64" t="s">
        <v>50</v>
      </c>
      <c r="F43" s="61">
        <f>B43/(0.975/E27)</f>
        <v>0.67372307692307698</v>
      </c>
      <c r="G43" s="82" t="s">
        <v>65</v>
      </c>
      <c r="H43" s="60">
        <f>AVERAGE(H33:Q37)</f>
        <v>0.32980000000000004</v>
      </c>
      <c r="I43" s="64" t="s">
        <v>51</v>
      </c>
      <c r="J43" s="60">
        <f>MAX(H33:Q37)-MIN(H33:Q37)</f>
        <v>0.20999999999999996</v>
      </c>
      <c r="K43" s="64" t="s">
        <v>50</v>
      </c>
      <c r="L43" s="78">
        <f>H43/(0.975/K27)</f>
        <v>0.50738461538461543</v>
      </c>
      <c r="M43" s="79" t="s">
        <v>60</v>
      </c>
      <c r="N43" s="80">
        <f>1-(J43/2*H43)</f>
        <v>0.96537099999999998</v>
      </c>
      <c r="O43" s="84" t="s">
        <v>62</v>
      </c>
      <c r="P43" s="86">
        <f>MAX(H33:Q42)-MIN(H33:Q42)</f>
        <v>0.22999999999999998</v>
      </c>
      <c r="Q43" s="152"/>
      <c r="R43" s="82" t="s">
        <v>65</v>
      </c>
      <c r="S43" s="60">
        <f>AVERAGE(S33:W37)</f>
        <v>1.2852000000000001</v>
      </c>
      <c r="T43" s="64" t="s">
        <v>51</v>
      </c>
      <c r="U43" s="60">
        <f>MAX(S33:W37)-MIN(S33:W37)</f>
        <v>0.11999999999999988</v>
      </c>
      <c r="V43" s="64" t="s">
        <v>50</v>
      </c>
      <c r="W43" s="61">
        <f>S43/(0.975/V27)</f>
        <v>1.8454153846153847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Y43/(0.975/AB27)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0.3670000000000001</v>
      </c>
      <c r="C44" s="65" t="s">
        <v>51</v>
      </c>
      <c r="D44" s="62">
        <f>MAX(B38:F42)-MIN(B38:F42)</f>
        <v>0.16000000000000014</v>
      </c>
      <c r="E44" s="65" t="s">
        <v>50</v>
      </c>
      <c r="F44" s="63">
        <f>B44/(0.975/E27)</f>
        <v>0.63989743589743608</v>
      </c>
      <c r="G44" s="83" t="s">
        <v>64</v>
      </c>
      <c r="H44" s="62">
        <f>AVERAGE(H39:Q42)</f>
        <v>0.34000000000000014</v>
      </c>
      <c r="I44" s="65" t="s">
        <v>51</v>
      </c>
      <c r="J44" s="62">
        <f>MAX(H38:Q42)-MIN(H38:Q42)</f>
        <v>0.20999999999999996</v>
      </c>
      <c r="K44" s="65" t="s">
        <v>50</v>
      </c>
      <c r="L44" s="75">
        <f>H44/(0.975/K27)</f>
        <v>0.52307692307692322</v>
      </c>
      <c r="M44" s="76" t="s">
        <v>60</v>
      </c>
      <c r="N44" s="81">
        <f>1-(J44/2*H44)</f>
        <v>0.96429999999999993</v>
      </c>
      <c r="O44" s="85" t="s">
        <v>63</v>
      </c>
      <c r="P44" s="87">
        <f>1-(P43/2*AVERAGE(H43:H44))</f>
        <v>0.96148650000000002</v>
      </c>
      <c r="Q44" s="153"/>
      <c r="R44" s="83" t="s">
        <v>64</v>
      </c>
      <c r="S44" s="62">
        <f>AVERAGE(S39:W42)</f>
        <v>0.96699999999999997</v>
      </c>
      <c r="T44" s="65" t="s">
        <v>51</v>
      </c>
      <c r="U44" s="62">
        <f>MAX(S38:W42)-MIN(S38:W42)</f>
        <v>0.20000000000000018</v>
      </c>
      <c r="V44" s="65" t="s">
        <v>50</v>
      </c>
      <c r="W44" s="63">
        <f>S44/(0.975/V27)</f>
        <v>1.3885128205128203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Y44/(0.975/AB27)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527" priority="4" operator="notBetween">
      <formula>0.2</formula>
      <formula>0.404</formula>
    </cfRule>
  </conditionalFormatting>
  <conditionalFormatting sqref="E28">
    <cfRule type="cellIs" dxfId="526" priority="5" operator="notBetween">
      <formula>0.38</formula>
      <formula>0.72</formula>
    </cfRule>
  </conditionalFormatting>
  <conditionalFormatting sqref="K26">
    <cfRule type="cellIs" dxfId="525" priority="3" operator="notBetween">
      <formula>0.77</formula>
      <formula>0.91</formula>
    </cfRule>
  </conditionalFormatting>
  <conditionalFormatting sqref="K28">
    <cfRule type="cellIs" dxfId="524" priority="2" operator="notBetween">
      <formula>0.38</formula>
      <formula>0.72</formula>
    </cfRule>
  </conditionalFormatting>
  <conditionalFormatting sqref="AB26">
    <cfRule type="cellIs" dxfId="523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F45AE-EC92-4347-84F0-6CCE51E78AEA}">
  <sheetPr>
    <pageSetUpPr fitToPage="1"/>
  </sheetPr>
  <dimension ref="A1:AH46"/>
  <sheetViews>
    <sheetView zoomScaleNormal="100" workbookViewId="0">
      <selection activeCell="T20" sqref="T20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12.875" style="88" customWidth="1"/>
    <col min="20" max="20" width="14" style="88" customWidth="1"/>
    <col min="21" max="21" width="11.125" style="88" customWidth="1"/>
    <col min="22" max="22" width="13.75" style="88" customWidth="1"/>
    <col min="23" max="23" width="11.125" style="88" customWidth="1"/>
    <col min="24" max="24" width="13.25" style="88" customWidth="1"/>
    <col min="25" max="26" width="11.125" style="88" customWidth="1"/>
    <col min="27" max="27" width="12.875" style="88" customWidth="1"/>
    <col min="28" max="28" width="14" style="88" customWidth="1"/>
    <col min="29" max="29" width="11.125" style="88" customWidth="1"/>
    <col min="30" max="30" width="13.75" style="88" customWidth="1"/>
    <col min="31" max="31" width="11.125" style="88" customWidth="1"/>
    <col min="32" max="32" width="13.25" style="88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3.04</v>
      </c>
      <c r="C4" s="91">
        <v>3.16</v>
      </c>
      <c r="D4" s="91">
        <v>3.1</v>
      </c>
      <c r="E4" s="91">
        <v>2.95</v>
      </c>
      <c r="F4" s="95">
        <v>2.8</v>
      </c>
      <c r="G4" s="23" t="s">
        <v>74</v>
      </c>
      <c r="H4" s="91">
        <v>2.2000000000000002</v>
      </c>
      <c r="I4" s="91">
        <v>2.25</v>
      </c>
      <c r="J4" s="91">
        <v>2.34</v>
      </c>
      <c r="K4" s="91">
        <v>2.33</v>
      </c>
      <c r="L4" s="91">
        <v>2.38</v>
      </c>
      <c r="M4" s="91">
        <v>2.27</v>
      </c>
      <c r="N4" s="91">
        <v>2.38</v>
      </c>
      <c r="O4" s="91">
        <v>2.33</v>
      </c>
      <c r="P4" s="91">
        <v>2.2799999999999998</v>
      </c>
      <c r="Q4" s="95">
        <v>2.1800000000000002</v>
      </c>
      <c r="R4" s="108" t="s">
        <v>74</v>
      </c>
      <c r="S4" s="91">
        <v>3.07</v>
      </c>
      <c r="T4" s="91">
        <v>3.12</v>
      </c>
      <c r="U4" s="91">
        <v>3.11</v>
      </c>
      <c r="V4" s="91">
        <v>2.89</v>
      </c>
      <c r="W4" s="95">
        <v>2.81</v>
      </c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>
        <v>3.03</v>
      </c>
      <c r="C5" s="90">
        <v>3.14</v>
      </c>
      <c r="D5" s="90">
        <v>3.09</v>
      </c>
      <c r="E5" s="90">
        <v>2.84</v>
      </c>
      <c r="F5" s="94">
        <v>2.75</v>
      </c>
      <c r="G5" s="25"/>
      <c r="H5" s="91">
        <v>2.2000000000000002</v>
      </c>
      <c r="I5" s="90">
        <v>2.27</v>
      </c>
      <c r="J5" s="90">
        <v>2.3199999999999998</v>
      </c>
      <c r="K5" s="90">
        <v>2.35</v>
      </c>
      <c r="L5" s="90">
        <v>2.46</v>
      </c>
      <c r="M5" s="90">
        <v>2.4</v>
      </c>
      <c r="N5" s="90">
        <v>2.42</v>
      </c>
      <c r="O5" s="90">
        <v>2.34</v>
      </c>
      <c r="P5" s="90">
        <v>2.2999999999999998</v>
      </c>
      <c r="Q5" s="94">
        <v>2.2400000000000002</v>
      </c>
      <c r="R5" s="109"/>
      <c r="S5" s="91">
        <v>3.11</v>
      </c>
      <c r="T5" s="90">
        <v>3.2</v>
      </c>
      <c r="U5" s="90">
        <v>3.23</v>
      </c>
      <c r="V5" s="90">
        <v>2.95</v>
      </c>
      <c r="W5" s="94">
        <v>2.79</v>
      </c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>
        <v>3.08</v>
      </c>
      <c r="C6" s="90">
        <v>3.21</v>
      </c>
      <c r="D6" s="90">
        <v>3.16</v>
      </c>
      <c r="E6" s="90">
        <v>2.93</v>
      </c>
      <c r="F6" s="94">
        <v>2.78</v>
      </c>
      <c r="G6" s="25"/>
      <c r="H6" s="91">
        <v>2.19</v>
      </c>
      <c r="I6" s="90">
        <v>2.23</v>
      </c>
      <c r="J6" s="90">
        <v>2.38</v>
      </c>
      <c r="K6" s="90">
        <v>2.46</v>
      </c>
      <c r="L6" s="90">
        <v>2.34</v>
      </c>
      <c r="M6" s="90">
        <v>2.4</v>
      </c>
      <c r="N6" s="90">
        <v>2.5099999999999998</v>
      </c>
      <c r="O6" s="90">
        <v>2.42</v>
      </c>
      <c r="P6" s="90">
        <v>2.39</v>
      </c>
      <c r="Q6" s="94">
        <v>2.2799999999999998</v>
      </c>
      <c r="R6" s="109"/>
      <c r="S6" s="91">
        <v>3.08</v>
      </c>
      <c r="T6" s="90">
        <v>3.16</v>
      </c>
      <c r="U6" s="90">
        <v>3.21</v>
      </c>
      <c r="V6" s="90">
        <v>2.93</v>
      </c>
      <c r="W6" s="94">
        <v>2.83</v>
      </c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>
        <v>3.05</v>
      </c>
      <c r="C7" s="90">
        <v>3.12</v>
      </c>
      <c r="D7" s="90">
        <v>3.1</v>
      </c>
      <c r="E7" s="90">
        <v>2.91</v>
      </c>
      <c r="F7" s="94">
        <v>2.8</v>
      </c>
      <c r="G7" s="25"/>
      <c r="H7" s="91">
        <v>2.2999999999999998</v>
      </c>
      <c r="I7" s="90">
        <v>2.31</v>
      </c>
      <c r="J7" s="90">
        <v>2.34</v>
      </c>
      <c r="K7" s="90">
        <v>2.35</v>
      </c>
      <c r="L7" s="90">
        <v>2.37</v>
      </c>
      <c r="M7" s="90">
        <v>2.31</v>
      </c>
      <c r="N7" s="90">
        <v>2.4500000000000002</v>
      </c>
      <c r="O7" s="90">
        <v>2.48</v>
      </c>
      <c r="P7" s="90">
        <v>2.4300000000000002</v>
      </c>
      <c r="Q7" s="94">
        <v>2.27</v>
      </c>
      <c r="R7" s="109"/>
      <c r="S7" s="91">
        <v>3.13</v>
      </c>
      <c r="T7" s="90">
        <v>3.11</v>
      </c>
      <c r="U7" s="90">
        <v>3.14</v>
      </c>
      <c r="V7" s="90">
        <v>2.93</v>
      </c>
      <c r="W7" s="94">
        <v>2.77</v>
      </c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>
        <v>3.03</v>
      </c>
      <c r="C8" s="90">
        <v>3.16</v>
      </c>
      <c r="D8" s="90">
        <v>3.17</v>
      </c>
      <c r="E8" s="90">
        <v>2.92</v>
      </c>
      <c r="F8" s="94">
        <v>2.79</v>
      </c>
      <c r="G8" s="25"/>
      <c r="H8" s="91">
        <v>2.13</v>
      </c>
      <c r="I8" s="90">
        <v>2.2200000000000002</v>
      </c>
      <c r="J8" s="90">
        <v>2.27</v>
      </c>
      <c r="K8" s="90">
        <v>2.2799999999999998</v>
      </c>
      <c r="L8" s="90">
        <v>2.33</v>
      </c>
      <c r="M8" s="90">
        <v>2.35</v>
      </c>
      <c r="N8" s="90">
        <v>2.41</v>
      </c>
      <c r="O8" s="90">
        <v>2.36</v>
      </c>
      <c r="P8" s="90">
        <v>2.3199999999999998</v>
      </c>
      <c r="Q8" s="94">
        <v>2.2200000000000002</v>
      </c>
      <c r="R8" s="109"/>
      <c r="S8" s="91">
        <v>3.08</v>
      </c>
      <c r="T8" s="90">
        <v>3.09</v>
      </c>
      <c r="U8" s="90">
        <v>3.12</v>
      </c>
      <c r="V8" s="90">
        <v>2.89</v>
      </c>
      <c r="W8" s="94">
        <v>2.76</v>
      </c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>
        <v>3.13</v>
      </c>
      <c r="C9" s="90">
        <v>3.1</v>
      </c>
      <c r="D9" s="90">
        <v>3.07</v>
      </c>
      <c r="E9" s="90">
        <v>2.84</v>
      </c>
      <c r="F9" s="94">
        <v>2.8</v>
      </c>
      <c r="G9" s="25"/>
      <c r="H9" s="90">
        <v>2.29</v>
      </c>
      <c r="I9" s="90">
        <v>2.29</v>
      </c>
      <c r="J9" s="90">
        <v>2.2999999999999998</v>
      </c>
      <c r="K9" s="90">
        <v>2.34</v>
      </c>
      <c r="L9" s="90">
        <v>2.36</v>
      </c>
      <c r="M9" s="90">
        <v>2.34</v>
      </c>
      <c r="N9" s="90">
        <v>2.44</v>
      </c>
      <c r="O9" s="90">
        <v>2.34</v>
      </c>
      <c r="P9" s="90">
        <v>2.34</v>
      </c>
      <c r="Q9" s="94">
        <v>2.23</v>
      </c>
      <c r="R9" s="110"/>
      <c r="S9" s="90">
        <v>3.12</v>
      </c>
      <c r="T9" s="90">
        <v>3.18</v>
      </c>
      <c r="U9" s="90">
        <v>3.08</v>
      </c>
      <c r="V9" s="90">
        <v>2.85</v>
      </c>
      <c r="W9" s="94">
        <v>2.78</v>
      </c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>
        <v>3.15</v>
      </c>
      <c r="C10" s="90">
        <v>3.26</v>
      </c>
      <c r="D10" s="90">
        <v>3.08</v>
      </c>
      <c r="E10" s="90">
        <v>2.84</v>
      </c>
      <c r="F10" s="94">
        <v>2.85</v>
      </c>
      <c r="G10" s="31"/>
      <c r="H10" s="90">
        <v>2.2599999999999998</v>
      </c>
      <c r="I10" s="90">
        <v>2.2799999999999998</v>
      </c>
      <c r="J10" s="90">
        <v>2.3199999999999998</v>
      </c>
      <c r="K10" s="90">
        <v>2.38</v>
      </c>
      <c r="L10" s="90">
        <v>2.38</v>
      </c>
      <c r="M10" s="90">
        <v>2.35</v>
      </c>
      <c r="N10" s="90">
        <v>2.46</v>
      </c>
      <c r="O10" s="90">
        <v>2.33</v>
      </c>
      <c r="P10" s="90">
        <v>2.37</v>
      </c>
      <c r="Q10" s="94">
        <v>2.21</v>
      </c>
      <c r="R10" s="111"/>
      <c r="S10" s="90">
        <v>3.18</v>
      </c>
      <c r="T10" s="90">
        <v>3.16</v>
      </c>
      <c r="U10" s="90">
        <v>3.06</v>
      </c>
      <c r="V10" s="90">
        <v>2.84</v>
      </c>
      <c r="W10" s="94">
        <v>2.84</v>
      </c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>
        <v>3.12</v>
      </c>
      <c r="C11" s="96">
        <v>3.16</v>
      </c>
      <c r="D11" s="96">
        <v>3.09</v>
      </c>
      <c r="E11" s="96">
        <v>2.99</v>
      </c>
      <c r="F11" s="97">
        <v>2.8</v>
      </c>
      <c r="G11" s="23"/>
      <c r="H11" s="96">
        <v>2.27</v>
      </c>
      <c r="I11" s="96">
        <v>2.2999999999999998</v>
      </c>
      <c r="J11" s="96">
        <v>2.36</v>
      </c>
      <c r="K11" s="96">
        <v>2.42</v>
      </c>
      <c r="L11" s="96">
        <v>2.38</v>
      </c>
      <c r="M11" s="96">
        <v>2.4</v>
      </c>
      <c r="N11" s="96">
        <v>2.4500000000000002</v>
      </c>
      <c r="O11" s="96">
        <v>2.4</v>
      </c>
      <c r="P11" s="96">
        <v>2.4</v>
      </c>
      <c r="Q11" s="97">
        <v>2.2000000000000002</v>
      </c>
      <c r="R11" s="109"/>
      <c r="S11" s="96">
        <v>3.14</v>
      </c>
      <c r="T11" s="96">
        <v>3.2</v>
      </c>
      <c r="U11" s="96">
        <v>3.09</v>
      </c>
      <c r="V11" s="96">
        <v>2.89</v>
      </c>
      <c r="W11" s="97">
        <v>2.82</v>
      </c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>
        <v>3.14</v>
      </c>
      <c r="C12" s="90">
        <v>3.18</v>
      </c>
      <c r="D12" s="90">
        <v>3.03</v>
      </c>
      <c r="E12" s="90">
        <v>2.85</v>
      </c>
      <c r="F12" s="94">
        <v>2.86</v>
      </c>
      <c r="G12" s="25"/>
      <c r="H12" s="90">
        <v>2.35</v>
      </c>
      <c r="I12" s="90">
        <v>2.2799999999999998</v>
      </c>
      <c r="J12" s="90">
        <v>2.4</v>
      </c>
      <c r="K12" s="90">
        <v>2.35</v>
      </c>
      <c r="L12" s="90">
        <v>2.35</v>
      </c>
      <c r="M12" s="90">
        <v>2.38</v>
      </c>
      <c r="N12" s="90">
        <v>2.4500000000000002</v>
      </c>
      <c r="O12" s="90">
        <v>2.38</v>
      </c>
      <c r="P12" s="90">
        <v>2.4</v>
      </c>
      <c r="Q12" s="94">
        <v>2.23</v>
      </c>
      <c r="R12" s="109"/>
      <c r="S12" s="90">
        <v>3.2</v>
      </c>
      <c r="T12" s="90">
        <v>3.2</v>
      </c>
      <c r="U12" s="90">
        <v>3.08</v>
      </c>
      <c r="V12" s="90">
        <v>2.88</v>
      </c>
      <c r="W12" s="94">
        <v>2.84</v>
      </c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>
        <v>3.17</v>
      </c>
      <c r="C13" s="92">
        <v>3.18</v>
      </c>
      <c r="D13" s="92">
        <v>3.21</v>
      </c>
      <c r="E13" s="92">
        <v>2.9</v>
      </c>
      <c r="F13" s="93">
        <v>2.81</v>
      </c>
      <c r="G13" s="33"/>
      <c r="H13" s="92">
        <v>2.33</v>
      </c>
      <c r="I13" s="92">
        <v>2.25</v>
      </c>
      <c r="J13" s="92">
        <v>2.31</v>
      </c>
      <c r="K13" s="92">
        <v>2.33</v>
      </c>
      <c r="L13" s="92">
        <v>2.38</v>
      </c>
      <c r="M13" s="92">
        <v>2.25</v>
      </c>
      <c r="N13" s="92">
        <v>2.3199999999999998</v>
      </c>
      <c r="O13" s="92">
        <v>2.29</v>
      </c>
      <c r="P13" s="92">
        <v>2.2799999999999998</v>
      </c>
      <c r="Q13" s="93">
        <v>2.17</v>
      </c>
      <c r="R13" s="112"/>
      <c r="S13" s="92">
        <v>3.18</v>
      </c>
      <c r="T13" s="92">
        <v>3.16</v>
      </c>
      <c r="U13" s="92">
        <v>3.14</v>
      </c>
      <c r="V13" s="92">
        <v>2.93</v>
      </c>
      <c r="W13" s="93">
        <v>2.78</v>
      </c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>
        <v>2.67</v>
      </c>
      <c r="C14" s="115">
        <v>2.75</v>
      </c>
      <c r="D14" s="115">
        <v>2.73</v>
      </c>
      <c r="E14" s="115">
        <v>2.54</v>
      </c>
      <c r="F14" s="116">
        <v>2.41</v>
      </c>
      <c r="G14" s="113" t="s">
        <v>75</v>
      </c>
      <c r="H14" s="115">
        <v>1.84</v>
      </c>
      <c r="I14" s="115">
        <v>1.86</v>
      </c>
      <c r="J14" s="115">
        <v>1.99</v>
      </c>
      <c r="K14" s="115">
        <v>1.94</v>
      </c>
      <c r="L14" s="115">
        <v>1.94</v>
      </c>
      <c r="M14" s="115">
        <v>1.99</v>
      </c>
      <c r="N14" s="115">
        <v>1.99</v>
      </c>
      <c r="O14" s="115">
        <v>2.0299999999999998</v>
      </c>
      <c r="P14" s="115">
        <v>1.93</v>
      </c>
      <c r="Q14" s="116">
        <v>1.83</v>
      </c>
      <c r="R14" s="113" t="s">
        <v>75</v>
      </c>
      <c r="S14" s="114">
        <v>1.84</v>
      </c>
      <c r="T14" s="115">
        <v>1.85</v>
      </c>
      <c r="U14" s="115">
        <v>1.84</v>
      </c>
      <c r="V14" s="115">
        <v>1.64</v>
      </c>
      <c r="W14" s="116">
        <v>1.52</v>
      </c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>
        <v>2.71</v>
      </c>
      <c r="C15" s="98">
        <v>2.76</v>
      </c>
      <c r="D15" s="98">
        <v>2.76</v>
      </c>
      <c r="E15" s="98">
        <v>2.5499999999999998</v>
      </c>
      <c r="F15" s="99">
        <v>2.4500000000000002</v>
      </c>
      <c r="G15" s="25"/>
      <c r="H15" s="98">
        <v>1.87</v>
      </c>
      <c r="I15" s="98">
        <v>1.95</v>
      </c>
      <c r="J15" s="98">
        <v>2.04</v>
      </c>
      <c r="K15" s="98">
        <v>2.06</v>
      </c>
      <c r="L15" s="98">
        <v>2.08</v>
      </c>
      <c r="M15" s="98">
        <v>2.06</v>
      </c>
      <c r="N15" s="98">
        <v>2.1</v>
      </c>
      <c r="O15" s="98">
        <v>2.13</v>
      </c>
      <c r="P15" s="98">
        <v>2.06</v>
      </c>
      <c r="Q15" s="99">
        <v>1.93</v>
      </c>
      <c r="R15" s="14"/>
      <c r="S15" s="98">
        <v>1.83</v>
      </c>
      <c r="T15" s="98">
        <v>1.9</v>
      </c>
      <c r="U15" s="98">
        <v>1.89</v>
      </c>
      <c r="V15" s="98">
        <v>1.66</v>
      </c>
      <c r="W15" s="99">
        <v>1.51</v>
      </c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>
        <v>2.71</v>
      </c>
      <c r="C16" s="98">
        <v>2.82</v>
      </c>
      <c r="D16" s="98">
        <v>2.73</v>
      </c>
      <c r="E16" s="98">
        <v>2.59</v>
      </c>
      <c r="F16" s="99">
        <v>2.4500000000000002</v>
      </c>
      <c r="G16" s="25"/>
      <c r="H16" s="98">
        <v>1.85</v>
      </c>
      <c r="I16" s="98">
        <v>1.93</v>
      </c>
      <c r="J16" s="98">
        <v>2.0099999999999998</v>
      </c>
      <c r="K16" s="98">
        <v>2.0699999999999998</v>
      </c>
      <c r="L16" s="98">
        <v>2.06</v>
      </c>
      <c r="M16" s="98">
        <v>2.04</v>
      </c>
      <c r="N16" s="98">
        <v>2.0499999999999998</v>
      </c>
      <c r="O16" s="98">
        <v>2.13</v>
      </c>
      <c r="P16" s="98">
        <v>2.09</v>
      </c>
      <c r="Q16" s="99">
        <v>2.0299999999999998</v>
      </c>
      <c r="R16" s="14"/>
      <c r="S16" s="98">
        <v>1.8</v>
      </c>
      <c r="T16" s="98">
        <v>1.88</v>
      </c>
      <c r="U16" s="98">
        <v>1.85</v>
      </c>
      <c r="V16" s="98">
        <v>1.65</v>
      </c>
      <c r="W16" s="99">
        <v>1.53</v>
      </c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>
        <v>2.71</v>
      </c>
      <c r="C17" s="98">
        <v>2.74</v>
      </c>
      <c r="D17" s="98">
        <v>2.75</v>
      </c>
      <c r="E17" s="98">
        <v>2.58</v>
      </c>
      <c r="F17" s="99">
        <v>2.38</v>
      </c>
      <c r="G17" s="25"/>
      <c r="H17" s="98">
        <v>1.88</v>
      </c>
      <c r="I17" s="98">
        <v>1.92</v>
      </c>
      <c r="J17" s="98">
        <v>1.96</v>
      </c>
      <c r="K17" s="98">
        <v>2.1</v>
      </c>
      <c r="L17" s="98">
        <v>2.0299999999999998</v>
      </c>
      <c r="M17" s="98">
        <v>2.04</v>
      </c>
      <c r="N17" s="98">
        <v>2.08</v>
      </c>
      <c r="O17" s="98">
        <v>2.08</v>
      </c>
      <c r="P17" s="98">
        <v>2</v>
      </c>
      <c r="Q17" s="99">
        <v>1.91</v>
      </c>
      <c r="R17" s="14"/>
      <c r="S17" s="98">
        <v>1.83</v>
      </c>
      <c r="T17" s="98">
        <v>1.84</v>
      </c>
      <c r="U17" s="98">
        <v>1.86</v>
      </c>
      <c r="V17" s="98">
        <v>1.67</v>
      </c>
      <c r="W17" s="99">
        <v>1.51</v>
      </c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>
        <v>2.62</v>
      </c>
      <c r="C18" s="98">
        <v>2.74</v>
      </c>
      <c r="D18" s="98">
        <v>2.69</v>
      </c>
      <c r="E18" s="98">
        <v>2.5099999999999998</v>
      </c>
      <c r="F18" s="99">
        <v>2.41</v>
      </c>
      <c r="G18" s="25"/>
      <c r="H18" s="98">
        <v>1.83</v>
      </c>
      <c r="I18" s="98">
        <v>1.85</v>
      </c>
      <c r="J18" s="98">
        <v>1.91</v>
      </c>
      <c r="K18" s="98">
        <v>1.96</v>
      </c>
      <c r="L18" s="98">
        <v>2</v>
      </c>
      <c r="M18" s="98">
        <v>1.96</v>
      </c>
      <c r="N18" s="98">
        <v>1.99</v>
      </c>
      <c r="O18" s="98">
        <v>2</v>
      </c>
      <c r="P18" s="98">
        <v>1.92</v>
      </c>
      <c r="Q18" s="99">
        <v>1.81</v>
      </c>
      <c r="R18" s="14"/>
      <c r="S18" s="98">
        <v>1.84</v>
      </c>
      <c r="T18" s="98">
        <v>1.85</v>
      </c>
      <c r="U18" s="98">
        <v>1.87</v>
      </c>
      <c r="V18" s="98">
        <v>1.63</v>
      </c>
      <c r="W18" s="99">
        <v>1.53</v>
      </c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>
        <v>2.77</v>
      </c>
      <c r="C19" s="98">
        <v>2.81</v>
      </c>
      <c r="D19" s="98">
        <v>2.77</v>
      </c>
      <c r="E19" s="98">
        <v>2.5299999999999998</v>
      </c>
      <c r="F19" s="99">
        <v>2.5</v>
      </c>
      <c r="G19" s="25"/>
      <c r="H19" s="98">
        <v>1.87</v>
      </c>
      <c r="I19" s="98">
        <v>1.86</v>
      </c>
      <c r="J19" s="98">
        <v>1.97</v>
      </c>
      <c r="K19" s="98">
        <v>1.97</v>
      </c>
      <c r="L19" s="98">
        <v>2.0099999999999998</v>
      </c>
      <c r="M19" s="98">
        <v>2.02</v>
      </c>
      <c r="N19" s="98">
        <v>2.04</v>
      </c>
      <c r="O19" s="98">
        <v>2</v>
      </c>
      <c r="P19" s="98">
        <v>1.99</v>
      </c>
      <c r="Q19" s="99">
        <v>1.87</v>
      </c>
      <c r="R19" s="14"/>
      <c r="S19" s="98">
        <v>2.19</v>
      </c>
      <c r="T19" s="98">
        <v>2.25</v>
      </c>
      <c r="U19" s="98">
        <v>2.14</v>
      </c>
      <c r="V19" s="98">
        <v>1.92</v>
      </c>
      <c r="W19" s="99">
        <v>1.84</v>
      </c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>
        <v>2.83</v>
      </c>
      <c r="C20" s="98">
        <v>2.84</v>
      </c>
      <c r="D20" s="98">
        <v>2.75</v>
      </c>
      <c r="E20" s="98">
        <v>2.5</v>
      </c>
      <c r="F20" s="99">
        <v>2.46</v>
      </c>
      <c r="G20" s="25"/>
      <c r="H20" s="98">
        <v>1.9</v>
      </c>
      <c r="I20" s="98">
        <v>1.87</v>
      </c>
      <c r="J20" s="98">
        <v>1.98</v>
      </c>
      <c r="K20" s="98">
        <v>1.99</v>
      </c>
      <c r="L20" s="98">
        <v>2.0499999999999998</v>
      </c>
      <c r="M20" s="98">
        <v>2.06</v>
      </c>
      <c r="N20" s="98">
        <v>2.0699999999999998</v>
      </c>
      <c r="O20" s="98">
        <v>2.04</v>
      </c>
      <c r="P20" s="98">
        <v>2.0299999999999998</v>
      </c>
      <c r="Q20" s="99">
        <v>1.86</v>
      </c>
      <c r="R20" s="14"/>
      <c r="S20" s="98">
        <v>2.25</v>
      </c>
      <c r="T20" s="98">
        <v>2.2999999999999998</v>
      </c>
      <c r="U20" s="98">
        <v>2.16</v>
      </c>
      <c r="V20" s="98">
        <v>1.89</v>
      </c>
      <c r="W20" s="99">
        <v>1.82</v>
      </c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>
        <v>2.76</v>
      </c>
      <c r="C21" s="98">
        <v>2.79</v>
      </c>
      <c r="D21" s="98">
        <v>2.69</v>
      </c>
      <c r="E21" s="98">
        <v>2.5299999999999998</v>
      </c>
      <c r="F21" s="99">
        <v>2.44</v>
      </c>
      <c r="G21" s="25"/>
      <c r="H21" s="98">
        <v>1.92</v>
      </c>
      <c r="I21" s="98">
        <v>1.93</v>
      </c>
      <c r="J21" s="98">
        <v>1.97</v>
      </c>
      <c r="K21" s="98">
        <v>1.98</v>
      </c>
      <c r="L21" s="98">
        <v>2.0499999999999998</v>
      </c>
      <c r="M21" s="98">
        <v>2.06</v>
      </c>
      <c r="N21" s="98">
        <v>2.04</v>
      </c>
      <c r="O21" s="98">
        <v>2.02</v>
      </c>
      <c r="P21" s="98">
        <v>2.02</v>
      </c>
      <c r="Q21" s="99">
        <v>1.87</v>
      </c>
      <c r="R21" s="14"/>
      <c r="S21" s="98">
        <v>2.29</v>
      </c>
      <c r="T21" s="98">
        <v>2.29</v>
      </c>
      <c r="U21" s="98">
        <v>2.16</v>
      </c>
      <c r="V21" s="98">
        <v>1.89</v>
      </c>
      <c r="W21" s="99">
        <v>1.83</v>
      </c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>
        <v>2.77</v>
      </c>
      <c r="C22" s="98">
        <v>2.84</v>
      </c>
      <c r="D22" s="98">
        <v>2.78</v>
      </c>
      <c r="E22" s="98">
        <v>2.5099999999999998</v>
      </c>
      <c r="F22" s="99">
        <v>2.5</v>
      </c>
      <c r="G22" s="25"/>
      <c r="H22" s="98">
        <v>1.89</v>
      </c>
      <c r="I22" s="98">
        <v>1.92</v>
      </c>
      <c r="J22" s="98">
        <v>2.0099999999999998</v>
      </c>
      <c r="K22" s="98">
        <v>1.98</v>
      </c>
      <c r="L22" s="98">
        <v>2.06</v>
      </c>
      <c r="M22" s="98">
        <v>2.04</v>
      </c>
      <c r="N22" s="98">
        <v>2.0699999999999998</v>
      </c>
      <c r="O22" s="98">
        <v>2.06</v>
      </c>
      <c r="P22" s="98">
        <v>2.04</v>
      </c>
      <c r="Q22" s="99">
        <v>1.85</v>
      </c>
      <c r="R22" s="14"/>
      <c r="S22" s="98">
        <v>2.2799999999999998</v>
      </c>
      <c r="T22" s="98">
        <v>2.2799999999999998</v>
      </c>
      <c r="U22" s="98">
        <v>2.14</v>
      </c>
      <c r="V22" s="98">
        <v>1.92</v>
      </c>
      <c r="W22" s="99">
        <v>1.88</v>
      </c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>
        <v>2.82</v>
      </c>
      <c r="C23" s="117">
        <v>2.83</v>
      </c>
      <c r="D23" s="117">
        <v>2.79</v>
      </c>
      <c r="E23" s="117">
        <v>2.54</v>
      </c>
      <c r="F23" s="118">
        <v>2.4300000000000002</v>
      </c>
      <c r="G23" s="106"/>
      <c r="H23" s="117">
        <v>1.87</v>
      </c>
      <c r="I23" s="117">
        <v>1.92</v>
      </c>
      <c r="J23" s="117">
        <v>1.98</v>
      </c>
      <c r="K23" s="117">
        <v>2</v>
      </c>
      <c r="L23" s="117">
        <v>2.02</v>
      </c>
      <c r="M23" s="117">
        <v>1.99</v>
      </c>
      <c r="N23" s="117">
        <v>2.0699999999999998</v>
      </c>
      <c r="O23" s="117">
        <v>1.98</v>
      </c>
      <c r="P23" s="117">
        <v>1.94</v>
      </c>
      <c r="Q23" s="118">
        <v>1.83</v>
      </c>
      <c r="R23" s="107"/>
      <c r="S23" s="117">
        <v>2.2599999999999998</v>
      </c>
      <c r="T23" s="117">
        <v>2.27</v>
      </c>
      <c r="U23" s="117">
        <v>2.11</v>
      </c>
      <c r="V23" s="117">
        <v>1.89</v>
      </c>
      <c r="W23" s="118">
        <v>1.85</v>
      </c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0.36360000000000081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0.35070000000000046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1.1082000000000007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0.63396923076923217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0.53953846153846219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0.79808641975308692</v>
      </c>
      <c r="W28" s="177"/>
      <c r="X28" s="123" t="s">
        <v>19</v>
      </c>
      <c r="Y28" s="104" t="s">
        <v>20</v>
      </c>
      <c r="Z28" s="175" t="s">
        <v>85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2.0540603076923123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1.7481046153846174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1.0343200000000006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2.268*AB28/Z26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0.37000000000000011</v>
      </c>
      <c r="C33" s="67">
        <f t="shared" ref="C33:F33" si="0">C4-C14</f>
        <v>0.41000000000000014</v>
      </c>
      <c r="D33" s="67">
        <f t="shared" si="0"/>
        <v>0.37000000000000011</v>
      </c>
      <c r="E33" s="67">
        <f t="shared" si="0"/>
        <v>0.41000000000000014</v>
      </c>
      <c r="F33" s="68">
        <f t="shared" si="0"/>
        <v>0.38999999999999968</v>
      </c>
      <c r="G33" s="69" t="s">
        <v>56</v>
      </c>
      <c r="H33" s="22">
        <f>H4-H14</f>
        <v>0.3600000000000001</v>
      </c>
      <c r="I33" s="22">
        <f t="shared" ref="I33:Q33" si="1">I4-I14</f>
        <v>0.3899999999999999</v>
      </c>
      <c r="J33" s="22">
        <f t="shared" si="1"/>
        <v>0.34999999999999987</v>
      </c>
      <c r="K33" s="22">
        <f t="shared" si="1"/>
        <v>0.39000000000000012</v>
      </c>
      <c r="L33" s="22">
        <f t="shared" si="1"/>
        <v>0.43999999999999995</v>
      </c>
      <c r="M33" s="22">
        <f t="shared" si="1"/>
        <v>0.28000000000000003</v>
      </c>
      <c r="N33" s="22">
        <f t="shared" si="1"/>
        <v>0.3899999999999999</v>
      </c>
      <c r="O33" s="22">
        <f t="shared" si="1"/>
        <v>0.30000000000000027</v>
      </c>
      <c r="P33" s="22">
        <f t="shared" si="1"/>
        <v>0.34999999999999987</v>
      </c>
      <c r="Q33" s="70">
        <f t="shared" si="1"/>
        <v>0.35000000000000009</v>
      </c>
      <c r="R33" s="66" t="s">
        <v>52</v>
      </c>
      <c r="S33" s="67">
        <f>S4-S14</f>
        <v>1.2299999999999998</v>
      </c>
      <c r="T33" s="67">
        <f t="shared" ref="T33:W33" si="2">T4-T14</f>
        <v>1.27</v>
      </c>
      <c r="U33" s="67">
        <f t="shared" si="2"/>
        <v>1.2699999999999998</v>
      </c>
      <c r="V33" s="67">
        <f t="shared" si="2"/>
        <v>1.2500000000000002</v>
      </c>
      <c r="W33" s="68">
        <f t="shared" si="2"/>
        <v>1.29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0.31999999999999984</v>
      </c>
      <c r="C34" s="54">
        <f t="shared" si="4"/>
        <v>0.38000000000000034</v>
      </c>
      <c r="D34" s="54">
        <f t="shared" si="4"/>
        <v>0.33000000000000007</v>
      </c>
      <c r="E34" s="54">
        <f t="shared" si="4"/>
        <v>0.29000000000000004</v>
      </c>
      <c r="F34" s="56">
        <f t="shared" si="4"/>
        <v>0.29999999999999982</v>
      </c>
      <c r="G34" s="71"/>
      <c r="H34" s="22">
        <f t="shared" ref="H34:Q42" si="5">H5-H15</f>
        <v>0.33000000000000007</v>
      </c>
      <c r="I34" s="22">
        <f t="shared" si="5"/>
        <v>0.32000000000000006</v>
      </c>
      <c r="J34" s="22">
        <f t="shared" si="5"/>
        <v>0.2799999999999998</v>
      </c>
      <c r="K34" s="22">
        <f t="shared" si="5"/>
        <v>0.29000000000000004</v>
      </c>
      <c r="L34" s="22">
        <f t="shared" si="5"/>
        <v>0.37999999999999989</v>
      </c>
      <c r="M34" s="22">
        <f t="shared" si="5"/>
        <v>0.33999999999999986</v>
      </c>
      <c r="N34" s="22">
        <f t="shared" si="5"/>
        <v>0.31999999999999984</v>
      </c>
      <c r="O34" s="22">
        <f t="shared" si="5"/>
        <v>0.20999999999999996</v>
      </c>
      <c r="P34" s="22">
        <f t="shared" si="5"/>
        <v>0.23999999999999977</v>
      </c>
      <c r="Q34" s="70">
        <f t="shared" si="5"/>
        <v>0.31000000000000028</v>
      </c>
      <c r="R34" s="55"/>
      <c r="S34" s="54">
        <f t="shared" ref="S34:W42" si="6">S5-S15</f>
        <v>1.2799999999999998</v>
      </c>
      <c r="T34" s="54">
        <f t="shared" si="6"/>
        <v>1.3000000000000003</v>
      </c>
      <c r="U34" s="54">
        <f t="shared" si="6"/>
        <v>1.34</v>
      </c>
      <c r="V34" s="54">
        <f t="shared" si="6"/>
        <v>1.2900000000000003</v>
      </c>
      <c r="W34" s="56">
        <f t="shared" si="6"/>
        <v>1.28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0.37000000000000011</v>
      </c>
      <c r="C35" s="54">
        <f t="shared" si="4"/>
        <v>0.39000000000000012</v>
      </c>
      <c r="D35" s="54">
        <f t="shared" si="4"/>
        <v>0.43000000000000016</v>
      </c>
      <c r="E35" s="54">
        <f t="shared" si="4"/>
        <v>0.3400000000000003</v>
      </c>
      <c r="F35" s="56">
        <f t="shared" si="4"/>
        <v>0.32999999999999963</v>
      </c>
      <c r="G35" s="71"/>
      <c r="H35" s="22">
        <f t="shared" si="5"/>
        <v>0.33999999999999986</v>
      </c>
      <c r="I35" s="22">
        <f t="shared" si="5"/>
        <v>0.30000000000000004</v>
      </c>
      <c r="J35" s="22">
        <f t="shared" si="5"/>
        <v>0.37000000000000011</v>
      </c>
      <c r="K35" s="22">
        <f t="shared" si="5"/>
        <v>0.39000000000000012</v>
      </c>
      <c r="L35" s="22">
        <f t="shared" si="5"/>
        <v>0.2799999999999998</v>
      </c>
      <c r="M35" s="22">
        <f t="shared" si="5"/>
        <v>0.35999999999999988</v>
      </c>
      <c r="N35" s="22">
        <f t="shared" si="5"/>
        <v>0.45999999999999996</v>
      </c>
      <c r="O35" s="22">
        <f t="shared" si="5"/>
        <v>0.29000000000000004</v>
      </c>
      <c r="P35" s="22">
        <f t="shared" si="5"/>
        <v>0.30000000000000027</v>
      </c>
      <c r="Q35" s="70">
        <f t="shared" si="5"/>
        <v>0.25</v>
      </c>
      <c r="R35" s="55"/>
      <c r="S35" s="54">
        <f t="shared" si="6"/>
        <v>1.28</v>
      </c>
      <c r="T35" s="54">
        <f t="shared" si="6"/>
        <v>1.2800000000000002</v>
      </c>
      <c r="U35" s="54">
        <f t="shared" si="6"/>
        <v>1.3599999999999999</v>
      </c>
      <c r="V35" s="54">
        <f t="shared" si="6"/>
        <v>1.2800000000000002</v>
      </c>
      <c r="W35" s="56">
        <f t="shared" si="6"/>
        <v>1.3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0.33999999999999986</v>
      </c>
      <c r="C36" s="54">
        <f t="shared" si="4"/>
        <v>0.37999999999999989</v>
      </c>
      <c r="D36" s="54">
        <f t="shared" si="4"/>
        <v>0.35000000000000009</v>
      </c>
      <c r="E36" s="54">
        <f t="shared" si="4"/>
        <v>0.33000000000000007</v>
      </c>
      <c r="F36" s="56">
        <f t="shared" si="4"/>
        <v>0.41999999999999993</v>
      </c>
      <c r="G36" s="71"/>
      <c r="H36" s="22">
        <f t="shared" si="5"/>
        <v>0.41999999999999993</v>
      </c>
      <c r="I36" s="22">
        <f t="shared" si="5"/>
        <v>0.39000000000000012</v>
      </c>
      <c r="J36" s="22">
        <f t="shared" si="5"/>
        <v>0.37999999999999989</v>
      </c>
      <c r="K36" s="22">
        <f t="shared" si="5"/>
        <v>0.25</v>
      </c>
      <c r="L36" s="22">
        <f t="shared" si="5"/>
        <v>0.3400000000000003</v>
      </c>
      <c r="M36" s="22">
        <f t="shared" si="5"/>
        <v>0.27</v>
      </c>
      <c r="N36" s="22">
        <f t="shared" si="5"/>
        <v>0.37000000000000011</v>
      </c>
      <c r="O36" s="22">
        <f t="shared" si="5"/>
        <v>0.39999999999999991</v>
      </c>
      <c r="P36" s="22">
        <f t="shared" si="5"/>
        <v>0.43000000000000016</v>
      </c>
      <c r="Q36" s="70">
        <f t="shared" si="5"/>
        <v>0.3600000000000001</v>
      </c>
      <c r="R36" s="55"/>
      <c r="S36" s="54">
        <f t="shared" si="6"/>
        <v>1.2999999999999998</v>
      </c>
      <c r="T36" s="54">
        <f t="shared" si="6"/>
        <v>1.2699999999999998</v>
      </c>
      <c r="U36" s="54">
        <f t="shared" si="6"/>
        <v>1.28</v>
      </c>
      <c r="V36" s="54">
        <f t="shared" si="6"/>
        <v>1.2600000000000002</v>
      </c>
      <c r="W36" s="56">
        <f t="shared" si="6"/>
        <v>1.26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0.4099999999999997</v>
      </c>
      <c r="C37" s="54">
        <f t="shared" si="4"/>
        <v>0.41999999999999993</v>
      </c>
      <c r="D37" s="54">
        <f t="shared" si="4"/>
        <v>0.48</v>
      </c>
      <c r="E37" s="54">
        <f t="shared" si="4"/>
        <v>0.41000000000000014</v>
      </c>
      <c r="F37" s="56">
        <f t="shared" si="4"/>
        <v>0.37999999999999989</v>
      </c>
      <c r="G37" s="71"/>
      <c r="H37" s="22">
        <f t="shared" si="5"/>
        <v>0.29999999999999982</v>
      </c>
      <c r="I37" s="22">
        <f t="shared" si="5"/>
        <v>0.37000000000000011</v>
      </c>
      <c r="J37" s="22">
        <f t="shared" si="5"/>
        <v>0.3600000000000001</v>
      </c>
      <c r="K37" s="22">
        <f t="shared" si="5"/>
        <v>0.31999999999999984</v>
      </c>
      <c r="L37" s="22">
        <f t="shared" si="5"/>
        <v>0.33000000000000007</v>
      </c>
      <c r="M37" s="22">
        <f t="shared" si="5"/>
        <v>0.39000000000000012</v>
      </c>
      <c r="N37" s="22">
        <f t="shared" si="5"/>
        <v>0.42000000000000015</v>
      </c>
      <c r="O37" s="22">
        <f t="shared" si="5"/>
        <v>0.35999999999999988</v>
      </c>
      <c r="P37" s="22">
        <f t="shared" si="5"/>
        <v>0.39999999999999991</v>
      </c>
      <c r="Q37" s="70">
        <f t="shared" si="5"/>
        <v>0.41000000000000014</v>
      </c>
      <c r="R37" s="55"/>
      <c r="S37" s="54">
        <f t="shared" si="6"/>
        <v>1.24</v>
      </c>
      <c r="T37" s="54">
        <f t="shared" si="6"/>
        <v>1.2399999999999998</v>
      </c>
      <c r="U37" s="54">
        <f t="shared" si="6"/>
        <v>1.25</v>
      </c>
      <c r="V37" s="54">
        <f t="shared" si="6"/>
        <v>1.2600000000000002</v>
      </c>
      <c r="W37" s="56">
        <f t="shared" si="6"/>
        <v>1.2299999999999998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0.35999999999999988</v>
      </c>
      <c r="C38" s="54">
        <f t="shared" si="4"/>
        <v>0.29000000000000004</v>
      </c>
      <c r="D38" s="54">
        <f t="shared" si="4"/>
        <v>0.29999999999999982</v>
      </c>
      <c r="E38" s="54">
        <f t="shared" si="4"/>
        <v>0.31000000000000005</v>
      </c>
      <c r="F38" s="56">
        <f t="shared" si="4"/>
        <v>0.29999999999999982</v>
      </c>
      <c r="G38" s="71" t="s">
        <v>57</v>
      </c>
      <c r="H38" s="22">
        <f t="shared" si="5"/>
        <v>0.41999999999999993</v>
      </c>
      <c r="I38" s="22">
        <f t="shared" si="5"/>
        <v>0.42999999999999994</v>
      </c>
      <c r="J38" s="22">
        <f t="shared" si="5"/>
        <v>0.32999999999999985</v>
      </c>
      <c r="K38" s="22">
        <f t="shared" si="5"/>
        <v>0.36999999999999988</v>
      </c>
      <c r="L38" s="22">
        <f t="shared" si="5"/>
        <v>0.35000000000000009</v>
      </c>
      <c r="M38" s="22">
        <f t="shared" si="5"/>
        <v>0.31999999999999984</v>
      </c>
      <c r="N38" s="22">
        <f t="shared" si="5"/>
        <v>0.39999999999999991</v>
      </c>
      <c r="O38" s="22">
        <f t="shared" si="5"/>
        <v>0.33999999999999986</v>
      </c>
      <c r="P38" s="22">
        <f t="shared" si="5"/>
        <v>0.34999999999999987</v>
      </c>
      <c r="Q38" s="70">
        <f t="shared" si="5"/>
        <v>0.35999999999999988</v>
      </c>
      <c r="R38" s="55" t="s">
        <v>53</v>
      </c>
      <c r="S38" s="54">
        <f t="shared" si="6"/>
        <v>0.93000000000000016</v>
      </c>
      <c r="T38" s="54">
        <f t="shared" si="6"/>
        <v>0.93000000000000016</v>
      </c>
      <c r="U38" s="54">
        <f t="shared" si="6"/>
        <v>0.94</v>
      </c>
      <c r="V38" s="54">
        <f t="shared" si="6"/>
        <v>0.93000000000000016</v>
      </c>
      <c r="W38" s="56">
        <f t="shared" si="6"/>
        <v>0.93999999999999972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0.31999999999999984</v>
      </c>
      <c r="C39" s="54">
        <f t="shared" si="4"/>
        <v>0.41999999999999993</v>
      </c>
      <c r="D39" s="54">
        <f t="shared" si="4"/>
        <v>0.33000000000000007</v>
      </c>
      <c r="E39" s="54">
        <f t="shared" si="4"/>
        <v>0.33999999999999986</v>
      </c>
      <c r="F39" s="56">
        <f t="shared" si="4"/>
        <v>0.39000000000000012</v>
      </c>
      <c r="G39" s="71"/>
      <c r="H39" s="22">
        <f t="shared" si="5"/>
        <v>0.35999999999999988</v>
      </c>
      <c r="I39" s="22">
        <f t="shared" si="5"/>
        <v>0.4099999999999997</v>
      </c>
      <c r="J39" s="22">
        <f t="shared" si="5"/>
        <v>0.33999999999999986</v>
      </c>
      <c r="K39" s="22">
        <f t="shared" si="5"/>
        <v>0.3899999999999999</v>
      </c>
      <c r="L39" s="22">
        <f t="shared" si="5"/>
        <v>0.33000000000000007</v>
      </c>
      <c r="M39" s="22">
        <f t="shared" si="5"/>
        <v>0.29000000000000004</v>
      </c>
      <c r="N39" s="22">
        <f t="shared" si="5"/>
        <v>0.39000000000000012</v>
      </c>
      <c r="O39" s="22">
        <f t="shared" si="5"/>
        <v>0.29000000000000004</v>
      </c>
      <c r="P39" s="22">
        <f t="shared" si="5"/>
        <v>0.3400000000000003</v>
      </c>
      <c r="Q39" s="70">
        <f t="shared" si="5"/>
        <v>0.34999999999999987</v>
      </c>
      <c r="R39" s="55"/>
      <c r="S39" s="54">
        <f t="shared" si="6"/>
        <v>0.93000000000000016</v>
      </c>
      <c r="T39" s="54">
        <f t="shared" si="6"/>
        <v>0.86000000000000032</v>
      </c>
      <c r="U39" s="54">
        <f t="shared" si="6"/>
        <v>0.89999999999999991</v>
      </c>
      <c r="V39" s="54">
        <f t="shared" si="6"/>
        <v>0.95</v>
      </c>
      <c r="W39" s="56">
        <f t="shared" si="6"/>
        <v>1.0199999999999998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0.36000000000000032</v>
      </c>
      <c r="C40" s="54">
        <f t="shared" si="4"/>
        <v>0.37000000000000011</v>
      </c>
      <c r="D40" s="54">
        <f t="shared" si="4"/>
        <v>0.39999999999999991</v>
      </c>
      <c r="E40" s="54">
        <f t="shared" si="4"/>
        <v>0.46000000000000041</v>
      </c>
      <c r="F40" s="56">
        <f t="shared" si="4"/>
        <v>0.35999999999999988</v>
      </c>
      <c r="G40" s="71"/>
      <c r="H40" s="22">
        <f t="shared" si="5"/>
        <v>0.35000000000000009</v>
      </c>
      <c r="I40" s="22">
        <f t="shared" si="5"/>
        <v>0.36999999999999988</v>
      </c>
      <c r="J40" s="22">
        <f t="shared" si="5"/>
        <v>0.3899999999999999</v>
      </c>
      <c r="K40" s="22">
        <f t="shared" si="5"/>
        <v>0.43999999999999995</v>
      </c>
      <c r="L40" s="22">
        <f t="shared" si="5"/>
        <v>0.33000000000000007</v>
      </c>
      <c r="M40" s="22">
        <f t="shared" si="5"/>
        <v>0.33999999999999986</v>
      </c>
      <c r="N40" s="22">
        <f t="shared" si="5"/>
        <v>0.41000000000000014</v>
      </c>
      <c r="O40" s="22">
        <f t="shared" si="5"/>
        <v>0.37999999999999989</v>
      </c>
      <c r="P40" s="22">
        <f t="shared" si="5"/>
        <v>0.37999999999999989</v>
      </c>
      <c r="Q40" s="70">
        <f t="shared" si="5"/>
        <v>0.33000000000000007</v>
      </c>
      <c r="R40" s="55"/>
      <c r="S40" s="54">
        <f t="shared" si="6"/>
        <v>0.85000000000000009</v>
      </c>
      <c r="T40" s="54">
        <f t="shared" si="6"/>
        <v>0.91000000000000014</v>
      </c>
      <c r="U40" s="54">
        <f t="shared" si="6"/>
        <v>0.92999999999999972</v>
      </c>
      <c r="V40" s="54">
        <f t="shared" si="6"/>
        <v>1.0000000000000002</v>
      </c>
      <c r="W40" s="56">
        <f t="shared" si="6"/>
        <v>0.98999999999999977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0.37000000000000011</v>
      </c>
      <c r="C41" s="54">
        <f t="shared" si="4"/>
        <v>0.3400000000000003</v>
      </c>
      <c r="D41" s="54">
        <f t="shared" si="4"/>
        <v>0.25</v>
      </c>
      <c r="E41" s="54">
        <f t="shared" si="4"/>
        <v>0.3400000000000003</v>
      </c>
      <c r="F41" s="56">
        <f t="shared" si="4"/>
        <v>0.35999999999999988</v>
      </c>
      <c r="G41" s="71"/>
      <c r="H41" s="22">
        <f t="shared" si="5"/>
        <v>0.46000000000000019</v>
      </c>
      <c r="I41" s="22">
        <f t="shared" si="5"/>
        <v>0.35999999999999988</v>
      </c>
      <c r="J41" s="22">
        <f t="shared" si="5"/>
        <v>0.39000000000000012</v>
      </c>
      <c r="K41" s="22">
        <f t="shared" si="5"/>
        <v>0.37000000000000011</v>
      </c>
      <c r="L41" s="22">
        <f t="shared" si="5"/>
        <v>0.29000000000000004</v>
      </c>
      <c r="M41" s="22">
        <f t="shared" si="5"/>
        <v>0.33999999999999986</v>
      </c>
      <c r="N41" s="22">
        <f t="shared" si="5"/>
        <v>0.38000000000000034</v>
      </c>
      <c r="O41" s="22">
        <f t="shared" si="5"/>
        <v>0.31999999999999984</v>
      </c>
      <c r="P41" s="22">
        <f t="shared" si="5"/>
        <v>0.35999999999999988</v>
      </c>
      <c r="Q41" s="70">
        <f t="shared" si="5"/>
        <v>0.37999999999999989</v>
      </c>
      <c r="R41" s="55"/>
      <c r="S41" s="54">
        <f t="shared" si="6"/>
        <v>0.92000000000000037</v>
      </c>
      <c r="T41" s="54">
        <f t="shared" si="6"/>
        <v>0.92000000000000037</v>
      </c>
      <c r="U41" s="54">
        <f t="shared" si="6"/>
        <v>0.94</v>
      </c>
      <c r="V41" s="54">
        <f t="shared" si="6"/>
        <v>0.96</v>
      </c>
      <c r="W41" s="56">
        <f t="shared" si="6"/>
        <v>0.96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0.35000000000000009</v>
      </c>
      <c r="C42" s="58">
        <f t="shared" si="4"/>
        <v>0.35000000000000009</v>
      </c>
      <c r="D42" s="58">
        <f t="shared" si="4"/>
        <v>0.41999999999999993</v>
      </c>
      <c r="E42" s="58">
        <f t="shared" si="4"/>
        <v>0.35999999999999988</v>
      </c>
      <c r="F42" s="59">
        <f t="shared" si="4"/>
        <v>0.37999999999999989</v>
      </c>
      <c r="G42" s="73"/>
      <c r="H42" s="36">
        <f t="shared" si="5"/>
        <v>0.45999999999999996</v>
      </c>
      <c r="I42" s="36">
        <f t="shared" si="5"/>
        <v>0.33000000000000007</v>
      </c>
      <c r="J42" s="36">
        <f t="shared" si="5"/>
        <v>0.33000000000000007</v>
      </c>
      <c r="K42" s="36">
        <f t="shared" si="5"/>
        <v>0.33000000000000007</v>
      </c>
      <c r="L42" s="36">
        <f t="shared" si="5"/>
        <v>0.35999999999999988</v>
      </c>
      <c r="M42" s="36">
        <f t="shared" si="5"/>
        <v>0.26</v>
      </c>
      <c r="N42" s="36">
        <f t="shared" si="5"/>
        <v>0.25</v>
      </c>
      <c r="O42" s="36">
        <f t="shared" si="5"/>
        <v>0.31000000000000005</v>
      </c>
      <c r="P42" s="36">
        <f t="shared" si="5"/>
        <v>0.33999999999999986</v>
      </c>
      <c r="Q42" s="74">
        <f t="shared" si="5"/>
        <v>0.33999999999999986</v>
      </c>
      <c r="R42" s="57"/>
      <c r="S42" s="58">
        <f t="shared" si="6"/>
        <v>0.92000000000000037</v>
      </c>
      <c r="T42" s="58">
        <f t="shared" si="6"/>
        <v>0.89000000000000012</v>
      </c>
      <c r="U42" s="58">
        <f t="shared" si="6"/>
        <v>1.0300000000000002</v>
      </c>
      <c r="V42" s="58">
        <f t="shared" si="6"/>
        <v>1.0400000000000003</v>
      </c>
      <c r="W42" s="59">
        <f t="shared" si="6"/>
        <v>0.92999999999999972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0.37400000000000005</v>
      </c>
      <c r="C43" s="64" t="s">
        <v>51</v>
      </c>
      <c r="D43" s="60">
        <f>MAX(B33:F37)-MIN(B33:F37)</f>
        <v>0.18999999999999995</v>
      </c>
      <c r="E43" s="64" t="s">
        <v>50</v>
      </c>
      <c r="F43" s="61">
        <f>B43/(0.975/E27)</f>
        <v>0.65210256410256429</v>
      </c>
      <c r="G43" s="82" t="s">
        <v>65</v>
      </c>
      <c r="H43" s="60">
        <f>AVERAGE(H33:Q37)</f>
        <v>0.34459999999999996</v>
      </c>
      <c r="I43" s="64" t="s">
        <v>51</v>
      </c>
      <c r="J43" s="60">
        <f>MAX(H33:Q37)-MIN(H33:Q37)</f>
        <v>0.25</v>
      </c>
      <c r="K43" s="64" t="s">
        <v>50</v>
      </c>
      <c r="L43" s="78">
        <f>H43/(0.975/K27)</f>
        <v>0.53015384615384609</v>
      </c>
      <c r="M43" s="79" t="s">
        <v>60</v>
      </c>
      <c r="N43" s="80">
        <f>1-(J43/2*H43)</f>
        <v>0.95692500000000003</v>
      </c>
      <c r="O43" s="84" t="s">
        <v>62</v>
      </c>
      <c r="P43" s="86">
        <f>MAX(H33:Q42)-MIN(H33:Q42)</f>
        <v>0.25000000000000022</v>
      </c>
      <c r="Q43" s="152"/>
      <c r="R43" s="82" t="s">
        <v>65</v>
      </c>
      <c r="S43" s="60">
        <f>AVERAGE(S33:W37)</f>
        <v>1.2756000000000001</v>
      </c>
      <c r="T43" s="64" t="s">
        <v>51</v>
      </c>
      <c r="U43" s="60">
        <f>MAX(S33:W37)-MIN(S33:W37)</f>
        <v>0.13000000000000012</v>
      </c>
      <c r="V43" s="64" t="s">
        <v>50</v>
      </c>
      <c r="W43" s="61">
        <f>S43/(0.975/V27)</f>
        <v>1.8316307692307692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Y43/(0.975/AB27)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0.36349999999999993</v>
      </c>
      <c r="C44" s="65" t="s">
        <v>51</v>
      </c>
      <c r="D44" s="62">
        <f>MAX(B38:F42)-MIN(B38:F42)</f>
        <v>0.21000000000000041</v>
      </c>
      <c r="E44" s="65" t="s">
        <v>50</v>
      </c>
      <c r="F44" s="63">
        <f>B44/(0.975/E27)</f>
        <v>0.63379487179487171</v>
      </c>
      <c r="G44" s="83" t="s">
        <v>64</v>
      </c>
      <c r="H44" s="62">
        <f>AVERAGE(H39:Q42)</f>
        <v>0.35425000000000001</v>
      </c>
      <c r="I44" s="65" t="s">
        <v>51</v>
      </c>
      <c r="J44" s="62">
        <f>MAX(H38:Q42)-MIN(H38:Q42)</f>
        <v>0.21000000000000019</v>
      </c>
      <c r="K44" s="65" t="s">
        <v>50</v>
      </c>
      <c r="L44" s="75">
        <f>H44/(0.975/K27)</f>
        <v>0.54500000000000004</v>
      </c>
      <c r="M44" s="76" t="s">
        <v>60</v>
      </c>
      <c r="N44" s="81">
        <f>1-(J44/2*H44)</f>
        <v>0.96280374999999996</v>
      </c>
      <c r="O44" s="85" t="s">
        <v>63</v>
      </c>
      <c r="P44" s="87">
        <f>1-(P43/2*AVERAGE(H43:H44))</f>
        <v>0.95632187499999999</v>
      </c>
      <c r="Q44" s="153"/>
      <c r="R44" s="83" t="s">
        <v>64</v>
      </c>
      <c r="S44" s="62">
        <f>AVERAGE(S39:W42)</f>
        <v>0.94249999999999989</v>
      </c>
      <c r="T44" s="65" t="s">
        <v>51</v>
      </c>
      <c r="U44" s="62">
        <f>MAX(S38:W42)-MIN(S38:W42)</f>
        <v>0.19000000000000017</v>
      </c>
      <c r="V44" s="65" t="s">
        <v>50</v>
      </c>
      <c r="W44" s="63">
        <f>S44/(0.975/V27)</f>
        <v>1.3533333333333331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Y44/(0.975/AB27)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522" priority="4" operator="notBetween">
      <formula>0.2</formula>
      <formula>0.404</formula>
    </cfRule>
  </conditionalFormatting>
  <conditionalFormatting sqref="E28">
    <cfRule type="cellIs" dxfId="521" priority="5" operator="notBetween">
      <formula>0.38</formula>
      <formula>0.72</formula>
    </cfRule>
  </conditionalFormatting>
  <conditionalFormatting sqref="K26">
    <cfRule type="cellIs" dxfId="520" priority="3" operator="notBetween">
      <formula>0.77</formula>
      <formula>0.91</formula>
    </cfRule>
  </conditionalFormatting>
  <conditionalFormatting sqref="K28">
    <cfRule type="cellIs" dxfId="519" priority="2" operator="notBetween">
      <formula>0.38</formula>
      <formula>0.72</formula>
    </cfRule>
  </conditionalFormatting>
  <conditionalFormatting sqref="AB26">
    <cfRule type="cellIs" dxfId="518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BC16-8815-4C98-BC72-3025E05E3153}">
  <sheetPr>
    <pageSetUpPr fitToPage="1"/>
  </sheetPr>
  <dimension ref="A1:AH46"/>
  <sheetViews>
    <sheetView topLeftCell="E1" zoomScaleNormal="100" workbookViewId="0">
      <selection activeCell="S24" sqref="S24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12.875" style="88" customWidth="1"/>
    <col min="20" max="20" width="14" style="88" customWidth="1"/>
    <col min="21" max="21" width="11.125" style="88" customWidth="1"/>
    <col min="22" max="22" width="13.75" style="88" customWidth="1"/>
    <col min="23" max="23" width="11.125" style="88" customWidth="1"/>
    <col min="24" max="24" width="13.25" style="88" customWidth="1"/>
    <col min="25" max="26" width="11.125" style="88" customWidth="1"/>
    <col min="27" max="27" width="12.875" style="88" customWidth="1"/>
    <col min="28" max="28" width="14" style="88" customWidth="1"/>
    <col min="29" max="29" width="11.125" style="88" customWidth="1"/>
    <col min="30" max="30" width="13.75" style="88" customWidth="1"/>
    <col min="31" max="31" width="11.125" style="88" customWidth="1"/>
    <col min="32" max="32" width="13.25" style="88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 t="s">
        <v>91</v>
      </c>
      <c r="C4" s="91">
        <v>3.11</v>
      </c>
      <c r="D4" s="91">
        <v>3.08</v>
      </c>
      <c r="E4" s="91">
        <v>2.87</v>
      </c>
      <c r="F4" s="95">
        <v>2.78</v>
      </c>
      <c r="G4" s="23" t="s">
        <v>74</v>
      </c>
      <c r="H4" s="91">
        <v>2.2400000000000002</v>
      </c>
      <c r="I4" s="91">
        <v>2.2000000000000002</v>
      </c>
      <c r="J4" s="91">
        <v>2.2599999999999998</v>
      </c>
      <c r="K4" s="91">
        <v>2.33</v>
      </c>
      <c r="L4" s="91">
        <v>2.34</v>
      </c>
      <c r="M4" s="91">
        <v>2.2599999999999998</v>
      </c>
      <c r="N4" s="91">
        <v>2.29</v>
      </c>
      <c r="O4" s="91">
        <v>2.33</v>
      </c>
      <c r="P4" s="91">
        <v>2.34</v>
      </c>
      <c r="Q4" s="95">
        <v>2.23</v>
      </c>
      <c r="R4" s="108" t="s">
        <v>74</v>
      </c>
      <c r="S4" s="91">
        <v>3.06</v>
      </c>
      <c r="T4" s="91">
        <v>3.08</v>
      </c>
      <c r="U4" s="91">
        <v>3.14</v>
      </c>
      <c r="V4" s="91">
        <v>2.91</v>
      </c>
      <c r="W4" s="95">
        <v>2.85</v>
      </c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>
        <v>3.05</v>
      </c>
      <c r="C5" s="90">
        <v>3.16</v>
      </c>
      <c r="D5" s="90">
        <v>3.14</v>
      </c>
      <c r="E5" s="90">
        <v>2.94</v>
      </c>
      <c r="F5" s="94">
        <v>2.8</v>
      </c>
      <c r="G5" s="25"/>
      <c r="H5" s="91">
        <v>2.2999999999999998</v>
      </c>
      <c r="I5" s="90">
        <v>2.19</v>
      </c>
      <c r="J5" s="90">
        <v>2.33</v>
      </c>
      <c r="K5" s="90">
        <v>2.4</v>
      </c>
      <c r="L5" s="90">
        <v>2.39</v>
      </c>
      <c r="M5" s="90">
        <v>2.35</v>
      </c>
      <c r="N5" s="90">
        <v>2.38</v>
      </c>
      <c r="O5" s="90">
        <v>2.31</v>
      </c>
      <c r="P5" s="90">
        <v>2.31</v>
      </c>
      <c r="Q5" s="94">
        <v>2.2000000000000002</v>
      </c>
      <c r="R5" s="109"/>
      <c r="S5" s="91">
        <v>3.08</v>
      </c>
      <c r="T5" s="90">
        <v>3.13</v>
      </c>
      <c r="U5" s="90">
        <v>3.13</v>
      </c>
      <c r="V5" s="90">
        <v>2.95</v>
      </c>
      <c r="W5" s="94">
        <v>2.84</v>
      </c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>
        <v>3.07</v>
      </c>
      <c r="C6" s="90">
        <v>3.11</v>
      </c>
      <c r="D6" s="90">
        <v>3.1</v>
      </c>
      <c r="E6" s="90">
        <v>2.94</v>
      </c>
      <c r="F6" s="94">
        <v>2.79</v>
      </c>
      <c r="G6" s="25"/>
      <c r="H6" s="91">
        <v>2.33</v>
      </c>
      <c r="I6" s="90">
        <v>2.2400000000000002</v>
      </c>
      <c r="J6" s="90">
        <v>2.25</v>
      </c>
      <c r="K6" s="90">
        <v>2.3199999999999998</v>
      </c>
      <c r="L6" s="90">
        <v>2.27</v>
      </c>
      <c r="M6" s="90">
        <v>2.33</v>
      </c>
      <c r="N6" s="90">
        <v>2.4</v>
      </c>
      <c r="O6" s="90">
        <v>2.36</v>
      </c>
      <c r="P6" s="90">
        <v>2.33</v>
      </c>
      <c r="Q6" s="94">
        <v>2.16</v>
      </c>
      <c r="R6" s="109"/>
      <c r="S6" s="91">
        <v>3.06</v>
      </c>
      <c r="T6" s="90">
        <v>3.12</v>
      </c>
      <c r="U6" s="90">
        <v>3.19</v>
      </c>
      <c r="V6" s="90">
        <v>2.92</v>
      </c>
      <c r="W6" s="94">
        <v>2.83</v>
      </c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>
        <v>3.03</v>
      </c>
      <c r="C7" s="90">
        <v>3.1</v>
      </c>
      <c r="D7" s="90">
        <v>3.16</v>
      </c>
      <c r="E7" s="90">
        <v>2.94</v>
      </c>
      <c r="F7" s="94">
        <v>2.83</v>
      </c>
      <c r="G7" s="25"/>
      <c r="H7" s="91">
        <v>2.27</v>
      </c>
      <c r="I7" s="90">
        <v>2.27</v>
      </c>
      <c r="J7" s="90">
        <v>2.36</v>
      </c>
      <c r="K7" s="90">
        <v>2.33</v>
      </c>
      <c r="L7" s="90">
        <v>2.29</v>
      </c>
      <c r="M7" s="90">
        <v>2.2999999999999998</v>
      </c>
      <c r="N7" s="90">
        <v>2.3199999999999998</v>
      </c>
      <c r="O7" s="90">
        <v>2.31</v>
      </c>
      <c r="P7" s="90">
        <v>2.3199999999999998</v>
      </c>
      <c r="Q7" s="94">
        <v>2.23</v>
      </c>
      <c r="R7" s="109"/>
      <c r="S7" s="91">
        <v>3.1</v>
      </c>
      <c r="T7" s="90">
        <v>3.14</v>
      </c>
      <c r="U7" s="90">
        <v>3.13</v>
      </c>
      <c r="V7" s="90">
        <v>2.91</v>
      </c>
      <c r="W7" s="94">
        <v>2.83</v>
      </c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>
        <v>3.01</v>
      </c>
      <c r="C8" s="90">
        <v>3.09</v>
      </c>
      <c r="D8" s="90">
        <v>3.07</v>
      </c>
      <c r="E8" s="90">
        <v>2.85</v>
      </c>
      <c r="F8" s="94">
        <v>2.73</v>
      </c>
      <c r="G8" s="25"/>
      <c r="H8" s="91">
        <v>2.2599999999999998</v>
      </c>
      <c r="I8" s="90">
        <v>2.25</v>
      </c>
      <c r="J8" s="90">
        <v>2.3199999999999998</v>
      </c>
      <c r="K8" s="90">
        <v>2.35</v>
      </c>
      <c r="L8" s="90">
        <v>2.31</v>
      </c>
      <c r="M8" s="90">
        <v>2.25</v>
      </c>
      <c r="N8" s="90">
        <v>2.36</v>
      </c>
      <c r="O8" s="90">
        <v>2.2999999999999998</v>
      </c>
      <c r="P8" s="90">
        <v>2.31</v>
      </c>
      <c r="Q8" s="94">
        <v>2.1800000000000002</v>
      </c>
      <c r="R8" s="109"/>
      <c r="S8" s="91">
        <v>3.1</v>
      </c>
      <c r="T8" s="90">
        <v>3.1</v>
      </c>
      <c r="U8" s="90">
        <v>3.15</v>
      </c>
      <c r="V8" s="90">
        <v>2.95</v>
      </c>
      <c r="W8" s="94">
        <v>2.82</v>
      </c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>
        <v>3.16</v>
      </c>
      <c r="C9" s="90">
        <v>3.19</v>
      </c>
      <c r="D9" s="90">
        <v>3.06</v>
      </c>
      <c r="E9" s="90">
        <v>2.88</v>
      </c>
      <c r="F9" s="94">
        <v>2.85</v>
      </c>
      <c r="G9" s="25"/>
      <c r="H9" s="90">
        <v>2.2200000000000002</v>
      </c>
      <c r="I9" s="90">
        <v>2.2799999999999998</v>
      </c>
      <c r="J9" s="90">
        <v>2.25</v>
      </c>
      <c r="K9" s="90">
        <v>2.2599999999999998</v>
      </c>
      <c r="L9" s="90">
        <v>2.2599999999999998</v>
      </c>
      <c r="M9" s="90">
        <v>2.33</v>
      </c>
      <c r="N9" s="90">
        <v>2.36</v>
      </c>
      <c r="O9" s="90">
        <v>2.34</v>
      </c>
      <c r="P9" s="90">
        <v>2.27</v>
      </c>
      <c r="Q9" s="94">
        <v>2.19</v>
      </c>
      <c r="R9" s="110"/>
      <c r="S9" s="90">
        <v>3.15</v>
      </c>
      <c r="T9" s="90">
        <v>3.21</v>
      </c>
      <c r="U9" s="90">
        <v>3.1</v>
      </c>
      <c r="V9" s="90">
        <v>2.95</v>
      </c>
      <c r="W9" s="94">
        <v>2.8</v>
      </c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>
        <v>3.15</v>
      </c>
      <c r="C10" s="90">
        <v>3.22</v>
      </c>
      <c r="D10" s="90">
        <v>3.12</v>
      </c>
      <c r="E10" s="90">
        <v>2.88</v>
      </c>
      <c r="F10" s="94">
        <v>2.86</v>
      </c>
      <c r="G10" s="31"/>
      <c r="H10" s="90">
        <v>2.23</v>
      </c>
      <c r="I10" s="90">
        <v>2.27</v>
      </c>
      <c r="J10" s="90">
        <v>2.38</v>
      </c>
      <c r="K10" s="90">
        <v>2.41</v>
      </c>
      <c r="L10" s="90">
        <v>2.37</v>
      </c>
      <c r="M10" s="90">
        <v>2.4900000000000002</v>
      </c>
      <c r="N10" s="90">
        <v>2.5</v>
      </c>
      <c r="O10" s="90">
        <v>2.42</v>
      </c>
      <c r="P10" s="90">
        <v>2.37</v>
      </c>
      <c r="Q10" s="94">
        <v>2.29</v>
      </c>
      <c r="R10" s="111"/>
      <c r="S10" s="90">
        <v>3.12</v>
      </c>
      <c r="T10" s="90">
        <v>3.18</v>
      </c>
      <c r="U10" s="90">
        <v>3.11</v>
      </c>
      <c r="V10" s="90">
        <v>2.91</v>
      </c>
      <c r="W10" s="94">
        <v>2.78</v>
      </c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>
        <v>3.28</v>
      </c>
      <c r="C11" s="96">
        <v>3.16</v>
      </c>
      <c r="D11" s="96">
        <v>3.13</v>
      </c>
      <c r="E11" s="96">
        <v>2.88</v>
      </c>
      <c r="F11" s="97">
        <v>2.84</v>
      </c>
      <c r="G11" s="23"/>
      <c r="H11" s="96">
        <v>2.21</v>
      </c>
      <c r="I11" s="96">
        <v>2.27</v>
      </c>
      <c r="J11" s="96">
        <v>2.41</v>
      </c>
      <c r="K11" s="96">
        <v>2.44</v>
      </c>
      <c r="L11" s="96">
        <v>2.39</v>
      </c>
      <c r="M11" s="96">
        <v>2.4500000000000002</v>
      </c>
      <c r="N11" s="96">
        <v>2.4300000000000002</v>
      </c>
      <c r="O11" s="96">
        <v>2.3199999999999998</v>
      </c>
      <c r="P11" s="96">
        <v>2.34</v>
      </c>
      <c r="Q11" s="97">
        <v>2.2400000000000002</v>
      </c>
      <c r="R11" s="109"/>
      <c r="S11" s="96">
        <v>3.17</v>
      </c>
      <c r="T11" s="96">
        <v>3.2</v>
      </c>
      <c r="U11" s="96">
        <v>3.03</v>
      </c>
      <c r="V11" s="96">
        <v>2.92</v>
      </c>
      <c r="W11" s="97">
        <v>2.82</v>
      </c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>
        <v>3.2</v>
      </c>
      <c r="C12" s="90">
        <v>3.21</v>
      </c>
      <c r="D12" s="90">
        <v>3.15</v>
      </c>
      <c r="E12" s="90">
        <v>2.93</v>
      </c>
      <c r="F12" s="94">
        <v>2.87</v>
      </c>
      <c r="G12" s="25"/>
      <c r="H12" s="90">
        <v>2.21</v>
      </c>
      <c r="I12" s="90">
        <v>2.2400000000000002</v>
      </c>
      <c r="J12" s="90">
        <v>2.37</v>
      </c>
      <c r="K12" s="90">
        <v>2.37</v>
      </c>
      <c r="L12" s="90">
        <v>2.35</v>
      </c>
      <c r="M12" s="90">
        <v>2.37</v>
      </c>
      <c r="N12" s="90">
        <v>2.4900000000000002</v>
      </c>
      <c r="O12" s="90">
        <v>2.37</v>
      </c>
      <c r="P12" s="90">
        <v>2.34</v>
      </c>
      <c r="Q12" s="94">
        <v>2.21</v>
      </c>
      <c r="R12" s="109"/>
      <c r="S12" s="90">
        <v>3.17</v>
      </c>
      <c r="T12" s="90">
        <v>3.23</v>
      </c>
      <c r="U12" s="90">
        <v>3.14</v>
      </c>
      <c r="V12" s="90">
        <v>2.9</v>
      </c>
      <c r="W12" s="94">
        <v>2.85</v>
      </c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>
        <v>3.14</v>
      </c>
      <c r="C13" s="92">
        <v>3.16</v>
      </c>
      <c r="D13" s="92">
        <v>3.15</v>
      </c>
      <c r="E13" s="92">
        <v>2.89</v>
      </c>
      <c r="F13" s="93">
        <v>2.85</v>
      </c>
      <c r="G13" s="33"/>
      <c r="H13" s="92">
        <v>2.15</v>
      </c>
      <c r="I13" s="92">
        <v>2.2000000000000002</v>
      </c>
      <c r="J13" s="92">
        <v>2.2599999999999998</v>
      </c>
      <c r="K13" s="92">
        <v>2.27</v>
      </c>
      <c r="L13" s="92">
        <v>2.2799999999999998</v>
      </c>
      <c r="M13" s="92">
        <v>2.19</v>
      </c>
      <c r="N13" s="92">
        <v>2.2999999999999998</v>
      </c>
      <c r="O13" s="92">
        <v>2.2999999999999998</v>
      </c>
      <c r="P13" s="92">
        <v>2.2599999999999998</v>
      </c>
      <c r="Q13" s="93">
        <v>2.12</v>
      </c>
      <c r="R13" s="112"/>
      <c r="S13" s="92">
        <v>3.12</v>
      </c>
      <c r="T13" s="92">
        <v>3.25</v>
      </c>
      <c r="U13" s="92">
        <v>3.11</v>
      </c>
      <c r="V13" s="92">
        <v>2.85</v>
      </c>
      <c r="W13" s="93">
        <v>2.87</v>
      </c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>
        <v>2.68</v>
      </c>
      <c r="C14" s="115">
        <v>2.74</v>
      </c>
      <c r="D14" s="115">
        <v>2.71</v>
      </c>
      <c r="E14" s="115">
        <v>2.5299999999999998</v>
      </c>
      <c r="F14" s="116">
        <v>2.42</v>
      </c>
      <c r="G14" s="113" t="s">
        <v>75</v>
      </c>
      <c r="H14" s="115">
        <v>1.95</v>
      </c>
      <c r="I14" s="115">
        <v>1.97</v>
      </c>
      <c r="J14" s="115">
        <v>2.0299999999999998</v>
      </c>
      <c r="K14" s="115">
        <v>2.08</v>
      </c>
      <c r="L14" s="115">
        <v>2.08</v>
      </c>
      <c r="M14" s="115">
        <v>2.0699999999999998</v>
      </c>
      <c r="N14" s="115">
        <v>2.09</v>
      </c>
      <c r="O14" s="115">
        <v>2.08</v>
      </c>
      <c r="P14" s="115">
        <v>2.09</v>
      </c>
      <c r="Q14" s="116">
        <v>1.93</v>
      </c>
      <c r="R14" s="113" t="s">
        <v>75</v>
      </c>
      <c r="S14" s="114">
        <v>1.95</v>
      </c>
      <c r="T14" s="115">
        <v>2</v>
      </c>
      <c r="U14" s="115">
        <v>1.96</v>
      </c>
      <c r="V14" s="115">
        <v>1.78</v>
      </c>
      <c r="W14" s="116">
        <v>1.67</v>
      </c>
      <c r="X14" s="113">
        <v>1.97</v>
      </c>
      <c r="Y14" s="115">
        <v>1.81</v>
      </c>
      <c r="Z14" s="115">
        <v>1.81</v>
      </c>
      <c r="AA14" s="115">
        <v>1.66</v>
      </c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>
        <v>2.73</v>
      </c>
      <c r="C15" s="98">
        <v>2.78</v>
      </c>
      <c r="D15" s="98">
        <v>2.75</v>
      </c>
      <c r="E15" s="98">
        <v>2.5099999999999998</v>
      </c>
      <c r="F15" s="99">
        <v>2.4500000000000002</v>
      </c>
      <c r="G15" s="25"/>
      <c r="H15" s="98">
        <v>2.0699999999999998</v>
      </c>
      <c r="I15" s="98">
        <v>1.97</v>
      </c>
      <c r="J15" s="98">
        <v>2.04</v>
      </c>
      <c r="K15" s="98">
        <v>2.1</v>
      </c>
      <c r="L15" s="98">
        <v>2.13</v>
      </c>
      <c r="M15" s="98">
        <v>2.09</v>
      </c>
      <c r="N15" s="98">
        <v>2.14</v>
      </c>
      <c r="O15" s="98">
        <v>2.08</v>
      </c>
      <c r="P15" s="98">
        <v>2.0699999999999998</v>
      </c>
      <c r="Q15" s="99">
        <v>1.99</v>
      </c>
      <c r="R15" s="14"/>
      <c r="S15" s="98">
        <v>1.96</v>
      </c>
      <c r="T15" s="98">
        <v>1.99</v>
      </c>
      <c r="U15" s="98">
        <v>1.95</v>
      </c>
      <c r="V15" s="98">
        <v>1.79</v>
      </c>
      <c r="W15" s="99">
        <v>1.65</v>
      </c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>
        <v>2.7</v>
      </c>
      <c r="C16" s="98">
        <v>2.78</v>
      </c>
      <c r="D16" s="98">
        <v>2.73</v>
      </c>
      <c r="E16" s="98">
        <v>2.5299999999999998</v>
      </c>
      <c r="F16" s="99">
        <v>2.4500000000000002</v>
      </c>
      <c r="G16" s="25"/>
      <c r="H16" s="98">
        <v>2.02</v>
      </c>
      <c r="I16" s="98">
        <v>1.99</v>
      </c>
      <c r="J16" s="98">
        <v>2.04</v>
      </c>
      <c r="K16" s="98">
        <v>2.12</v>
      </c>
      <c r="L16" s="98">
        <v>2.09</v>
      </c>
      <c r="M16" s="98">
        <v>2.06</v>
      </c>
      <c r="N16" s="98">
        <v>2.13</v>
      </c>
      <c r="O16" s="98">
        <v>2.08</v>
      </c>
      <c r="P16" s="98">
        <v>2.11</v>
      </c>
      <c r="Q16" s="99">
        <v>2</v>
      </c>
      <c r="R16" s="14"/>
      <c r="S16" s="98">
        <v>1.96</v>
      </c>
      <c r="T16" s="98">
        <v>2.0099999999999998</v>
      </c>
      <c r="U16" s="98">
        <v>1.96</v>
      </c>
      <c r="V16" s="98">
        <v>1.76</v>
      </c>
      <c r="W16" s="99">
        <v>1.62</v>
      </c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>
        <v>2.68</v>
      </c>
      <c r="C17" s="98">
        <v>2.75</v>
      </c>
      <c r="D17" s="98">
        <v>2.73</v>
      </c>
      <c r="E17" s="98">
        <v>2.5299999999999998</v>
      </c>
      <c r="F17" s="99">
        <v>2.4500000000000002</v>
      </c>
      <c r="G17" s="25"/>
      <c r="H17" s="98">
        <v>2.02</v>
      </c>
      <c r="I17" s="98">
        <v>2.0099999999999998</v>
      </c>
      <c r="J17" s="98">
        <v>2.06</v>
      </c>
      <c r="K17" s="98">
        <v>2.1</v>
      </c>
      <c r="L17" s="98">
        <v>2.1</v>
      </c>
      <c r="M17" s="98">
        <v>2.08</v>
      </c>
      <c r="N17" s="98">
        <v>2.14</v>
      </c>
      <c r="O17" s="98">
        <v>2.0699999999999998</v>
      </c>
      <c r="P17" s="98">
        <v>2.06</v>
      </c>
      <c r="Q17" s="99">
        <v>1.97</v>
      </c>
      <c r="R17" s="14"/>
      <c r="S17" s="98">
        <v>1.97</v>
      </c>
      <c r="T17" s="98">
        <v>2.02</v>
      </c>
      <c r="U17" s="98">
        <v>1.93</v>
      </c>
      <c r="V17" s="98">
        <v>1.74</v>
      </c>
      <c r="W17" s="99">
        <v>1.64</v>
      </c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>
        <v>2.66</v>
      </c>
      <c r="C18" s="98">
        <v>2.74</v>
      </c>
      <c r="D18" s="98">
        <v>2.72</v>
      </c>
      <c r="E18" s="98">
        <v>2.52</v>
      </c>
      <c r="F18" s="99">
        <v>2.39</v>
      </c>
      <c r="G18" s="25"/>
      <c r="H18" s="98">
        <v>2.0099999999999998</v>
      </c>
      <c r="I18" s="98">
        <v>1.97</v>
      </c>
      <c r="J18" s="98">
        <v>1.99</v>
      </c>
      <c r="K18" s="98">
        <v>2.06</v>
      </c>
      <c r="L18" s="98">
        <v>2.0299999999999998</v>
      </c>
      <c r="M18" s="98">
        <v>2.06</v>
      </c>
      <c r="N18" s="98">
        <v>2.08</v>
      </c>
      <c r="O18" s="98">
        <v>2.08</v>
      </c>
      <c r="P18" s="98">
        <v>2.0499999999999998</v>
      </c>
      <c r="Q18" s="99">
        <v>1.96</v>
      </c>
      <c r="R18" s="14"/>
      <c r="S18" s="98">
        <v>1.94</v>
      </c>
      <c r="T18" s="98">
        <v>2</v>
      </c>
      <c r="U18" s="98">
        <v>1.95</v>
      </c>
      <c r="V18" s="98">
        <v>1.75</v>
      </c>
      <c r="W18" s="99">
        <v>1.65</v>
      </c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>
        <v>2.78</v>
      </c>
      <c r="C19" s="98">
        <v>2.8</v>
      </c>
      <c r="D19" s="98">
        <v>2.73</v>
      </c>
      <c r="E19" s="98">
        <v>2.57</v>
      </c>
      <c r="F19" s="99">
        <v>2.4700000000000002</v>
      </c>
      <c r="G19" s="25"/>
      <c r="H19" s="98">
        <v>1.93</v>
      </c>
      <c r="I19" s="98">
        <v>1.94</v>
      </c>
      <c r="J19" s="98">
        <v>2.0099999999999998</v>
      </c>
      <c r="K19" s="98">
        <v>2.0299999999999998</v>
      </c>
      <c r="L19" s="98">
        <v>2.08</v>
      </c>
      <c r="M19" s="98">
        <v>2.04</v>
      </c>
      <c r="N19" s="98">
        <v>2.06</v>
      </c>
      <c r="O19" s="98">
        <v>2.08</v>
      </c>
      <c r="P19" s="98">
        <v>2.0299999999999998</v>
      </c>
      <c r="Q19" s="99">
        <v>1.93</v>
      </c>
      <c r="R19" s="14"/>
      <c r="S19" s="98">
        <v>2.34</v>
      </c>
      <c r="T19" s="98">
        <v>2.37</v>
      </c>
      <c r="U19" s="98">
        <v>2.23</v>
      </c>
      <c r="V19" s="98">
        <v>2.08</v>
      </c>
      <c r="W19" s="99">
        <v>1.95</v>
      </c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>
        <v>2.77</v>
      </c>
      <c r="C20" s="98">
        <v>2.83</v>
      </c>
      <c r="D20" s="98">
        <v>2.75</v>
      </c>
      <c r="E20" s="98">
        <v>2.5</v>
      </c>
      <c r="F20" s="99">
        <v>2.4700000000000002</v>
      </c>
      <c r="G20" s="25"/>
      <c r="H20" s="98">
        <v>1.83</v>
      </c>
      <c r="I20" s="98">
        <v>1.93</v>
      </c>
      <c r="J20" s="98">
        <v>2.1</v>
      </c>
      <c r="K20" s="98">
        <v>2.11</v>
      </c>
      <c r="L20" s="98">
        <v>2.09</v>
      </c>
      <c r="M20" s="98">
        <v>2.14</v>
      </c>
      <c r="N20" s="98">
        <v>2.1800000000000002</v>
      </c>
      <c r="O20" s="98">
        <v>2.19</v>
      </c>
      <c r="P20" s="98">
        <v>2.11</v>
      </c>
      <c r="Q20" s="99">
        <v>2.0299999999999998</v>
      </c>
      <c r="R20" s="14"/>
      <c r="S20" s="98">
        <v>2.35</v>
      </c>
      <c r="T20" s="98">
        <v>2.31</v>
      </c>
      <c r="U20" s="98">
        <v>2.25</v>
      </c>
      <c r="V20" s="98">
        <v>2.04</v>
      </c>
      <c r="W20" s="99">
        <v>1.93</v>
      </c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>
        <v>2.79</v>
      </c>
      <c r="C21" s="98">
        <v>2.79</v>
      </c>
      <c r="D21" s="98">
        <v>2.77</v>
      </c>
      <c r="E21" s="98">
        <v>2.5099999999999998</v>
      </c>
      <c r="F21" s="99">
        <v>2.42</v>
      </c>
      <c r="G21" s="25"/>
      <c r="H21" s="98">
        <v>1.75</v>
      </c>
      <c r="I21" s="98">
        <v>1.98</v>
      </c>
      <c r="J21" s="98">
        <v>2.11</v>
      </c>
      <c r="K21" s="98">
        <v>2.11</v>
      </c>
      <c r="L21" s="98">
        <v>2.14</v>
      </c>
      <c r="M21" s="98">
        <v>2.15</v>
      </c>
      <c r="N21" s="98">
        <v>2.16</v>
      </c>
      <c r="O21" s="98">
        <v>2.2000000000000002</v>
      </c>
      <c r="P21" s="98">
        <v>2.15</v>
      </c>
      <c r="Q21" s="99">
        <v>2.02</v>
      </c>
      <c r="R21" s="14"/>
      <c r="S21" s="98">
        <v>2.39</v>
      </c>
      <c r="T21" s="98">
        <v>2.31</v>
      </c>
      <c r="U21" s="98">
        <v>2.2400000000000002</v>
      </c>
      <c r="V21" s="98">
        <v>2.02</v>
      </c>
      <c r="W21" s="99">
        <v>1.9</v>
      </c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>
        <v>2.78</v>
      </c>
      <c r="C22" s="98">
        <v>2.81</v>
      </c>
      <c r="D22" s="98">
        <v>2.72</v>
      </c>
      <c r="E22" s="98">
        <v>2.5099999999999998</v>
      </c>
      <c r="F22" s="99">
        <v>2.44</v>
      </c>
      <c r="G22" s="25"/>
      <c r="H22" s="98">
        <v>1.93</v>
      </c>
      <c r="I22" s="98">
        <v>1.98</v>
      </c>
      <c r="J22" s="98">
        <v>2.16</v>
      </c>
      <c r="K22" s="98">
        <v>2.14</v>
      </c>
      <c r="L22" s="98">
        <v>2.16</v>
      </c>
      <c r="M22" s="98">
        <v>2.17</v>
      </c>
      <c r="N22" s="98">
        <v>2.19</v>
      </c>
      <c r="O22" s="98">
        <v>2.17</v>
      </c>
      <c r="P22" s="98">
        <v>2.11</v>
      </c>
      <c r="Q22" s="99">
        <v>2.0299999999999998</v>
      </c>
      <c r="R22" s="14"/>
      <c r="S22" s="98">
        <v>2.36</v>
      </c>
      <c r="T22" s="98">
        <v>2.38</v>
      </c>
      <c r="U22" s="98">
        <v>2.29</v>
      </c>
      <c r="V22" s="98">
        <v>2.02</v>
      </c>
      <c r="W22" s="99">
        <v>1.94</v>
      </c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>
        <v>2.76</v>
      </c>
      <c r="C23" s="117">
        <v>2.8</v>
      </c>
      <c r="D23" s="117">
        <v>2.75</v>
      </c>
      <c r="E23" s="117">
        <v>2.5099999999999998</v>
      </c>
      <c r="F23" s="118">
        <v>2.42</v>
      </c>
      <c r="G23" s="106"/>
      <c r="H23" s="117">
        <v>1.91</v>
      </c>
      <c r="I23" s="117">
        <v>1.94</v>
      </c>
      <c r="J23" s="117">
        <v>2.09</v>
      </c>
      <c r="K23" s="117">
        <v>2.0499999999999998</v>
      </c>
      <c r="L23" s="117">
        <v>2.0499999999999998</v>
      </c>
      <c r="M23" s="117">
        <v>2.0299999999999998</v>
      </c>
      <c r="N23" s="117">
        <v>2.06</v>
      </c>
      <c r="O23" s="117">
        <v>2.09</v>
      </c>
      <c r="P23" s="117">
        <v>2.0299999999999998</v>
      </c>
      <c r="Q23" s="118">
        <v>1.9</v>
      </c>
      <c r="R23" s="107"/>
      <c r="S23" s="117">
        <v>2.34</v>
      </c>
      <c r="T23" s="117">
        <v>2.34</v>
      </c>
      <c r="U23" s="117">
        <v>2.25</v>
      </c>
      <c r="V23" s="117">
        <v>2</v>
      </c>
      <c r="W23" s="118">
        <v>1.94</v>
      </c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0.37739183673469245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0.25110000000000054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1.0057999999999998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0.65801653584510489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0.38630769230769313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0.72434156378600811</v>
      </c>
      <c r="W28" s="177"/>
      <c r="X28" s="123" t="s">
        <v>19</v>
      </c>
      <c r="Y28" s="104" t="s">
        <v>20</v>
      </c>
      <c r="Z28" s="175" t="s">
        <v>85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2.1319735761381398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1.2516369230769258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0.93874666666666651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2.268*AB28/Z26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 t="e">
        <f>B4-B14</f>
        <v>#VALUE!</v>
      </c>
      <c r="C33" s="67">
        <f t="shared" ref="C33:F33" si="0">C4-C14</f>
        <v>0.36999999999999966</v>
      </c>
      <c r="D33" s="67">
        <f t="shared" si="0"/>
        <v>0.37000000000000011</v>
      </c>
      <c r="E33" s="67">
        <f t="shared" si="0"/>
        <v>0.3400000000000003</v>
      </c>
      <c r="F33" s="68">
        <f t="shared" si="0"/>
        <v>0.35999999999999988</v>
      </c>
      <c r="G33" s="69" t="s">
        <v>56</v>
      </c>
      <c r="H33" s="22">
        <f>H4-H14</f>
        <v>0.29000000000000026</v>
      </c>
      <c r="I33" s="22">
        <f t="shared" ref="I33:Q33" si="1">I4-I14</f>
        <v>0.2300000000000002</v>
      </c>
      <c r="J33" s="22">
        <f t="shared" si="1"/>
        <v>0.22999999999999998</v>
      </c>
      <c r="K33" s="22">
        <f t="shared" si="1"/>
        <v>0.25</v>
      </c>
      <c r="L33" s="22">
        <f t="shared" si="1"/>
        <v>0.25999999999999979</v>
      </c>
      <c r="M33" s="22">
        <f t="shared" si="1"/>
        <v>0.18999999999999995</v>
      </c>
      <c r="N33" s="22">
        <f t="shared" si="1"/>
        <v>0.20000000000000018</v>
      </c>
      <c r="O33" s="22">
        <f t="shared" si="1"/>
        <v>0.25</v>
      </c>
      <c r="P33" s="22">
        <f t="shared" si="1"/>
        <v>0.25</v>
      </c>
      <c r="Q33" s="70">
        <f t="shared" si="1"/>
        <v>0.30000000000000004</v>
      </c>
      <c r="R33" s="66" t="s">
        <v>52</v>
      </c>
      <c r="S33" s="67">
        <f>S4-S14</f>
        <v>1.1100000000000001</v>
      </c>
      <c r="T33" s="67">
        <f t="shared" ref="T33:W33" si="2">T4-T14</f>
        <v>1.08</v>
      </c>
      <c r="U33" s="67">
        <f t="shared" si="2"/>
        <v>1.1800000000000002</v>
      </c>
      <c r="V33" s="67">
        <f t="shared" si="2"/>
        <v>1.1300000000000001</v>
      </c>
      <c r="W33" s="68">
        <f t="shared" si="2"/>
        <v>1.1800000000000002</v>
      </c>
      <c r="X33" s="69" t="s">
        <v>56</v>
      </c>
      <c r="Y33" s="22">
        <f>Y4-Y14</f>
        <v>-1.81</v>
      </c>
      <c r="Z33" s="22">
        <f t="shared" ref="Z33:AH33" si="3">Z4-Z14</f>
        <v>-1.81</v>
      </c>
      <c r="AA33" s="22">
        <f t="shared" si="3"/>
        <v>-1.66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0.31999999999999984</v>
      </c>
      <c r="C34" s="54">
        <f t="shared" si="4"/>
        <v>0.38000000000000034</v>
      </c>
      <c r="D34" s="54">
        <f t="shared" si="4"/>
        <v>0.39000000000000012</v>
      </c>
      <c r="E34" s="54">
        <f t="shared" si="4"/>
        <v>0.43000000000000016</v>
      </c>
      <c r="F34" s="56">
        <f t="shared" si="4"/>
        <v>0.34999999999999964</v>
      </c>
      <c r="G34" s="71"/>
      <c r="H34" s="22">
        <f t="shared" ref="H34:Q42" si="5">H5-H15</f>
        <v>0.22999999999999998</v>
      </c>
      <c r="I34" s="22">
        <f t="shared" si="5"/>
        <v>0.21999999999999997</v>
      </c>
      <c r="J34" s="22">
        <f t="shared" si="5"/>
        <v>0.29000000000000004</v>
      </c>
      <c r="K34" s="22">
        <f t="shared" si="5"/>
        <v>0.29999999999999982</v>
      </c>
      <c r="L34" s="22">
        <f t="shared" si="5"/>
        <v>0.26000000000000023</v>
      </c>
      <c r="M34" s="22">
        <f t="shared" si="5"/>
        <v>0.26000000000000023</v>
      </c>
      <c r="N34" s="22">
        <f t="shared" si="5"/>
        <v>0.23999999999999977</v>
      </c>
      <c r="O34" s="22">
        <f t="shared" si="5"/>
        <v>0.22999999999999998</v>
      </c>
      <c r="P34" s="22">
        <f t="shared" si="5"/>
        <v>0.24000000000000021</v>
      </c>
      <c r="Q34" s="70">
        <f t="shared" si="5"/>
        <v>0.21000000000000019</v>
      </c>
      <c r="R34" s="55"/>
      <c r="S34" s="54">
        <f t="shared" ref="S34:W42" si="6">S5-S15</f>
        <v>1.1200000000000001</v>
      </c>
      <c r="T34" s="54">
        <f t="shared" si="6"/>
        <v>1.1399999999999999</v>
      </c>
      <c r="U34" s="54">
        <f t="shared" si="6"/>
        <v>1.18</v>
      </c>
      <c r="V34" s="54">
        <f t="shared" si="6"/>
        <v>1.1600000000000001</v>
      </c>
      <c r="W34" s="56">
        <f t="shared" si="6"/>
        <v>1.19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0.36999999999999966</v>
      </c>
      <c r="C35" s="54">
        <f t="shared" si="4"/>
        <v>0.33000000000000007</v>
      </c>
      <c r="D35" s="54">
        <f t="shared" si="4"/>
        <v>0.37000000000000011</v>
      </c>
      <c r="E35" s="54">
        <f t="shared" si="4"/>
        <v>0.41000000000000014</v>
      </c>
      <c r="F35" s="56">
        <f t="shared" si="4"/>
        <v>0.33999999999999986</v>
      </c>
      <c r="G35" s="71"/>
      <c r="H35" s="22">
        <f t="shared" si="5"/>
        <v>0.31000000000000005</v>
      </c>
      <c r="I35" s="22">
        <f t="shared" si="5"/>
        <v>0.25000000000000022</v>
      </c>
      <c r="J35" s="22">
        <f t="shared" si="5"/>
        <v>0.20999999999999996</v>
      </c>
      <c r="K35" s="22">
        <f t="shared" si="5"/>
        <v>0.19999999999999973</v>
      </c>
      <c r="L35" s="22">
        <f t="shared" si="5"/>
        <v>0.18000000000000016</v>
      </c>
      <c r="M35" s="22">
        <f t="shared" si="5"/>
        <v>0.27</v>
      </c>
      <c r="N35" s="22">
        <f t="shared" si="5"/>
        <v>0.27</v>
      </c>
      <c r="O35" s="22">
        <f t="shared" si="5"/>
        <v>0.2799999999999998</v>
      </c>
      <c r="P35" s="22">
        <f t="shared" si="5"/>
        <v>0.2200000000000002</v>
      </c>
      <c r="Q35" s="70">
        <f t="shared" si="5"/>
        <v>0.16000000000000014</v>
      </c>
      <c r="R35" s="55"/>
      <c r="S35" s="54">
        <f t="shared" si="6"/>
        <v>1.1000000000000001</v>
      </c>
      <c r="T35" s="54">
        <f t="shared" si="6"/>
        <v>1.1100000000000003</v>
      </c>
      <c r="U35" s="54">
        <f t="shared" si="6"/>
        <v>1.23</v>
      </c>
      <c r="V35" s="54">
        <f t="shared" si="6"/>
        <v>1.1599999999999999</v>
      </c>
      <c r="W35" s="56">
        <f t="shared" si="6"/>
        <v>1.21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0.34999999999999964</v>
      </c>
      <c r="C36" s="54">
        <f t="shared" si="4"/>
        <v>0.35000000000000009</v>
      </c>
      <c r="D36" s="54">
        <f t="shared" si="4"/>
        <v>0.43000000000000016</v>
      </c>
      <c r="E36" s="54">
        <f t="shared" si="4"/>
        <v>0.41000000000000014</v>
      </c>
      <c r="F36" s="56">
        <f t="shared" si="4"/>
        <v>0.37999999999999989</v>
      </c>
      <c r="G36" s="71"/>
      <c r="H36" s="22">
        <f t="shared" si="5"/>
        <v>0.25</v>
      </c>
      <c r="I36" s="22">
        <f t="shared" si="5"/>
        <v>0.26000000000000023</v>
      </c>
      <c r="J36" s="22">
        <f t="shared" si="5"/>
        <v>0.29999999999999982</v>
      </c>
      <c r="K36" s="22">
        <f t="shared" si="5"/>
        <v>0.22999999999999998</v>
      </c>
      <c r="L36" s="22">
        <f t="shared" si="5"/>
        <v>0.18999999999999995</v>
      </c>
      <c r="M36" s="22">
        <f t="shared" si="5"/>
        <v>0.21999999999999975</v>
      </c>
      <c r="N36" s="22">
        <f t="shared" si="5"/>
        <v>0.17999999999999972</v>
      </c>
      <c r="O36" s="22">
        <f t="shared" si="5"/>
        <v>0.24000000000000021</v>
      </c>
      <c r="P36" s="22">
        <f t="shared" si="5"/>
        <v>0.25999999999999979</v>
      </c>
      <c r="Q36" s="70">
        <f t="shared" si="5"/>
        <v>0.26</v>
      </c>
      <c r="R36" s="55"/>
      <c r="S36" s="54">
        <f t="shared" si="6"/>
        <v>1.1300000000000001</v>
      </c>
      <c r="T36" s="54">
        <f t="shared" si="6"/>
        <v>1.1200000000000001</v>
      </c>
      <c r="U36" s="54">
        <f t="shared" si="6"/>
        <v>1.2</v>
      </c>
      <c r="V36" s="54">
        <f t="shared" si="6"/>
        <v>1.1700000000000002</v>
      </c>
      <c r="W36" s="56">
        <f t="shared" si="6"/>
        <v>1.1900000000000002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0.34999999999999964</v>
      </c>
      <c r="C37" s="54">
        <f t="shared" si="4"/>
        <v>0.34999999999999964</v>
      </c>
      <c r="D37" s="54">
        <f t="shared" si="4"/>
        <v>0.34999999999999964</v>
      </c>
      <c r="E37" s="54">
        <f t="shared" si="4"/>
        <v>0.33000000000000007</v>
      </c>
      <c r="F37" s="56">
        <f t="shared" si="4"/>
        <v>0.33999999999999986</v>
      </c>
      <c r="G37" s="71"/>
      <c r="H37" s="22">
        <f t="shared" si="5"/>
        <v>0.25</v>
      </c>
      <c r="I37" s="22">
        <f t="shared" si="5"/>
        <v>0.28000000000000003</v>
      </c>
      <c r="J37" s="22">
        <f t="shared" si="5"/>
        <v>0.32999999999999985</v>
      </c>
      <c r="K37" s="22">
        <f t="shared" si="5"/>
        <v>0.29000000000000004</v>
      </c>
      <c r="L37" s="22">
        <f t="shared" si="5"/>
        <v>0.28000000000000025</v>
      </c>
      <c r="M37" s="22">
        <f t="shared" si="5"/>
        <v>0.18999999999999995</v>
      </c>
      <c r="N37" s="22">
        <f t="shared" si="5"/>
        <v>0.2799999999999998</v>
      </c>
      <c r="O37" s="22">
        <f t="shared" si="5"/>
        <v>0.21999999999999975</v>
      </c>
      <c r="P37" s="22">
        <f t="shared" si="5"/>
        <v>0.26000000000000023</v>
      </c>
      <c r="Q37" s="70">
        <f t="shared" si="5"/>
        <v>0.2200000000000002</v>
      </c>
      <c r="R37" s="55"/>
      <c r="S37" s="54">
        <f t="shared" si="6"/>
        <v>1.1600000000000001</v>
      </c>
      <c r="T37" s="54">
        <f t="shared" si="6"/>
        <v>1.1000000000000001</v>
      </c>
      <c r="U37" s="54">
        <f t="shared" si="6"/>
        <v>1.2</v>
      </c>
      <c r="V37" s="54">
        <f t="shared" si="6"/>
        <v>1.2000000000000002</v>
      </c>
      <c r="W37" s="56">
        <f t="shared" si="6"/>
        <v>1.17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0.38000000000000034</v>
      </c>
      <c r="C38" s="54">
        <f t="shared" si="4"/>
        <v>0.39000000000000012</v>
      </c>
      <c r="D38" s="54">
        <f t="shared" si="4"/>
        <v>0.33000000000000007</v>
      </c>
      <c r="E38" s="54">
        <f t="shared" si="4"/>
        <v>0.31000000000000005</v>
      </c>
      <c r="F38" s="56">
        <f t="shared" si="4"/>
        <v>0.37999999999999989</v>
      </c>
      <c r="G38" s="71" t="s">
        <v>57</v>
      </c>
      <c r="H38" s="22">
        <f t="shared" si="5"/>
        <v>0.29000000000000026</v>
      </c>
      <c r="I38" s="22">
        <f t="shared" si="5"/>
        <v>0.33999999999999986</v>
      </c>
      <c r="J38" s="22">
        <f t="shared" si="5"/>
        <v>0.24000000000000021</v>
      </c>
      <c r="K38" s="22">
        <f t="shared" si="5"/>
        <v>0.22999999999999998</v>
      </c>
      <c r="L38" s="22">
        <f t="shared" si="5"/>
        <v>0.17999999999999972</v>
      </c>
      <c r="M38" s="22">
        <f t="shared" si="5"/>
        <v>0.29000000000000004</v>
      </c>
      <c r="N38" s="22">
        <f t="shared" si="5"/>
        <v>0.29999999999999982</v>
      </c>
      <c r="O38" s="22">
        <f t="shared" si="5"/>
        <v>0.25999999999999979</v>
      </c>
      <c r="P38" s="22">
        <f t="shared" si="5"/>
        <v>0.24000000000000021</v>
      </c>
      <c r="Q38" s="70">
        <f t="shared" si="5"/>
        <v>0.26</v>
      </c>
      <c r="R38" s="55" t="s">
        <v>53</v>
      </c>
      <c r="S38" s="54">
        <f t="shared" si="6"/>
        <v>0.81</v>
      </c>
      <c r="T38" s="54">
        <f t="shared" si="6"/>
        <v>0.83999999999999986</v>
      </c>
      <c r="U38" s="54">
        <f t="shared" si="6"/>
        <v>0.87000000000000011</v>
      </c>
      <c r="V38" s="54">
        <f t="shared" si="6"/>
        <v>0.87000000000000011</v>
      </c>
      <c r="W38" s="56">
        <f t="shared" si="6"/>
        <v>0.84999999999999987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0.37999999999999989</v>
      </c>
      <c r="C39" s="54">
        <f t="shared" si="4"/>
        <v>0.39000000000000012</v>
      </c>
      <c r="D39" s="54">
        <f t="shared" si="4"/>
        <v>0.37000000000000011</v>
      </c>
      <c r="E39" s="54">
        <f t="shared" si="4"/>
        <v>0.37999999999999989</v>
      </c>
      <c r="F39" s="56">
        <f t="shared" si="4"/>
        <v>0.38999999999999968</v>
      </c>
      <c r="G39" s="71"/>
      <c r="H39" s="22">
        <f t="shared" si="5"/>
        <v>0.39999999999999991</v>
      </c>
      <c r="I39" s="22">
        <f t="shared" si="5"/>
        <v>0.34000000000000008</v>
      </c>
      <c r="J39" s="22">
        <f t="shared" si="5"/>
        <v>0.2799999999999998</v>
      </c>
      <c r="K39" s="22">
        <f t="shared" si="5"/>
        <v>0.30000000000000027</v>
      </c>
      <c r="L39" s="22">
        <f t="shared" si="5"/>
        <v>0.28000000000000025</v>
      </c>
      <c r="M39" s="22">
        <f t="shared" si="5"/>
        <v>0.35000000000000009</v>
      </c>
      <c r="N39" s="22">
        <f t="shared" si="5"/>
        <v>0.31999999999999984</v>
      </c>
      <c r="O39" s="22">
        <f t="shared" si="5"/>
        <v>0.22999999999999998</v>
      </c>
      <c r="P39" s="22">
        <f t="shared" si="5"/>
        <v>0.26000000000000023</v>
      </c>
      <c r="Q39" s="70">
        <f t="shared" si="5"/>
        <v>0.26000000000000023</v>
      </c>
      <c r="R39" s="55"/>
      <c r="S39" s="54">
        <f t="shared" si="6"/>
        <v>0.77</v>
      </c>
      <c r="T39" s="54">
        <f t="shared" si="6"/>
        <v>0.87000000000000011</v>
      </c>
      <c r="U39" s="54">
        <f t="shared" si="6"/>
        <v>0.85999999999999988</v>
      </c>
      <c r="V39" s="54">
        <f t="shared" si="6"/>
        <v>0.87000000000000011</v>
      </c>
      <c r="W39" s="56">
        <f t="shared" si="6"/>
        <v>0.84999999999999987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0.48999999999999977</v>
      </c>
      <c r="C40" s="54">
        <f t="shared" si="4"/>
        <v>0.37000000000000011</v>
      </c>
      <c r="D40" s="54">
        <f t="shared" si="4"/>
        <v>0.35999999999999988</v>
      </c>
      <c r="E40" s="54">
        <f t="shared" si="4"/>
        <v>0.37000000000000011</v>
      </c>
      <c r="F40" s="56">
        <f t="shared" si="4"/>
        <v>0.41999999999999993</v>
      </c>
      <c r="G40" s="71"/>
      <c r="H40" s="22">
        <f t="shared" si="5"/>
        <v>0.45999999999999996</v>
      </c>
      <c r="I40" s="22">
        <f t="shared" si="5"/>
        <v>0.29000000000000004</v>
      </c>
      <c r="J40" s="22">
        <f t="shared" si="5"/>
        <v>0.30000000000000027</v>
      </c>
      <c r="K40" s="22">
        <f t="shared" si="5"/>
        <v>0.33000000000000007</v>
      </c>
      <c r="L40" s="22">
        <f t="shared" si="5"/>
        <v>0.25</v>
      </c>
      <c r="M40" s="22">
        <f t="shared" si="5"/>
        <v>0.30000000000000027</v>
      </c>
      <c r="N40" s="22">
        <f t="shared" si="5"/>
        <v>0.27</v>
      </c>
      <c r="O40" s="22">
        <f t="shared" si="5"/>
        <v>0.11999999999999966</v>
      </c>
      <c r="P40" s="22">
        <f t="shared" si="5"/>
        <v>0.18999999999999995</v>
      </c>
      <c r="Q40" s="70">
        <f t="shared" si="5"/>
        <v>0.2200000000000002</v>
      </c>
      <c r="R40" s="55"/>
      <c r="S40" s="54">
        <f t="shared" si="6"/>
        <v>0.7799999999999998</v>
      </c>
      <c r="T40" s="54">
        <f t="shared" si="6"/>
        <v>0.89000000000000012</v>
      </c>
      <c r="U40" s="54">
        <f t="shared" si="6"/>
        <v>0.78999999999999959</v>
      </c>
      <c r="V40" s="54">
        <f t="shared" si="6"/>
        <v>0.89999999999999991</v>
      </c>
      <c r="W40" s="56">
        <f t="shared" si="6"/>
        <v>0.91999999999999993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0.42000000000000037</v>
      </c>
      <c r="C41" s="54">
        <f t="shared" si="4"/>
        <v>0.39999999999999991</v>
      </c>
      <c r="D41" s="54">
        <f t="shared" si="4"/>
        <v>0.42999999999999972</v>
      </c>
      <c r="E41" s="54">
        <f t="shared" si="4"/>
        <v>0.42000000000000037</v>
      </c>
      <c r="F41" s="56">
        <f t="shared" si="4"/>
        <v>0.43000000000000016</v>
      </c>
      <c r="G41" s="71"/>
      <c r="H41" s="22">
        <f t="shared" si="5"/>
        <v>0.28000000000000003</v>
      </c>
      <c r="I41" s="22">
        <f t="shared" si="5"/>
        <v>0.26000000000000023</v>
      </c>
      <c r="J41" s="22">
        <f t="shared" si="5"/>
        <v>0.20999999999999996</v>
      </c>
      <c r="K41" s="22">
        <f t="shared" si="5"/>
        <v>0.22999999999999998</v>
      </c>
      <c r="L41" s="22">
        <f t="shared" si="5"/>
        <v>0.18999999999999995</v>
      </c>
      <c r="M41" s="22">
        <f t="shared" si="5"/>
        <v>0.20000000000000018</v>
      </c>
      <c r="N41" s="22">
        <f t="shared" si="5"/>
        <v>0.30000000000000027</v>
      </c>
      <c r="O41" s="22">
        <f t="shared" si="5"/>
        <v>0.20000000000000018</v>
      </c>
      <c r="P41" s="22">
        <f t="shared" si="5"/>
        <v>0.22999999999999998</v>
      </c>
      <c r="Q41" s="70">
        <f t="shared" si="5"/>
        <v>0.18000000000000016</v>
      </c>
      <c r="R41" s="55"/>
      <c r="S41" s="54">
        <f t="shared" si="6"/>
        <v>0.81</v>
      </c>
      <c r="T41" s="54">
        <f t="shared" si="6"/>
        <v>0.85000000000000009</v>
      </c>
      <c r="U41" s="54">
        <f t="shared" si="6"/>
        <v>0.85000000000000009</v>
      </c>
      <c r="V41" s="54">
        <f t="shared" si="6"/>
        <v>0.87999999999999989</v>
      </c>
      <c r="W41" s="56">
        <f t="shared" si="6"/>
        <v>0.91000000000000014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0.38000000000000034</v>
      </c>
      <c r="C42" s="58">
        <f t="shared" si="4"/>
        <v>0.36000000000000032</v>
      </c>
      <c r="D42" s="58">
        <f t="shared" si="4"/>
        <v>0.39999999999999991</v>
      </c>
      <c r="E42" s="58">
        <f t="shared" si="4"/>
        <v>0.38000000000000034</v>
      </c>
      <c r="F42" s="59">
        <f t="shared" si="4"/>
        <v>0.43000000000000016</v>
      </c>
      <c r="G42" s="73"/>
      <c r="H42" s="36">
        <f t="shared" si="5"/>
        <v>0.24</v>
      </c>
      <c r="I42" s="36">
        <f t="shared" si="5"/>
        <v>0.26000000000000023</v>
      </c>
      <c r="J42" s="36">
        <f t="shared" si="5"/>
        <v>0.16999999999999993</v>
      </c>
      <c r="K42" s="36">
        <f t="shared" si="5"/>
        <v>0.2200000000000002</v>
      </c>
      <c r="L42" s="36">
        <f t="shared" si="5"/>
        <v>0.22999999999999998</v>
      </c>
      <c r="M42" s="36">
        <f t="shared" si="5"/>
        <v>0.16000000000000014</v>
      </c>
      <c r="N42" s="36">
        <f t="shared" si="5"/>
        <v>0.23999999999999977</v>
      </c>
      <c r="O42" s="36">
        <f t="shared" si="5"/>
        <v>0.20999999999999996</v>
      </c>
      <c r="P42" s="36">
        <f t="shared" si="5"/>
        <v>0.22999999999999998</v>
      </c>
      <c r="Q42" s="74">
        <f t="shared" si="5"/>
        <v>0.2200000000000002</v>
      </c>
      <c r="R42" s="57"/>
      <c r="S42" s="58">
        <f t="shared" si="6"/>
        <v>0.78000000000000025</v>
      </c>
      <c r="T42" s="58">
        <f t="shared" si="6"/>
        <v>0.91000000000000014</v>
      </c>
      <c r="U42" s="58">
        <f t="shared" si="6"/>
        <v>0.85999999999999988</v>
      </c>
      <c r="V42" s="58">
        <f t="shared" si="6"/>
        <v>0.85000000000000009</v>
      </c>
      <c r="W42" s="59">
        <f t="shared" si="6"/>
        <v>0.93000000000000016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 t="e">
        <f>AVERAGE(B33:F37)</f>
        <v>#VALUE!</v>
      </c>
      <c r="C43" s="64" t="s">
        <v>51</v>
      </c>
      <c r="D43" s="60" t="e">
        <f>MAX(B33:F37)-MIN(B33:F37)</f>
        <v>#VALUE!</v>
      </c>
      <c r="E43" s="64" t="s">
        <v>50</v>
      </c>
      <c r="F43" s="61" t="e">
        <f>B43/(0.975/E27)</f>
        <v>#VALUE!</v>
      </c>
      <c r="G43" s="82" t="s">
        <v>65</v>
      </c>
      <c r="H43" s="60">
        <f>AVERAGE(H33:Q37)</f>
        <v>0.24539999999999998</v>
      </c>
      <c r="I43" s="64" t="s">
        <v>51</v>
      </c>
      <c r="J43" s="60">
        <f>MAX(H33:Q37)-MIN(H33:Q37)</f>
        <v>0.16999999999999971</v>
      </c>
      <c r="K43" s="64" t="s">
        <v>50</v>
      </c>
      <c r="L43" s="78">
        <f>H43/(0.975/K27)</f>
        <v>0.37753846153846149</v>
      </c>
      <c r="M43" s="79" t="s">
        <v>60</v>
      </c>
      <c r="N43" s="80">
        <f>1-(J43/2*H43)</f>
        <v>0.97914100000000004</v>
      </c>
      <c r="O43" s="84" t="s">
        <v>62</v>
      </c>
      <c r="P43" s="86">
        <f>MAX(H33:Q42)-MIN(H33:Q42)</f>
        <v>0.3400000000000003</v>
      </c>
      <c r="Q43" s="152"/>
      <c r="R43" s="82" t="s">
        <v>65</v>
      </c>
      <c r="S43" s="60">
        <f>AVERAGE(S33:W37)</f>
        <v>1.1568000000000001</v>
      </c>
      <c r="T43" s="64" t="s">
        <v>51</v>
      </c>
      <c r="U43" s="60">
        <f>MAX(S33:W37)-MIN(S33:W37)</f>
        <v>0.14999999999999991</v>
      </c>
      <c r="V43" s="64" t="s">
        <v>50</v>
      </c>
      <c r="W43" s="61">
        <f>S43/(0.975/V27)</f>
        <v>1.6610461538461538</v>
      </c>
      <c r="X43" s="82" t="s">
        <v>65</v>
      </c>
      <c r="Y43" s="60">
        <f>AVERAGE(Y33:AH37)</f>
        <v>-0.1056</v>
      </c>
      <c r="Z43" s="64" t="s">
        <v>51</v>
      </c>
      <c r="AA43" s="60">
        <f>MAX(Y33:AH37)-MIN(Y33:AH37)</f>
        <v>1.81</v>
      </c>
      <c r="AB43" s="64" t="s">
        <v>50</v>
      </c>
      <c r="AC43" s="78">
        <f>Y43/(0.975/AB27)</f>
        <v>-0.16246153846153846</v>
      </c>
      <c r="AD43" s="79" t="s">
        <v>60</v>
      </c>
      <c r="AE43" s="80">
        <f>1-(AA43/2*Y43)</f>
        <v>1.0955680000000001</v>
      </c>
      <c r="AF43" s="84" t="s">
        <v>62</v>
      </c>
      <c r="AG43" s="86">
        <f>MAX(Y33:AH42)-MIN(Y33:AH42)</f>
        <v>1.81</v>
      </c>
      <c r="AH43" s="152"/>
    </row>
    <row r="44" spans="1:34" thickBot="1" x14ac:dyDescent="0.4">
      <c r="A44" s="83" t="s">
        <v>64</v>
      </c>
      <c r="B44" s="62">
        <f>AVERAGE(B39:F42)</f>
        <v>0.39850000000000002</v>
      </c>
      <c r="C44" s="65" t="s">
        <v>51</v>
      </c>
      <c r="D44" s="62">
        <f>MAX(B38:F42)-MIN(B38:F42)</f>
        <v>0.17999999999999972</v>
      </c>
      <c r="E44" s="65" t="s">
        <v>50</v>
      </c>
      <c r="F44" s="63">
        <f>B44/(0.975/E27)</f>
        <v>0.69482051282051294</v>
      </c>
      <c r="G44" s="83" t="s">
        <v>64</v>
      </c>
      <c r="H44" s="62">
        <f>AVERAGE(H39:Q42)</f>
        <v>0.25525000000000009</v>
      </c>
      <c r="I44" s="65" t="s">
        <v>51</v>
      </c>
      <c r="J44" s="62">
        <f>MAX(H38:Q42)-MIN(H38:Q42)</f>
        <v>0.3400000000000003</v>
      </c>
      <c r="K44" s="65" t="s">
        <v>50</v>
      </c>
      <c r="L44" s="75">
        <f>H44/(0.975/K27)</f>
        <v>0.39269230769230784</v>
      </c>
      <c r="M44" s="76" t="s">
        <v>60</v>
      </c>
      <c r="N44" s="81">
        <f>1-(J44/2*H44)</f>
        <v>0.95660749999999994</v>
      </c>
      <c r="O44" s="85" t="s">
        <v>63</v>
      </c>
      <c r="P44" s="87">
        <f>1-(P43/2*AVERAGE(H43:H44))</f>
        <v>0.95744474999999996</v>
      </c>
      <c r="Q44" s="153"/>
      <c r="R44" s="83" t="s">
        <v>64</v>
      </c>
      <c r="S44" s="62">
        <f>AVERAGE(S39:W42)</f>
        <v>0.85650000000000015</v>
      </c>
      <c r="T44" s="65" t="s">
        <v>51</v>
      </c>
      <c r="U44" s="62">
        <f>MAX(S38:W42)-MIN(S38:W42)</f>
        <v>0.16000000000000014</v>
      </c>
      <c r="V44" s="65" t="s">
        <v>50</v>
      </c>
      <c r="W44" s="63">
        <f>S44/(0.975/V27)</f>
        <v>1.2298461538461538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Y44/(0.975/AB27)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1.047784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517" priority="4" operator="notBetween">
      <formula>0.2</formula>
      <formula>0.404</formula>
    </cfRule>
  </conditionalFormatting>
  <conditionalFormatting sqref="E28">
    <cfRule type="cellIs" dxfId="516" priority="5" operator="notBetween">
      <formula>0.38</formula>
      <formula>0.72</formula>
    </cfRule>
  </conditionalFormatting>
  <conditionalFormatting sqref="K26">
    <cfRule type="cellIs" dxfId="515" priority="3" operator="notBetween">
      <formula>0.77</formula>
      <formula>0.91</formula>
    </cfRule>
  </conditionalFormatting>
  <conditionalFormatting sqref="K28">
    <cfRule type="cellIs" dxfId="514" priority="2" operator="notBetween">
      <formula>0.38</formula>
      <formula>0.72</formula>
    </cfRule>
  </conditionalFormatting>
  <conditionalFormatting sqref="AB26">
    <cfRule type="cellIs" dxfId="513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1222-02D6-4968-B3A2-5D6921FA8ACF}">
  <sheetPr>
    <pageSetUpPr fitToPage="1"/>
  </sheetPr>
  <dimension ref="A1:AH46"/>
  <sheetViews>
    <sheetView zoomScaleNormal="100" workbookViewId="0">
      <selection activeCell="Q23" sqref="Q23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19" width="12.875" style="88" customWidth="1"/>
    <col min="20" max="20" width="14" style="88" customWidth="1"/>
    <col min="21" max="21" width="11.125" style="88" customWidth="1"/>
    <col min="22" max="22" width="13.75" style="88" customWidth="1"/>
    <col min="23" max="23" width="11.125" style="88" customWidth="1"/>
    <col min="24" max="24" width="13.25" style="88" customWidth="1"/>
    <col min="25" max="26" width="11.125" style="88" customWidth="1"/>
    <col min="27" max="27" width="12.875" style="88" customWidth="1"/>
    <col min="28" max="28" width="14" style="88" customWidth="1"/>
    <col min="29" max="29" width="11.125" style="88" customWidth="1"/>
    <col min="30" max="30" width="13.75" style="88" customWidth="1"/>
    <col min="31" max="31" width="11.125" style="88" customWidth="1"/>
    <col min="32" max="32" width="13.25" style="88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3.09</v>
      </c>
      <c r="C4" s="91">
        <v>3.09</v>
      </c>
      <c r="D4" s="91">
        <v>3.09</v>
      </c>
      <c r="E4" s="91">
        <v>2.88</v>
      </c>
      <c r="F4" s="95">
        <v>2.8</v>
      </c>
      <c r="G4" s="23" t="s">
        <v>74</v>
      </c>
      <c r="H4" s="91">
        <v>2.27</v>
      </c>
      <c r="I4" s="91">
        <v>2.31</v>
      </c>
      <c r="J4" s="91">
        <v>2.36</v>
      </c>
      <c r="K4" s="91">
        <v>2.31</v>
      </c>
      <c r="L4" s="91">
        <v>2.37</v>
      </c>
      <c r="M4" s="91">
        <v>2.38</v>
      </c>
      <c r="N4" s="91">
        <v>2.37</v>
      </c>
      <c r="O4" s="91">
        <v>2.36</v>
      </c>
      <c r="P4" s="91">
        <v>2.35</v>
      </c>
      <c r="Q4" s="95">
        <v>2.21</v>
      </c>
      <c r="R4" s="108" t="s">
        <v>74</v>
      </c>
      <c r="S4" s="91">
        <v>3.04</v>
      </c>
      <c r="T4" s="91">
        <v>3.12</v>
      </c>
      <c r="U4" s="91">
        <v>3.12</v>
      </c>
      <c r="V4" s="91">
        <v>2.94</v>
      </c>
      <c r="W4" s="95">
        <v>2.79</v>
      </c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>
        <v>3.1</v>
      </c>
      <c r="C5" s="90">
        <v>3.14</v>
      </c>
      <c r="D5" s="90">
        <v>3.12</v>
      </c>
      <c r="E5" s="90">
        <v>2.93</v>
      </c>
      <c r="F5" s="94">
        <v>2.77</v>
      </c>
      <c r="G5" s="25"/>
      <c r="H5" s="91">
        <v>2.34</v>
      </c>
      <c r="I5" s="90">
        <v>2.27</v>
      </c>
      <c r="J5" s="90">
        <v>2.3199999999999998</v>
      </c>
      <c r="K5" s="90">
        <v>2.36</v>
      </c>
      <c r="L5" s="90">
        <v>2.36</v>
      </c>
      <c r="M5" s="90">
        <v>2.37</v>
      </c>
      <c r="N5" s="90">
        <v>2.4500000000000002</v>
      </c>
      <c r="O5" s="90">
        <v>2.39</v>
      </c>
      <c r="P5" s="90">
        <v>2.36</v>
      </c>
      <c r="Q5" s="94">
        <v>2.23</v>
      </c>
      <c r="R5" s="109"/>
      <c r="S5" s="91">
        <v>3.08</v>
      </c>
      <c r="T5" s="90">
        <v>3.17</v>
      </c>
      <c r="U5" s="90">
        <v>3.14</v>
      </c>
      <c r="V5" s="90">
        <v>2.97</v>
      </c>
      <c r="W5" s="94">
        <v>2.88</v>
      </c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>
        <v>3.11</v>
      </c>
      <c r="C6" s="90">
        <v>3.17</v>
      </c>
      <c r="D6" s="90">
        <v>3.13</v>
      </c>
      <c r="E6" s="90">
        <v>2.93</v>
      </c>
      <c r="F6" s="94">
        <v>2.79</v>
      </c>
      <c r="G6" s="25"/>
      <c r="H6" s="91">
        <v>2.29</v>
      </c>
      <c r="I6" s="90">
        <v>2.31</v>
      </c>
      <c r="J6" s="90">
        <v>2.35</v>
      </c>
      <c r="K6" s="90">
        <v>2.36</v>
      </c>
      <c r="L6" s="90">
        <v>2.41</v>
      </c>
      <c r="M6" s="90">
        <v>2.34</v>
      </c>
      <c r="N6" s="90">
        <v>2.42</v>
      </c>
      <c r="O6" s="90">
        <v>2.35</v>
      </c>
      <c r="P6" s="90">
        <v>2.36</v>
      </c>
      <c r="Q6" s="94">
        <v>2.31</v>
      </c>
      <c r="R6" s="109"/>
      <c r="S6" s="91">
        <v>3.08</v>
      </c>
      <c r="T6" s="90">
        <v>3.17</v>
      </c>
      <c r="U6" s="90">
        <v>3.2</v>
      </c>
      <c r="V6" s="90">
        <v>2.94</v>
      </c>
      <c r="W6" s="94">
        <v>2.83</v>
      </c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>
        <v>3.1</v>
      </c>
      <c r="C7" s="90">
        <v>3.15</v>
      </c>
      <c r="D7" s="90">
        <v>3.16</v>
      </c>
      <c r="E7" s="90">
        <v>2.98</v>
      </c>
      <c r="F7" s="94">
        <v>2.81</v>
      </c>
      <c r="G7" s="25"/>
      <c r="H7" s="91">
        <v>2.31</v>
      </c>
      <c r="I7" s="90">
        <v>2.2799999999999998</v>
      </c>
      <c r="J7" s="90">
        <v>2.2999999999999998</v>
      </c>
      <c r="K7" s="90">
        <v>2.39</v>
      </c>
      <c r="L7" s="90">
        <v>2.3199999999999998</v>
      </c>
      <c r="M7" s="90">
        <v>2.4</v>
      </c>
      <c r="N7" s="90">
        <v>2.37</v>
      </c>
      <c r="O7" s="90">
        <v>2.41</v>
      </c>
      <c r="P7" s="90">
        <v>2.4</v>
      </c>
      <c r="Q7" s="94">
        <v>2.31</v>
      </c>
      <c r="R7" s="109"/>
      <c r="S7" s="91">
        <v>3.11</v>
      </c>
      <c r="T7" s="90">
        <v>3.17</v>
      </c>
      <c r="U7" s="90">
        <v>3.19</v>
      </c>
      <c r="V7" s="90">
        <v>2.98</v>
      </c>
      <c r="W7" s="94">
        <v>2.82</v>
      </c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>
        <v>3.04</v>
      </c>
      <c r="C8" s="90">
        <v>3.14</v>
      </c>
      <c r="D8" s="90">
        <v>3.1</v>
      </c>
      <c r="E8" s="90">
        <v>2.96</v>
      </c>
      <c r="F8" s="94">
        <v>2.84</v>
      </c>
      <c r="G8" s="25"/>
      <c r="H8" s="91">
        <v>2.29</v>
      </c>
      <c r="I8" s="90">
        <v>2.29</v>
      </c>
      <c r="J8" s="90">
        <v>2.35</v>
      </c>
      <c r="K8" s="90">
        <v>2.31</v>
      </c>
      <c r="L8" s="90">
        <v>2.3199999999999998</v>
      </c>
      <c r="M8" s="90">
        <v>2.34</v>
      </c>
      <c r="N8" s="90">
        <v>2.4</v>
      </c>
      <c r="O8" s="90">
        <v>2.41</v>
      </c>
      <c r="P8" s="90">
        <v>2.39</v>
      </c>
      <c r="Q8" s="94">
        <v>2.2400000000000002</v>
      </c>
      <c r="R8" s="109"/>
      <c r="S8" s="91">
        <v>3.11</v>
      </c>
      <c r="T8" s="90">
        <v>3.11</v>
      </c>
      <c r="U8" s="90">
        <v>3.18</v>
      </c>
      <c r="V8" s="90">
        <v>2.96</v>
      </c>
      <c r="W8" s="94">
        <v>2.84</v>
      </c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>
        <v>3.23</v>
      </c>
      <c r="C9" s="90">
        <v>3.13</v>
      </c>
      <c r="D9" s="90">
        <v>3.02</v>
      </c>
      <c r="E9" s="90">
        <v>2.84</v>
      </c>
      <c r="F9" s="94">
        <v>2.83</v>
      </c>
      <c r="G9" s="25"/>
      <c r="H9" s="90">
        <v>2.2000000000000002</v>
      </c>
      <c r="I9" s="90">
        <v>2.25</v>
      </c>
      <c r="J9" s="90">
        <v>2.34</v>
      </c>
      <c r="K9" s="90">
        <v>2.38</v>
      </c>
      <c r="L9" s="90">
        <v>2.35</v>
      </c>
      <c r="M9" s="90">
        <v>2.3199999999999998</v>
      </c>
      <c r="N9" s="90">
        <v>2.31</v>
      </c>
      <c r="O9" s="90">
        <v>2.2999999999999998</v>
      </c>
      <c r="P9" s="90">
        <v>2.27</v>
      </c>
      <c r="Q9" s="94">
        <v>2.1800000000000002</v>
      </c>
      <c r="R9" s="110"/>
      <c r="S9" s="90">
        <v>3.26</v>
      </c>
      <c r="T9" s="90">
        <v>3.17</v>
      </c>
      <c r="U9" s="90">
        <v>3.1</v>
      </c>
      <c r="V9" s="90">
        <v>2.87</v>
      </c>
      <c r="W9" s="94">
        <v>2.8</v>
      </c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>
        <v>3.19</v>
      </c>
      <c r="C10" s="90">
        <v>3.17</v>
      </c>
      <c r="D10" s="90">
        <v>3.06</v>
      </c>
      <c r="E10" s="90">
        <v>2.89</v>
      </c>
      <c r="F10" s="94">
        <v>2.85</v>
      </c>
      <c r="G10" s="31"/>
      <c r="H10" s="90">
        <v>2.2400000000000002</v>
      </c>
      <c r="I10" s="90">
        <v>2.2599999999999998</v>
      </c>
      <c r="J10" s="90">
        <v>2.36</v>
      </c>
      <c r="K10" s="90">
        <v>2.37</v>
      </c>
      <c r="L10" s="90">
        <v>2.38</v>
      </c>
      <c r="M10" s="90">
        <v>2.41</v>
      </c>
      <c r="N10" s="90">
        <v>2.4700000000000002</v>
      </c>
      <c r="O10" s="90">
        <v>2.4700000000000002</v>
      </c>
      <c r="P10" s="90">
        <v>2.38</v>
      </c>
      <c r="Q10" s="94">
        <v>2.33</v>
      </c>
      <c r="R10" s="111"/>
      <c r="S10" s="90">
        <v>3.23</v>
      </c>
      <c r="T10" s="90">
        <v>3.14</v>
      </c>
      <c r="U10" s="90">
        <v>3.12</v>
      </c>
      <c r="V10" s="90">
        <v>2.88</v>
      </c>
      <c r="W10" s="94">
        <v>2.82</v>
      </c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>
        <v>3.16</v>
      </c>
      <c r="C11" s="96">
        <v>3.17</v>
      </c>
      <c r="D11" s="96">
        <v>3.06</v>
      </c>
      <c r="E11" s="96">
        <v>2.91</v>
      </c>
      <c r="F11" s="97">
        <v>2.84</v>
      </c>
      <c r="G11" s="23"/>
      <c r="H11" s="96">
        <v>2.19</v>
      </c>
      <c r="I11" s="96">
        <v>2.25</v>
      </c>
      <c r="J11" s="96">
        <v>2.38</v>
      </c>
      <c r="K11" s="96">
        <v>2.39</v>
      </c>
      <c r="L11" s="96">
        <v>2.38</v>
      </c>
      <c r="M11" s="96">
        <v>2.42</v>
      </c>
      <c r="N11" s="96">
        <v>2.4700000000000002</v>
      </c>
      <c r="O11" s="96">
        <v>2.4700000000000002</v>
      </c>
      <c r="P11" s="96">
        <v>2.4</v>
      </c>
      <c r="Q11" s="97">
        <v>2.25</v>
      </c>
      <c r="R11" s="109"/>
      <c r="S11" s="96">
        <v>3.21</v>
      </c>
      <c r="T11" s="96">
        <v>3.21</v>
      </c>
      <c r="U11" s="96">
        <v>3.21</v>
      </c>
      <c r="V11" s="96">
        <v>2.96</v>
      </c>
      <c r="W11" s="97">
        <v>2.84</v>
      </c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>
        <v>3.19</v>
      </c>
      <c r="C12" s="90">
        <v>3.2</v>
      </c>
      <c r="D12" s="90">
        <v>3.08</v>
      </c>
      <c r="E12" s="90">
        <v>2.85</v>
      </c>
      <c r="F12" s="94">
        <v>2.86</v>
      </c>
      <c r="G12" s="25"/>
      <c r="H12" s="90">
        <v>2.2200000000000002</v>
      </c>
      <c r="I12" s="90">
        <v>2.2799999999999998</v>
      </c>
      <c r="J12" s="90">
        <v>2.33</v>
      </c>
      <c r="K12" s="90">
        <v>2.35</v>
      </c>
      <c r="L12" s="90">
        <v>2.34</v>
      </c>
      <c r="M12" s="90">
        <v>2.33</v>
      </c>
      <c r="N12" s="90">
        <v>2.36</v>
      </c>
      <c r="O12" s="90">
        <v>2.39</v>
      </c>
      <c r="P12" s="90">
        <v>2.21</v>
      </c>
      <c r="Q12" s="94">
        <v>2.19</v>
      </c>
      <c r="R12" s="109"/>
      <c r="S12" s="90">
        <v>3.22</v>
      </c>
      <c r="T12" s="90">
        <v>3.17</v>
      </c>
      <c r="U12" s="90">
        <v>3.07</v>
      </c>
      <c r="V12" s="90">
        <v>2.88</v>
      </c>
      <c r="W12" s="94">
        <v>2.84</v>
      </c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>
        <v>3.22</v>
      </c>
      <c r="C13" s="92">
        <v>3.15</v>
      </c>
      <c r="D13" s="92">
        <v>3.01</v>
      </c>
      <c r="E13" s="92">
        <v>2.8</v>
      </c>
      <c r="F13" s="93">
        <v>2.83</v>
      </c>
      <c r="G13" s="33"/>
      <c r="H13" s="92">
        <v>2.19</v>
      </c>
      <c r="I13" s="92">
        <v>2.21</v>
      </c>
      <c r="J13" s="92">
        <v>2.25</v>
      </c>
      <c r="K13" s="92">
        <v>2.31</v>
      </c>
      <c r="L13" s="92">
        <v>2.29</v>
      </c>
      <c r="M13" s="92">
        <v>2.2999999999999998</v>
      </c>
      <c r="N13" s="92">
        <v>2.3199999999999998</v>
      </c>
      <c r="O13" s="92">
        <v>2.33</v>
      </c>
      <c r="P13" s="92">
        <v>2.2999999999999998</v>
      </c>
      <c r="Q13" s="93">
        <v>2.17</v>
      </c>
      <c r="R13" s="112"/>
      <c r="S13" s="92">
        <v>3.16</v>
      </c>
      <c r="T13" s="92">
        <v>3.08</v>
      </c>
      <c r="U13" s="92">
        <v>3.06</v>
      </c>
      <c r="V13" s="92">
        <v>2.92</v>
      </c>
      <c r="W13" s="93">
        <v>2.76</v>
      </c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>
        <v>2.68</v>
      </c>
      <c r="C14" s="115">
        <v>2.72</v>
      </c>
      <c r="D14" s="115">
        <v>2.69</v>
      </c>
      <c r="E14" s="115">
        <v>2.5</v>
      </c>
      <c r="F14" s="116">
        <v>2.37</v>
      </c>
      <c r="G14" s="113" t="s">
        <v>75</v>
      </c>
      <c r="H14" s="115">
        <v>2</v>
      </c>
      <c r="I14" s="115">
        <v>1.98</v>
      </c>
      <c r="J14" s="115">
        <v>2.0299999999999998</v>
      </c>
      <c r="K14" s="115">
        <v>2.06</v>
      </c>
      <c r="L14" s="115">
        <v>2.09</v>
      </c>
      <c r="M14" s="115">
        <v>2.06</v>
      </c>
      <c r="N14" s="115">
        <v>2.09</v>
      </c>
      <c r="O14" s="115">
        <v>2.04</v>
      </c>
      <c r="P14" s="115">
        <v>2.0499999999999998</v>
      </c>
      <c r="Q14" s="116">
        <v>1.9</v>
      </c>
      <c r="R14" s="113" t="s">
        <v>75</v>
      </c>
      <c r="S14" s="114">
        <v>1.91</v>
      </c>
      <c r="T14" s="115">
        <v>1.97</v>
      </c>
      <c r="U14" s="115">
        <v>1.97</v>
      </c>
      <c r="V14" s="115">
        <v>1.8</v>
      </c>
      <c r="W14" s="116">
        <v>1.66</v>
      </c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>
        <v>2.72</v>
      </c>
      <c r="C15" s="98">
        <v>2.76</v>
      </c>
      <c r="D15" s="98">
        <v>2.7</v>
      </c>
      <c r="E15" s="98">
        <v>2.52</v>
      </c>
      <c r="F15" s="99">
        <v>2.42</v>
      </c>
      <c r="G15" s="25"/>
      <c r="H15" s="98">
        <v>2.06</v>
      </c>
      <c r="I15" s="98">
        <v>1.95</v>
      </c>
      <c r="J15" s="98">
        <v>2.04</v>
      </c>
      <c r="K15" s="98">
        <v>2.0699999999999998</v>
      </c>
      <c r="L15" s="98">
        <v>2.09</v>
      </c>
      <c r="M15" s="98">
        <v>2.06</v>
      </c>
      <c r="N15" s="98">
        <v>2.11</v>
      </c>
      <c r="O15" s="98">
        <v>2.1</v>
      </c>
      <c r="P15" s="98">
        <v>2.08</v>
      </c>
      <c r="Q15" s="99">
        <v>1.97</v>
      </c>
      <c r="R15" s="14"/>
      <c r="S15" s="98">
        <v>1.94</v>
      </c>
      <c r="T15" s="98">
        <v>2.0099999999999998</v>
      </c>
      <c r="U15" s="98">
        <v>1.95</v>
      </c>
      <c r="V15" s="98">
        <v>1.79</v>
      </c>
      <c r="W15" s="99">
        <v>1.66</v>
      </c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>
        <v>2.69</v>
      </c>
      <c r="C16" s="98">
        <v>2.76</v>
      </c>
      <c r="D16" s="98">
        <v>2.71</v>
      </c>
      <c r="E16" s="98">
        <v>2.54</v>
      </c>
      <c r="F16" s="99">
        <v>2.39</v>
      </c>
      <c r="G16" s="25"/>
      <c r="H16" s="98">
        <v>2.06</v>
      </c>
      <c r="I16" s="98">
        <v>1.98</v>
      </c>
      <c r="J16" s="98">
        <v>2.02</v>
      </c>
      <c r="K16" s="98">
        <v>2.1</v>
      </c>
      <c r="L16" s="98">
        <v>2.1</v>
      </c>
      <c r="M16" s="98">
        <v>2.0499999999999998</v>
      </c>
      <c r="N16" s="98">
        <v>2.1</v>
      </c>
      <c r="O16" s="98">
        <v>2.0699999999999998</v>
      </c>
      <c r="P16" s="98">
        <v>2.0699999999999998</v>
      </c>
      <c r="Q16" s="99">
        <v>2.0099999999999998</v>
      </c>
      <c r="R16" s="14"/>
      <c r="S16" s="98">
        <v>1.96</v>
      </c>
      <c r="T16" s="98">
        <v>1.99</v>
      </c>
      <c r="U16" s="98">
        <v>1.95</v>
      </c>
      <c r="V16" s="98">
        <v>1.78</v>
      </c>
      <c r="W16" s="99">
        <v>1.64</v>
      </c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>
        <v>2.68</v>
      </c>
      <c r="C17" s="98">
        <v>2.73</v>
      </c>
      <c r="D17" s="98">
        <v>2.79</v>
      </c>
      <c r="E17" s="98">
        <v>2.56</v>
      </c>
      <c r="F17" s="99">
        <v>2.44</v>
      </c>
      <c r="G17" s="25"/>
      <c r="H17" s="98">
        <v>1.99</v>
      </c>
      <c r="I17" s="98">
        <v>1.99</v>
      </c>
      <c r="J17" s="98">
        <v>2.0499999999999998</v>
      </c>
      <c r="K17" s="98">
        <v>2.06</v>
      </c>
      <c r="L17" s="98">
        <v>2.0699999999999998</v>
      </c>
      <c r="M17" s="98">
        <v>2.08</v>
      </c>
      <c r="N17" s="98">
        <v>2.12</v>
      </c>
      <c r="O17" s="98">
        <v>2.1</v>
      </c>
      <c r="P17" s="98">
        <v>2.09</v>
      </c>
      <c r="Q17" s="99">
        <v>2</v>
      </c>
      <c r="R17" s="14"/>
      <c r="S17" s="98">
        <v>1.98</v>
      </c>
      <c r="T17" s="98">
        <v>1.96</v>
      </c>
      <c r="U17" s="98">
        <v>1.98</v>
      </c>
      <c r="V17" s="98">
        <v>1.74</v>
      </c>
      <c r="W17" s="99">
        <v>1.63</v>
      </c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>
        <v>2.65</v>
      </c>
      <c r="C18" s="98">
        <v>2.72</v>
      </c>
      <c r="D18" s="98">
        <v>2.66</v>
      </c>
      <c r="E18" s="98">
        <v>2.4900000000000002</v>
      </c>
      <c r="F18" s="99">
        <v>2.4</v>
      </c>
      <c r="G18" s="25"/>
      <c r="H18" s="98">
        <v>2.0099999999999998</v>
      </c>
      <c r="I18" s="98">
        <v>1.96</v>
      </c>
      <c r="J18" s="98">
        <v>2</v>
      </c>
      <c r="K18" s="98">
        <v>2.02</v>
      </c>
      <c r="L18" s="98">
        <v>2.04</v>
      </c>
      <c r="M18" s="98">
        <v>2.02</v>
      </c>
      <c r="N18" s="98">
        <v>2.0699999999999998</v>
      </c>
      <c r="O18" s="98">
        <v>2.04</v>
      </c>
      <c r="P18" s="98">
        <v>2.02</v>
      </c>
      <c r="Q18" s="99">
        <v>1.96</v>
      </c>
      <c r="R18" s="14"/>
      <c r="S18" s="98">
        <v>1.92</v>
      </c>
      <c r="T18" s="98">
        <v>1.92</v>
      </c>
      <c r="U18" s="98">
        <v>1.96</v>
      </c>
      <c r="V18" s="98">
        <v>1.74</v>
      </c>
      <c r="W18" s="99">
        <v>1.62</v>
      </c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>
        <v>2.73</v>
      </c>
      <c r="C19" s="98">
        <v>2.77</v>
      </c>
      <c r="D19" s="98">
        <v>2.69</v>
      </c>
      <c r="E19" s="98">
        <v>2.4500000000000002</v>
      </c>
      <c r="F19" s="99">
        <v>2.46</v>
      </c>
      <c r="G19" s="25"/>
      <c r="H19" s="98">
        <v>1.89</v>
      </c>
      <c r="I19" s="98">
        <v>1.96</v>
      </c>
      <c r="J19" s="98">
        <v>1.99</v>
      </c>
      <c r="K19" s="98">
        <v>2.02</v>
      </c>
      <c r="L19" s="98">
        <v>2.0499999999999998</v>
      </c>
      <c r="M19" s="98">
        <v>2.04</v>
      </c>
      <c r="N19" s="98">
        <v>2.08</v>
      </c>
      <c r="O19" s="98">
        <v>2.0299999999999998</v>
      </c>
      <c r="P19" s="98">
        <v>2</v>
      </c>
      <c r="Q19" s="99">
        <v>1.91</v>
      </c>
      <c r="R19" s="14"/>
      <c r="S19" s="98">
        <v>2.36</v>
      </c>
      <c r="T19" s="98">
        <v>2.35</v>
      </c>
      <c r="U19" s="98">
        <v>2.2000000000000002</v>
      </c>
      <c r="V19" s="98">
        <v>1.96</v>
      </c>
      <c r="W19" s="99">
        <v>1.94</v>
      </c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>
        <v>2.8</v>
      </c>
      <c r="C20" s="98">
        <v>2.83</v>
      </c>
      <c r="D20" s="98">
        <v>2.68</v>
      </c>
      <c r="E20" s="98">
        <v>2.52</v>
      </c>
      <c r="F20" s="99">
        <v>2.4300000000000002</v>
      </c>
      <c r="G20" s="25"/>
      <c r="H20" s="98">
        <v>1.93</v>
      </c>
      <c r="I20" s="98">
        <v>1.98</v>
      </c>
      <c r="J20" s="98">
        <v>2.21</v>
      </c>
      <c r="K20" s="98">
        <v>2.19</v>
      </c>
      <c r="L20" s="98">
        <v>2.13</v>
      </c>
      <c r="M20" s="98">
        <v>2.16</v>
      </c>
      <c r="N20" s="98">
        <v>2.1800000000000002</v>
      </c>
      <c r="O20" s="98">
        <v>2.16</v>
      </c>
      <c r="P20" s="98">
        <v>2.09</v>
      </c>
      <c r="Q20" s="99">
        <v>2.02</v>
      </c>
      <c r="R20" s="14"/>
      <c r="S20" s="98">
        <v>2.35</v>
      </c>
      <c r="T20" s="98">
        <v>2.34</v>
      </c>
      <c r="U20" s="98">
        <v>2.23</v>
      </c>
      <c r="V20" s="98">
        <v>2.02</v>
      </c>
      <c r="W20" s="99">
        <v>1.91</v>
      </c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>
        <v>2.77</v>
      </c>
      <c r="C21" s="98">
        <v>2.74</v>
      </c>
      <c r="D21" s="98">
        <v>2.76</v>
      </c>
      <c r="E21" s="98">
        <v>2.44</v>
      </c>
      <c r="F21" s="99">
        <v>2.4</v>
      </c>
      <c r="G21" s="25"/>
      <c r="H21" s="98">
        <v>1.92</v>
      </c>
      <c r="I21" s="98">
        <v>1.97</v>
      </c>
      <c r="J21" s="98">
        <v>2.13</v>
      </c>
      <c r="K21" s="98">
        <v>2.17</v>
      </c>
      <c r="L21" s="98">
        <v>2.13</v>
      </c>
      <c r="M21" s="98">
        <v>2.17</v>
      </c>
      <c r="N21" s="98">
        <v>2.19</v>
      </c>
      <c r="O21" s="98">
        <v>2.17</v>
      </c>
      <c r="P21" s="98">
        <v>2.14</v>
      </c>
      <c r="Q21" s="99">
        <v>2.0299999999999998</v>
      </c>
      <c r="R21" s="14"/>
      <c r="S21" s="98">
        <v>2.34</v>
      </c>
      <c r="T21" s="98">
        <v>2.31</v>
      </c>
      <c r="U21" s="98">
        <v>2.27</v>
      </c>
      <c r="V21" s="98">
        <v>2.0099999999999998</v>
      </c>
      <c r="W21" s="99">
        <v>1.95</v>
      </c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>
        <v>2.8</v>
      </c>
      <c r="C22" s="98">
        <v>2.8</v>
      </c>
      <c r="D22" s="98">
        <v>2.71</v>
      </c>
      <c r="E22" s="98">
        <v>2.46</v>
      </c>
      <c r="F22" s="99">
        <v>2.4</v>
      </c>
      <c r="G22" s="25"/>
      <c r="H22" s="98">
        <v>1.9</v>
      </c>
      <c r="I22" s="98">
        <v>1.99</v>
      </c>
      <c r="J22" s="98">
        <v>2.0099999999999998</v>
      </c>
      <c r="K22" s="98">
        <v>2.06</v>
      </c>
      <c r="L22" s="98">
        <v>2.08</v>
      </c>
      <c r="M22" s="98">
        <v>2.0699999999999998</v>
      </c>
      <c r="N22" s="98">
        <v>2.0699999999999998</v>
      </c>
      <c r="O22" s="98">
        <v>2.0299999999999998</v>
      </c>
      <c r="P22" s="98">
        <v>1.98</v>
      </c>
      <c r="Q22" s="99">
        <v>1.94</v>
      </c>
      <c r="R22" s="14"/>
      <c r="S22" s="98">
        <v>2.33</v>
      </c>
      <c r="T22" s="98">
        <v>2.2799999999999998</v>
      </c>
      <c r="U22" s="98">
        <v>2.2000000000000002</v>
      </c>
      <c r="V22" s="98">
        <v>1.99</v>
      </c>
      <c r="W22" s="99">
        <v>1.96</v>
      </c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>
        <v>2.74</v>
      </c>
      <c r="C23" s="117">
        <v>2.75</v>
      </c>
      <c r="D23" s="117">
        <v>2.73</v>
      </c>
      <c r="E23" s="117">
        <v>2.4700000000000002</v>
      </c>
      <c r="F23" s="118">
        <v>2.4500000000000002</v>
      </c>
      <c r="G23" s="106"/>
      <c r="H23" s="117">
        <v>1.93</v>
      </c>
      <c r="I23" s="117">
        <v>1.95</v>
      </c>
      <c r="J23" s="117">
        <v>1.97</v>
      </c>
      <c r="K23" s="117">
        <v>2.0499999999999998</v>
      </c>
      <c r="L23" s="117">
        <v>2.04</v>
      </c>
      <c r="M23" s="117">
        <v>2.0499999999999998</v>
      </c>
      <c r="N23" s="117">
        <v>2.08</v>
      </c>
      <c r="O23" s="117">
        <v>2.0699999999999998</v>
      </c>
      <c r="P23" s="117">
        <v>2.0099999999999998</v>
      </c>
      <c r="Q23" s="118">
        <v>2</v>
      </c>
      <c r="R23" s="107">
        <v>1.96</v>
      </c>
      <c r="S23" s="117">
        <v>1.96</v>
      </c>
      <c r="T23" s="117">
        <v>2.27</v>
      </c>
      <c r="U23" s="117">
        <v>2.2000000000000002</v>
      </c>
      <c r="V23" s="117">
        <v>1.99</v>
      </c>
      <c r="W23" s="118">
        <v>1.93</v>
      </c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0.39780000000000104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0.28510000000000169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1.0367999999999995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0.69360000000000188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0.43861538461538718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0.74666666666666626</v>
      </c>
      <c r="W28" s="177"/>
      <c r="X28" s="123" t="s">
        <v>19</v>
      </c>
      <c r="Y28" s="104" t="s">
        <v>20</v>
      </c>
      <c r="Z28" s="175" t="s">
        <v>85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2.2472640000000061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1.4211138461538544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0.96767999999999954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2.268*AB28/Z26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0.4099999999999997</v>
      </c>
      <c r="C33" s="67">
        <f t="shared" ref="C33:F33" si="0">C4-C14</f>
        <v>0.36999999999999966</v>
      </c>
      <c r="D33" s="67">
        <f t="shared" si="0"/>
        <v>0.39999999999999991</v>
      </c>
      <c r="E33" s="67">
        <f t="shared" si="0"/>
        <v>0.37999999999999989</v>
      </c>
      <c r="F33" s="68">
        <f t="shared" si="0"/>
        <v>0.42999999999999972</v>
      </c>
      <c r="G33" s="69" t="s">
        <v>56</v>
      </c>
      <c r="H33" s="22">
        <f>H4-H14</f>
        <v>0.27</v>
      </c>
      <c r="I33" s="22">
        <f t="shared" ref="I33:Q33" si="1">I4-I14</f>
        <v>0.33000000000000007</v>
      </c>
      <c r="J33" s="22">
        <f t="shared" si="1"/>
        <v>0.33000000000000007</v>
      </c>
      <c r="K33" s="22">
        <f t="shared" si="1"/>
        <v>0.25</v>
      </c>
      <c r="L33" s="22">
        <f t="shared" si="1"/>
        <v>0.28000000000000025</v>
      </c>
      <c r="M33" s="22">
        <f t="shared" si="1"/>
        <v>0.31999999999999984</v>
      </c>
      <c r="N33" s="22">
        <f t="shared" si="1"/>
        <v>0.28000000000000025</v>
      </c>
      <c r="O33" s="22">
        <f t="shared" si="1"/>
        <v>0.31999999999999984</v>
      </c>
      <c r="P33" s="22">
        <f t="shared" si="1"/>
        <v>0.30000000000000027</v>
      </c>
      <c r="Q33" s="70">
        <f t="shared" si="1"/>
        <v>0.31000000000000005</v>
      </c>
      <c r="R33" s="66" t="s">
        <v>52</v>
      </c>
      <c r="S33" s="67">
        <f>S4-S14</f>
        <v>1.1300000000000001</v>
      </c>
      <c r="T33" s="67">
        <f t="shared" ref="T33:W33" si="2">T4-T14</f>
        <v>1.1500000000000001</v>
      </c>
      <c r="U33" s="67">
        <f t="shared" si="2"/>
        <v>1.1500000000000001</v>
      </c>
      <c r="V33" s="67">
        <f t="shared" si="2"/>
        <v>1.1399999999999999</v>
      </c>
      <c r="W33" s="68">
        <f t="shared" si="2"/>
        <v>1.1300000000000001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0.37999999999999989</v>
      </c>
      <c r="C34" s="54">
        <f t="shared" si="4"/>
        <v>0.38000000000000034</v>
      </c>
      <c r="D34" s="54">
        <f t="shared" si="4"/>
        <v>0.41999999999999993</v>
      </c>
      <c r="E34" s="54">
        <f t="shared" si="4"/>
        <v>0.41000000000000014</v>
      </c>
      <c r="F34" s="56">
        <f t="shared" si="4"/>
        <v>0.35000000000000009</v>
      </c>
      <c r="G34" s="71"/>
      <c r="H34" s="22">
        <f t="shared" ref="H34:Q42" si="5">H5-H15</f>
        <v>0.2799999999999998</v>
      </c>
      <c r="I34" s="22">
        <f t="shared" si="5"/>
        <v>0.32000000000000006</v>
      </c>
      <c r="J34" s="22">
        <f t="shared" si="5"/>
        <v>0.2799999999999998</v>
      </c>
      <c r="K34" s="22">
        <f t="shared" si="5"/>
        <v>0.29000000000000004</v>
      </c>
      <c r="L34" s="22">
        <f t="shared" si="5"/>
        <v>0.27</v>
      </c>
      <c r="M34" s="22">
        <f t="shared" si="5"/>
        <v>0.31000000000000005</v>
      </c>
      <c r="N34" s="22">
        <f t="shared" si="5"/>
        <v>0.3400000000000003</v>
      </c>
      <c r="O34" s="22">
        <f t="shared" si="5"/>
        <v>0.29000000000000004</v>
      </c>
      <c r="P34" s="22">
        <f t="shared" si="5"/>
        <v>0.2799999999999998</v>
      </c>
      <c r="Q34" s="70">
        <f t="shared" si="5"/>
        <v>0.26</v>
      </c>
      <c r="R34" s="55"/>
      <c r="S34" s="54">
        <f t="shared" ref="S34:W42" si="6">S5-S15</f>
        <v>1.1400000000000001</v>
      </c>
      <c r="T34" s="54">
        <f t="shared" si="6"/>
        <v>1.1600000000000001</v>
      </c>
      <c r="U34" s="54">
        <f t="shared" si="6"/>
        <v>1.1900000000000002</v>
      </c>
      <c r="V34" s="54">
        <f t="shared" si="6"/>
        <v>1.1800000000000002</v>
      </c>
      <c r="W34" s="56">
        <f t="shared" si="6"/>
        <v>1.22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0.41999999999999993</v>
      </c>
      <c r="C35" s="54">
        <f t="shared" si="4"/>
        <v>0.41000000000000014</v>
      </c>
      <c r="D35" s="54">
        <f t="shared" si="4"/>
        <v>0.41999999999999993</v>
      </c>
      <c r="E35" s="54">
        <f t="shared" si="4"/>
        <v>0.39000000000000012</v>
      </c>
      <c r="F35" s="56">
        <f t="shared" si="4"/>
        <v>0.39999999999999991</v>
      </c>
      <c r="G35" s="71"/>
      <c r="H35" s="22">
        <f t="shared" si="5"/>
        <v>0.22999999999999998</v>
      </c>
      <c r="I35" s="22">
        <f t="shared" si="5"/>
        <v>0.33000000000000007</v>
      </c>
      <c r="J35" s="22">
        <f t="shared" si="5"/>
        <v>0.33000000000000007</v>
      </c>
      <c r="K35" s="22">
        <f t="shared" si="5"/>
        <v>0.25999999999999979</v>
      </c>
      <c r="L35" s="22">
        <f t="shared" si="5"/>
        <v>0.31000000000000005</v>
      </c>
      <c r="M35" s="22">
        <f t="shared" si="5"/>
        <v>0.29000000000000004</v>
      </c>
      <c r="N35" s="22">
        <f t="shared" si="5"/>
        <v>0.31999999999999984</v>
      </c>
      <c r="O35" s="22">
        <f t="shared" si="5"/>
        <v>0.28000000000000025</v>
      </c>
      <c r="P35" s="22">
        <f t="shared" si="5"/>
        <v>0.29000000000000004</v>
      </c>
      <c r="Q35" s="70">
        <f t="shared" si="5"/>
        <v>0.30000000000000027</v>
      </c>
      <c r="R35" s="55"/>
      <c r="S35" s="54">
        <f t="shared" si="6"/>
        <v>1.1200000000000001</v>
      </c>
      <c r="T35" s="54">
        <f t="shared" si="6"/>
        <v>1.18</v>
      </c>
      <c r="U35" s="54">
        <f t="shared" si="6"/>
        <v>1.2500000000000002</v>
      </c>
      <c r="V35" s="54">
        <f t="shared" si="6"/>
        <v>1.1599999999999999</v>
      </c>
      <c r="W35" s="56">
        <f t="shared" si="6"/>
        <v>1.1900000000000002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0.41999999999999993</v>
      </c>
      <c r="C36" s="54">
        <f t="shared" si="4"/>
        <v>0.41999999999999993</v>
      </c>
      <c r="D36" s="54">
        <f t="shared" si="4"/>
        <v>0.37000000000000011</v>
      </c>
      <c r="E36" s="54">
        <f t="shared" si="4"/>
        <v>0.41999999999999993</v>
      </c>
      <c r="F36" s="56">
        <f t="shared" si="4"/>
        <v>0.37000000000000011</v>
      </c>
      <c r="G36" s="71"/>
      <c r="H36" s="22">
        <f t="shared" si="5"/>
        <v>0.32000000000000006</v>
      </c>
      <c r="I36" s="22">
        <f t="shared" si="5"/>
        <v>0.28999999999999981</v>
      </c>
      <c r="J36" s="22">
        <f t="shared" si="5"/>
        <v>0.25</v>
      </c>
      <c r="K36" s="22">
        <f t="shared" si="5"/>
        <v>0.33000000000000007</v>
      </c>
      <c r="L36" s="22">
        <f t="shared" si="5"/>
        <v>0.25</v>
      </c>
      <c r="M36" s="22">
        <f t="shared" si="5"/>
        <v>0.31999999999999984</v>
      </c>
      <c r="N36" s="22">
        <f t="shared" si="5"/>
        <v>0.25</v>
      </c>
      <c r="O36" s="22">
        <f t="shared" si="5"/>
        <v>0.31000000000000005</v>
      </c>
      <c r="P36" s="22">
        <f t="shared" si="5"/>
        <v>0.31000000000000005</v>
      </c>
      <c r="Q36" s="70">
        <f t="shared" si="5"/>
        <v>0.31000000000000005</v>
      </c>
      <c r="R36" s="55"/>
      <c r="S36" s="54">
        <f t="shared" si="6"/>
        <v>1.1299999999999999</v>
      </c>
      <c r="T36" s="54">
        <f t="shared" si="6"/>
        <v>1.21</v>
      </c>
      <c r="U36" s="54">
        <f t="shared" si="6"/>
        <v>1.21</v>
      </c>
      <c r="V36" s="54">
        <f t="shared" si="6"/>
        <v>1.24</v>
      </c>
      <c r="W36" s="56">
        <f t="shared" si="6"/>
        <v>1.19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0.39000000000000012</v>
      </c>
      <c r="C37" s="54">
        <f t="shared" si="4"/>
        <v>0.41999999999999993</v>
      </c>
      <c r="D37" s="54">
        <f t="shared" si="4"/>
        <v>0.43999999999999995</v>
      </c>
      <c r="E37" s="54">
        <f t="shared" si="4"/>
        <v>0.46999999999999975</v>
      </c>
      <c r="F37" s="56">
        <f t="shared" si="4"/>
        <v>0.43999999999999995</v>
      </c>
      <c r="G37" s="71"/>
      <c r="H37" s="22">
        <f t="shared" si="5"/>
        <v>0.28000000000000025</v>
      </c>
      <c r="I37" s="22">
        <f t="shared" si="5"/>
        <v>0.33000000000000007</v>
      </c>
      <c r="J37" s="22">
        <f t="shared" si="5"/>
        <v>0.35000000000000009</v>
      </c>
      <c r="K37" s="22">
        <f t="shared" si="5"/>
        <v>0.29000000000000004</v>
      </c>
      <c r="L37" s="22">
        <f t="shared" si="5"/>
        <v>0.2799999999999998</v>
      </c>
      <c r="M37" s="22">
        <f t="shared" si="5"/>
        <v>0.31999999999999984</v>
      </c>
      <c r="N37" s="22">
        <f t="shared" si="5"/>
        <v>0.33000000000000007</v>
      </c>
      <c r="O37" s="22">
        <f t="shared" si="5"/>
        <v>0.37000000000000011</v>
      </c>
      <c r="P37" s="22">
        <f t="shared" si="5"/>
        <v>0.37000000000000011</v>
      </c>
      <c r="Q37" s="70">
        <f t="shared" si="5"/>
        <v>0.28000000000000025</v>
      </c>
      <c r="R37" s="55"/>
      <c r="S37" s="54">
        <f t="shared" si="6"/>
        <v>1.19</v>
      </c>
      <c r="T37" s="54">
        <f t="shared" si="6"/>
        <v>1.19</v>
      </c>
      <c r="U37" s="54">
        <f t="shared" si="6"/>
        <v>1.2200000000000002</v>
      </c>
      <c r="V37" s="54">
        <f t="shared" si="6"/>
        <v>1.22</v>
      </c>
      <c r="W37" s="56">
        <f t="shared" si="6"/>
        <v>1.2199999999999998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0.5</v>
      </c>
      <c r="C38" s="54">
        <f t="shared" si="4"/>
        <v>0.35999999999999988</v>
      </c>
      <c r="D38" s="54">
        <f t="shared" si="4"/>
        <v>0.33000000000000007</v>
      </c>
      <c r="E38" s="54">
        <f t="shared" si="4"/>
        <v>0.38999999999999968</v>
      </c>
      <c r="F38" s="56">
        <f t="shared" si="4"/>
        <v>0.37000000000000011</v>
      </c>
      <c r="G38" s="71" t="s">
        <v>57</v>
      </c>
      <c r="H38" s="22">
        <f t="shared" si="5"/>
        <v>0.31000000000000028</v>
      </c>
      <c r="I38" s="22">
        <f t="shared" si="5"/>
        <v>0.29000000000000004</v>
      </c>
      <c r="J38" s="22">
        <f t="shared" si="5"/>
        <v>0.34999999999999987</v>
      </c>
      <c r="K38" s="22">
        <f t="shared" si="5"/>
        <v>0.35999999999999988</v>
      </c>
      <c r="L38" s="22">
        <f t="shared" si="5"/>
        <v>0.30000000000000027</v>
      </c>
      <c r="M38" s="22">
        <f t="shared" si="5"/>
        <v>0.2799999999999998</v>
      </c>
      <c r="N38" s="22">
        <f t="shared" si="5"/>
        <v>0.22999999999999998</v>
      </c>
      <c r="O38" s="22">
        <f t="shared" si="5"/>
        <v>0.27</v>
      </c>
      <c r="P38" s="22">
        <f t="shared" si="5"/>
        <v>0.27</v>
      </c>
      <c r="Q38" s="70">
        <f t="shared" si="5"/>
        <v>0.27000000000000024</v>
      </c>
      <c r="R38" s="55" t="s">
        <v>53</v>
      </c>
      <c r="S38" s="54">
        <f t="shared" si="6"/>
        <v>0.89999999999999991</v>
      </c>
      <c r="T38" s="54">
        <f t="shared" si="6"/>
        <v>0.81999999999999984</v>
      </c>
      <c r="U38" s="54">
        <f t="shared" si="6"/>
        <v>0.89999999999999991</v>
      </c>
      <c r="V38" s="54">
        <f t="shared" si="6"/>
        <v>0.91000000000000014</v>
      </c>
      <c r="W38" s="56">
        <f t="shared" si="6"/>
        <v>0.85999999999999988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0.39000000000000012</v>
      </c>
      <c r="C39" s="54">
        <f t="shared" si="4"/>
        <v>0.33999999999999986</v>
      </c>
      <c r="D39" s="54">
        <f t="shared" si="4"/>
        <v>0.37999999999999989</v>
      </c>
      <c r="E39" s="54">
        <f t="shared" si="4"/>
        <v>0.37000000000000011</v>
      </c>
      <c r="F39" s="56">
        <f t="shared" si="4"/>
        <v>0.41999999999999993</v>
      </c>
      <c r="G39" s="71"/>
      <c r="H39" s="22">
        <f t="shared" si="5"/>
        <v>0.31000000000000028</v>
      </c>
      <c r="I39" s="22">
        <f t="shared" si="5"/>
        <v>0.2799999999999998</v>
      </c>
      <c r="J39" s="22">
        <f t="shared" si="5"/>
        <v>0.14999999999999991</v>
      </c>
      <c r="K39" s="22">
        <f t="shared" si="5"/>
        <v>0.18000000000000016</v>
      </c>
      <c r="L39" s="22">
        <f t="shared" si="5"/>
        <v>0.25</v>
      </c>
      <c r="M39" s="22">
        <f t="shared" si="5"/>
        <v>0.25</v>
      </c>
      <c r="N39" s="22">
        <f t="shared" si="5"/>
        <v>0.29000000000000004</v>
      </c>
      <c r="O39" s="22">
        <f t="shared" si="5"/>
        <v>0.31000000000000005</v>
      </c>
      <c r="P39" s="22">
        <f t="shared" si="5"/>
        <v>0.29000000000000004</v>
      </c>
      <c r="Q39" s="70">
        <f t="shared" si="5"/>
        <v>0.31000000000000005</v>
      </c>
      <c r="R39" s="55"/>
      <c r="S39" s="54">
        <f t="shared" si="6"/>
        <v>0.87999999999999989</v>
      </c>
      <c r="T39" s="54">
        <f t="shared" si="6"/>
        <v>0.80000000000000027</v>
      </c>
      <c r="U39" s="54">
        <f t="shared" si="6"/>
        <v>0.89000000000000012</v>
      </c>
      <c r="V39" s="54">
        <f t="shared" si="6"/>
        <v>0.85999999999999988</v>
      </c>
      <c r="W39" s="56">
        <f t="shared" si="6"/>
        <v>0.90999999999999992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0.39000000000000012</v>
      </c>
      <c r="C40" s="54">
        <f t="shared" si="4"/>
        <v>0.42999999999999972</v>
      </c>
      <c r="D40" s="54">
        <f t="shared" si="4"/>
        <v>0.30000000000000027</v>
      </c>
      <c r="E40" s="54">
        <f t="shared" si="4"/>
        <v>0.4700000000000002</v>
      </c>
      <c r="F40" s="56">
        <f t="shared" si="4"/>
        <v>0.43999999999999995</v>
      </c>
      <c r="G40" s="71"/>
      <c r="H40" s="22">
        <f t="shared" si="5"/>
        <v>0.27</v>
      </c>
      <c r="I40" s="22">
        <f t="shared" si="5"/>
        <v>0.28000000000000003</v>
      </c>
      <c r="J40" s="22">
        <f t="shared" si="5"/>
        <v>0.25</v>
      </c>
      <c r="K40" s="22">
        <f t="shared" si="5"/>
        <v>0.2200000000000002</v>
      </c>
      <c r="L40" s="22">
        <f t="shared" si="5"/>
        <v>0.25</v>
      </c>
      <c r="M40" s="22">
        <f t="shared" si="5"/>
        <v>0.25</v>
      </c>
      <c r="N40" s="22">
        <f t="shared" si="5"/>
        <v>0.28000000000000025</v>
      </c>
      <c r="O40" s="22">
        <f t="shared" si="5"/>
        <v>0.30000000000000027</v>
      </c>
      <c r="P40" s="22">
        <f t="shared" si="5"/>
        <v>0.25999999999999979</v>
      </c>
      <c r="Q40" s="70">
        <f t="shared" si="5"/>
        <v>0.2200000000000002</v>
      </c>
      <c r="R40" s="55"/>
      <c r="S40" s="54">
        <f t="shared" si="6"/>
        <v>0.87000000000000011</v>
      </c>
      <c r="T40" s="54">
        <f t="shared" si="6"/>
        <v>0.89999999999999991</v>
      </c>
      <c r="U40" s="54">
        <f t="shared" si="6"/>
        <v>0.94</v>
      </c>
      <c r="V40" s="54">
        <f t="shared" si="6"/>
        <v>0.95000000000000018</v>
      </c>
      <c r="W40" s="56">
        <f t="shared" si="6"/>
        <v>0.8899999999999999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0.39000000000000012</v>
      </c>
      <c r="C41" s="54">
        <f t="shared" si="4"/>
        <v>0.40000000000000036</v>
      </c>
      <c r="D41" s="54">
        <f t="shared" si="4"/>
        <v>0.37000000000000011</v>
      </c>
      <c r="E41" s="54">
        <f t="shared" si="4"/>
        <v>0.39000000000000012</v>
      </c>
      <c r="F41" s="56">
        <f t="shared" si="4"/>
        <v>0.45999999999999996</v>
      </c>
      <c r="G41" s="71"/>
      <c r="H41" s="22">
        <f t="shared" si="5"/>
        <v>0.32000000000000028</v>
      </c>
      <c r="I41" s="22">
        <f t="shared" si="5"/>
        <v>0.28999999999999981</v>
      </c>
      <c r="J41" s="22">
        <f t="shared" si="5"/>
        <v>0.32000000000000028</v>
      </c>
      <c r="K41" s="22">
        <f t="shared" si="5"/>
        <v>0.29000000000000004</v>
      </c>
      <c r="L41" s="22">
        <f t="shared" si="5"/>
        <v>0.25999999999999979</v>
      </c>
      <c r="M41" s="22">
        <f t="shared" si="5"/>
        <v>0.26000000000000023</v>
      </c>
      <c r="N41" s="22">
        <f t="shared" si="5"/>
        <v>0.29000000000000004</v>
      </c>
      <c r="O41" s="22">
        <f t="shared" si="5"/>
        <v>0.36000000000000032</v>
      </c>
      <c r="P41" s="22">
        <f t="shared" si="5"/>
        <v>0.22999999999999998</v>
      </c>
      <c r="Q41" s="70">
        <f t="shared" si="5"/>
        <v>0.25</v>
      </c>
      <c r="R41" s="55"/>
      <c r="S41" s="54">
        <f t="shared" si="6"/>
        <v>0.89000000000000012</v>
      </c>
      <c r="T41" s="54">
        <f t="shared" si="6"/>
        <v>0.89000000000000012</v>
      </c>
      <c r="U41" s="54">
        <f t="shared" si="6"/>
        <v>0.86999999999999966</v>
      </c>
      <c r="V41" s="54">
        <f t="shared" si="6"/>
        <v>0.8899999999999999</v>
      </c>
      <c r="W41" s="56">
        <f t="shared" si="6"/>
        <v>0.87999999999999989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0.48</v>
      </c>
      <c r="C42" s="58">
        <f t="shared" si="4"/>
        <v>0.39999999999999991</v>
      </c>
      <c r="D42" s="58">
        <f t="shared" si="4"/>
        <v>0.2799999999999998</v>
      </c>
      <c r="E42" s="58">
        <f t="shared" si="4"/>
        <v>0.32999999999999963</v>
      </c>
      <c r="F42" s="59">
        <f t="shared" si="4"/>
        <v>0.37999999999999989</v>
      </c>
      <c r="G42" s="73"/>
      <c r="H42" s="36">
        <f t="shared" si="5"/>
        <v>0.26</v>
      </c>
      <c r="I42" s="36">
        <f t="shared" si="5"/>
        <v>0.26</v>
      </c>
      <c r="J42" s="36">
        <f t="shared" si="5"/>
        <v>0.28000000000000003</v>
      </c>
      <c r="K42" s="36">
        <f t="shared" si="5"/>
        <v>0.26000000000000023</v>
      </c>
      <c r="L42" s="36">
        <f t="shared" si="5"/>
        <v>0.25</v>
      </c>
      <c r="M42" s="36">
        <f t="shared" si="5"/>
        <v>0.25</v>
      </c>
      <c r="N42" s="36">
        <f t="shared" si="5"/>
        <v>0.23999999999999977</v>
      </c>
      <c r="O42" s="36">
        <f t="shared" si="5"/>
        <v>0.26000000000000023</v>
      </c>
      <c r="P42" s="36">
        <f t="shared" si="5"/>
        <v>0.29000000000000004</v>
      </c>
      <c r="Q42" s="74">
        <f t="shared" si="5"/>
        <v>0.16999999999999993</v>
      </c>
      <c r="R42" s="57"/>
      <c r="S42" s="58">
        <f t="shared" si="6"/>
        <v>1.2000000000000002</v>
      </c>
      <c r="T42" s="58">
        <f t="shared" si="6"/>
        <v>0.81</v>
      </c>
      <c r="U42" s="58">
        <f t="shared" si="6"/>
        <v>0.85999999999999988</v>
      </c>
      <c r="V42" s="58">
        <f t="shared" si="6"/>
        <v>0.92999999999999994</v>
      </c>
      <c r="W42" s="59">
        <f t="shared" si="6"/>
        <v>0.82999999999999985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0.4052</v>
      </c>
      <c r="C43" s="64" t="s">
        <v>51</v>
      </c>
      <c r="D43" s="60">
        <f>MAX(B33:F37)-MIN(B33:F37)</f>
        <v>0.11999999999999966</v>
      </c>
      <c r="E43" s="64" t="s">
        <v>50</v>
      </c>
      <c r="F43" s="61">
        <f>B43/(0.975/E27)</f>
        <v>0.70650256410256418</v>
      </c>
      <c r="G43" s="82" t="s">
        <v>65</v>
      </c>
      <c r="H43" s="60">
        <f>AVERAGE(H33:Q37)</f>
        <v>0.29980000000000012</v>
      </c>
      <c r="I43" s="64" t="s">
        <v>51</v>
      </c>
      <c r="J43" s="60">
        <f>MAX(H33:Q37)-MIN(H33:Q37)</f>
        <v>0.14000000000000012</v>
      </c>
      <c r="K43" s="64" t="s">
        <v>50</v>
      </c>
      <c r="L43" s="78">
        <f>H43/(0.975/K27)</f>
        <v>0.46123076923076939</v>
      </c>
      <c r="M43" s="79" t="s">
        <v>60</v>
      </c>
      <c r="N43" s="80">
        <f>1-(J43/2*H43)</f>
        <v>0.97901399999999994</v>
      </c>
      <c r="O43" s="84" t="s">
        <v>62</v>
      </c>
      <c r="P43" s="86">
        <f>MAX(H33:Q42)-MIN(H33:Q42)</f>
        <v>0.2200000000000002</v>
      </c>
      <c r="Q43" s="152"/>
      <c r="R43" s="82" t="s">
        <v>65</v>
      </c>
      <c r="S43" s="60">
        <f>AVERAGE(S33:W37)</f>
        <v>1.1804000000000001</v>
      </c>
      <c r="T43" s="64" t="s">
        <v>51</v>
      </c>
      <c r="U43" s="60">
        <f>MAX(S33:W37)-MIN(S33:W37)</f>
        <v>0.13000000000000012</v>
      </c>
      <c r="V43" s="64" t="s">
        <v>50</v>
      </c>
      <c r="W43" s="61">
        <f>S43/(0.975/V27)</f>
        <v>1.6949333333333334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Y43/(0.975/AB27)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0.39049999999999996</v>
      </c>
      <c r="C44" s="65" t="s">
        <v>51</v>
      </c>
      <c r="D44" s="62">
        <f>MAX(B38:F42)-MIN(B38:F42)</f>
        <v>0.2200000000000002</v>
      </c>
      <c r="E44" s="65" t="s">
        <v>50</v>
      </c>
      <c r="F44" s="63">
        <f>B44/(0.975/E27)</f>
        <v>0.68087179487179483</v>
      </c>
      <c r="G44" s="83" t="s">
        <v>64</v>
      </c>
      <c r="H44" s="62">
        <f>AVERAGE(H39:Q42)</f>
        <v>0.26475000000000004</v>
      </c>
      <c r="I44" s="65" t="s">
        <v>51</v>
      </c>
      <c r="J44" s="62">
        <f>MAX(H38:Q42)-MIN(H38:Q42)</f>
        <v>0.21000000000000041</v>
      </c>
      <c r="K44" s="65" t="s">
        <v>50</v>
      </c>
      <c r="L44" s="75">
        <f>H44/(0.975/K27)</f>
        <v>0.40730769230769237</v>
      </c>
      <c r="M44" s="76" t="s">
        <v>60</v>
      </c>
      <c r="N44" s="81">
        <f>1-(J44/2*H44)</f>
        <v>0.97220124999999991</v>
      </c>
      <c r="O44" s="85" t="s">
        <v>63</v>
      </c>
      <c r="P44" s="87">
        <f>1-(P43/2*AVERAGE(H43:H44))</f>
        <v>0.96894974999999994</v>
      </c>
      <c r="Q44" s="153"/>
      <c r="R44" s="83" t="s">
        <v>64</v>
      </c>
      <c r="S44" s="62">
        <f>AVERAGE(S39:W42)</f>
        <v>0.89699999999999991</v>
      </c>
      <c r="T44" s="65" t="s">
        <v>51</v>
      </c>
      <c r="U44" s="62">
        <f>MAX(S38:W42)-MIN(S38:W42)</f>
        <v>0.39999999999999991</v>
      </c>
      <c r="V44" s="65" t="s">
        <v>50</v>
      </c>
      <c r="W44" s="63">
        <f>S44/(0.975/V27)</f>
        <v>1.2879999999999998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Y44/(0.975/AB27)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512" priority="4" operator="notBetween">
      <formula>0.2</formula>
      <formula>0.404</formula>
    </cfRule>
  </conditionalFormatting>
  <conditionalFormatting sqref="E28">
    <cfRule type="cellIs" dxfId="511" priority="5" operator="notBetween">
      <formula>0.38</formula>
      <formula>0.72</formula>
    </cfRule>
  </conditionalFormatting>
  <conditionalFormatting sqref="K26">
    <cfRule type="cellIs" dxfId="510" priority="3" operator="notBetween">
      <formula>0.77</formula>
      <formula>0.91</formula>
    </cfRule>
  </conditionalFormatting>
  <conditionalFormatting sqref="K28">
    <cfRule type="cellIs" dxfId="509" priority="2" operator="notBetween">
      <formula>0.38</formula>
      <formula>0.72</formula>
    </cfRule>
  </conditionalFormatting>
  <conditionalFormatting sqref="AB26">
    <cfRule type="cellIs" dxfId="508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3557-0E6D-47E3-93BE-4418D3918FEF}">
  <sheetPr>
    <pageSetUpPr fitToPage="1"/>
  </sheetPr>
  <dimension ref="A1:AH46"/>
  <sheetViews>
    <sheetView topLeftCell="K1" zoomScaleNormal="100" workbookViewId="0">
      <selection activeCell="AH24" sqref="AH24"/>
    </sheetView>
  </sheetViews>
  <sheetFormatPr defaultColWidth="11.25" defaultRowHeight="17.25" x14ac:dyDescent="0.35"/>
  <cols>
    <col min="1" max="1" width="13.375" customWidth="1"/>
    <col min="2" max="6" width="8.625" customWidth="1"/>
    <col min="7" max="7" width="14.625" customWidth="1"/>
    <col min="8" max="17" width="6.625" customWidth="1"/>
    <col min="18" max="18" width="11.125" style="88" customWidth="1"/>
    <col min="19" max="23" width="9.625" style="88" customWidth="1"/>
    <col min="24" max="24" width="13.25" style="88" customWidth="1"/>
    <col min="25" max="25" width="5.5" style="88" customWidth="1"/>
    <col min="26" max="27" width="6.125" style="88" customWidth="1"/>
    <col min="28" max="28" width="6" style="88" customWidth="1"/>
    <col min="29" max="29" width="5.125" style="88" customWidth="1"/>
    <col min="30" max="31" width="7.25" style="88" customWidth="1"/>
    <col min="32" max="32" width="8.5" style="88" customWidth="1"/>
    <col min="33" max="33" width="7.5" customWidth="1"/>
    <col min="34" max="34" width="6.375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>
        <v>3.06</v>
      </c>
      <c r="C4" s="91">
        <v>3.13</v>
      </c>
      <c r="D4" s="91">
        <v>3.12</v>
      </c>
      <c r="E4" s="91">
        <v>2.91</v>
      </c>
      <c r="F4" s="95">
        <v>2.76</v>
      </c>
      <c r="G4" s="23" t="s">
        <v>74</v>
      </c>
      <c r="H4" s="91">
        <v>2.29</v>
      </c>
      <c r="I4" s="91">
        <v>2.2999999999999998</v>
      </c>
      <c r="J4" s="91">
        <v>2.3199999999999998</v>
      </c>
      <c r="K4" s="91">
        <v>2.39</v>
      </c>
      <c r="L4" s="91">
        <v>2.35</v>
      </c>
      <c r="M4" s="91">
        <v>2.3199999999999998</v>
      </c>
      <c r="N4" s="91">
        <v>2.39</v>
      </c>
      <c r="O4" s="91">
        <v>2.36</v>
      </c>
      <c r="P4" s="91">
        <v>2.38</v>
      </c>
      <c r="Q4" s="95">
        <v>2.2999999999999998</v>
      </c>
      <c r="R4" s="108" t="s">
        <v>74</v>
      </c>
      <c r="S4" s="91">
        <v>3.02</v>
      </c>
      <c r="T4" s="91">
        <v>3.11</v>
      </c>
      <c r="U4" s="91">
        <v>3.12</v>
      </c>
      <c r="V4" s="91">
        <v>2.91</v>
      </c>
      <c r="W4" s="95">
        <v>2.8</v>
      </c>
      <c r="X4" s="23" t="s">
        <v>74</v>
      </c>
      <c r="Y4" s="91">
        <v>5.49</v>
      </c>
      <c r="Z4" s="91">
        <v>5.68</v>
      </c>
      <c r="AA4" s="91">
        <v>5.68</v>
      </c>
      <c r="AB4" s="91">
        <v>5.74</v>
      </c>
      <c r="AC4" s="91">
        <v>5.69</v>
      </c>
      <c r="AD4" s="91">
        <v>5.57</v>
      </c>
      <c r="AE4" s="91">
        <v>5.43</v>
      </c>
      <c r="AF4" s="91">
        <v>5.35</v>
      </c>
      <c r="AG4" s="91">
        <v>5.34</v>
      </c>
      <c r="AH4" s="95">
        <v>5.32</v>
      </c>
    </row>
    <row r="5" spans="1:34" ht="16.5" x14ac:dyDescent="0.35">
      <c r="A5" s="109"/>
      <c r="B5" s="91">
        <v>3.03</v>
      </c>
      <c r="C5" s="90">
        <v>3.11</v>
      </c>
      <c r="D5" s="90">
        <v>3.11</v>
      </c>
      <c r="E5" s="90">
        <v>2.91</v>
      </c>
      <c r="F5" s="94">
        <v>2.88</v>
      </c>
      <c r="G5" s="25"/>
      <c r="H5" s="91">
        <v>2.31</v>
      </c>
      <c r="I5" s="90">
        <v>2.2799999999999998</v>
      </c>
      <c r="J5" s="90">
        <v>2.37</v>
      </c>
      <c r="K5" s="90">
        <v>2.33</v>
      </c>
      <c r="L5" s="90">
        <v>2.37</v>
      </c>
      <c r="M5" s="90">
        <v>2.4</v>
      </c>
      <c r="N5" s="90">
        <v>2.4500000000000002</v>
      </c>
      <c r="O5" s="90">
        <v>2.36</v>
      </c>
      <c r="P5" s="90">
        <v>2.35</v>
      </c>
      <c r="Q5" s="94">
        <v>2.29</v>
      </c>
      <c r="R5" s="109"/>
      <c r="S5" s="91">
        <v>3.08</v>
      </c>
      <c r="T5" s="90">
        <v>3.14</v>
      </c>
      <c r="U5" s="90">
        <v>3.14</v>
      </c>
      <c r="V5" s="90">
        <v>2.93</v>
      </c>
      <c r="W5" s="94">
        <v>2.81</v>
      </c>
      <c r="X5" s="25"/>
      <c r="Y5" s="91">
        <v>5.41</v>
      </c>
      <c r="Z5" s="90">
        <v>5.69</v>
      </c>
      <c r="AA5" s="90">
        <v>5.81</v>
      </c>
      <c r="AB5" s="90">
        <v>5.79</v>
      </c>
      <c r="AC5" s="90">
        <v>5.82</v>
      </c>
      <c r="AD5" s="90">
        <v>5.6</v>
      </c>
      <c r="AE5" s="90">
        <v>5.47</v>
      </c>
      <c r="AF5" s="90">
        <v>5.41</v>
      </c>
      <c r="AG5" s="90">
        <v>5.41</v>
      </c>
      <c r="AH5" s="94">
        <v>5.41</v>
      </c>
    </row>
    <row r="6" spans="1:34" ht="16.5" x14ac:dyDescent="0.35">
      <c r="A6" s="109"/>
      <c r="B6" s="91">
        <v>3.07</v>
      </c>
      <c r="C6" s="90">
        <v>3.11</v>
      </c>
      <c r="D6" s="90">
        <v>3.12</v>
      </c>
      <c r="E6" s="90">
        <v>2.92</v>
      </c>
      <c r="F6" s="94">
        <v>2.82</v>
      </c>
      <c r="G6" s="25"/>
      <c r="H6" s="91">
        <v>2.2999999999999998</v>
      </c>
      <c r="I6" s="90">
        <v>2.2799999999999998</v>
      </c>
      <c r="J6" s="90">
        <v>2.2999999999999998</v>
      </c>
      <c r="K6" s="90">
        <v>2.4</v>
      </c>
      <c r="L6" s="90">
        <v>2.39</v>
      </c>
      <c r="M6" s="90">
        <v>2.3199999999999998</v>
      </c>
      <c r="N6" s="90">
        <v>2.35</v>
      </c>
      <c r="O6" s="90">
        <v>2.37</v>
      </c>
      <c r="P6" s="90">
        <v>2.39</v>
      </c>
      <c r="Q6" s="94">
        <v>2.25</v>
      </c>
      <c r="R6" s="109"/>
      <c r="S6" s="91">
        <v>3.07</v>
      </c>
      <c r="T6" s="90">
        <v>3.14</v>
      </c>
      <c r="U6" s="90">
        <v>3.12</v>
      </c>
      <c r="V6" s="90">
        <v>2.92</v>
      </c>
      <c r="W6" s="94">
        <v>2.86</v>
      </c>
      <c r="X6" s="25"/>
      <c r="Y6" s="91">
        <v>5.45</v>
      </c>
      <c r="Z6" s="90">
        <v>5.65</v>
      </c>
      <c r="AA6" s="90">
        <v>5.84</v>
      </c>
      <c r="AB6" s="90">
        <v>5.7</v>
      </c>
      <c r="AC6" s="90">
        <v>5.67</v>
      </c>
      <c r="AD6" s="90">
        <v>5.64</v>
      </c>
      <c r="AE6" s="90">
        <v>5.54</v>
      </c>
      <c r="AF6" s="90">
        <v>5.44</v>
      </c>
      <c r="AG6" s="90">
        <v>5.45</v>
      </c>
      <c r="AH6" s="94">
        <v>5.37</v>
      </c>
    </row>
    <row r="7" spans="1:34" ht="16.5" x14ac:dyDescent="0.35">
      <c r="A7" s="109"/>
      <c r="B7" s="91">
        <v>3.06</v>
      </c>
      <c r="C7" s="90">
        <v>3.13</v>
      </c>
      <c r="D7" s="90">
        <v>3.14</v>
      </c>
      <c r="E7" s="90">
        <v>2.91</v>
      </c>
      <c r="F7" s="94">
        <v>2.81</v>
      </c>
      <c r="G7" s="25"/>
      <c r="H7" s="91">
        <v>2.39</v>
      </c>
      <c r="I7" s="90">
        <v>2.2999999999999998</v>
      </c>
      <c r="J7" s="90">
        <v>2.34</v>
      </c>
      <c r="K7" s="90">
        <v>2.34</v>
      </c>
      <c r="L7" s="90">
        <v>2.4300000000000002</v>
      </c>
      <c r="M7" s="90">
        <v>2.38</v>
      </c>
      <c r="N7" s="90">
        <v>2.37</v>
      </c>
      <c r="O7" s="90">
        <v>2.37</v>
      </c>
      <c r="P7" s="90">
        <v>2.35</v>
      </c>
      <c r="Q7" s="94">
        <v>2.23</v>
      </c>
      <c r="R7" s="109"/>
      <c r="S7" s="91">
        <v>3.04</v>
      </c>
      <c r="T7" s="90">
        <v>3.16</v>
      </c>
      <c r="U7" s="90">
        <v>3.12</v>
      </c>
      <c r="V7" s="90">
        <v>2.93</v>
      </c>
      <c r="W7" s="94">
        <v>2.82</v>
      </c>
      <c r="X7" s="25"/>
      <c r="Y7" s="91">
        <v>5.54</v>
      </c>
      <c r="Z7" s="90">
        <v>5.75</v>
      </c>
      <c r="AA7" s="90">
        <v>5.68</v>
      </c>
      <c r="AB7" s="90">
        <v>5.77</v>
      </c>
      <c r="AC7" s="90">
        <v>5.71</v>
      </c>
      <c r="AD7" s="90">
        <v>5.66</v>
      </c>
      <c r="AE7" s="90">
        <v>5.59</v>
      </c>
      <c r="AF7" s="90">
        <v>5.52</v>
      </c>
      <c r="AG7" s="90">
        <v>5.45</v>
      </c>
      <c r="AH7" s="94">
        <v>5.4</v>
      </c>
    </row>
    <row r="8" spans="1:34" ht="16.5" x14ac:dyDescent="0.35">
      <c r="A8" s="109"/>
      <c r="B8" s="91">
        <v>3.05</v>
      </c>
      <c r="C8" s="90">
        <v>3.11</v>
      </c>
      <c r="D8" s="90">
        <v>3.12</v>
      </c>
      <c r="E8" s="90">
        <v>2.97</v>
      </c>
      <c r="F8" s="94">
        <v>2.78</v>
      </c>
      <c r="G8" s="25"/>
      <c r="H8" s="91">
        <v>2.34</v>
      </c>
      <c r="I8" s="90">
        <v>2.2799999999999998</v>
      </c>
      <c r="J8" s="90">
        <v>2.31</v>
      </c>
      <c r="K8" s="90">
        <v>2.34</v>
      </c>
      <c r="L8" s="90">
        <v>2.38</v>
      </c>
      <c r="M8" s="90">
        <v>2.37</v>
      </c>
      <c r="N8" s="90">
        <v>2.39</v>
      </c>
      <c r="O8" s="90">
        <v>2.36</v>
      </c>
      <c r="P8" s="90">
        <v>2.39</v>
      </c>
      <c r="Q8" s="94">
        <v>2.23</v>
      </c>
      <c r="R8" s="109"/>
      <c r="S8" s="91">
        <v>3.06</v>
      </c>
      <c r="T8" s="90">
        <v>3.08</v>
      </c>
      <c r="U8" s="90">
        <v>3.06</v>
      </c>
      <c r="V8" s="90">
        <v>2.93</v>
      </c>
      <c r="W8" s="94">
        <v>2.79</v>
      </c>
      <c r="X8" s="25"/>
      <c r="Y8" s="91">
        <v>5.4</v>
      </c>
      <c r="Z8" s="90">
        <v>5.7</v>
      </c>
      <c r="AA8" s="90">
        <v>5.73</v>
      </c>
      <c r="AB8" s="90">
        <v>5.75</v>
      </c>
      <c r="AC8" s="90">
        <v>5.71</v>
      </c>
      <c r="AD8" s="90">
        <v>5.68</v>
      </c>
      <c r="AE8" s="90">
        <v>5.54</v>
      </c>
      <c r="AF8" s="90">
        <v>5.44</v>
      </c>
      <c r="AG8" s="90">
        <v>5.37</v>
      </c>
      <c r="AH8" s="94">
        <v>5.48</v>
      </c>
    </row>
    <row r="9" spans="1:34" ht="16.5" x14ac:dyDescent="0.35">
      <c r="A9" s="110"/>
      <c r="B9" s="90">
        <v>3.13</v>
      </c>
      <c r="C9" s="90">
        <v>3.2</v>
      </c>
      <c r="D9" s="90">
        <v>3.07</v>
      </c>
      <c r="E9" s="90">
        <v>2.82</v>
      </c>
      <c r="F9" s="94">
        <v>2.78</v>
      </c>
      <c r="G9" s="25"/>
      <c r="H9" s="90">
        <v>2.2400000000000002</v>
      </c>
      <c r="I9" s="90">
        <v>2.2400000000000002</v>
      </c>
      <c r="J9" s="90">
        <v>2.27</v>
      </c>
      <c r="K9" s="90">
        <v>2.3199999999999998</v>
      </c>
      <c r="L9" s="90">
        <v>2.31</v>
      </c>
      <c r="M9" s="90">
        <v>2.39</v>
      </c>
      <c r="N9" s="90">
        <v>2.35</v>
      </c>
      <c r="O9" s="90">
        <v>2.25</v>
      </c>
      <c r="P9" s="90">
        <v>2.25</v>
      </c>
      <c r="Q9" s="94">
        <v>2.13</v>
      </c>
      <c r="R9" s="110"/>
      <c r="S9" s="90">
        <v>3.15</v>
      </c>
      <c r="T9" s="90">
        <v>3.14</v>
      </c>
      <c r="U9" s="90">
        <v>3.12</v>
      </c>
      <c r="V9" s="90">
        <v>2.83</v>
      </c>
      <c r="W9" s="94">
        <v>2.81</v>
      </c>
      <c r="X9" s="25"/>
      <c r="Y9" s="90">
        <v>5.67</v>
      </c>
      <c r="Z9" s="90">
        <v>5.75</v>
      </c>
      <c r="AA9" s="90">
        <v>5.79</v>
      </c>
      <c r="AB9" s="90">
        <v>5.73</v>
      </c>
      <c r="AC9" s="90">
        <v>5.71</v>
      </c>
      <c r="AD9" s="90">
        <v>5.59</v>
      </c>
      <c r="AE9" s="90">
        <v>5.52</v>
      </c>
      <c r="AF9" s="90">
        <v>5.65</v>
      </c>
      <c r="AG9" s="90">
        <v>5.52</v>
      </c>
      <c r="AH9" s="94">
        <v>5.56</v>
      </c>
    </row>
    <row r="10" spans="1:34" ht="16.5" x14ac:dyDescent="0.35">
      <c r="A10" s="111"/>
      <c r="B10" s="90">
        <v>3.16</v>
      </c>
      <c r="C10" s="90">
        <v>3.14</v>
      </c>
      <c r="D10" s="90">
        <v>3.05</v>
      </c>
      <c r="E10" s="90">
        <v>2.85</v>
      </c>
      <c r="F10" s="94">
        <v>2.74</v>
      </c>
      <c r="G10" s="31"/>
      <c r="H10" s="90">
        <v>2.19</v>
      </c>
      <c r="I10" s="90">
        <v>2.2799999999999998</v>
      </c>
      <c r="J10" s="90">
        <v>2.4300000000000002</v>
      </c>
      <c r="K10" s="90">
        <v>2.4</v>
      </c>
      <c r="L10" s="90">
        <v>2.42</v>
      </c>
      <c r="M10" s="90">
        <v>2.39</v>
      </c>
      <c r="N10" s="90">
        <v>2.44</v>
      </c>
      <c r="O10" s="90">
        <v>2.48</v>
      </c>
      <c r="P10" s="90">
        <v>2.41</v>
      </c>
      <c r="Q10" s="94">
        <v>2.2200000000000002</v>
      </c>
      <c r="R10" s="111"/>
      <c r="S10" s="90">
        <v>3.14</v>
      </c>
      <c r="T10" s="90">
        <v>3.23</v>
      </c>
      <c r="U10" s="90">
        <v>3.05</v>
      </c>
      <c r="V10" s="90">
        <v>2.88</v>
      </c>
      <c r="W10" s="94">
        <v>2.83</v>
      </c>
      <c r="X10" s="31"/>
      <c r="Y10" s="90">
        <v>5.7</v>
      </c>
      <c r="Z10" s="90">
        <v>5.71</v>
      </c>
      <c r="AA10" s="90">
        <v>5.83</v>
      </c>
      <c r="AB10" s="90">
        <v>5.82</v>
      </c>
      <c r="AC10" s="90">
        <v>5.72</v>
      </c>
      <c r="AD10" s="90">
        <v>5.66</v>
      </c>
      <c r="AE10" s="90">
        <v>5.58</v>
      </c>
      <c r="AF10" s="90">
        <v>5.54</v>
      </c>
      <c r="AG10" s="90">
        <v>5.54</v>
      </c>
      <c r="AH10" s="94">
        <v>5.51</v>
      </c>
    </row>
    <row r="11" spans="1:34" ht="16.5" x14ac:dyDescent="0.35">
      <c r="A11" s="109"/>
      <c r="B11" s="96">
        <v>3.14</v>
      </c>
      <c r="C11" s="96">
        <v>3.14</v>
      </c>
      <c r="D11" s="96">
        <v>3.04</v>
      </c>
      <c r="E11" s="96">
        <v>2.84</v>
      </c>
      <c r="F11" s="97">
        <v>2.83</v>
      </c>
      <c r="G11" s="23"/>
      <c r="H11" s="96">
        <v>2.23</v>
      </c>
      <c r="I11" s="96">
        <v>2.33</v>
      </c>
      <c r="J11" s="96">
        <v>2.4</v>
      </c>
      <c r="K11" s="96">
        <v>2.42</v>
      </c>
      <c r="L11" s="96">
        <v>2.44</v>
      </c>
      <c r="M11" s="96">
        <v>2.4500000000000002</v>
      </c>
      <c r="N11" s="96">
        <v>2.4700000000000002</v>
      </c>
      <c r="O11" s="96">
        <v>2.46</v>
      </c>
      <c r="P11" s="96">
        <v>2.4300000000000002</v>
      </c>
      <c r="Q11" s="97">
        <v>2.23</v>
      </c>
      <c r="R11" s="109"/>
      <c r="S11" s="96">
        <v>3.18</v>
      </c>
      <c r="T11" s="96">
        <v>3.19</v>
      </c>
      <c r="U11" s="96">
        <v>3.17</v>
      </c>
      <c r="V11" s="96">
        <v>2.84</v>
      </c>
      <c r="W11" s="97">
        <v>2.8</v>
      </c>
      <c r="X11" s="23"/>
      <c r="Y11" s="96">
        <v>5.75</v>
      </c>
      <c r="Z11" s="96">
        <v>5.72</v>
      </c>
      <c r="AA11" s="96">
        <v>5.76</v>
      </c>
      <c r="AB11" s="96">
        <v>5.78</v>
      </c>
      <c r="AC11" s="96">
        <v>5.76</v>
      </c>
      <c r="AD11" s="96">
        <v>5.59</v>
      </c>
      <c r="AE11" s="96">
        <v>5.53</v>
      </c>
      <c r="AF11" s="96">
        <v>5.67</v>
      </c>
      <c r="AG11" s="96">
        <v>5.54</v>
      </c>
      <c r="AH11" s="97">
        <v>5.49</v>
      </c>
    </row>
    <row r="12" spans="1:34" ht="16.5" x14ac:dyDescent="0.35">
      <c r="A12" s="109"/>
      <c r="B12" s="90">
        <v>3.12</v>
      </c>
      <c r="C12" s="90">
        <v>3.18</v>
      </c>
      <c r="D12" s="90">
        <v>3.08</v>
      </c>
      <c r="E12" s="90">
        <v>2.79</v>
      </c>
      <c r="F12" s="94">
        <v>2.81</v>
      </c>
      <c r="G12" s="25"/>
      <c r="H12" s="90">
        <v>2.25</v>
      </c>
      <c r="I12" s="90">
        <v>2.2999999999999998</v>
      </c>
      <c r="J12" s="90">
        <v>2.2999999999999998</v>
      </c>
      <c r="K12" s="90">
        <v>2.39</v>
      </c>
      <c r="L12" s="90">
        <v>2.37</v>
      </c>
      <c r="M12" s="90">
        <v>2.2999999999999998</v>
      </c>
      <c r="N12" s="90">
        <v>2.37</v>
      </c>
      <c r="O12" s="90">
        <v>2.4500000000000002</v>
      </c>
      <c r="P12" s="90">
        <v>2.2599999999999998</v>
      </c>
      <c r="Q12" s="94">
        <v>2.11</v>
      </c>
      <c r="R12" s="109"/>
      <c r="S12" s="90">
        <v>3.15</v>
      </c>
      <c r="T12" s="90">
        <v>3.17</v>
      </c>
      <c r="U12" s="90">
        <v>3.15</v>
      </c>
      <c r="V12" s="90">
        <v>2.87</v>
      </c>
      <c r="W12" s="94">
        <v>2.83</v>
      </c>
      <c r="X12" s="25"/>
      <c r="Y12" s="90">
        <v>5.65</v>
      </c>
      <c r="Z12" s="90">
        <v>5.76</v>
      </c>
      <c r="AA12" s="90">
        <v>5.73</v>
      </c>
      <c r="AB12" s="90">
        <v>5.76</v>
      </c>
      <c r="AC12" s="90">
        <v>5.69</v>
      </c>
      <c r="AD12" s="90">
        <v>5.65</v>
      </c>
      <c r="AE12" s="90">
        <v>5.55</v>
      </c>
      <c r="AF12" s="90">
        <v>5.56</v>
      </c>
      <c r="AG12" s="90">
        <v>5.48</v>
      </c>
      <c r="AH12" s="94">
        <v>5.51</v>
      </c>
    </row>
    <row r="13" spans="1:34" thickBot="1" x14ac:dyDescent="0.4">
      <c r="A13" s="112"/>
      <c r="B13" s="92">
        <v>3.08</v>
      </c>
      <c r="C13" s="92">
        <v>3.19</v>
      </c>
      <c r="D13" s="92">
        <v>3.04</v>
      </c>
      <c r="E13" s="92">
        <v>2.78</v>
      </c>
      <c r="F13" s="93">
        <v>2.8</v>
      </c>
      <c r="G13" s="33"/>
      <c r="H13" s="92">
        <v>2.19</v>
      </c>
      <c r="I13" s="92">
        <v>2.2799999999999998</v>
      </c>
      <c r="J13" s="92">
        <v>2.2999999999999998</v>
      </c>
      <c r="K13" s="92">
        <v>2.33</v>
      </c>
      <c r="L13" s="92">
        <v>2.3199999999999998</v>
      </c>
      <c r="M13" s="92">
        <v>2.34</v>
      </c>
      <c r="N13" s="92">
        <v>2.34</v>
      </c>
      <c r="O13" s="92">
        <v>2.2999999999999998</v>
      </c>
      <c r="P13" s="92">
        <v>2.21</v>
      </c>
      <c r="Q13" s="93">
        <v>2.04</v>
      </c>
      <c r="R13" s="112"/>
      <c r="S13" s="92">
        <v>3.15</v>
      </c>
      <c r="T13" s="92">
        <v>3.12</v>
      </c>
      <c r="U13" s="92">
        <v>3.02</v>
      </c>
      <c r="V13" s="92">
        <v>2.87</v>
      </c>
      <c r="W13" s="93">
        <v>2.72</v>
      </c>
      <c r="X13" s="33"/>
      <c r="Y13" s="92">
        <v>5.68</v>
      </c>
      <c r="Z13" s="92">
        <v>5.69</v>
      </c>
      <c r="AA13" s="92">
        <v>5.73</v>
      </c>
      <c r="AB13" s="92">
        <v>5.78</v>
      </c>
      <c r="AC13" s="92">
        <v>5.59</v>
      </c>
      <c r="AD13" s="92">
        <v>5.56</v>
      </c>
      <c r="AE13" s="92">
        <v>5.49</v>
      </c>
      <c r="AF13" s="92">
        <v>5.53</v>
      </c>
      <c r="AG13" s="92">
        <v>5.38</v>
      </c>
      <c r="AH13" s="93">
        <v>5.39</v>
      </c>
    </row>
    <row r="14" spans="1:34" ht="16.5" x14ac:dyDescent="0.35">
      <c r="A14" s="113" t="s">
        <v>75</v>
      </c>
      <c r="B14" s="114">
        <v>2.7</v>
      </c>
      <c r="C14" s="115">
        <v>2.75</v>
      </c>
      <c r="D14" s="115">
        <v>2.72</v>
      </c>
      <c r="E14" s="115">
        <v>2.52</v>
      </c>
      <c r="F14" s="116">
        <v>2.37</v>
      </c>
      <c r="G14" s="113" t="s">
        <v>75</v>
      </c>
      <c r="H14" s="115">
        <v>1.93</v>
      </c>
      <c r="I14" s="115">
        <v>1.95</v>
      </c>
      <c r="J14" s="115">
        <v>2.02</v>
      </c>
      <c r="K14" s="115">
        <v>2.0099999999999998</v>
      </c>
      <c r="L14" s="115">
        <v>2.08</v>
      </c>
      <c r="M14" s="115">
        <v>2.04</v>
      </c>
      <c r="N14" s="115">
        <v>2.0299999999999998</v>
      </c>
      <c r="O14" s="115">
        <v>2.08</v>
      </c>
      <c r="P14" s="115">
        <v>2.06</v>
      </c>
      <c r="Q14" s="116">
        <v>1.92</v>
      </c>
      <c r="R14" s="113" t="s">
        <v>75</v>
      </c>
      <c r="S14" s="114">
        <v>2.04</v>
      </c>
      <c r="T14" s="115">
        <v>2.0499999999999998</v>
      </c>
      <c r="U14" s="115">
        <v>2.0499999999999998</v>
      </c>
      <c r="V14" s="115">
        <v>1.83</v>
      </c>
      <c r="W14" s="116">
        <v>1.71</v>
      </c>
      <c r="X14" s="113" t="s">
        <v>75</v>
      </c>
      <c r="Y14" s="115">
        <v>4.07</v>
      </c>
      <c r="Z14" s="115">
        <v>4.3600000000000003</v>
      </c>
      <c r="AA14" s="115">
        <v>4.4000000000000004</v>
      </c>
      <c r="AB14" s="115">
        <v>4.32</v>
      </c>
      <c r="AC14" s="115">
        <v>4.29</v>
      </c>
      <c r="AD14" s="115">
        <v>4.16</v>
      </c>
      <c r="AE14" s="115">
        <v>4.03</v>
      </c>
      <c r="AF14" s="115">
        <v>3.86</v>
      </c>
      <c r="AG14" s="115">
        <v>3.94</v>
      </c>
      <c r="AH14" s="116">
        <v>3.9</v>
      </c>
    </row>
    <row r="15" spans="1:34" ht="16.5" x14ac:dyDescent="0.35">
      <c r="A15" s="14"/>
      <c r="B15" s="98">
        <v>2.71</v>
      </c>
      <c r="C15" s="98">
        <v>2.75</v>
      </c>
      <c r="D15" s="98">
        <v>2.71</v>
      </c>
      <c r="E15" s="98">
        <v>2.5299999999999998</v>
      </c>
      <c r="F15" s="99">
        <v>2.41</v>
      </c>
      <c r="G15" s="25"/>
      <c r="H15" s="98">
        <v>1.97</v>
      </c>
      <c r="I15" s="98">
        <v>1.95</v>
      </c>
      <c r="J15" s="98">
        <v>2.02</v>
      </c>
      <c r="K15" s="98">
        <v>2.04</v>
      </c>
      <c r="L15" s="98">
        <v>2.0699999999999998</v>
      </c>
      <c r="M15" s="98">
        <v>2.04</v>
      </c>
      <c r="N15" s="98">
        <v>2.1</v>
      </c>
      <c r="O15" s="98">
        <v>2.09</v>
      </c>
      <c r="P15" s="98">
        <v>2.0699999999999998</v>
      </c>
      <c r="Q15" s="99">
        <v>1.94</v>
      </c>
      <c r="R15" s="14"/>
      <c r="S15" s="98">
        <v>2.04</v>
      </c>
      <c r="T15" s="98">
        <v>2.0699999999999998</v>
      </c>
      <c r="U15" s="98">
        <v>2.08</v>
      </c>
      <c r="V15" s="98">
        <v>1.87</v>
      </c>
      <c r="W15" s="99">
        <v>1.76</v>
      </c>
      <c r="X15" s="25"/>
      <c r="Y15" s="98">
        <v>4.04</v>
      </c>
      <c r="Z15" s="98">
        <v>4.32</v>
      </c>
      <c r="AA15" s="98">
        <v>4.3499999999999996</v>
      </c>
      <c r="AB15" s="98">
        <v>4.3099999999999996</v>
      </c>
      <c r="AC15" s="98">
        <v>4.3899999999999997</v>
      </c>
      <c r="AD15" s="98">
        <v>4.17</v>
      </c>
      <c r="AE15" s="98">
        <v>4.07</v>
      </c>
      <c r="AF15" s="98">
        <v>3.9</v>
      </c>
      <c r="AG15" s="98">
        <v>4</v>
      </c>
      <c r="AH15" s="99">
        <v>4.0199999999999996</v>
      </c>
    </row>
    <row r="16" spans="1:34" ht="16.5" x14ac:dyDescent="0.35">
      <c r="A16" s="14"/>
      <c r="B16" s="98">
        <v>2.67</v>
      </c>
      <c r="C16" s="98">
        <v>2.7</v>
      </c>
      <c r="D16" s="98">
        <v>2.7</v>
      </c>
      <c r="E16" s="98">
        <v>2.5299999999999998</v>
      </c>
      <c r="F16" s="99">
        <v>2.4300000000000002</v>
      </c>
      <c r="G16" s="25"/>
      <c r="H16" s="98">
        <v>1.98</v>
      </c>
      <c r="I16" s="98">
        <v>1.99</v>
      </c>
      <c r="J16" s="98">
        <v>2.04</v>
      </c>
      <c r="K16" s="98">
        <v>2.0499999999999998</v>
      </c>
      <c r="L16" s="98">
        <v>2.0699999999999998</v>
      </c>
      <c r="M16" s="98">
        <v>2.0299999999999998</v>
      </c>
      <c r="N16" s="98">
        <v>2.06</v>
      </c>
      <c r="O16" s="98">
        <v>2.11</v>
      </c>
      <c r="P16" s="98">
        <v>2.1</v>
      </c>
      <c r="Q16" s="99">
        <v>1.94</v>
      </c>
      <c r="R16" s="14"/>
      <c r="S16" s="98">
        <v>2.0699999999999998</v>
      </c>
      <c r="T16" s="98">
        <v>2.13</v>
      </c>
      <c r="U16" s="98">
        <v>2.06</v>
      </c>
      <c r="V16" s="98">
        <v>1.91</v>
      </c>
      <c r="W16" s="99">
        <v>1.74</v>
      </c>
      <c r="X16" s="25"/>
      <c r="Y16" s="98">
        <v>4.13</v>
      </c>
      <c r="Z16" s="98">
        <v>4.13</v>
      </c>
      <c r="AA16" s="98">
        <v>4.3600000000000003</v>
      </c>
      <c r="AB16" s="98">
        <v>4.3600000000000003</v>
      </c>
      <c r="AC16" s="98">
        <v>4.41</v>
      </c>
      <c r="AD16" s="98">
        <v>4.41</v>
      </c>
      <c r="AE16" s="98">
        <v>4.34</v>
      </c>
      <c r="AF16" s="98">
        <v>4.34</v>
      </c>
      <c r="AG16" s="98">
        <v>4.33</v>
      </c>
      <c r="AH16" s="99">
        <v>4.03</v>
      </c>
    </row>
    <row r="17" spans="1:34" ht="16.5" x14ac:dyDescent="0.35">
      <c r="A17" s="14"/>
      <c r="B17" s="98">
        <v>2.71</v>
      </c>
      <c r="C17" s="98">
        <v>2.75</v>
      </c>
      <c r="D17" s="98">
        <v>2.75</v>
      </c>
      <c r="E17" s="98">
        <v>2.5299999999999998</v>
      </c>
      <c r="F17" s="99">
        <v>2.4</v>
      </c>
      <c r="G17" s="25"/>
      <c r="H17" s="98">
        <v>2</v>
      </c>
      <c r="I17" s="98">
        <v>1.98</v>
      </c>
      <c r="J17" s="98">
        <v>2</v>
      </c>
      <c r="K17" s="98">
        <v>2.0299999999999998</v>
      </c>
      <c r="L17" s="98">
        <v>2.4700000000000002</v>
      </c>
      <c r="M17" s="98">
        <v>2.04</v>
      </c>
      <c r="N17" s="98">
        <v>2.08</v>
      </c>
      <c r="O17" s="98">
        <v>2.0699999999999998</v>
      </c>
      <c r="P17" s="98">
        <v>2.0499999999999998</v>
      </c>
      <c r="Q17" s="99">
        <v>1.9</v>
      </c>
      <c r="R17" s="14"/>
      <c r="S17" s="98">
        <v>2.0499999999999998</v>
      </c>
      <c r="T17" s="98">
        <v>2.12</v>
      </c>
      <c r="U17" s="98">
        <v>2.09</v>
      </c>
      <c r="V17" s="98">
        <v>1.84</v>
      </c>
      <c r="W17" s="99">
        <v>1.75</v>
      </c>
      <c r="X17" s="25"/>
      <c r="Y17" s="98">
        <v>4.0599999999999996</v>
      </c>
      <c r="Z17" s="98">
        <v>4.3</v>
      </c>
      <c r="AA17" s="98">
        <v>4.3099999999999996</v>
      </c>
      <c r="AB17" s="98">
        <v>4.3</v>
      </c>
      <c r="AC17" s="98">
        <v>4.34</v>
      </c>
      <c r="AD17" s="98">
        <v>4.22</v>
      </c>
      <c r="AE17" s="98">
        <v>4.08</v>
      </c>
      <c r="AF17" s="98">
        <v>3.91</v>
      </c>
      <c r="AG17" s="98">
        <v>3.94</v>
      </c>
      <c r="AH17" s="99">
        <v>3.88</v>
      </c>
    </row>
    <row r="18" spans="1:34" ht="16.5" x14ac:dyDescent="0.35">
      <c r="A18" s="14"/>
      <c r="B18" s="98">
        <v>2.68</v>
      </c>
      <c r="C18" s="98">
        <v>2.73</v>
      </c>
      <c r="D18" s="98">
        <v>2.64</v>
      </c>
      <c r="E18" s="98">
        <v>2.5099999999999998</v>
      </c>
      <c r="F18" s="99">
        <v>2.41</v>
      </c>
      <c r="G18" s="25"/>
      <c r="H18" s="98">
        <v>1.93</v>
      </c>
      <c r="I18" s="98">
        <v>1.98</v>
      </c>
      <c r="J18" s="98">
        <v>1.99</v>
      </c>
      <c r="K18" s="98">
        <v>2.04</v>
      </c>
      <c r="L18" s="98">
        <v>2.0099999999999998</v>
      </c>
      <c r="M18" s="98">
        <v>2.02</v>
      </c>
      <c r="N18" s="98">
        <v>2.0499999999999998</v>
      </c>
      <c r="O18" s="98">
        <v>2.04</v>
      </c>
      <c r="P18" s="98">
        <v>2</v>
      </c>
      <c r="Q18" s="99">
        <v>1.87</v>
      </c>
      <c r="R18" s="14"/>
      <c r="S18" s="98">
        <v>1.99</v>
      </c>
      <c r="T18" s="98">
        <v>2.09</v>
      </c>
      <c r="U18" s="98">
        <v>2.04</v>
      </c>
      <c r="V18" s="98">
        <v>1.83</v>
      </c>
      <c r="W18" s="99">
        <v>1.72</v>
      </c>
      <c r="X18" s="25"/>
      <c r="Y18" s="98">
        <v>3.99</v>
      </c>
      <c r="Z18" s="98">
        <v>4.25</v>
      </c>
      <c r="AA18" s="98">
        <v>4.37</v>
      </c>
      <c r="AB18" s="98">
        <v>4.25</v>
      </c>
      <c r="AC18" s="98">
        <v>4.2</v>
      </c>
      <c r="AD18" s="98">
        <v>4.08</v>
      </c>
      <c r="AE18" s="98">
        <v>4</v>
      </c>
      <c r="AF18" s="98">
        <v>3.89</v>
      </c>
      <c r="AG18" s="98">
        <v>3.89</v>
      </c>
      <c r="AH18" s="99">
        <v>3.89</v>
      </c>
    </row>
    <row r="19" spans="1:34" ht="16.5" x14ac:dyDescent="0.35">
      <c r="A19" s="14"/>
      <c r="B19" s="98">
        <v>2.74</v>
      </c>
      <c r="C19" s="98">
        <v>2.8</v>
      </c>
      <c r="D19" s="98">
        <v>2.69</v>
      </c>
      <c r="E19" s="98">
        <v>2.4700000000000002</v>
      </c>
      <c r="F19" s="99">
        <v>2.42</v>
      </c>
      <c r="G19" s="25"/>
      <c r="H19" s="98">
        <v>1.86</v>
      </c>
      <c r="I19" s="98">
        <v>1.87</v>
      </c>
      <c r="J19" s="98">
        <v>1.94</v>
      </c>
      <c r="K19" s="98">
        <v>1.99</v>
      </c>
      <c r="L19" s="98">
        <v>2.02</v>
      </c>
      <c r="M19" s="98">
        <v>2.0299999999999998</v>
      </c>
      <c r="N19" s="98">
        <v>2.04</v>
      </c>
      <c r="O19" s="98">
        <v>2.0099999999999998</v>
      </c>
      <c r="P19" s="98">
        <v>2.0299999999999998</v>
      </c>
      <c r="Q19" s="99">
        <v>1.91</v>
      </c>
      <c r="R19" s="14"/>
      <c r="S19" s="98">
        <v>2.39</v>
      </c>
      <c r="T19" s="98">
        <v>2.39</v>
      </c>
      <c r="U19" s="98">
        <v>2.2999999999999998</v>
      </c>
      <c r="V19" s="98">
        <v>2.09</v>
      </c>
      <c r="W19" s="99">
        <v>2.0099999999999998</v>
      </c>
      <c r="X19" s="25"/>
      <c r="Y19" s="98">
        <v>4.47</v>
      </c>
      <c r="Z19" s="98">
        <v>4.59</v>
      </c>
      <c r="AA19" s="98">
        <v>4.62</v>
      </c>
      <c r="AB19" s="98">
        <v>4.57</v>
      </c>
      <c r="AC19" s="98">
        <v>4.47</v>
      </c>
      <c r="AD19" s="98">
        <v>4.3499999999999996</v>
      </c>
      <c r="AE19" s="98">
        <v>4.37</v>
      </c>
      <c r="AF19" s="98">
        <v>4.42</v>
      </c>
      <c r="AG19" s="98">
        <v>4.46</v>
      </c>
      <c r="AH19" s="99">
        <v>4.37</v>
      </c>
    </row>
    <row r="20" spans="1:34" ht="16.5" x14ac:dyDescent="0.35">
      <c r="A20" s="14"/>
      <c r="B20" s="98">
        <v>2.78</v>
      </c>
      <c r="C20" s="98">
        <v>2.71</v>
      </c>
      <c r="D20" s="98">
        <v>2.74</v>
      </c>
      <c r="E20" s="98">
        <v>2.4700000000000002</v>
      </c>
      <c r="F20" s="99">
        <v>2.37</v>
      </c>
      <c r="G20" s="25"/>
      <c r="H20" s="98">
        <v>1.89</v>
      </c>
      <c r="I20" s="98">
        <v>1.93</v>
      </c>
      <c r="J20" s="98">
        <v>2.1</v>
      </c>
      <c r="K20" s="98">
        <v>2.1</v>
      </c>
      <c r="L20" s="98">
        <v>2.92</v>
      </c>
      <c r="M20" s="98">
        <v>2.13</v>
      </c>
      <c r="N20" s="98">
        <v>2.17</v>
      </c>
      <c r="O20" s="98">
        <v>2.15</v>
      </c>
      <c r="P20" s="98">
        <v>2.12</v>
      </c>
      <c r="Q20" s="99">
        <v>2.81</v>
      </c>
      <c r="R20" s="14"/>
      <c r="S20" s="98">
        <v>2.38</v>
      </c>
      <c r="T20" s="98">
        <v>2.4300000000000002</v>
      </c>
      <c r="U20" s="98">
        <v>2.35</v>
      </c>
      <c r="V20" s="98">
        <v>2.12</v>
      </c>
      <c r="W20" s="99">
        <v>2.0299999999999998</v>
      </c>
      <c r="X20" s="25"/>
      <c r="Y20" s="98">
        <v>4.4400000000000004</v>
      </c>
      <c r="Z20" s="98">
        <v>4.58</v>
      </c>
      <c r="AA20" s="98">
        <v>4.5999999999999996</v>
      </c>
      <c r="AB20" s="98">
        <v>4.5199999999999996</v>
      </c>
      <c r="AC20" s="98">
        <v>4.4400000000000004</v>
      </c>
      <c r="AD20" s="98">
        <v>4.43</v>
      </c>
      <c r="AE20" s="98">
        <v>4.3600000000000003</v>
      </c>
      <c r="AF20" s="98">
        <v>4.3600000000000003</v>
      </c>
      <c r="AG20" s="98">
        <v>4.34</v>
      </c>
      <c r="AH20" s="99">
        <v>4.24</v>
      </c>
    </row>
    <row r="21" spans="1:34" ht="16.5" x14ac:dyDescent="0.35">
      <c r="A21" s="14"/>
      <c r="B21" s="98">
        <v>2.77</v>
      </c>
      <c r="C21" s="98">
        <v>2.78</v>
      </c>
      <c r="D21" s="98">
        <v>2.72</v>
      </c>
      <c r="E21" s="98">
        <v>2.48</v>
      </c>
      <c r="F21" s="99">
        <v>2.4</v>
      </c>
      <c r="G21" s="25"/>
      <c r="H21" s="98">
        <v>1.89</v>
      </c>
      <c r="I21" s="98">
        <v>1.92</v>
      </c>
      <c r="J21" s="98">
        <v>2.09</v>
      </c>
      <c r="K21" s="98">
        <v>2.1</v>
      </c>
      <c r="L21" s="98">
        <v>2.14</v>
      </c>
      <c r="M21" s="98">
        <v>2.15</v>
      </c>
      <c r="N21" s="98">
        <v>2.2000000000000002</v>
      </c>
      <c r="O21" s="98">
        <v>2.12</v>
      </c>
      <c r="P21" s="98">
        <v>2.08</v>
      </c>
      <c r="Q21" s="99">
        <v>1.97</v>
      </c>
      <c r="R21" s="14"/>
      <c r="S21" s="98">
        <v>2.42</v>
      </c>
      <c r="T21" s="98">
        <v>2.46</v>
      </c>
      <c r="U21" s="98">
        <v>2.37</v>
      </c>
      <c r="V21" s="98">
        <v>2.11</v>
      </c>
      <c r="W21" s="99">
        <v>2.04</v>
      </c>
      <c r="X21" s="25"/>
      <c r="Y21" s="98">
        <v>4.51</v>
      </c>
      <c r="Z21" s="98">
        <v>4.53</v>
      </c>
      <c r="AA21" s="98">
        <v>4.63</v>
      </c>
      <c r="AB21" s="98">
        <v>4.53</v>
      </c>
      <c r="AC21" s="98">
        <v>4.42</v>
      </c>
      <c r="AD21" s="98">
        <v>4.33</v>
      </c>
      <c r="AE21" s="98">
        <v>4.37</v>
      </c>
      <c r="AF21" s="98">
        <v>4.3600000000000003</v>
      </c>
      <c r="AG21" s="98">
        <v>4.3</v>
      </c>
      <c r="AH21" s="99">
        <v>4.37</v>
      </c>
    </row>
    <row r="22" spans="1:34" ht="16.5" x14ac:dyDescent="0.35">
      <c r="A22" s="14"/>
      <c r="B22" s="98">
        <v>2.75</v>
      </c>
      <c r="C22" s="98">
        <v>2.74</v>
      </c>
      <c r="D22" s="98">
        <v>2.73</v>
      </c>
      <c r="E22" s="98">
        <v>2.48</v>
      </c>
      <c r="F22" s="99">
        <v>2.4</v>
      </c>
      <c r="G22" s="25"/>
      <c r="H22" s="98">
        <v>1.92</v>
      </c>
      <c r="I22" s="98">
        <v>1.96</v>
      </c>
      <c r="J22" s="98">
        <v>2.0299999999999998</v>
      </c>
      <c r="K22" s="98">
        <v>2.0299999999999998</v>
      </c>
      <c r="L22" s="98">
        <v>2.02</v>
      </c>
      <c r="M22" s="98">
        <v>2.0299999999999998</v>
      </c>
      <c r="N22" s="98">
        <v>2.0699999999999998</v>
      </c>
      <c r="O22" s="98">
        <v>2.06</v>
      </c>
      <c r="P22" s="98">
        <v>2.0099999999999998</v>
      </c>
      <c r="Q22" s="99">
        <v>1.87</v>
      </c>
      <c r="R22" s="14"/>
      <c r="S22" s="98">
        <v>2.39</v>
      </c>
      <c r="T22" s="98">
        <v>2.42</v>
      </c>
      <c r="U22" s="98">
        <v>2.39</v>
      </c>
      <c r="V22" s="98">
        <v>2.09</v>
      </c>
      <c r="W22" s="99">
        <v>2.02</v>
      </c>
      <c r="X22" s="25"/>
      <c r="Y22" s="98">
        <v>4.47</v>
      </c>
      <c r="Z22" s="98">
        <v>4.58</v>
      </c>
      <c r="AA22" s="98">
        <v>4.63</v>
      </c>
      <c r="AB22" s="98">
        <v>4.59</v>
      </c>
      <c r="AC22" s="98">
        <v>4.4800000000000004</v>
      </c>
      <c r="AD22" s="98">
        <v>4.3499999999999996</v>
      </c>
      <c r="AE22" s="98">
        <v>4.33</v>
      </c>
      <c r="AF22" s="98">
        <v>4.3600000000000003</v>
      </c>
      <c r="AG22" s="98">
        <v>4.34</v>
      </c>
      <c r="AH22" s="99">
        <v>4.26</v>
      </c>
    </row>
    <row r="23" spans="1:34" thickBot="1" x14ac:dyDescent="0.4">
      <c r="A23" s="107"/>
      <c r="B23" s="117">
        <v>2.73</v>
      </c>
      <c r="C23" s="117">
        <v>2.75</v>
      </c>
      <c r="D23" s="117">
        <v>2.69</v>
      </c>
      <c r="E23" s="117">
        <v>2.42</v>
      </c>
      <c r="F23" s="118">
        <v>2.38</v>
      </c>
      <c r="G23" s="106"/>
      <c r="H23" s="117">
        <v>1.88</v>
      </c>
      <c r="I23" s="117">
        <v>1.96</v>
      </c>
      <c r="J23" s="117">
        <v>2</v>
      </c>
      <c r="K23" s="117">
        <v>2.0099999999999998</v>
      </c>
      <c r="L23" s="117">
        <v>1.98</v>
      </c>
      <c r="M23" s="117">
        <v>1.98</v>
      </c>
      <c r="N23" s="117">
        <v>2.0099999999999998</v>
      </c>
      <c r="O23" s="117">
        <v>2</v>
      </c>
      <c r="P23" s="117">
        <v>1.98</v>
      </c>
      <c r="Q23" s="118">
        <v>1.87</v>
      </c>
      <c r="R23" s="107"/>
      <c r="S23" s="117">
        <v>2.37</v>
      </c>
      <c r="T23" s="117">
        <v>2.4</v>
      </c>
      <c r="U23" s="117">
        <v>2.2999999999999998</v>
      </c>
      <c r="V23" s="117">
        <v>2.0299999999999998</v>
      </c>
      <c r="W23" s="118">
        <v>1.99</v>
      </c>
      <c r="X23" s="106"/>
      <c r="Y23" s="117">
        <v>4.4800000000000004</v>
      </c>
      <c r="Z23" s="117">
        <v>4.53</v>
      </c>
      <c r="AA23" s="117">
        <v>4.58</v>
      </c>
      <c r="AB23" s="117">
        <v>4.47</v>
      </c>
      <c r="AC23" s="117">
        <v>4.45</v>
      </c>
      <c r="AD23" s="117">
        <v>4.34</v>
      </c>
      <c r="AE23" s="117">
        <v>4.32</v>
      </c>
      <c r="AF23" s="117">
        <v>4.32</v>
      </c>
      <c r="AG23" s="117">
        <v>4.2699999999999996</v>
      </c>
      <c r="AH23" s="118">
        <v>4.2300000000000004</v>
      </c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>
        <f>AVERAGE(B4:F13)-AVERAGE(B14:F23)</f>
        <v>0.3844000000000003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>
        <f>AVERAGE(H4:Q13)-AVERAGE(H14:Q23)</f>
        <v>0.29490000000000061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>
        <f>AVERAGE(S4:W13)-AVERAGE(S14:W23)</f>
        <v>0.90700000000000136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>
        <f>AVERAGE(Y4:AH13)-AVERAGE(Y14:AH23)</f>
        <v>1.3096000000000005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>
        <f>(E26/(0.975/E27))</f>
        <v>0.67023589743589795</v>
      </c>
      <c r="F28" s="177"/>
      <c r="G28" s="123" t="s">
        <v>19</v>
      </c>
      <c r="H28" s="104" t="s">
        <v>20</v>
      </c>
      <c r="I28" s="175" t="s">
        <v>86</v>
      </c>
      <c r="J28" s="175"/>
      <c r="K28" s="176">
        <f>(K26/(0.975/K27))</f>
        <v>0.45369230769230862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>
        <f>(V26/(1.944/V27))</f>
        <v>0.65318930041152357</v>
      </c>
      <c r="W28" s="177"/>
      <c r="X28" s="123" t="s">
        <v>19</v>
      </c>
      <c r="Y28" s="104" t="s">
        <v>20</v>
      </c>
      <c r="Z28" s="175" t="s">
        <v>85</v>
      </c>
      <c r="AA28" s="175"/>
      <c r="AB28" s="176">
        <f>(AB26/(2.268/AB27))</f>
        <v>0.86613756613756665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>
        <f>0.972*E28/C26</f>
        <v>2.1715643076923095</v>
      </c>
      <c r="D29" s="168"/>
      <c r="E29" s="169" t="s">
        <v>76</v>
      </c>
      <c r="F29" s="170"/>
      <c r="G29" s="134" t="s">
        <v>78</v>
      </c>
      <c r="H29" s="129" t="s">
        <v>18</v>
      </c>
      <c r="I29" s="168">
        <f>0.972*K28/I26</f>
        <v>1.4699630769230798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>
        <f>1.944*V28/T26</f>
        <v>0.84653333333333458</v>
      </c>
      <c r="U29" s="171"/>
      <c r="V29" s="172" t="s">
        <v>84</v>
      </c>
      <c r="W29" s="173"/>
      <c r="X29" s="139" t="s">
        <v>78</v>
      </c>
      <c r="Y29" s="141" t="s">
        <v>18</v>
      </c>
      <c r="Z29" s="171">
        <f>2.268*AB28/Z26</f>
        <v>1.3096000000000008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0.35999999999999988</v>
      </c>
      <c r="C33" s="67">
        <f t="shared" ref="C33:F33" si="0">C4-C14</f>
        <v>0.37999999999999989</v>
      </c>
      <c r="D33" s="67">
        <f t="shared" si="0"/>
        <v>0.39999999999999991</v>
      </c>
      <c r="E33" s="67">
        <f t="shared" si="0"/>
        <v>0.39000000000000012</v>
      </c>
      <c r="F33" s="68">
        <f t="shared" si="0"/>
        <v>0.38999999999999968</v>
      </c>
      <c r="G33" s="69" t="s">
        <v>56</v>
      </c>
      <c r="H33" s="22">
        <f>H4-H14</f>
        <v>0.3600000000000001</v>
      </c>
      <c r="I33" s="22">
        <f t="shared" ref="I33:Q33" si="1">I4-I14</f>
        <v>0.34999999999999987</v>
      </c>
      <c r="J33" s="22">
        <f t="shared" si="1"/>
        <v>0.29999999999999982</v>
      </c>
      <c r="K33" s="22">
        <f t="shared" si="1"/>
        <v>0.38000000000000034</v>
      </c>
      <c r="L33" s="22">
        <f t="shared" si="1"/>
        <v>0.27</v>
      </c>
      <c r="M33" s="22">
        <f t="shared" si="1"/>
        <v>0.2799999999999998</v>
      </c>
      <c r="N33" s="22">
        <f t="shared" si="1"/>
        <v>0.36000000000000032</v>
      </c>
      <c r="O33" s="22">
        <f t="shared" si="1"/>
        <v>0.2799999999999998</v>
      </c>
      <c r="P33" s="22">
        <f t="shared" si="1"/>
        <v>0.31999999999999984</v>
      </c>
      <c r="Q33" s="70">
        <f t="shared" si="1"/>
        <v>0.37999999999999989</v>
      </c>
      <c r="R33" s="66" t="s">
        <v>52</v>
      </c>
      <c r="S33" s="67">
        <f>S4-S14</f>
        <v>0.98</v>
      </c>
      <c r="T33" s="67">
        <f t="shared" ref="T33:W33" si="2">T4-T14</f>
        <v>1.06</v>
      </c>
      <c r="U33" s="67">
        <f t="shared" si="2"/>
        <v>1.0700000000000003</v>
      </c>
      <c r="V33" s="67">
        <f t="shared" si="2"/>
        <v>1.08</v>
      </c>
      <c r="W33" s="68">
        <f t="shared" si="2"/>
        <v>1.0899999999999999</v>
      </c>
      <c r="X33" s="69" t="s">
        <v>56</v>
      </c>
      <c r="Y33" s="22">
        <f>Y4-Y14</f>
        <v>1.42</v>
      </c>
      <c r="Z33" s="22">
        <f t="shared" ref="Z33:AH33" si="3">Z4-Z14</f>
        <v>1.3199999999999994</v>
      </c>
      <c r="AA33" s="22">
        <f t="shared" si="3"/>
        <v>1.2799999999999994</v>
      </c>
      <c r="AB33" s="22">
        <f t="shared" si="3"/>
        <v>1.42</v>
      </c>
      <c r="AC33" s="22">
        <f t="shared" si="3"/>
        <v>1.4000000000000004</v>
      </c>
      <c r="AD33" s="22">
        <f t="shared" si="3"/>
        <v>1.4100000000000001</v>
      </c>
      <c r="AE33" s="22">
        <f t="shared" si="3"/>
        <v>1.3999999999999995</v>
      </c>
      <c r="AF33" s="22">
        <f t="shared" si="3"/>
        <v>1.4899999999999998</v>
      </c>
      <c r="AG33" s="22">
        <f t="shared" si="3"/>
        <v>1.4</v>
      </c>
      <c r="AH33" s="70">
        <f t="shared" si="3"/>
        <v>1.4200000000000004</v>
      </c>
    </row>
    <row r="34" spans="1:34" ht="16.5" x14ac:dyDescent="0.35">
      <c r="A34" s="55"/>
      <c r="B34" s="54">
        <f t="shared" ref="B34:F42" si="4">B5-B15</f>
        <v>0.31999999999999984</v>
      </c>
      <c r="C34" s="54">
        <f t="shared" si="4"/>
        <v>0.35999999999999988</v>
      </c>
      <c r="D34" s="54">
        <f t="shared" si="4"/>
        <v>0.39999999999999991</v>
      </c>
      <c r="E34" s="54">
        <f t="shared" si="4"/>
        <v>0.38000000000000034</v>
      </c>
      <c r="F34" s="56">
        <f t="shared" si="4"/>
        <v>0.46999999999999975</v>
      </c>
      <c r="G34" s="71"/>
      <c r="H34" s="22">
        <f t="shared" ref="H34:Q42" si="5">H5-H15</f>
        <v>0.34000000000000008</v>
      </c>
      <c r="I34" s="22">
        <f t="shared" si="5"/>
        <v>0.32999999999999985</v>
      </c>
      <c r="J34" s="22">
        <f t="shared" si="5"/>
        <v>0.35000000000000009</v>
      </c>
      <c r="K34" s="22">
        <f t="shared" si="5"/>
        <v>0.29000000000000004</v>
      </c>
      <c r="L34" s="22">
        <f t="shared" si="5"/>
        <v>0.30000000000000027</v>
      </c>
      <c r="M34" s="22">
        <f t="shared" si="5"/>
        <v>0.35999999999999988</v>
      </c>
      <c r="N34" s="22">
        <f t="shared" si="5"/>
        <v>0.35000000000000009</v>
      </c>
      <c r="O34" s="22">
        <f t="shared" si="5"/>
        <v>0.27</v>
      </c>
      <c r="P34" s="22">
        <f t="shared" si="5"/>
        <v>0.28000000000000025</v>
      </c>
      <c r="Q34" s="70">
        <f t="shared" si="5"/>
        <v>0.35000000000000009</v>
      </c>
      <c r="R34" s="55"/>
      <c r="S34" s="54">
        <f t="shared" ref="S34:W42" si="6">S5-S15</f>
        <v>1.04</v>
      </c>
      <c r="T34" s="54">
        <f t="shared" si="6"/>
        <v>1.0700000000000003</v>
      </c>
      <c r="U34" s="54">
        <f t="shared" si="6"/>
        <v>1.06</v>
      </c>
      <c r="V34" s="54">
        <f t="shared" si="6"/>
        <v>1.06</v>
      </c>
      <c r="W34" s="56">
        <f t="shared" si="6"/>
        <v>1.05</v>
      </c>
      <c r="X34" s="71"/>
      <c r="Y34" s="22">
        <f t="shared" ref="Y34:AH42" si="7">Y5-Y15</f>
        <v>1.37</v>
      </c>
      <c r="Z34" s="22">
        <f t="shared" si="7"/>
        <v>1.37</v>
      </c>
      <c r="AA34" s="22">
        <f t="shared" si="7"/>
        <v>1.46</v>
      </c>
      <c r="AB34" s="22">
        <f t="shared" si="7"/>
        <v>1.4800000000000004</v>
      </c>
      <c r="AC34" s="22">
        <f t="shared" si="7"/>
        <v>1.4300000000000006</v>
      </c>
      <c r="AD34" s="22">
        <f t="shared" si="7"/>
        <v>1.4299999999999997</v>
      </c>
      <c r="AE34" s="22">
        <f t="shared" si="7"/>
        <v>1.3999999999999995</v>
      </c>
      <c r="AF34" s="22">
        <f t="shared" si="7"/>
        <v>1.5100000000000002</v>
      </c>
      <c r="AG34" s="22">
        <f t="shared" si="7"/>
        <v>1.4100000000000001</v>
      </c>
      <c r="AH34" s="70">
        <f t="shared" si="7"/>
        <v>1.3900000000000006</v>
      </c>
    </row>
    <row r="35" spans="1:34" ht="16.5" x14ac:dyDescent="0.35">
      <c r="A35" s="55"/>
      <c r="B35" s="54">
        <f t="shared" si="4"/>
        <v>0.39999999999999991</v>
      </c>
      <c r="C35" s="54">
        <f t="shared" si="4"/>
        <v>0.4099999999999997</v>
      </c>
      <c r="D35" s="54">
        <f t="shared" si="4"/>
        <v>0.41999999999999993</v>
      </c>
      <c r="E35" s="54">
        <f t="shared" si="4"/>
        <v>0.39000000000000012</v>
      </c>
      <c r="F35" s="56">
        <f t="shared" si="4"/>
        <v>0.38999999999999968</v>
      </c>
      <c r="G35" s="71"/>
      <c r="H35" s="22">
        <f t="shared" si="5"/>
        <v>0.31999999999999984</v>
      </c>
      <c r="I35" s="22">
        <f t="shared" si="5"/>
        <v>0.28999999999999981</v>
      </c>
      <c r="J35" s="22">
        <f t="shared" si="5"/>
        <v>0.25999999999999979</v>
      </c>
      <c r="K35" s="22">
        <f t="shared" si="5"/>
        <v>0.35000000000000009</v>
      </c>
      <c r="L35" s="22">
        <f t="shared" si="5"/>
        <v>0.32000000000000028</v>
      </c>
      <c r="M35" s="22">
        <f t="shared" si="5"/>
        <v>0.29000000000000004</v>
      </c>
      <c r="N35" s="22">
        <f t="shared" si="5"/>
        <v>0.29000000000000004</v>
      </c>
      <c r="O35" s="22">
        <f t="shared" si="5"/>
        <v>0.26000000000000023</v>
      </c>
      <c r="P35" s="22">
        <f t="shared" si="5"/>
        <v>0.29000000000000004</v>
      </c>
      <c r="Q35" s="70">
        <f t="shared" si="5"/>
        <v>0.31000000000000005</v>
      </c>
      <c r="R35" s="55"/>
      <c r="S35" s="54">
        <f t="shared" si="6"/>
        <v>1</v>
      </c>
      <c r="T35" s="54">
        <f t="shared" si="6"/>
        <v>1.0100000000000002</v>
      </c>
      <c r="U35" s="54">
        <f t="shared" si="6"/>
        <v>1.06</v>
      </c>
      <c r="V35" s="54">
        <f t="shared" si="6"/>
        <v>1.01</v>
      </c>
      <c r="W35" s="56">
        <f t="shared" si="6"/>
        <v>1.1199999999999999</v>
      </c>
      <c r="X35" s="71"/>
      <c r="Y35" s="22">
        <f t="shared" si="7"/>
        <v>1.3200000000000003</v>
      </c>
      <c r="Z35" s="22">
        <f t="shared" si="7"/>
        <v>1.5200000000000005</v>
      </c>
      <c r="AA35" s="22">
        <f t="shared" si="7"/>
        <v>1.4799999999999995</v>
      </c>
      <c r="AB35" s="22">
        <f t="shared" si="7"/>
        <v>1.3399999999999999</v>
      </c>
      <c r="AC35" s="22">
        <f t="shared" si="7"/>
        <v>1.2599999999999998</v>
      </c>
      <c r="AD35" s="22">
        <f t="shared" si="7"/>
        <v>1.2299999999999995</v>
      </c>
      <c r="AE35" s="22">
        <f t="shared" si="7"/>
        <v>1.2000000000000002</v>
      </c>
      <c r="AF35" s="22">
        <f t="shared" si="7"/>
        <v>1.1000000000000005</v>
      </c>
      <c r="AG35" s="22">
        <f t="shared" si="7"/>
        <v>1.1200000000000001</v>
      </c>
      <c r="AH35" s="70">
        <f t="shared" si="7"/>
        <v>1.3399999999999999</v>
      </c>
    </row>
    <row r="36" spans="1:34" ht="16.5" x14ac:dyDescent="0.35">
      <c r="A36" s="55"/>
      <c r="B36" s="54">
        <f t="shared" si="4"/>
        <v>0.35000000000000009</v>
      </c>
      <c r="C36" s="54">
        <f t="shared" si="4"/>
        <v>0.37999999999999989</v>
      </c>
      <c r="D36" s="54">
        <f t="shared" si="4"/>
        <v>0.39000000000000012</v>
      </c>
      <c r="E36" s="54">
        <f t="shared" si="4"/>
        <v>0.38000000000000034</v>
      </c>
      <c r="F36" s="56">
        <f t="shared" si="4"/>
        <v>0.41000000000000014</v>
      </c>
      <c r="G36" s="71"/>
      <c r="H36" s="22">
        <f t="shared" si="5"/>
        <v>0.39000000000000012</v>
      </c>
      <c r="I36" s="22">
        <f t="shared" si="5"/>
        <v>0.31999999999999984</v>
      </c>
      <c r="J36" s="22">
        <f t="shared" si="5"/>
        <v>0.33999999999999986</v>
      </c>
      <c r="K36" s="22">
        <f t="shared" si="5"/>
        <v>0.31000000000000005</v>
      </c>
      <c r="L36" s="22">
        <f t="shared" si="5"/>
        <v>-4.0000000000000036E-2</v>
      </c>
      <c r="M36" s="22">
        <f t="shared" si="5"/>
        <v>0.33999999999999986</v>
      </c>
      <c r="N36" s="22">
        <f t="shared" si="5"/>
        <v>0.29000000000000004</v>
      </c>
      <c r="O36" s="22">
        <f t="shared" si="5"/>
        <v>0.30000000000000027</v>
      </c>
      <c r="P36" s="22">
        <f t="shared" si="5"/>
        <v>0.30000000000000027</v>
      </c>
      <c r="Q36" s="70">
        <f t="shared" si="5"/>
        <v>0.33000000000000007</v>
      </c>
      <c r="R36" s="55"/>
      <c r="S36" s="54">
        <f t="shared" si="6"/>
        <v>0.99000000000000021</v>
      </c>
      <c r="T36" s="54">
        <f t="shared" si="6"/>
        <v>1.04</v>
      </c>
      <c r="U36" s="54">
        <f t="shared" si="6"/>
        <v>1.0300000000000002</v>
      </c>
      <c r="V36" s="54">
        <f t="shared" si="6"/>
        <v>1.0900000000000001</v>
      </c>
      <c r="W36" s="56">
        <f t="shared" si="6"/>
        <v>1.0699999999999998</v>
      </c>
      <c r="X36" s="71"/>
      <c r="Y36" s="22">
        <f t="shared" si="7"/>
        <v>1.4800000000000004</v>
      </c>
      <c r="Z36" s="22">
        <f t="shared" si="7"/>
        <v>1.4500000000000002</v>
      </c>
      <c r="AA36" s="22">
        <f t="shared" si="7"/>
        <v>1.37</v>
      </c>
      <c r="AB36" s="22">
        <f t="shared" si="7"/>
        <v>1.4699999999999998</v>
      </c>
      <c r="AC36" s="22">
        <f t="shared" si="7"/>
        <v>1.37</v>
      </c>
      <c r="AD36" s="22">
        <f t="shared" si="7"/>
        <v>1.4400000000000004</v>
      </c>
      <c r="AE36" s="22">
        <f t="shared" si="7"/>
        <v>1.5099999999999998</v>
      </c>
      <c r="AF36" s="22">
        <f t="shared" si="7"/>
        <v>1.6099999999999994</v>
      </c>
      <c r="AG36" s="22">
        <f t="shared" si="7"/>
        <v>1.5100000000000002</v>
      </c>
      <c r="AH36" s="70">
        <f t="shared" si="7"/>
        <v>1.5200000000000005</v>
      </c>
    </row>
    <row r="37" spans="1:34" ht="16.5" x14ac:dyDescent="0.35">
      <c r="A37" s="55"/>
      <c r="B37" s="54">
        <f t="shared" si="4"/>
        <v>0.36999999999999966</v>
      </c>
      <c r="C37" s="54">
        <f t="shared" si="4"/>
        <v>0.37999999999999989</v>
      </c>
      <c r="D37" s="54">
        <f t="shared" si="4"/>
        <v>0.48</v>
      </c>
      <c r="E37" s="54">
        <f t="shared" si="4"/>
        <v>0.46000000000000041</v>
      </c>
      <c r="F37" s="56">
        <f t="shared" si="4"/>
        <v>0.36999999999999966</v>
      </c>
      <c r="G37" s="71"/>
      <c r="H37" s="22">
        <f t="shared" si="5"/>
        <v>0.40999999999999992</v>
      </c>
      <c r="I37" s="22">
        <f t="shared" si="5"/>
        <v>0.29999999999999982</v>
      </c>
      <c r="J37" s="22">
        <f t="shared" si="5"/>
        <v>0.32000000000000006</v>
      </c>
      <c r="K37" s="22">
        <f t="shared" si="5"/>
        <v>0.29999999999999982</v>
      </c>
      <c r="L37" s="22">
        <f t="shared" si="5"/>
        <v>0.37000000000000011</v>
      </c>
      <c r="M37" s="22">
        <f t="shared" si="5"/>
        <v>0.35000000000000009</v>
      </c>
      <c r="N37" s="22">
        <f t="shared" si="5"/>
        <v>0.3400000000000003</v>
      </c>
      <c r="O37" s="22">
        <f t="shared" si="5"/>
        <v>0.31999999999999984</v>
      </c>
      <c r="P37" s="22">
        <f t="shared" si="5"/>
        <v>0.39000000000000012</v>
      </c>
      <c r="Q37" s="70">
        <f t="shared" si="5"/>
        <v>0.35999999999999988</v>
      </c>
      <c r="R37" s="55"/>
      <c r="S37" s="54">
        <f t="shared" si="6"/>
        <v>1.07</v>
      </c>
      <c r="T37" s="54">
        <f t="shared" si="6"/>
        <v>0.99000000000000021</v>
      </c>
      <c r="U37" s="54">
        <f t="shared" si="6"/>
        <v>1.02</v>
      </c>
      <c r="V37" s="54">
        <f t="shared" si="6"/>
        <v>1.1000000000000001</v>
      </c>
      <c r="W37" s="56">
        <f t="shared" si="6"/>
        <v>1.07</v>
      </c>
      <c r="X37" s="71"/>
      <c r="Y37" s="22">
        <f t="shared" si="7"/>
        <v>1.4100000000000001</v>
      </c>
      <c r="Z37" s="22">
        <f t="shared" si="7"/>
        <v>1.4500000000000002</v>
      </c>
      <c r="AA37" s="22">
        <f t="shared" si="7"/>
        <v>1.3600000000000003</v>
      </c>
      <c r="AB37" s="22">
        <f t="shared" si="7"/>
        <v>1.5</v>
      </c>
      <c r="AC37" s="22">
        <f t="shared" si="7"/>
        <v>1.5099999999999998</v>
      </c>
      <c r="AD37" s="22">
        <f t="shared" si="7"/>
        <v>1.5999999999999996</v>
      </c>
      <c r="AE37" s="22">
        <f t="shared" si="7"/>
        <v>1.54</v>
      </c>
      <c r="AF37" s="22">
        <f t="shared" si="7"/>
        <v>1.5500000000000003</v>
      </c>
      <c r="AG37" s="22">
        <f t="shared" si="7"/>
        <v>1.48</v>
      </c>
      <c r="AH37" s="70">
        <f t="shared" si="7"/>
        <v>1.5900000000000003</v>
      </c>
    </row>
    <row r="38" spans="1:34" ht="16.5" x14ac:dyDescent="0.35">
      <c r="A38" s="55" t="s">
        <v>53</v>
      </c>
      <c r="B38" s="54">
        <f t="shared" si="4"/>
        <v>0.38999999999999968</v>
      </c>
      <c r="C38" s="54">
        <f t="shared" si="4"/>
        <v>0.40000000000000036</v>
      </c>
      <c r="D38" s="54">
        <f t="shared" si="4"/>
        <v>0.37999999999999989</v>
      </c>
      <c r="E38" s="54">
        <f t="shared" si="4"/>
        <v>0.34999999999999964</v>
      </c>
      <c r="F38" s="56">
        <f t="shared" si="4"/>
        <v>0.35999999999999988</v>
      </c>
      <c r="G38" s="71" t="s">
        <v>57</v>
      </c>
      <c r="H38" s="22">
        <f t="shared" si="5"/>
        <v>0.38000000000000012</v>
      </c>
      <c r="I38" s="22">
        <f t="shared" si="5"/>
        <v>0.37000000000000011</v>
      </c>
      <c r="J38" s="22">
        <f t="shared" si="5"/>
        <v>0.33000000000000007</v>
      </c>
      <c r="K38" s="22">
        <f t="shared" si="5"/>
        <v>0.32999999999999985</v>
      </c>
      <c r="L38" s="22">
        <f t="shared" si="5"/>
        <v>0.29000000000000004</v>
      </c>
      <c r="M38" s="22">
        <f t="shared" si="5"/>
        <v>0.36000000000000032</v>
      </c>
      <c r="N38" s="22">
        <f t="shared" si="5"/>
        <v>0.31000000000000005</v>
      </c>
      <c r="O38" s="22">
        <f t="shared" si="5"/>
        <v>0.24000000000000021</v>
      </c>
      <c r="P38" s="22">
        <f t="shared" si="5"/>
        <v>0.2200000000000002</v>
      </c>
      <c r="Q38" s="70">
        <f t="shared" si="5"/>
        <v>0.21999999999999997</v>
      </c>
      <c r="R38" s="55" t="s">
        <v>53</v>
      </c>
      <c r="S38" s="54">
        <f t="shared" si="6"/>
        <v>0.75999999999999979</v>
      </c>
      <c r="T38" s="54">
        <f t="shared" si="6"/>
        <v>0.75</v>
      </c>
      <c r="U38" s="54">
        <f t="shared" si="6"/>
        <v>0.82000000000000028</v>
      </c>
      <c r="V38" s="54">
        <f t="shared" si="6"/>
        <v>0.74000000000000021</v>
      </c>
      <c r="W38" s="56">
        <f t="shared" si="6"/>
        <v>0.80000000000000027</v>
      </c>
      <c r="X38" s="71" t="s">
        <v>57</v>
      </c>
      <c r="Y38" s="22">
        <f t="shared" si="7"/>
        <v>1.2000000000000002</v>
      </c>
      <c r="Z38" s="22">
        <f t="shared" si="7"/>
        <v>1.1600000000000001</v>
      </c>
      <c r="AA38" s="22">
        <f t="shared" si="7"/>
        <v>1.17</v>
      </c>
      <c r="AB38" s="22">
        <f t="shared" si="7"/>
        <v>1.1600000000000001</v>
      </c>
      <c r="AC38" s="22">
        <f t="shared" si="7"/>
        <v>1.2400000000000002</v>
      </c>
      <c r="AD38" s="22">
        <f t="shared" si="7"/>
        <v>1.2400000000000002</v>
      </c>
      <c r="AE38" s="22">
        <f t="shared" si="7"/>
        <v>1.1499999999999995</v>
      </c>
      <c r="AF38" s="22">
        <f t="shared" si="7"/>
        <v>1.2300000000000004</v>
      </c>
      <c r="AG38" s="22">
        <f t="shared" si="7"/>
        <v>1.0599999999999996</v>
      </c>
      <c r="AH38" s="70">
        <f t="shared" si="7"/>
        <v>1.1899999999999995</v>
      </c>
    </row>
    <row r="39" spans="1:34" ht="16.5" x14ac:dyDescent="0.35">
      <c r="A39" s="55"/>
      <c r="B39" s="54">
        <f t="shared" si="4"/>
        <v>0.38000000000000034</v>
      </c>
      <c r="C39" s="54">
        <f t="shared" si="4"/>
        <v>0.43000000000000016</v>
      </c>
      <c r="D39" s="54">
        <f t="shared" si="4"/>
        <v>0.30999999999999961</v>
      </c>
      <c r="E39" s="54">
        <f t="shared" si="4"/>
        <v>0.37999999999999989</v>
      </c>
      <c r="F39" s="56">
        <f t="shared" si="4"/>
        <v>0.37000000000000011</v>
      </c>
      <c r="G39" s="71"/>
      <c r="H39" s="22">
        <f t="shared" si="5"/>
        <v>0.30000000000000004</v>
      </c>
      <c r="I39" s="22">
        <f t="shared" si="5"/>
        <v>0.34999999999999987</v>
      </c>
      <c r="J39" s="22">
        <f t="shared" si="5"/>
        <v>0.33000000000000007</v>
      </c>
      <c r="K39" s="22">
        <f t="shared" si="5"/>
        <v>0.29999999999999982</v>
      </c>
      <c r="L39" s="22">
        <f t="shared" si="5"/>
        <v>-0.5</v>
      </c>
      <c r="M39" s="22">
        <f t="shared" si="5"/>
        <v>0.26000000000000023</v>
      </c>
      <c r="N39" s="22">
        <f t="shared" si="5"/>
        <v>0.27</v>
      </c>
      <c r="O39" s="22">
        <f t="shared" si="5"/>
        <v>0.33000000000000007</v>
      </c>
      <c r="P39" s="22">
        <f t="shared" si="5"/>
        <v>0.29000000000000004</v>
      </c>
      <c r="Q39" s="70">
        <f t="shared" si="5"/>
        <v>-0.58999999999999986</v>
      </c>
      <c r="R39" s="55"/>
      <c r="S39" s="54">
        <f t="shared" si="6"/>
        <v>0.76000000000000023</v>
      </c>
      <c r="T39" s="54">
        <f t="shared" si="6"/>
        <v>0.79999999999999982</v>
      </c>
      <c r="U39" s="54">
        <f t="shared" si="6"/>
        <v>0.69999999999999973</v>
      </c>
      <c r="V39" s="54">
        <f t="shared" si="6"/>
        <v>0.75999999999999979</v>
      </c>
      <c r="W39" s="56">
        <f t="shared" si="6"/>
        <v>0.80000000000000027</v>
      </c>
      <c r="X39" s="71"/>
      <c r="Y39" s="22">
        <f t="shared" si="7"/>
        <v>1.2599999999999998</v>
      </c>
      <c r="Z39" s="22">
        <f t="shared" si="7"/>
        <v>1.1299999999999999</v>
      </c>
      <c r="AA39" s="22">
        <f t="shared" si="7"/>
        <v>1.2300000000000004</v>
      </c>
      <c r="AB39" s="22">
        <f t="shared" si="7"/>
        <v>1.3000000000000007</v>
      </c>
      <c r="AC39" s="22">
        <f t="shared" si="7"/>
        <v>1.2799999999999994</v>
      </c>
      <c r="AD39" s="22">
        <f t="shared" si="7"/>
        <v>1.2300000000000004</v>
      </c>
      <c r="AE39" s="22">
        <f t="shared" si="7"/>
        <v>1.2199999999999998</v>
      </c>
      <c r="AF39" s="22">
        <f t="shared" si="7"/>
        <v>1.1799999999999997</v>
      </c>
      <c r="AG39" s="22">
        <f t="shared" si="7"/>
        <v>1.2000000000000002</v>
      </c>
      <c r="AH39" s="70">
        <f t="shared" si="7"/>
        <v>1.2699999999999996</v>
      </c>
    </row>
    <row r="40" spans="1:34" ht="16.5" x14ac:dyDescent="0.35">
      <c r="A40" s="55"/>
      <c r="B40" s="54">
        <f t="shared" si="4"/>
        <v>0.37000000000000011</v>
      </c>
      <c r="C40" s="54">
        <f t="shared" si="4"/>
        <v>0.36000000000000032</v>
      </c>
      <c r="D40" s="54">
        <f t="shared" si="4"/>
        <v>0.31999999999999984</v>
      </c>
      <c r="E40" s="54">
        <f t="shared" si="4"/>
        <v>0.35999999999999988</v>
      </c>
      <c r="F40" s="56">
        <f t="shared" si="4"/>
        <v>0.43000000000000016</v>
      </c>
      <c r="G40" s="71"/>
      <c r="H40" s="22">
        <f t="shared" si="5"/>
        <v>0.34000000000000008</v>
      </c>
      <c r="I40" s="22">
        <f t="shared" si="5"/>
        <v>0.41000000000000014</v>
      </c>
      <c r="J40" s="22">
        <f t="shared" si="5"/>
        <v>0.31000000000000005</v>
      </c>
      <c r="K40" s="22">
        <f t="shared" si="5"/>
        <v>0.31999999999999984</v>
      </c>
      <c r="L40" s="22">
        <f t="shared" si="5"/>
        <v>0.29999999999999982</v>
      </c>
      <c r="M40" s="22">
        <f t="shared" si="5"/>
        <v>0.30000000000000027</v>
      </c>
      <c r="N40" s="22">
        <f t="shared" si="5"/>
        <v>0.27</v>
      </c>
      <c r="O40" s="22">
        <f t="shared" si="5"/>
        <v>0.33999999999999986</v>
      </c>
      <c r="P40" s="22">
        <f t="shared" si="5"/>
        <v>0.35000000000000009</v>
      </c>
      <c r="Q40" s="70">
        <f t="shared" si="5"/>
        <v>0.26</v>
      </c>
      <c r="R40" s="55"/>
      <c r="S40" s="54">
        <f t="shared" si="6"/>
        <v>0.76000000000000023</v>
      </c>
      <c r="T40" s="54">
        <f t="shared" si="6"/>
        <v>0.73</v>
      </c>
      <c r="U40" s="54">
        <f t="shared" si="6"/>
        <v>0.79999999999999982</v>
      </c>
      <c r="V40" s="54">
        <f t="shared" si="6"/>
        <v>0.73</v>
      </c>
      <c r="W40" s="56">
        <f t="shared" si="6"/>
        <v>0.75999999999999979</v>
      </c>
      <c r="X40" s="71"/>
      <c r="Y40" s="22">
        <f t="shared" si="7"/>
        <v>1.2400000000000002</v>
      </c>
      <c r="Z40" s="22">
        <f t="shared" si="7"/>
        <v>1.1899999999999995</v>
      </c>
      <c r="AA40" s="22">
        <f t="shared" si="7"/>
        <v>1.1299999999999999</v>
      </c>
      <c r="AB40" s="22">
        <f t="shared" si="7"/>
        <v>1.25</v>
      </c>
      <c r="AC40" s="22">
        <f t="shared" si="7"/>
        <v>1.3399999999999999</v>
      </c>
      <c r="AD40" s="22">
        <f t="shared" si="7"/>
        <v>1.2599999999999998</v>
      </c>
      <c r="AE40" s="22">
        <f t="shared" si="7"/>
        <v>1.1600000000000001</v>
      </c>
      <c r="AF40" s="22">
        <f t="shared" si="7"/>
        <v>1.3099999999999996</v>
      </c>
      <c r="AG40" s="22">
        <f t="shared" si="7"/>
        <v>1.2400000000000002</v>
      </c>
      <c r="AH40" s="70">
        <f t="shared" si="7"/>
        <v>1.1200000000000001</v>
      </c>
    </row>
    <row r="41" spans="1:34" ht="16.5" x14ac:dyDescent="0.35">
      <c r="A41" s="55"/>
      <c r="B41" s="54">
        <f t="shared" si="4"/>
        <v>0.37000000000000011</v>
      </c>
      <c r="C41" s="54">
        <f t="shared" si="4"/>
        <v>0.43999999999999995</v>
      </c>
      <c r="D41" s="54">
        <f t="shared" si="4"/>
        <v>0.35000000000000009</v>
      </c>
      <c r="E41" s="54">
        <f t="shared" si="4"/>
        <v>0.31000000000000005</v>
      </c>
      <c r="F41" s="56">
        <f t="shared" si="4"/>
        <v>0.41000000000000014</v>
      </c>
      <c r="G41" s="71"/>
      <c r="H41" s="22">
        <f t="shared" si="5"/>
        <v>0.33000000000000007</v>
      </c>
      <c r="I41" s="22">
        <f t="shared" si="5"/>
        <v>0.33999999999999986</v>
      </c>
      <c r="J41" s="22">
        <f t="shared" si="5"/>
        <v>0.27</v>
      </c>
      <c r="K41" s="22">
        <f t="shared" si="5"/>
        <v>0.36000000000000032</v>
      </c>
      <c r="L41" s="22">
        <f t="shared" si="5"/>
        <v>0.35000000000000009</v>
      </c>
      <c r="M41" s="22">
        <f t="shared" si="5"/>
        <v>0.27</v>
      </c>
      <c r="N41" s="22">
        <f t="shared" si="5"/>
        <v>0.30000000000000027</v>
      </c>
      <c r="O41" s="22">
        <f t="shared" si="5"/>
        <v>0.39000000000000012</v>
      </c>
      <c r="P41" s="22">
        <f t="shared" si="5"/>
        <v>0.25</v>
      </c>
      <c r="Q41" s="70">
        <f t="shared" si="5"/>
        <v>0.23999999999999977</v>
      </c>
      <c r="R41" s="55"/>
      <c r="S41" s="54">
        <f t="shared" si="6"/>
        <v>0.75999999999999979</v>
      </c>
      <c r="T41" s="54">
        <f t="shared" si="6"/>
        <v>0.75</v>
      </c>
      <c r="U41" s="54">
        <f t="shared" si="6"/>
        <v>0.75999999999999979</v>
      </c>
      <c r="V41" s="54">
        <f t="shared" si="6"/>
        <v>0.78000000000000025</v>
      </c>
      <c r="W41" s="56">
        <f t="shared" si="6"/>
        <v>0.81</v>
      </c>
      <c r="X41" s="71"/>
      <c r="Y41" s="22">
        <f t="shared" si="7"/>
        <v>1.1800000000000006</v>
      </c>
      <c r="Z41" s="22">
        <f t="shared" si="7"/>
        <v>1.1799999999999997</v>
      </c>
      <c r="AA41" s="22">
        <f t="shared" si="7"/>
        <v>1.1000000000000005</v>
      </c>
      <c r="AB41" s="22">
        <f t="shared" si="7"/>
        <v>1.17</v>
      </c>
      <c r="AC41" s="22">
        <f t="shared" si="7"/>
        <v>1.21</v>
      </c>
      <c r="AD41" s="22">
        <f t="shared" si="7"/>
        <v>1.3000000000000007</v>
      </c>
      <c r="AE41" s="22">
        <f t="shared" si="7"/>
        <v>1.2199999999999998</v>
      </c>
      <c r="AF41" s="22">
        <f t="shared" si="7"/>
        <v>1.1999999999999993</v>
      </c>
      <c r="AG41" s="22">
        <f t="shared" si="7"/>
        <v>1.1400000000000006</v>
      </c>
      <c r="AH41" s="70">
        <f t="shared" si="7"/>
        <v>1.25</v>
      </c>
    </row>
    <row r="42" spans="1:34" thickBot="1" x14ac:dyDescent="0.4">
      <c r="A42" s="57"/>
      <c r="B42" s="58">
        <f t="shared" si="4"/>
        <v>0.35000000000000009</v>
      </c>
      <c r="C42" s="58">
        <f t="shared" si="4"/>
        <v>0.43999999999999995</v>
      </c>
      <c r="D42" s="58">
        <f t="shared" si="4"/>
        <v>0.35000000000000009</v>
      </c>
      <c r="E42" s="58">
        <f t="shared" si="4"/>
        <v>0.35999999999999988</v>
      </c>
      <c r="F42" s="59">
        <f t="shared" si="4"/>
        <v>0.41999999999999993</v>
      </c>
      <c r="G42" s="73"/>
      <c r="H42" s="36">
        <f t="shared" si="5"/>
        <v>0.31000000000000005</v>
      </c>
      <c r="I42" s="36">
        <f t="shared" si="5"/>
        <v>0.31999999999999984</v>
      </c>
      <c r="J42" s="36">
        <f t="shared" si="5"/>
        <v>0.29999999999999982</v>
      </c>
      <c r="K42" s="36">
        <f t="shared" si="5"/>
        <v>0.32000000000000028</v>
      </c>
      <c r="L42" s="36">
        <f t="shared" si="5"/>
        <v>0.33999999999999986</v>
      </c>
      <c r="M42" s="36">
        <f t="shared" si="5"/>
        <v>0.35999999999999988</v>
      </c>
      <c r="N42" s="36">
        <f t="shared" si="5"/>
        <v>0.33000000000000007</v>
      </c>
      <c r="O42" s="36">
        <f t="shared" si="5"/>
        <v>0.29999999999999982</v>
      </c>
      <c r="P42" s="36">
        <f t="shared" si="5"/>
        <v>0.22999999999999998</v>
      </c>
      <c r="Q42" s="74">
        <f t="shared" si="5"/>
        <v>0.16999999999999993</v>
      </c>
      <c r="R42" s="57"/>
      <c r="S42" s="58">
        <f t="shared" si="6"/>
        <v>0.7799999999999998</v>
      </c>
      <c r="T42" s="58">
        <f t="shared" si="6"/>
        <v>0.7200000000000002</v>
      </c>
      <c r="U42" s="58">
        <f t="shared" si="6"/>
        <v>0.7200000000000002</v>
      </c>
      <c r="V42" s="58">
        <f t="shared" si="6"/>
        <v>0.8400000000000003</v>
      </c>
      <c r="W42" s="59">
        <f t="shared" si="6"/>
        <v>0.7300000000000002</v>
      </c>
      <c r="X42" s="73"/>
      <c r="Y42" s="36">
        <f t="shared" si="7"/>
        <v>1.1999999999999993</v>
      </c>
      <c r="Z42" s="36">
        <f t="shared" si="7"/>
        <v>1.1600000000000001</v>
      </c>
      <c r="AA42" s="36">
        <f t="shared" si="7"/>
        <v>1.1500000000000004</v>
      </c>
      <c r="AB42" s="36">
        <f t="shared" si="7"/>
        <v>1.3100000000000005</v>
      </c>
      <c r="AC42" s="36">
        <f t="shared" si="7"/>
        <v>1.1399999999999997</v>
      </c>
      <c r="AD42" s="36">
        <f t="shared" si="7"/>
        <v>1.2199999999999998</v>
      </c>
      <c r="AE42" s="36">
        <f t="shared" si="7"/>
        <v>1.17</v>
      </c>
      <c r="AF42" s="36">
        <f t="shared" si="7"/>
        <v>1.21</v>
      </c>
      <c r="AG42" s="36">
        <f t="shared" si="7"/>
        <v>1.1100000000000003</v>
      </c>
      <c r="AH42" s="74">
        <f t="shared" si="7"/>
        <v>1.1599999999999993</v>
      </c>
    </row>
    <row r="43" spans="1:34" thickTop="1" x14ac:dyDescent="0.35">
      <c r="A43" s="82" t="s">
        <v>65</v>
      </c>
      <c r="B43" s="60">
        <f>AVERAGE(B33:F37)</f>
        <v>0.39319999999999999</v>
      </c>
      <c r="C43" s="64" t="s">
        <v>51</v>
      </c>
      <c r="D43" s="60">
        <f>MAX(B33:F37)-MIN(B33:F37)</f>
        <v>0.16000000000000014</v>
      </c>
      <c r="E43" s="64" t="s">
        <v>50</v>
      </c>
      <c r="F43" s="61">
        <f>B43/(0.975/E27)</f>
        <v>0.68557948717948725</v>
      </c>
      <c r="G43" s="82" t="s">
        <v>65</v>
      </c>
      <c r="H43" s="60">
        <f>AVERAGE(H33:Q37)</f>
        <v>0.31640000000000013</v>
      </c>
      <c r="I43" s="64" t="s">
        <v>51</v>
      </c>
      <c r="J43" s="60">
        <f>MAX(H33:Q37)-MIN(H33:Q37)</f>
        <v>0.44999999999999996</v>
      </c>
      <c r="K43" s="64" t="s">
        <v>50</v>
      </c>
      <c r="L43" s="78">
        <f>H43/(0.975/K27)</f>
        <v>0.48676923076923095</v>
      </c>
      <c r="M43" s="79" t="s">
        <v>60</v>
      </c>
      <c r="N43" s="80">
        <f>1-(J43/2*H43)</f>
        <v>0.92881000000000002</v>
      </c>
      <c r="O43" s="84" t="s">
        <v>62</v>
      </c>
      <c r="P43" s="86">
        <f>MAX(H33:Q42)-MIN(H33:Q42)</f>
        <v>1</v>
      </c>
      <c r="Q43" s="152"/>
      <c r="R43" s="82" t="s">
        <v>65</v>
      </c>
      <c r="S43" s="60">
        <f>AVERAGE(S33:W37)</f>
        <v>1.0491999999999999</v>
      </c>
      <c r="T43" s="64" t="s">
        <v>51</v>
      </c>
      <c r="U43" s="60">
        <f>MAX(S33:W37)-MIN(S33:W37)</f>
        <v>0.1399999999999999</v>
      </c>
      <c r="V43" s="64" t="s">
        <v>50</v>
      </c>
      <c r="W43" s="61">
        <f>S43/(0.975/V27)</f>
        <v>1.5065435897435895</v>
      </c>
      <c r="X43" s="82" t="s">
        <v>65</v>
      </c>
      <c r="Y43" s="60">
        <f>AVERAGE(Y33:AH37)</f>
        <v>1.4168000000000003</v>
      </c>
      <c r="Z43" s="64" t="s">
        <v>51</v>
      </c>
      <c r="AA43" s="60">
        <f>MAX(Y33:AH37)-MIN(Y33:AH37)</f>
        <v>0.5099999999999989</v>
      </c>
      <c r="AB43" s="64" t="s">
        <v>50</v>
      </c>
      <c r="AC43" s="78">
        <f>Y43/(0.975/AB27)</f>
        <v>2.1796923076923083</v>
      </c>
      <c r="AD43" s="79" t="s">
        <v>60</v>
      </c>
      <c r="AE43" s="80">
        <f>1-(AA43/2*Y43)</f>
        <v>0.63871600000000073</v>
      </c>
      <c r="AF43" s="84" t="s">
        <v>62</v>
      </c>
      <c r="AG43" s="86">
        <f>MAX(Y33:AH42)-MIN(Y33:AH42)</f>
        <v>0.54999999999999982</v>
      </c>
      <c r="AH43" s="152"/>
    </row>
    <row r="44" spans="1:34" thickBot="1" x14ac:dyDescent="0.4">
      <c r="A44" s="83" t="s">
        <v>64</v>
      </c>
      <c r="B44" s="62">
        <f>AVERAGE(B39:F42)</f>
        <v>0.37549999999999989</v>
      </c>
      <c r="C44" s="65" t="s">
        <v>51</v>
      </c>
      <c r="D44" s="62">
        <f>MAX(B38:F42)-MIN(B38:F42)</f>
        <v>0.13000000000000034</v>
      </c>
      <c r="E44" s="65" t="s">
        <v>50</v>
      </c>
      <c r="F44" s="63">
        <f>B44/(0.975/E27)</f>
        <v>0.65471794871794853</v>
      </c>
      <c r="G44" s="83" t="s">
        <v>64</v>
      </c>
      <c r="H44" s="62">
        <f>AVERAGE(H39:Q42)</f>
        <v>0.26550000000000007</v>
      </c>
      <c r="I44" s="65" t="s">
        <v>51</v>
      </c>
      <c r="J44" s="62">
        <f>MAX(H38:Q42)-MIN(H38:Q42)</f>
        <v>1</v>
      </c>
      <c r="K44" s="65" t="s">
        <v>50</v>
      </c>
      <c r="L44" s="75">
        <f>H44/(0.975/K27)</f>
        <v>0.40846153846153854</v>
      </c>
      <c r="M44" s="76" t="s">
        <v>60</v>
      </c>
      <c r="N44" s="81">
        <f>1-(J44/2*H44)</f>
        <v>0.86724999999999997</v>
      </c>
      <c r="O44" s="85" t="s">
        <v>63</v>
      </c>
      <c r="P44" s="87">
        <f>1-(P43/2*AVERAGE(H43:H44))</f>
        <v>0.85452499999999998</v>
      </c>
      <c r="Q44" s="153"/>
      <c r="R44" s="83" t="s">
        <v>64</v>
      </c>
      <c r="S44" s="62">
        <f>AVERAGE(S39:W42)</f>
        <v>0.76249999999999996</v>
      </c>
      <c r="T44" s="65" t="s">
        <v>51</v>
      </c>
      <c r="U44" s="62">
        <f>MAX(S38:W42)-MIN(S38:W42)</f>
        <v>0.14000000000000057</v>
      </c>
      <c r="V44" s="65" t="s">
        <v>50</v>
      </c>
      <c r="W44" s="63">
        <f>S44/(0.975/V27)</f>
        <v>1.0948717948717948</v>
      </c>
      <c r="X44" s="83" t="s">
        <v>64</v>
      </c>
      <c r="Y44" s="62">
        <f>AVERAGE(Y39:AH42)</f>
        <v>1.2080000000000002</v>
      </c>
      <c r="Z44" s="65" t="s">
        <v>51</v>
      </c>
      <c r="AA44" s="62">
        <f>MAX(Y38:AH42)-MIN(Y38:AH42)</f>
        <v>0.28000000000000025</v>
      </c>
      <c r="AB44" s="65" t="s">
        <v>50</v>
      </c>
      <c r="AC44" s="75">
        <f>Y44/(0.975/AB27)</f>
        <v>1.8584615384615386</v>
      </c>
      <c r="AD44" s="76" t="s">
        <v>60</v>
      </c>
      <c r="AE44" s="81">
        <f>1-(AA44/2*Y44)</f>
        <v>0.83087999999999984</v>
      </c>
      <c r="AF44" s="85" t="s">
        <v>63</v>
      </c>
      <c r="AG44" s="87">
        <f>1-(AG43/2*AVERAGE(Y43:Y44))</f>
        <v>0.63909000000000005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Q43:Q44"/>
    <mergeCell ref="AH43:AH44"/>
    <mergeCell ref="A30:B30"/>
    <mergeCell ref="C30:F30"/>
    <mergeCell ref="R30:S30"/>
    <mergeCell ref="T30:W30"/>
    <mergeCell ref="A31:F31"/>
    <mergeCell ref="G31:Q31"/>
    <mergeCell ref="R31:W31"/>
    <mergeCell ref="X31:AH31"/>
    <mergeCell ref="A32:F32"/>
    <mergeCell ref="G32:Q32"/>
    <mergeCell ref="R32:W32"/>
    <mergeCell ref="X32:AH32"/>
    <mergeCell ref="C29:D29"/>
    <mergeCell ref="E29:F29"/>
    <mergeCell ref="I29:J29"/>
    <mergeCell ref="T29:U29"/>
    <mergeCell ref="V29:W29"/>
    <mergeCell ref="Z29:AA29"/>
    <mergeCell ref="Z27:AA27"/>
    <mergeCell ref="AB27:AC27"/>
    <mergeCell ref="C28:D28"/>
    <mergeCell ref="E28:F28"/>
    <mergeCell ref="I28:J28"/>
    <mergeCell ref="K28:L28"/>
    <mergeCell ref="T28:U28"/>
    <mergeCell ref="V28:W28"/>
    <mergeCell ref="Z28:AA28"/>
    <mergeCell ref="AB28:AC28"/>
    <mergeCell ref="C27:D27"/>
    <mergeCell ref="E27:F27"/>
    <mergeCell ref="I27:J27"/>
    <mergeCell ref="K27:L27"/>
    <mergeCell ref="T27:U27"/>
    <mergeCell ref="V27:W27"/>
    <mergeCell ref="Z25:AA25"/>
    <mergeCell ref="AB25:AC25"/>
    <mergeCell ref="E26:F26"/>
    <mergeCell ref="K26:L26"/>
    <mergeCell ref="V26:W26"/>
    <mergeCell ref="AB26:AC26"/>
    <mergeCell ref="V25:W25"/>
    <mergeCell ref="C25:D25"/>
    <mergeCell ref="E25:F25"/>
    <mergeCell ref="I25:J25"/>
    <mergeCell ref="K25:L25"/>
    <mergeCell ref="T25:U25"/>
    <mergeCell ref="A1:F1"/>
    <mergeCell ref="G1:Q1"/>
    <mergeCell ref="R1:W1"/>
    <mergeCell ref="X1:AH1"/>
    <mergeCell ref="A2:F2"/>
    <mergeCell ref="G2:Q2"/>
    <mergeCell ref="R2:W2"/>
    <mergeCell ref="X2:AH2"/>
  </mergeCells>
  <phoneticPr fontId="13" type="noConversion"/>
  <conditionalFormatting sqref="E26">
    <cfRule type="cellIs" dxfId="507" priority="4" operator="notBetween">
      <formula>0.2</formula>
      <formula>0.404</formula>
    </cfRule>
  </conditionalFormatting>
  <conditionalFormatting sqref="E28">
    <cfRule type="cellIs" dxfId="506" priority="5" operator="notBetween">
      <formula>0.38</formula>
      <formula>0.72</formula>
    </cfRule>
  </conditionalFormatting>
  <conditionalFormatting sqref="K26">
    <cfRule type="cellIs" dxfId="505" priority="3" operator="notBetween">
      <formula>0.77</formula>
      <formula>0.91</formula>
    </cfRule>
  </conditionalFormatting>
  <conditionalFormatting sqref="K28">
    <cfRule type="cellIs" dxfId="504" priority="2" operator="notBetween">
      <formula>0.38</formula>
      <formula>0.72</formula>
    </cfRule>
  </conditionalFormatting>
  <conditionalFormatting sqref="AB26">
    <cfRule type="cellIs" dxfId="503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931C-FA3E-425A-8453-CED8B29CAE54}">
  <sheetPr>
    <pageSetUpPr fitToPage="1"/>
  </sheetPr>
  <dimension ref="A1:AH46"/>
  <sheetViews>
    <sheetView zoomScaleNormal="100" workbookViewId="0">
      <selection activeCell="H22" sqref="H22"/>
    </sheetView>
  </sheetViews>
  <sheetFormatPr defaultColWidth="11.25" defaultRowHeight="17.25" x14ac:dyDescent="0.35"/>
  <cols>
    <col min="1" max="1" width="15.75" bestFit="1" customWidth="1"/>
    <col min="2" max="6" width="8.625" customWidth="1"/>
    <col min="7" max="7" width="17.25" customWidth="1"/>
    <col min="8" max="17" width="6.625" customWidth="1"/>
    <col min="18" max="18" width="11.125" style="88" customWidth="1"/>
    <col min="19" max="23" width="10.125" style="88" customWidth="1"/>
    <col min="24" max="24" width="13.25" style="88" customWidth="1"/>
    <col min="25" max="32" width="9" style="88" customWidth="1"/>
    <col min="33" max="34" width="9" customWidth="1"/>
  </cols>
  <sheetData>
    <row r="1" spans="1:34" ht="35.25" customHeight="1" thickBot="1" x14ac:dyDescent="0.4">
      <c r="A1" s="183" t="s">
        <v>80</v>
      </c>
      <c r="B1" s="183"/>
      <c r="C1" s="183"/>
      <c r="D1" s="183"/>
      <c r="E1" s="183"/>
      <c r="F1" s="183"/>
      <c r="G1" s="183" t="s">
        <v>77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 t="s">
        <v>89</v>
      </c>
      <c r="S1" s="183"/>
      <c r="T1" s="183"/>
      <c r="U1" s="183"/>
      <c r="V1" s="183"/>
      <c r="W1" s="183"/>
      <c r="X1" s="183" t="s">
        <v>90</v>
      </c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spans="1:34" ht="24.95" customHeight="1" thickTop="1" thickBot="1" x14ac:dyDescent="0.4">
      <c r="A2" s="184" t="s">
        <v>47</v>
      </c>
      <c r="B2" s="185"/>
      <c r="C2" s="185"/>
      <c r="D2" s="185"/>
      <c r="E2" s="185"/>
      <c r="F2" s="186"/>
      <c r="G2" s="184" t="s">
        <v>29</v>
      </c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4" t="s">
        <v>81</v>
      </c>
      <c r="S2" s="185"/>
      <c r="T2" s="185"/>
      <c r="U2" s="185"/>
      <c r="V2" s="185"/>
      <c r="W2" s="186"/>
      <c r="X2" s="184" t="s">
        <v>34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</row>
    <row r="3" spans="1:34" s="38" customFormat="1" ht="15" customHeight="1" thickTop="1" thickBot="1" x14ac:dyDescent="0.4">
      <c r="A3" s="49" t="s">
        <v>49</v>
      </c>
      <c r="B3" s="50">
        <v>1</v>
      </c>
      <c r="C3" s="50">
        <v>2</v>
      </c>
      <c r="D3" s="50">
        <v>3</v>
      </c>
      <c r="E3" s="50">
        <v>4</v>
      </c>
      <c r="F3" s="51">
        <v>5</v>
      </c>
      <c r="G3" s="49" t="s">
        <v>49</v>
      </c>
      <c r="H3" s="50">
        <v>1</v>
      </c>
      <c r="I3" s="50">
        <v>2</v>
      </c>
      <c r="J3" s="50">
        <v>3</v>
      </c>
      <c r="K3" s="50">
        <v>4</v>
      </c>
      <c r="L3" s="50">
        <v>5</v>
      </c>
      <c r="M3" s="50">
        <v>6</v>
      </c>
      <c r="N3" s="50">
        <v>7</v>
      </c>
      <c r="O3" s="50">
        <v>8</v>
      </c>
      <c r="P3" s="50">
        <v>9</v>
      </c>
      <c r="Q3" s="51">
        <v>10</v>
      </c>
      <c r="R3" s="49" t="s">
        <v>49</v>
      </c>
      <c r="S3" s="50">
        <v>1</v>
      </c>
      <c r="T3" s="50">
        <v>2</v>
      </c>
      <c r="U3" s="50">
        <v>3</v>
      </c>
      <c r="V3" s="50">
        <v>4</v>
      </c>
      <c r="W3" s="51">
        <v>5</v>
      </c>
      <c r="X3" s="49" t="s">
        <v>49</v>
      </c>
      <c r="Y3" s="50">
        <v>1</v>
      </c>
      <c r="Z3" s="50">
        <v>2</v>
      </c>
      <c r="AA3" s="50">
        <v>3</v>
      </c>
      <c r="AB3" s="50">
        <v>4</v>
      </c>
      <c r="AC3" s="50">
        <v>5</v>
      </c>
      <c r="AD3" s="50">
        <v>6</v>
      </c>
      <c r="AE3" s="50">
        <v>7</v>
      </c>
      <c r="AF3" s="50">
        <v>8</v>
      </c>
      <c r="AG3" s="50">
        <v>9</v>
      </c>
      <c r="AH3" s="51">
        <v>10</v>
      </c>
    </row>
    <row r="4" spans="1:34" thickTop="1" x14ac:dyDescent="0.35">
      <c r="A4" s="108" t="s">
        <v>74</v>
      </c>
      <c r="B4" s="91"/>
      <c r="C4" s="91"/>
      <c r="D4" s="91"/>
      <c r="E4" s="91"/>
      <c r="F4" s="95"/>
      <c r="G4" s="23" t="s">
        <v>74</v>
      </c>
      <c r="H4" s="91"/>
      <c r="I4" s="91"/>
      <c r="J4" s="91"/>
      <c r="K4" s="91"/>
      <c r="L4" s="91"/>
      <c r="M4" s="91"/>
      <c r="N4" s="91"/>
      <c r="O4" s="91"/>
      <c r="P4" s="91"/>
      <c r="Q4" s="95"/>
      <c r="R4" s="108" t="s">
        <v>74</v>
      </c>
      <c r="S4" s="91"/>
      <c r="T4" s="91"/>
      <c r="U4" s="91"/>
      <c r="V4" s="91"/>
      <c r="W4" s="95"/>
      <c r="X4" s="23" t="s">
        <v>74</v>
      </c>
      <c r="Y4" s="91"/>
      <c r="Z4" s="91"/>
      <c r="AA4" s="91"/>
      <c r="AB4" s="91"/>
      <c r="AC4" s="91"/>
      <c r="AD4" s="91"/>
      <c r="AE4" s="91"/>
      <c r="AF4" s="91"/>
      <c r="AG4" s="91"/>
      <c r="AH4" s="95"/>
    </row>
    <row r="5" spans="1:34" ht="16.5" x14ac:dyDescent="0.35">
      <c r="A5" s="109"/>
      <c r="B5" s="91"/>
      <c r="C5" s="90"/>
      <c r="D5" s="90"/>
      <c r="E5" s="90"/>
      <c r="F5" s="94"/>
      <c r="G5" s="25"/>
      <c r="H5" s="91"/>
      <c r="I5" s="90"/>
      <c r="J5" s="90"/>
      <c r="K5" s="90"/>
      <c r="L5" s="90"/>
      <c r="M5" s="90"/>
      <c r="N5" s="90"/>
      <c r="O5" s="90"/>
      <c r="P5" s="90"/>
      <c r="Q5" s="94"/>
      <c r="R5" s="109"/>
      <c r="S5" s="91"/>
      <c r="T5" s="90"/>
      <c r="U5" s="90"/>
      <c r="V5" s="90"/>
      <c r="W5" s="94"/>
      <c r="X5" s="25"/>
      <c r="Y5" s="91"/>
      <c r="Z5" s="90"/>
      <c r="AA5" s="90"/>
      <c r="AB5" s="90"/>
      <c r="AC5" s="90"/>
      <c r="AD5" s="90"/>
      <c r="AE5" s="90"/>
      <c r="AF5" s="90"/>
      <c r="AG5" s="90"/>
      <c r="AH5" s="94"/>
    </row>
    <row r="6" spans="1:34" ht="16.5" x14ac:dyDescent="0.35">
      <c r="A6" s="109"/>
      <c r="B6" s="91"/>
      <c r="C6" s="90"/>
      <c r="D6" s="90"/>
      <c r="E6" s="90"/>
      <c r="F6" s="94"/>
      <c r="G6" s="25"/>
      <c r="H6" s="91"/>
      <c r="I6" s="90"/>
      <c r="J6" s="90"/>
      <c r="K6" s="90"/>
      <c r="L6" s="90"/>
      <c r="M6" s="90"/>
      <c r="N6" s="90"/>
      <c r="O6" s="90"/>
      <c r="P6" s="90"/>
      <c r="Q6" s="94"/>
      <c r="R6" s="109"/>
      <c r="S6" s="91"/>
      <c r="T6" s="90"/>
      <c r="U6" s="90"/>
      <c r="V6" s="90"/>
      <c r="W6" s="94"/>
      <c r="X6" s="25"/>
      <c r="Y6" s="91"/>
      <c r="Z6" s="90"/>
      <c r="AA6" s="90"/>
      <c r="AB6" s="90"/>
      <c r="AC6" s="90"/>
      <c r="AD6" s="90"/>
      <c r="AE6" s="90"/>
      <c r="AF6" s="90"/>
      <c r="AG6" s="90"/>
      <c r="AH6" s="94"/>
    </row>
    <row r="7" spans="1:34" ht="16.5" x14ac:dyDescent="0.35">
      <c r="A7" s="109"/>
      <c r="B7" s="91"/>
      <c r="C7" s="90"/>
      <c r="D7" s="90"/>
      <c r="E7" s="90"/>
      <c r="F7" s="94"/>
      <c r="G7" s="25"/>
      <c r="H7" s="91"/>
      <c r="I7" s="90"/>
      <c r="J7" s="90"/>
      <c r="K7" s="90"/>
      <c r="L7" s="90"/>
      <c r="M7" s="90"/>
      <c r="N7" s="90"/>
      <c r="O7" s="90"/>
      <c r="P7" s="90"/>
      <c r="Q7" s="94"/>
      <c r="R7" s="109"/>
      <c r="S7" s="91"/>
      <c r="T7" s="90"/>
      <c r="U7" s="90"/>
      <c r="V7" s="90"/>
      <c r="W7" s="94"/>
      <c r="X7" s="25"/>
      <c r="Y7" s="91"/>
      <c r="Z7" s="90"/>
      <c r="AA7" s="90"/>
      <c r="AB7" s="90"/>
      <c r="AC7" s="90"/>
      <c r="AD7" s="90"/>
      <c r="AE7" s="90"/>
      <c r="AF7" s="90"/>
      <c r="AG7" s="90"/>
      <c r="AH7" s="94"/>
    </row>
    <row r="8" spans="1:34" ht="16.5" x14ac:dyDescent="0.35">
      <c r="A8" s="109"/>
      <c r="B8" s="91"/>
      <c r="C8" s="90"/>
      <c r="D8" s="90"/>
      <c r="E8" s="90"/>
      <c r="F8" s="94"/>
      <c r="G8" s="25"/>
      <c r="H8" s="91"/>
      <c r="I8" s="90"/>
      <c r="J8" s="90"/>
      <c r="K8" s="90"/>
      <c r="L8" s="90"/>
      <c r="M8" s="90"/>
      <c r="N8" s="90"/>
      <c r="O8" s="90"/>
      <c r="P8" s="90"/>
      <c r="Q8" s="94"/>
      <c r="R8" s="109"/>
      <c r="S8" s="91"/>
      <c r="T8" s="90"/>
      <c r="U8" s="90"/>
      <c r="V8" s="90"/>
      <c r="W8" s="94"/>
      <c r="X8" s="25"/>
      <c r="Y8" s="91"/>
      <c r="Z8" s="90"/>
      <c r="AA8" s="90"/>
      <c r="AB8" s="90"/>
      <c r="AC8" s="90"/>
      <c r="AD8" s="90"/>
      <c r="AE8" s="90"/>
      <c r="AF8" s="90"/>
      <c r="AG8" s="90"/>
      <c r="AH8" s="94"/>
    </row>
    <row r="9" spans="1:34" ht="16.5" x14ac:dyDescent="0.35">
      <c r="A9" s="110"/>
      <c r="B9" s="90"/>
      <c r="C9" s="90"/>
      <c r="D9" s="90"/>
      <c r="E9" s="90"/>
      <c r="F9" s="94"/>
      <c r="G9" s="25"/>
      <c r="H9" s="90"/>
      <c r="I9" s="90"/>
      <c r="J9" s="90"/>
      <c r="K9" s="90"/>
      <c r="L9" s="90"/>
      <c r="M9" s="90"/>
      <c r="N9" s="90"/>
      <c r="O9" s="90"/>
      <c r="P9" s="90"/>
      <c r="Q9" s="94"/>
      <c r="R9" s="110"/>
      <c r="S9" s="90"/>
      <c r="T9" s="90"/>
      <c r="U9" s="90"/>
      <c r="V9" s="90"/>
      <c r="W9" s="94"/>
      <c r="X9" s="25"/>
      <c r="Y9" s="90"/>
      <c r="Z9" s="90"/>
      <c r="AA9" s="90"/>
      <c r="AB9" s="90"/>
      <c r="AC9" s="90"/>
      <c r="AD9" s="90"/>
      <c r="AE9" s="90"/>
      <c r="AF9" s="90"/>
      <c r="AG9" s="90"/>
      <c r="AH9" s="94"/>
    </row>
    <row r="10" spans="1:34" ht="16.5" x14ac:dyDescent="0.35">
      <c r="A10" s="111"/>
      <c r="B10" s="90"/>
      <c r="C10" s="90"/>
      <c r="D10" s="90"/>
      <c r="E10" s="90"/>
      <c r="F10" s="94"/>
      <c r="G10" s="31"/>
      <c r="H10" s="90"/>
      <c r="I10" s="90"/>
      <c r="J10" s="90"/>
      <c r="K10" s="90"/>
      <c r="L10" s="90"/>
      <c r="M10" s="90"/>
      <c r="N10" s="90"/>
      <c r="O10" s="90"/>
      <c r="P10" s="90"/>
      <c r="Q10" s="94"/>
      <c r="R10" s="111"/>
      <c r="S10" s="90"/>
      <c r="T10" s="90"/>
      <c r="U10" s="90"/>
      <c r="V10" s="90"/>
      <c r="W10" s="94"/>
      <c r="X10" s="31"/>
      <c r="Y10" s="90"/>
      <c r="Z10" s="90"/>
      <c r="AA10" s="90"/>
      <c r="AB10" s="90"/>
      <c r="AC10" s="90"/>
      <c r="AD10" s="90"/>
      <c r="AE10" s="90"/>
      <c r="AF10" s="90"/>
      <c r="AG10" s="90"/>
      <c r="AH10" s="94"/>
    </row>
    <row r="11" spans="1:34" ht="16.5" x14ac:dyDescent="0.35">
      <c r="A11" s="109"/>
      <c r="B11" s="96"/>
      <c r="C11" s="96"/>
      <c r="D11" s="96"/>
      <c r="E11" s="96"/>
      <c r="F11" s="97"/>
      <c r="G11" s="23"/>
      <c r="H11" s="96"/>
      <c r="I11" s="96"/>
      <c r="J11" s="96"/>
      <c r="K11" s="96"/>
      <c r="L11" s="96"/>
      <c r="M11" s="96"/>
      <c r="N11" s="96"/>
      <c r="O11" s="96"/>
      <c r="P11" s="96"/>
      <c r="Q11" s="97"/>
      <c r="R11" s="109"/>
      <c r="S11" s="96"/>
      <c r="T11" s="96"/>
      <c r="U11" s="96"/>
      <c r="V11" s="96"/>
      <c r="W11" s="97"/>
      <c r="X11" s="23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6.5" x14ac:dyDescent="0.35">
      <c r="A12" s="109"/>
      <c r="B12" s="90"/>
      <c r="C12" s="90"/>
      <c r="D12" s="90"/>
      <c r="E12" s="90"/>
      <c r="F12" s="94"/>
      <c r="G12" s="25"/>
      <c r="H12" s="90"/>
      <c r="I12" s="90"/>
      <c r="J12" s="90"/>
      <c r="K12" s="90"/>
      <c r="L12" s="90"/>
      <c r="M12" s="90"/>
      <c r="N12" s="90"/>
      <c r="O12" s="90"/>
      <c r="P12" s="90"/>
      <c r="Q12" s="94"/>
      <c r="R12" s="109"/>
      <c r="S12" s="90"/>
      <c r="T12" s="90"/>
      <c r="U12" s="90"/>
      <c r="V12" s="90"/>
      <c r="W12" s="94"/>
      <c r="X12" s="25"/>
      <c r="Y12" s="90"/>
      <c r="Z12" s="90"/>
      <c r="AA12" s="90"/>
      <c r="AB12" s="90"/>
      <c r="AC12" s="90"/>
      <c r="AD12" s="90"/>
      <c r="AE12" s="90"/>
      <c r="AF12" s="90"/>
      <c r="AG12" s="90"/>
      <c r="AH12" s="94"/>
    </row>
    <row r="13" spans="1:34" thickBot="1" x14ac:dyDescent="0.4">
      <c r="A13" s="112"/>
      <c r="B13" s="92"/>
      <c r="C13" s="92"/>
      <c r="D13" s="92"/>
      <c r="E13" s="92"/>
      <c r="F13" s="93"/>
      <c r="G13" s="33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112"/>
      <c r="S13" s="92"/>
      <c r="T13" s="92"/>
      <c r="U13" s="92"/>
      <c r="V13" s="92"/>
      <c r="W13" s="93"/>
      <c r="X13" s="33"/>
      <c r="Y13" s="92"/>
      <c r="Z13" s="92"/>
      <c r="AA13" s="92"/>
      <c r="AB13" s="92"/>
      <c r="AC13" s="92"/>
      <c r="AD13" s="92"/>
      <c r="AE13" s="92"/>
      <c r="AF13" s="92"/>
      <c r="AG13" s="92"/>
      <c r="AH13" s="93"/>
    </row>
    <row r="14" spans="1:34" ht="16.5" x14ac:dyDescent="0.35">
      <c r="A14" s="113" t="s">
        <v>75</v>
      </c>
      <c r="B14" s="114"/>
      <c r="C14" s="115"/>
      <c r="D14" s="115"/>
      <c r="E14" s="115"/>
      <c r="F14" s="116"/>
      <c r="G14" s="113" t="s">
        <v>75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3" t="s">
        <v>75</v>
      </c>
      <c r="S14" s="114"/>
      <c r="T14" s="115"/>
      <c r="U14" s="115"/>
      <c r="V14" s="115"/>
      <c r="W14" s="116"/>
      <c r="X14" s="113" t="s">
        <v>75</v>
      </c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</row>
    <row r="15" spans="1:34" ht="16.5" x14ac:dyDescent="0.35">
      <c r="A15" s="14"/>
      <c r="B15" s="98"/>
      <c r="C15" s="98"/>
      <c r="D15" s="98"/>
      <c r="E15" s="98"/>
      <c r="F15" s="99"/>
      <c r="G15" s="25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14"/>
      <c r="S15" s="98"/>
      <c r="T15" s="98"/>
      <c r="U15" s="98"/>
      <c r="V15" s="98"/>
      <c r="W15" s="99"/>
      <c r="X15" s="25"/>
      <c r="Y15" s="98"/>
      <c r="Z15" s="98"/>
      <c r="AA15" s="98"/>
      <c r="AB15" s="98"/>
      <c r="AC15" s="98"/>
      <c r="AD15" s="98"/>
      <c r="AE15" s="98"/>
      <c r="AF15" s="98"/>
      <c r="AG15" s="98"/>
      <c r="AH15" s="99"/>
    </row>
    <row r="16" spans="1:34" ht="16.5" x14ac:dyDescent="0.35">
      <c r="A16" s="14"/>
      <c r="B16" s="98"/>
      <c r="C16" s="98"/>
      <c r="D16" s="98"/>
      <c r="E16" s="98"/>
      <c r="F16" s="99"/>
      <c r="G16" s="25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14"/>
      <c r="S16" s="98"/>
      <c r="T16" s="98"/>
      <c r="U16" s="98"/>
      <c r="V16" s="98"/>
      <c r="W16" s="99"/>
      <c r="X16" s="25"/>
      <c r="Y16" s="98"/>
      <c r="Z16" s="98"/>
      <c r="AA16" s="98"/>
      <c r="AB16" s="98"/>
      <c r="AC16" s="98"/>
      <c r="AD16" s="98"/>
      <c r="AE16" s="98"/>
      <c r="AF16" s="98"/>
      <c r="AG16" s="98"/>
      <c r="AH16" s="99"/>
    </row>
    <row r="17" spans="1:34" ht="16.5" x14ac:dyDescent="0.35">
      <c r="A17" s="14"/>
      <c r="B17" s="98"/>
      <c r="C17" s="98"/>
      <c r="D17" s="98"/>
      <c r="E17" s="98"/>
      <c r="F17" s="99"/>
      <c r="G17" s="25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14"/>
      <c r="S17" s="98"/>
      <c r="T17" s="98"/>
      <c r="U17" s="98"/>
      <c r="V17" s="98"/>
      <c r="W17" s="99"/>
      <c r="X17" s="25"/>
      <c r="Y17" s="98"/>
      <c r="Z17" s="98"/>
      <c r="AA17" s="98"/>
      <c r="AB17" s="98"/>
      <c r="AC17" s="98"/>
      <c r="AD17" s="98"/>
      <c r="AE17" s="98"/>
      <c r="AF17" s="98"/>
      <c r="AG17" s="98"/>
      <c r="AH17" s="99"/>
    </row>
    <row r="18" spans="1:34" ht="16.5" x14ac:dyDescent="0.35">
      <c r="A18" s="14"/>
      <c r="B18" s="98"/>
      <c r="C18" s="98"/>
      <c r="D18" s="98"/>
      <c r="E18" s="98"/>
      <c r="F18" s="99"/>
      <c r="G18" s="25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14"/>
      <c r="S18" s="98"/>
      <c r="T18" s="98"/>
      <c r="U18" s="98"/>
      <c r="V18" s="98"/>
      <c r="W18" s="99"/>
      <c r="X18" s="25"/>
      <c r="Y18" s="98"/>
      <c r="Z18" s="98"/>
      <c r="AA18" s="98"/>
      <c r="AB18" s="98"/>
      <c r="AC18" s="98"/>
      <c r="AD18" s="98"/>
      <c r="AE18" s="98"/>
      <c r="AF18" s="98"/>
      <c r="AG18" s="98"/>
      <c r="AH18" s="99"/>
    </row>
    <row r="19" spans="1:34" ht="16.5" x14ac:dyDescent="0.35">
      <c r="A19" s="14"/>
      <c r="B19" s="98"/>
      <c r="C19" s="98"/>
      <c r="D19" s="98"/>
      <c r="E19" s="98"/>
      <c r="F19" s="99"/>
      <c r="G19" s="25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14"/>
      <c r="S19" s="98"/>
      <c r="T19" s="98"/>
      <c r="U19" s="98"/>
      <c r="V19" s="98"/>
      <c r="W19" s="99"/>
      <c r="X19" s="25"/>
      <c r="Y19" s="98"/>
      <c r="Z19" s="98"/>
      <c r="AA19" s="98"/>
      <c r="AB19" s="98"/>
      <c r="AC19" s="98"/>
      <c r="AD19" s="98"/>
      <c r="AE19" s="98"/>
      <c r="AF19" s="98"/>
      <c r="AG19" s="98"/>
      <c r="AH19" s="99"/>
    </row>
    <row r="20" spans="1:34" ht="16.5" x14ac:dyDescent="0.35">
      <c r="A20" s="14"/>
      <c r="B20" s="98"/>
      <c r="C20" s="98"/>
      <c r="D20" s="98"/>
      <c r="E20" s="98"/>
      <c r="F20" s="99"/>
      <c r="G20" s="25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14"/>
      <c r="S20" s="98"/>
      <c r="T20" s="98"/>
      <c r="U20" s="98"/>
      <c r="V20" s="98"/>
      <c r="W20" s="99"/>
      <c r="X20" s="25"/>
      <c r="Y20" s="98"/>
      <c r="Z20" s="98"/>
      <c r="AA20" s="98"/>
      <c r="AB20" s="98"/>
      <c r="AC20" s="98"/>
      <c r="AD20" s="98"/>
      <c r="AE20" s="98"/>
      <c r="AF20" s="98"/>
      <c r="AG20" s="98"/>
      <c r="AH20" s="99"/>
    </row>
    <row r="21" spans="1:34" ht="16.5" x14ac:dyDescent="0.35">
      <c r="A21" s="14"/>
      <c r="B21" s="98"/>
      <c r="C21" s="98"/>
      <c r="D21" s="98"/>
      <c r="E21" s="98"/>
      <c r="F21" s="99"/>
      <c r="G21" s="25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14"/>
      <c r="S21" s="98"/>
      <c r="T21" s="98"/>
      <c r="U21" s="98"/>
      <c r="V21" s="98"/>
      <c r="W21" s="99"/>
      <c r="X21" s="25"/>
      <c r="Y21" s="98"/>
      <c r="Z21" s="98"/>
      <c r="AA21" s="98"/>
      <c r="AB21" s="98"/>
      <c r="AC21" s="98"/>
      <c r="AD21" s="98"/>
      <c r="AE21" s="98"/>
      <c r="AF21" s="98"/>
      <c r="AG21" s="98"/>
      <c r="AH21" s="99"/>
    </row>
    <row r="22" spans="1:34" ht="16.5" x14ac:dyDescent="0.35">
      <c r="A22" s="14"/>
      <c r="B22" s="98"/>
      <c r="C22" s="98"/>
      <c r="D22" s="98"/>
      <c r="E22" s="98"/>
      <c r="F22" s="99"/>
      <c r="G22" s="25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4"/>
      <c r="S22" s="98"/>
      <c r="T22" s="98"/>
      <c r="U22" s="98"/>
      <c r="V22" s="98"/>
      <c r="W22" s="99"/>
      <c r="X22" s="25"/>
      <c r="Y22" s="98"/>
      <c r="Z22" s="98"/>
      <c r="AA22" s="98"/>
      <c r="AB22" s="98"/>
      <c r="AC22" s="98"/>
      <c r="AD22" s="98"/>
      <c r="AE22" s="98"/>
      <c r="AF22" s="98"/>
      <c r="AG22" s="98"/>
      <c r="AH22" s="99"/>
    </row>
    <row r="23" spans="1:34" thickBot="1" x14ac:dyDescent="0.4">
      <c r="A23" s="107"/>
      <c r="B23" s="117"/>
      <c r="C23" s="117"/>
      <c r="D23" s="117"/>
      <c r="E23" s="117"/>
      <c r="F23" s="118"/>
      <c r="G23" s="106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07"/>
      <c r="S23" s="117"/>
      <c r="T23" s="117"/>
      <c r="U23" s="117"/>
      <c r="V23" s="117"/>
      <c r="W23" s="118"/>
      <c r="X23" s="106"/>
      <c r="Y23" s="117"/>
      <c r="Z23" s="117"/>
      <c r="AA23" s="117"/>
      <c r="AB23" s="117"/>
      <c r="AC23" s="117"/>
      <c r="AD23" s="117"/>
      <c r="AE23" s="117"/>
      <c r="AF23" s="117"/>
      <c r="AG23" s="117"/>
      <c r="AH23" s="118"/>
    </row>
    <row r="24" spans="1:34" thickBot="1" x14ac:dyDescent="0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8.75" thickBot="1" x14ac:dyDescent="0.4">
      <c r="A25" s="119" t="s">
        <v>9</v>
      </c>
      <c r="B25" s="120" t="s">
        <v>10</v>
      </c>
      <c r="C25" s="179" t="s">
        <v>11</v>
      </c>
      <c r="D25" s="179"/>
      <c r="E25" s="179" t="s">
        <v>12</v>
      </c>
      <c r="F25" s="182"/>
      <c r="G25" s="119" t="s">
        <v>9</v>
      </c>
      <c r="H25" s="120" t="s">
        <v>10</v>
      </c>
      <c r="I25" s="179" t="s">
        <v>11</v>
      </c>
      <c r="J25" s="179"/>
      <c r="K25" s="179" t="s">
        <v>12</v>
      </c>
      <c r="L25" s="179"/>
      <c r="M25" s="120"/>
      <c r="N25" s="120"/>
      <c r="O25" s="120"/>
      <c r="P25" s="124"/>
      <c r="Q25" s="125"/>
      <c r="R25" s="119" t="s">
        <v>9</v>
      </c>
      <c r="S25" s="120" t="s">
        <v>10</v>
      </c>
      <c r="T25" s="179" t="s">
        <v>11</v>
      </c>
      <c r="U25" s="179"/>
      <c r="V25" s="179" t="s">
        <v>12</v>
      </c>
      <c r="W25" s="182"/>
      <c r="X25" s="119" t="s">
        <v>9</v>
      </c>
      <c r="Y25" s="120" t="s">
        <v>10</v>
      </c>
      <c r="Z25" s="179" t="s">
        <v>11</v>
      </c>
      <c r="AA25" s="179"/>
      <c r="AB25" s="179" t="s">
        <v>12</v>
      </c>
      <c r="AC25" s="179"/>
      <c r="AD25" s="120"/>
      <c r="AE25" s="120"/>
      <c r="AF25" s="120"/>
      <c r="AG25" s="124"/>
      <c r="AH25" s="125"/>
    </row>
    <row r="26" spans="1:34" ht="18" x14ac:dyDescent="0.35">
      <c r="A26" s="121" t="s">
        <v>13</v>
      </c>
      <c r="B26" s="37" t="s">
        <v>14</v>
      </c>
      <c r="C26" s="137">
        <v>0.3</v>
      </c>
      <c r="D26" s="135" t="s">
        <v>82</v>
      </c>
      <c r="E26" s="180" t="e">
        <f>AVERAGE(B4:F13)-AVERAGE(B14:F23)</f>
        <v>#DIV/0!</v>
      </c>
      <c r="F26" s="181"/>
      <c r="G26" s="121" t="s">
        <v>13</v>
      </c>
      <c r="H26" s="101" t="s">
        <v>14</v>
      </c>
      <c r="I26" s="137">
        <v>0.3</v>
      </c>
      <c r="J26" s="135" t="s">
        <v>82</v>
      </c>
      <c r="K26" s="180" t="e">
        <f>AVERAGE(H4:Q13)-AVERAGE(H14:Q23)</f>
        <v>#DIV/0!</v>
      </c>
      <c r="L26" s="180"/>
      <c r="M26" s="43"/>
      <c r="N26" s="43"/>
      <c r="O26" s="43"/>
      <c r="P26" s="105"/>
      <c r="Q26" s="126"/>
      <c r="R26" s="121" t="s">
        <v>13</v>
      </c>
      <c r="S26" s="37" t="s">
        <v>14</v>
      </c>
      <c r="T26" s="138">
        <v>1.5</v>
      </c>
      <c r="U26" s="137" t="s">
        <v>82</v>
      </c>
      <c r="V26" s="180" t="e">
        <f>AVERAGE(S4:W13)-AVERAGE(S14:W23)</f>
        <v>#DIV/0!</v>
      </c>
      <c r="W26" s="181"/>
      <c r="X26" s="121" t="s">
        <v>13</v>
      </c>
      <c r="Y26" s="101" t="s">
        <v>14</v>
      </c>
      <c r="Z26" s="138">
        <v>1.5</v>
      </c>
      <c r="AA26" s="137" t="s">
        <v>82</v>
      </c>
      <c r="AB26" s="180" t="e">
        <f>AVERAGE(Y4:AH13)-AVERAGE(Y14:AH23)</f>
        <v>#DIV/0!</v>
      </c>
      <c r="AC26" s="180"/>
      <c r="AD26" s="43"/>
      <c r="AE26" s="43"/>
      <c r="AF26" s="43"/>
      <c r="AG26" s="105"/>
      <c r="AH26" s="126"/>
    </row>
    <row r="27" spans="1:34" ht="18" x14ac:dyDescent="0.35">
      <c r="A27" s="122" t="s">
        <v>17</v>
      </c>
      <c r="B27" s="100" t="s">
        <v>18</v>
      </c>
      <c r="C27" s="174" t="str">
        <f>"--"</f>
        <v>--</v>
      </c>
      <c r="D27" s="174"/>
      <c r="E27" s="174">
        <v>1.7</v>
      </c>
      <c r="F27" s="178"/>
      <c r="G27" s="122" t="s">
        <v>17</v>
      </c>
      <c r="H27" s="100" t="s">
        <v>18</v>
      </c>
      <c r="I27" s="174" t="str">
        <f>"--"</f>
        <v>--</v>
      </c>
      <c r="J27" s="174"/>
      <c r="K27" s="174">
        <v>1.5</v>
      </c>
      <c r="L27" s="174"/>
      <c r="M27" s="42"/>
      <c r="N27" s="42"/>
      <c r="O27" s="42"/>
      <c r="P27" s="103"/>
      <c r="Q27" s="127"/>
      <c r="R27" s="122" t="s">
        <v>17</v>
      </c>
      <c r="S27" s="100" t="s">
        <v>18</v>
      </c>
      <c r="T27" s="174" t="str">
        <f>"--"</f>
        <v>--</v>
      </c>
      <c r="U27" s="174"/>
      <c r="V27" s="174">
        <v>1.4</v>
      </c>
      <c r="W27" s="178"/>
      <c r="X27" s="122" t="s">
        <v>17</v>
      </c>
      <c r="Y27" s="100" t="s">
        <v>18</v>
      </c>
      <c r="Z27" s="174" t="str">
        <f>"--"</f>
        <v>--</v>
      </c>
      <c r="AA27" s="174"/>
      <c r="AB27" s="174">
        <v>1.5</v>
      </c>
      <c r="AC27" s="174"/>
      <c r="AD27" s="42"/>
      <c r="AE27" s="42"/>
      <c r="AF27" s="42"/>
      <c r="AG27" s="103"/>
      <c r="AH27" s="127"/>
    </row>
    <row r="28" spans="1:34" ht="18" x14ac:dyDescent="0.35">
      <c r="A28" s="123" t="s">
        <v>19</v>
      </c>
      <c r="B28" s="104" t="s">
        <v>20</v>
      </c>
      <c r="C28" s="175" t="s">
        <v>87</v>
      </c>
      <c r="D28" s="175"/>
      <c r="E28" s="176" t="e">
        <f>(E26/(0.975/E27))</f>
        <v>#DIV/0!</v>
      </c>
      <c r="F28" s="177"/>
      <c r="G28" s="123" t="s">
        <v>19</v>
      </c>
      <c r="H28" s="104" t="s">
        <v>20</v>
      </c>
      <c r="I28" s="175" t="s">
        <v>86</v>
      </c>
      <c r="J28" s="175"/>
      <c r="K28" s="176" t="e">
        <f>(K26/(0.975/K27))</f>
        <v>#DIV/0!</v>
      </c>
      <c r="L28" s="176"/>
      <c r="M28" s="102"/>
      <c r="N28" s="102"/>
      <c r="O28" s="102"/>
      <c r="P28" s="103"/>
      <c r="Q28" s="127"/>
      <c r="R28" s="123" t="s">
        <v>19</v>
      </c>
      <c r="S28" s="104" t="s">
        <v>20</v>
      </c>
      <c r="T28" s="175" t="s">
        <v>88</v>
      </c>
      <c r="U28" s="175"/>
      <c r="V28" s="176" t="e">
        <f>(V26/(1.944/V27))</f>
        <v>#DIV/0!</v>
      </c>
      <c r="W28" s="177"/>
      <c r="X28" s="123" t="s">
        <v>19</v>
      </c>
      <c r="Y28" s="104" t="s">
        <v>20</v>
      </c>
      <c r="Z28" s="175" t="s">
        <v>85</v>
      </c>
      <c r="AA28" s="175"/>
      <c r="AB28" s="176" t="e">
        <f>(AB26/(2.268/AB27))</f>
        <v>#DIV/0!</v>
      </c>
      <c r="AC28" s="176"/>
      <c r="AD28" s="102"/>
      <c r="AE28" s="102"/>
      <c r="AF28" s="102"/>
      <c r="AG28" s="103"/>
      <c r="AH28" s="127"/>
    </row>
    <row r="29" spans="1:34" ht="18.75" thickBot="1" x14ac:dyDescent="0.4">
      <c r="A29" s="134" t="s">
        <v>78</v>
      </c>
      <c r="B29" s="128" t="s">
        <v>18</v>
      </c>
      <c r="C29" s="168" t="e">
        <f>0.972*E28/C26</f>
        <v>#DIV/0!</v>
      </c>
      <c r="D29" s="168"/>
      <c r="E29" s="169" t="s">
        <v>76</v>
      </c>
      <c r="F29" s="170"/>
      <c r="G29" s="134" t="s">
        <v>78</v>
      </c>
      <c r="H29" s="129" t="s">
        <v>18</v>
      </c>
      <c r="I29" s="168" t="e">
        <f>0.972*K28/I26</f>
        <v>#DIV/0!</v>
      </c>
      <c r="J29" s="168"/>
      <c r="K29" s="136" t="s">
        <v>76</v>
      </c>
      <c r="L29" s="130"/>
      <c r="M29" s="131"/>
      <c r="N29" s="131"/>
      <c r="O29" s="131"/>
      <c r="P29" s="132"/>
      <c r="Q29" s="133"/>
      <c r="R29" s="139" t="s">
        <v>78</v>
      </c>
      <c r="S29" s="140" t="s">
        <v>18</v>
      </c>
      <c r="T29" s="171" t="e">
        <f>1.944*V28/T26</f>
        <v>#DIV/0!</v>
      </c>
      <c r="U29" s="171"/>
      <c r="V29" s="172" t="s">
        <v>84</v>
      </c>
      <c r="W29" s="173"/>
      <c r="X29" s="139" t="s">
        <v>78</v>
      </c>
      <c r="Y29" s="141" t="s">
        <v>18</v>
      </c>
      <c r="Z29" s="171" t="e">
        <f>2.268*AB28/Z26</f>
        <v>#DIV/0!</v>
      </c>
      <c r="AA29" s="171"/>
      <c r="AB29" s="142" t="s">
        <v>83</v>
      </c>
      <c r="AC29" s="143"/>
      <c r="AD29" s="144"/>
      <c r="AE29" s="144"/>
      <c r="AF29" s="144"/>
      <c r="AG29" s="145"/>
      <c r="AH29" s="146"/>
    </row>
    <row r="30" spans="1:34" ht="18.75" thickBot="1" x14ac:dyDescent="0.4">
      <c r="A30" s="154" t="s">
        <v>23</v>
      </c>
      <c r="B30" s="154"/>
      <c r="C30" s="155">
        <f ca="1">TODAY()</f>
        <v>46251</v>
      </c>
      <c r="D30" s="155"/>
      <c r="E30" s="155"/>
      <c r="F30" s="155"/>
      <c r="R30" s="154" t="s">
        <v>23</v>
      </c>
      <c r="S30" s="154"/>
      <c r="T30" s="155">
        <f ca="1">TODAY()</f>
        <v>46251</v>
      </c>
      <c r="U30" s="155"/>
      <c r="V30" s="155"/>
      <c r="W30" s="155"/>
      <c r="X30"/>
      <c r="Y30"/>
      <c r="Z30"/>
      <c r="AA30"/>
      <c r="AB30"/>
      <c r="AC30"/>
      <c r="AD30"/>
      <c r="AE30"/>
      <c r="AF30"/>
    </row>
    <row r="31" spans="1:34" ht="23.25" thickBot="1" x14ac:dyDescent="0.45">
      <c r="A31" s="156" t="s">
        <v>45</v>
      </c>
      <c r="B31" s="157"/>
      <c r="C31" s="157"/>
      <c r="D31" s="157"/>
      <c r="E31" s="157"/>
      <c r="F31" s="158"/>
      <c r="G31" s="159" t="s">
        <v>29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56" t="s">
        <v>35</v>
      </c>
      <c r="S31" s="157"/>
      <c r="T31" s="157"/>
      <c r="U31" s="157"/>
      <c r="V31" s="157"/>
      <c r="W31" s="158"/>
      <c r="X31" s="159" t="s">
        <v>34</v>
      </c>
      <c r="Y31" s="160"/>
      <c r="Z31" s="160"/>
      <c r="AA31" s="160"/>
      <c r="AB31" s="160"/>
      <c r="AC31" s="160"/>
      <c r="AD31" s="160"/>
      <c r="AE31" s="160"/>
      <c r="AF31" s="160"/>
      <c r="AG31" s="160"/>
      <c r="AH31" s="161"/>
    </row>
    <row r="32" spans="1:34" ht="18" thickTop="1" thickBot="1" x14ac:dyDescent="0.4">
      <c r="A32" s="162" t="s">
        <v>36</v>
      </c>
      <c r="B32" s="163"/>
      <c r="C32" s="163"/>
      <c r="D32" s="163"/>
      <c r="E32" s="163"/>
      <c r="F32" s="164"/>
      <c r="G32" s="165" t="s">
        <v>36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 t="s">
        <v>36</v>
      </c>
      <c r="S32" s="163"/>
      <c r="T32" s="163"/>
      <c r="U32" s="163"/>
      <c r="V32" s="163"/>
      <c r="W32" s="164"/>
      <c r="X32" s="165" t="s">
        <v>36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7"/>
    </row>
    <row r="33" spans="1:34" thickTop="1" x14ac:dyDescent="0.35">
      <c r="A33" s="66" t="s">
        <v>52</v>
      </c>
      <c r="B33" s="67">
        <f>B4-B14</f>
        <v>0</v>
      </c>
      <c r="C33" s="67">
        <f t="shared" ref="C33:F33" si="0">C4-C14</f>
        <v>0</v>
      </c>
      <c r="D33" s="67">
        <f t="shared" si="0"/>
        <v>0</v>
      </c>
      <c r="E33" s="67">
        <f t="shared" si="0"/>
        <v>0</v>
      </c>
      <c r="F33" s="68">
        <f t="shared" si="0"/>
        <v>0</v>
      </c>
      <c r="G33" s="69" t="s">
        <v>56</v>
      </c>
      <c r="H33" s="22">
        <f>H4-H14</f>
        <v>0</v>
      </c>
      <c r="I33" s="22">
        <f t="shared" ref="I33:Q33" si="1">I4-I14</f>
        <v>0</v>
      </c>
      <c r="J33" s="22">
        <f t="shared" si="1"/>
        <v>0</v>
      </c>
      <c r="K33" s="22">
        <f t="shared" si="1"/>
        <v>0</v>
      </c>
      <c r="L33" s="22">
        <f t="shared" si="1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2">
        <f t="shared" si="1"/>
        <v>0</v>
      </c>
      <c r="Q33" s="70">
        <f t="shared" si="1"/>
        <v>0</v>
      </c>
      <c r="R33" s="66" t="s">
        <v>52</v>
      </c>
      <c r="S33" s="67">
        <f>S4-S14</f>
        <v>0</v>
      </c>
      <c r="T33" s="67">
        <f t="shared" ref="T33:W33" si="2">T4-T14</f>
        <v>0</v>
      </c>
      <c r="U33" s="67">
        <f t="shared" si="2"/>
        <v>0</v>
      </c>
      <c r="V33" s="67">
        <f t="shared" si="2"/>
        <v>0</v>
      </c>
      <c r="W33" s="68">
        <f t="shared" si="2"/>
        <v>0</v>
      </c>
      <c r="X33" s="69" t="s">
        <v>56</v>
      </c>
      <c r="Y33" s="22">
        <f>Y4-Y14</f>
        <v>0</v>
      </c>
      <c r="Z33" s="22">
        <f t="shared" ref="Z33:AH33" si="3">Z4-Z14</f>
        <v>0</v>
      </c>
      <c r="AA33" s="22">
        <f t="shared" si="3"/>
        <v>0</v>
      </c>
      <c r="AB33" s="22">
        <f t="shared" si="3"/>
        <v>0</v>
      </c>
      <c r="AC33" s="22">
        <f t="shared" si="3"/>
        <v>0</v>
      </c>
      <c r="AD33" s="22">
        <f t="shared" si="3"/>
        <v>0</v>
      </c>
      <c r="AE33" s="22">
        <f t="shared" si="3"/>
        <v>0</v>
      </c>
      <c r="AF33" s="22">
        <f t="shared" si="3"/>
        <v>0</v>
      </c>
      <c r="AG33" s="22">
        <f t="shared" si="3"/>
        <v>0</v>
      </c>
      <c r="AH33" s="70">
        <f t="shared" si="3"/>
        <v>0</v>
      </c>
    </row>
    <row r="34" spans="1:34" ht="16.5" x14ac:dyDescent="0.35">
      <c r="A34" s="55"/>
      <c r="B34" s="54">
        <f t="shared" ref="B34:F42" si="4">B5-B15</f>
        <v>0</v>
      </c>
      <c r="C34" s="54">
        <f t="shared" si="4"/>
        <v>0</v>
      </c>
      <c r="D34" s="54">
        <f t="shared" si="4"/>
        <v>0</v>
      </c>
      <c r="E34" s="54">
        <f t="shared" si="4"/>
        <v>0</v>
      </c>
      <c r="F34" s="56">
        <f t="shared" si="4"/>
        <v>0</v>
      </c>
      <c r="G34" s="71"/>
      <c r="H34" s="22">
        <f t="shared" ref="H34:Q42" si="5">H5-H15</f>
        <v>0</v>
      </c>
      <c r="I34" s="22">
        <f t="shared" si="5"/>
        <v>0</v>
      </c>
      <c r="J34" s="22">
        <f t="shared" si="5"/>
        <v>0</v>
      </c>
      <c r="K34" s="22">
        <f t="shared" si="5"/>
        <v>0</v>
      </c>
      <c r="L34" s="22">
        <f t="shared" si="5"/>
        <v>0</v>
      </c>
      <c r="M34" s="22">
        <f t="shared" si="5"/>
        <v>0</v>
      </c>
      <c r="N34" s="22">
        <f t="shared" si="5"/>
        <v>0</v>
      </c>
      <c r="O34" s="22">
        <f t="shared" si="5"/>
        <v>0</v>
      </c>
      <c r="P34" s="22">
        <f t="shared" si="5"/>
        <v>0</v>
      </c>
      <c r="Q34" s="70">
        <f t="shared" si="5"/>
        <v>0</v>
      </c>
      <c r="R34" s="55"/>
      <c r="S34" s="54">
        <f t="shared" ref="S34:W42" si="6">S5-S15</f>
        <v>0</v>
      </c>
      <c r="T34" s="54">
        <f t="shared" si="6"/>
        <v>0</v>
      </c>
      <c r="U34" s="54">
        <f t="shared" si="6"/>
        <v>0</v>
      </c>
      <c r="V34" s="54">
        <f t="shared" si="6"/>
        <v>0</v>
      </c>
      <c r="W34" s="56">
        <f t="shared" si="6"/>
        <v>0</v>
      </c>
      <c r="X34" s="71"/>
      <c r="Y34" s="22">
        <f t="shared" ref="Y34:AH42" si="7">Y5-Y15</f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ht="16.5" x14ac:dyDescent="0.35">
      <c r="A35" s="55"/>
      <c r="B35" s="54">
        <f t="shared" si="4"/>
        <v>0</v>
      </c>
      <c r="C35" s="54">
        <f t="shared" si="4"/>
        <v>0</v>
      </c>
      <c r="D35" s="54">
        <f t="shared" si="4"/>
        <v>0</v>
      </c>
      <c r="E35" s="54">
        <f t="shared" si="4"/>
        <v>0</v>
      </c>
      <c r="F35" s="56">
        <f t="shared" si="4"/>
        <v>0</v>
      </c>
      <c r="G35" s="71"/>
      <c r="H35" s="22">
        <f t="shared" si="5"/>
        <v>0</v>
      </c>
      <c r="I35" s="22">
        <f t="shared" si="5"/>
        <v>0</v>
      </c>
      <c r="J35" s="22">
        <f t="shared" si="5"/>
        <v>0</v>
      </c>
      <c r="K35" s="22">
        <f t="shared" si="5"/>
        <v>0</v>
      </c>
      <c r="L35" s="22">
        <f t="shared" si="5"/>
        <v>0</v>
      </c>
      <c r="M35" s="22">
        <f t="shared" si="5"/>
        <v>0</v>
      </c>
      <c r="N35" s="22">
        <f t="shared" si="5"/>
        <v>0</v>
      </c>
      <c r="O35" s="22">
        <f t="shared" si="5"/>
        <v>0</v>
      </c>
      <c r="P35" s="22">
        <f t="shared" si="5"/>
        <v>0</v>
      </c>
      <c r="Q35" s="70">
        <f t="shared" si="5"/>
        <v>0</v>
      </c>
      <c r="R35" s="55"/>
      <c r="S35" s="54">
        <f t="shared" si="6"/>
        <v>0</v>
      </c>
      <c r="T35" s="54">
        <f t="shared" si="6"/>
        <v>0</v>
      </c>
      <c r="U35" s="54">
        <f t="shared" si="6"/>
        <v>0</v>
      </c>
      <c r="V35" s="54">
        <f t="shared" si="6"/>
        <v>0</v>
      </c>
      <c r="W35" s="56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ht="16.5" x14ac:dyDescent="0.35">
      <c r="A36" s="55"/>
      <c r="B36" s="54">
        <f t="shared" si="4"/>
        <v>0</v>
      </c>
      <c r="C36" s="54">
        <f t="shared" si="4"/>
        <v>0</v>
      </c>
      <c r="D36" s="54">
        <f t="shared" si="4"/>
        <v>0</v>
      </c>
      <c r="E36" s="54">
        <f t="shared" si="4"/>
        <v>0</v>
      </c>
      <c r="F36" s="56">
        <f t="shared" si="4"/>
        <v>0</v>
      </c>
      <c r="G36" s="71"/>
      <c r="H36" s="22">
        <f t="shared" si="5"/>
        <v>0</v>
      </c>
      <c r="I36" s="22">
        <f t="shared" si="5"/>
        <v>0</v>
      </c>
      <c r="J36" s="22">
        <f t="shared" si="5"/>
        <v>0</v>
      </c>
      <c r="K36" s="22">
        <f t="shared" si="5"/>
        <v>0</v>
      </c>
      <c r="L36" s="22">
        <f t="shared" si="5"/>
        <v>0</v>
      </c>
      <c r="M36" s="22">
        <f t="shared" si="5"/>
        <v>0</v>
      </c>
      <c r="N36" s="22">
        <f t="shared" si="5"/>
        <v>0</v>
      </c>
      <c r="O36" s="22">
        <f t="shared" si="5"/>
        <v>0</v>
      </c>
      <c r="P36" s="22">
        <f t="shared" si="5"/>
        <v>0</v>
      </c>
      <c r="Q36" s="70">
        <f t="shared" si="5"/>
        <v>0</v>
      </c>
      <c r="R36" s="55"/>
      <c r="S36" s="54">
        <f t="shared" si="6"/>
        <v>0</v>
      </c>
      <c r="T36" s="54">
        <f t="shared" si="6"/>
        <v>0</v>
      </c>
      <c r="U36" s="54">
        <f t="shared" si="6"/>
        <v>0</v>
      </c>
      <c r="V36" s="54">
        <f t="shared" si="6"/>
        <v>0</v>
      </c>
      <c r="W36" s="56">
        <f t="shared" si="6"/>
        <v>0</v>
      </c>
      <c r="X36" s="71"/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ht="16.5" x14ac:dyDescent="0.35">
      <c r="A37" s="55"/>
      <c r="B37" s="54">
        <f t="shared" si="4"/>
        <v>0</v>
      </c>
      <c r="C37" s="54">
        <f t="shared" si="4"/>
        <v>0</v>
      </c>
      <c r="D37" s="54">
        <f t="shared" si="4"/>
        <v>0</v>
      </c>
      <c r="E37" s="54">
        <f t="shared" si="4"/>
        <v>0</v>
      </c>
      <c r="F37" s="56">
        <f t="shared" si="4"/>
        <v>0</v>
      </c>
      <c r="G37" s="71"/>
      <c r="H37" s="22">
        <f t="shared" si="5"/>
        <v>0</v>
      </c>
      <c r="I37" s="22">
        <f t="shared" si="5"/>
        <v>0</v>
      </c>
      <c r="J37" s="22">
        <f t="shared" si="5"/>
        <v>0</v>
      </c>
      <c r="K37" s="22">
        <f t="shared" si="5"/>
        <v>0</v>
      </c>
      <c r="L37" s="22">
        <f t="shared" si="5"/>
        <v>0</v>
      </c>
      <c r="M37" s="22">
        <f t="shared" si="5"/>
        <v>0</v>
      </c>
      <c r="N37" s="22">
        <f t="shared" si="5"/>
        <v>0</v>
      </c>
      <c r="O37" s="22">
        <f t="shared" si="5"/>
        <v>0</v>
      </c>
      <c r="P37" s="22">
        <f t="shared" si="5"/>
        <v>0</v>
      </c>
      <c r="Q37" s="70">
        <f t="shared" si="5"/>
        <v>0</v>
      </c>
      <c r="R37" s="55"/>
      <c r="S37" s="54">
        <f t="shared" si="6"/>
        <v>0</v>
      </c>
      <c r="T37" s="54">
        <f t="shared" si="6"/>
        <v>0</v>
      </c>
      <c r="U37" s="54">
        <f t="shared" si="6"/>
        <v>0</v>
      </c>
      <c r="V37" s="54">
        <f t="shared" si="6"/>
        <v>0</v>
      </c>
      <c r="W37" s="56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ht="16.5" x14ac:dyDescent="0.35">
      <c r="A38" s="55" t="s">
        <v>53</v>
      </c>
      <c r="B38" s="54">
        <f t="shared" si="4"/>
        <v>0</v>
      </c>
      <c r="C38" s="54">
        <f t="shared" si="4"/>
        <v>0</v>
      </c>
      <c r="D38" s="54">
        <f t="shared" si="4"/>
        <v>0</v>
      </c>
      <c r="E38" s="54">
        <f t="shared" si="4"/>
        <v>0</v>
      </c>
      <c r="F38" s="56">
        <f t="shared" si="4"/>
        <v>0</v>
      </c>
      <c r="G38" s="71" t="s">
        <v>57</v>
      </c>
      <c r="H38" s="22">
        <f t="shared" si="5"/>
        <v>0</v>
      </c>
      <c r="I38" s="22">
        <f t="shared" si="5"/>
        <v>0</v>
      </c>
      <c r="J38" s="22">
        <f t="shared" si="5"/>
        <v>0</v>
      </c>
      <c r="K38" s="22">
        <f t="shared" si="5"/>
        <v>0</v>
      </c>
      <c r="L38" s="22">
        <f t="shared" si="5"/>
        <v>0</v>
      </c>
      <c r="M38" s="22">
        <f t="shared" si="5"/>
        <v>0</v>
      </c>
      <c r="N38" s="22">
        <f t="shared" si="5"/>
        <v>0</v>
      </c>
      <c r="O38" s="22">
        <f t="shared" si="5"/>
        <v>0</v>
      </c>
      <c r="P38" s="22">
        <f t="shared" si="5"/>
        <v>0</v>
      </c>
      <c r="Q38" s="70">
        <f t="shared" si="5"/>
        <v>0</v>
      </c>
      <c r="R38" s="55" t="s">
        <v>53</v>
      </c>
      <c r="S38" s="54">
        <f t="shared" si="6"/>
        <v>0</v>
      </c>
      <c r="T38" s="54">
        <f t="shared" si="6"/>
        <v>0</v>
      </c>
      <c r="U38" s="54">
        <f t="shared" si="6"/>
        <v>0</v>
      </c>
      <c r="V38" s="54">
        <f t="shared" si="6"/>
        <v>0</v>
      </c>
      <c r="W38" s="56">
        <f t="shared" si="6"/>
        <v>0</v>
      </c>
      <c r="X38" s="71" t="s">
        <v>57</v>
      </c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ht="16.5" x14ac:dyDescent="0.35">
      <c r="A39" s="55"/>
      <c r="B39" s="54">
        <f t="shared" si="4"/>
        <v>0</v>
      </c>
      <c r="C39" s="54">
        <f t="shared" si="4"/>
        <v>0</v>
      </c>
      <c r="D39" s="54">
        <f t="shared" si="4"/>
        <v>0</v>
      </c>
      <c r="E39" s="54">
        <f t="shared" si="4"/>
        <v>0</v>
      </c>
      <c r="F39" s="56">
        <f t="shared" si="4"/>
        <v>0</v>
      </c>
      <c r="G39" s="71"/>
      <c r="H39" s="22">
        <f t="shared" si="5"/>
        <v>0</v>
      </c>
      <c r="I39" s="22">
        <f t="shared" si="5"/>
        <v>0</v>
      </c>
      <c r="J39" s="22">
        <f t="shared" si="5"/>
        <v>0</v>
      </c>
      <c r="K39" s="22">
        <f t="shared" si="5"/>
        <v>0</v>
      </c>
      <c r="L39" s="22">
        <f t="shared" si="5"/>
        <v>0</v>
      </c>
      <c r="M39" s="22">
        <f t="shared" si="5"/>
        <v>0</v>
      </c>
      <c r="N39" s="22">
        <f t="shared" si="5"/>
        <v>0</v>
      </c>
      <c r="O39" s="22">
        <f t="shared" si="5"/>
        <v>0</v>
      </c>
      <c r="P39" s="22">
        <f t="shared" si="5"/>
        <v>0</v>
      </c>
      <c r="Q39" s="70">
        <f t="shared" si="5"/>
        <v>0</v>
      </c>
      <c r="R39" s="55"/>
      <c r="S39" s="54">
        <f t="shared" si="6"/>
        <v>0</v>
      </c>
      <c r="T39" s="54">
        <f t="shared" si="6"/>
        <v>0</v>
      </c>
      <c r="U39" s="54">
        <f t="shared" si="6"/>
        <v>0</v>
      </c>
      <c r="V39" s="54">
        <f t="shared" si="6"/>
        <v>0</v>
      </c>
      <c r="W39" s="56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6.5" x14ac:dyDescent="0.35">
      <c r="A40" s="55"/>
      <c r="B40" s="54">
        <f t="shared" si="4"/>
        <v>0</v>
      </c>
      <c r="C40" s="54">
        <f t="shared" si="4"/>
        <v>0</v>
      </c>
      <c r="D40" s="54">
        <f t="shared" si="4"/>
        <v>0</v>
      </c>
      <c r="E40" s="54">
        <f t="shared" si="4"/>
        <v>0</v>
      </c>
      <c r="F40" s="56">
        <f t="shared" si="4"/>
        <v>0</v>
      </c>
      <c r="G40" s="71"/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70">
        <f t="shared" si="5"/>
        <v>0</v>
      </c>
      <c r="R40" s="55"/>
      <c r="S40" s="54">
        <f t="shared" si="6"/>
        <v>0</v>
      </c>
      <c r="T40" s="54">
        <f t="shared" si="6"/>
        <v>0</v>
      </c>
      <c r="U40" s="54">
        <f t="shared" si="6"/>
        <v>0</v>
      </c>
      <c r="V40" s="54">
        <f t="shared" si="6"/>
        <v>0</v>
      </c>
      <c r="W40" s="56">
        <f t="shared" si="6"/>
        <v>0</v>
      </c>
      <c r="X40" s="71"/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2">
        <f t="shared" si="7"/>
        <v>0</v>
      </c>
      <c r="AF40" s="22">
        <f t="shared" si="7"/>
        <v>0</v>
      </c>
      <c r="AG40" s="22">
        <f t="shared" si="7"/>
        <v>0</v>
      </c>
      <c r="AH40" s="70">
        <f t="shared" si="7"/>
        <v>0</v>
      </c>
    </row>
    <row r="41" spans="1:34" ht="16.5" x14ac:dyDescent="0.35">
      <c r="A41" s="55"/>
      <c r="B41" s="54">
        <f t="shared" si="4"/>
        <v>0</v>
      </c>
      <c r="C41" s="54">
        <f t="shared" si="4"/>
        <v>0</v>
      </c>
      <c r="D41" s="54">
        <f t="shared" si="4"/>
        <v>0</v>
      </c>
      <c r="E41" s="54">
        <f t="shared" si="4"/>
        <v>0</v>
      </c>
      <c r="F41" s="56">
        <f t="shared" si="4"/>
        <v>0</v>
      </c>
      <c r="G41" s="71"/>
      <c r="H41" s="22">
        <f t="shared" si="5"/>
        <v>0</v>
      </c>
      <c r="I41" s="22">
        <f t="shared" si="5"/>
        <v>0</v>
      </c>
      <c r="J41" s="22">
        <f t="shared" si="5"/>
        <v>0</v>
      </c>
      <c r="K41" s="22">
        <f t="shared" si="5"/>
        <v>0</v>
      </c>
      <c r="L41" s="22">
        <f t="shared" si="5"/>
        <v>0</v>
      </c>
      <c r="M41" s="22">
        <f t="shared" si="5"/>
        <v>0</v>
      </c>
      <c r="N41" s="22">
        <f t="shared" si="5"/>
        <v>0</v>
      </c>
      <c r="O41" s="22">
        <f t="shared" si="5"/>
        <v>0</v>
      </c>
      <c r="P41" s="22">
        <f t="shared" si="5"/>
        <v>0</v>
      </c>
      <c r="Q41" s="70">
        <f t="shared" si="5"/>
        <v>0</v>
      </c>
      <c r="R41" s="55"/>
      <c r="S41" s="54">
        <f t="shared" si="6"/>
        <v>0</v>
      </c>
      <c r="T41" s="54">
        <f t="shared" si="6"/>
        <v>0</v>
      </c>
      <c r="U41" s="54">
        <f t="shared" si="6"/>
        <v>0</v>
      </c>
      <c r="V41" s="54">
        <f t="shared" si="6"/>
        <v>0</v>
      </c>
      <c r="W41" s="56">
        <f t="shared" si="6"/>
        <v>0</v>
      </c>
      <c r="X41" s="71"/>
      <c r="Y41" s="22">
        <f t="shared" si="7"/>
        <v>0</v>
      </c>
      <c r="Z41" s="22">
        <f t="shared" si="7"/>
        <v>0</v>
      </c>
      <c r="AA41" s="22">
        <f t="shared" si="7"/>
        <v>0</v>
      </c>
      <c r="AB41" s="22">
        <f t="shared" si="7"/>
        <v>0</v>
      </c>
      <c r="AC41" s="22">
        <f t="shared" si="7"/>
        <v>0</v>
      </c>
      <c r="AD41" s="22">
        <f t="shared" si="7"/>
        <v>0</v>
      </c>
      <c r="AE41" s="22">
        <f t="shared" si="7"/>
        <v>0</v>
      </c>
      <c r="AF41" s="22">
        <f t="shared" si="7"/>
        <v>0</v>
      </c>
      <c r="AG41" s="22">
        <f t="shared" si="7"/>
        <v>0</v>
      </c>
      <c r="AH41" s="70">
        <f t="shared" si="7"/>
        <v>0</v>
      </c>
    </row>
    <row r="42" spans="1:34" thickBot="1" x14ac:dyDescent="0.4">
      <c r="A42" s="57"/>
      <c r="B42" s="58">
        <f t="shared" si="4"/>
        <v>0</v>
      </c>
      <c r="C42" s="58">
        <f t="shared" si="4"/>
        <v>0</v>
      </c>
      <c r="D42" s="58">
        <f t="shared" si="4"/>
        <v>0</v>
      </c>
      <c r="E42" s="58">
        <f t="shared" si="4"/>
        <v>0</v>
      </c>
      <c r="F42" s="59">
        <f t="shared" si="4"/>
        <v>0</v>
      </c>
      <c r="G42" s="73"/>
      <c r="H42" s="36">
        <f t="shared" si="5"/>
        <v>0</v>
      </c>
      <c r="I42" s="36">
        <f t="shared" si="5"/>
        <v>0</v>
      </c>
      <c r="J42" s="36">
        <f t="shared" si="5"/>
        <v>0</v>
      </c>
      <c r="K42" s="36">
        <f t="shared" si="5"/>
        <v>0</v>
      </c>
      <c r="L42" s="36">
        <f t="shared" si="5"/>
        <v>0</v>
      </c>
      <c r="M42" s="36">
        <f t="shared" si="5"/>
        <v>0</v>
      </c>
      <c r="N42" s="36">
        <f t="shared" si="5"/>
        <v>0</v>
      </c>
      <c r="O42" s="36">
        <f t="shared" si="5"/>
        <v>0</v>
      </c>
      <c r="P42" s="36">
        <f t="shared" si="5"/>
        <v>0</v>
      </c>
      <c r="Q42" s="74">
        <f t="shared" si="5"/>
        <v>0</v>
      </c>
      <c r="R42" s="57"/>
      <c r="S42" s="58">
        <f t="shared" si="6"/>
        <v>0</v>
      </c>
      <c r="T42" s="58">
        <f t="shared" si="6"/>
        <v>0</v>
      </c>
      <c r="U42" s="58">
        <f t="shared" si="6"/>
        <v>0</v>
      </c>
      <c r="V42" s="58">
        <f t="shared" si="6"/>
        <v>0</v>
      </c>
      <c r="W42" s="59">
        <f t="shared" si="6"/>
        <v>0</v>
      </c>
      <c r="X42" s="73"/>
      <c r="Y42" s="36">
        <f t="shared" si="7"/>
        <v>0</v>
      </c>
      <c r="Z42" s="36">
        <f t="shared" si="7"/>
        <v>0</v>
      </c>
      <c r="AA42" s="36">
        <f t="shared" si="7"/>
        <v>0</v>
      </c>
      <c r="AB42" s="36">
        <f t="shared" si="7"/>
        <v>0</v>
      </c>
      <c r="AC42" s="36">
        <f t="shared" si="7"/>
        <v>0</v>
      </c>
      <c r="AD42" s="36">
        <f t="shared" si="7"/>
        <v>0</v>
      </c>
      <c r="AE42" s="36">
        <f t="shared" si="7"/>
        <v>0</v>
      </c>
      <c r="AF42" s="36">
        <f t="shared" si="7"/>
        <v>0</v>
      </c>
      <c r="AG42" s="36">
        <f t="shared" si="7"/>
        <v>0</v>
      </c>
      <c r="AH42" s="74">
        <f t="shared" si="7"/>
        <v>0</v>
      </c>
    </row>
    <row r="43" spans="1:34" thickTop="1" x14ac:dyDescent="0.35">
      <c r="A43" s="82" t="s">
        <v>65</v>
      </c>
      <c r="B43" s="60">
        <f>AVERAGE(B33:F37)</f>
        <v>0</v>
      </c>
      <c r="C43" s="64" t="s">
        <v>51</v>
      </c>
      <c r="D43" s="60">
        <f>MAX(B33:F37)-MIN(B33:F37)</f>
        <v>0</v>
      </c>
      <c r="E43" s="64" t="s">
        <v>50</v>
      </c>
      <c r="F43" s="61">
        <f>B43/(0.975/E27)</f>
        <v>0</v>
      </c>
      <c r="G43" s="82" t="s">
        <v>65</v>
      </c>
      <c r="H43" s="60">
        <f>AVERAGE(H33:Q37)</f>
        <v>0</v>
      </c>
      <c r="I43" s="64" t="s">
        <v>51</v>
      </c>
      <c r="J43" s="60">
        <f>MAX(H33:Q37)-MIN(H33:Q37)</f>
        <v>0</v>
      </c>
      <c r="K43" s="64" t="s">
        <v>50</v>
      </c>
      <c r="L43" s="78">
        <f>H43/(0.975/K27)</f>
        <v>0</v>
      </c>
      <c r="M43" s="79" t="s">
        <v>60</v>
      </c>
      <c r="N43" s="80">
        <f>1-(J43/2*H43)</f>
        <v>1</v>
      </c>
      <c r="O43" s="84" t="s">
        <v>62</v>
      </c>
      <c r="P43" s="86">
        <f>MAX(H33:Q42)-MIN(H33:Q42)</f>
        <v>0</v>
      </c>
      <c r="Q43" s="152"/>
      <c r="R43" s="82" t="s">
        <v>65</v>
      </c>
      <c r="S43" s="60">
        <f>AVERAGE(S33:W37)</f>
        <v>0</v>
      </c>
      <c r="T43" s="64" t="s">
        <v>51</v>
      </c>
      <c r="U43" s="60">
        <f>MAX(S33:W37)-MIN(S33:W37)</f>
        <v>0</v>
      </c>
      <c r="V43" s="64" t="s">
        <v>50</v>
      </c>
      <c r="W43" s="61">
        <f>S43/(0.975/V27)</f>
        <v>0</v>
      </c>
      <c r="X43" s="82" t="s">
        <v>65</v>
      </c>
      <c r="Y43" s="60">
        <f>AVERAGE(Y33:AH37)</f>
        <v>0</v>
      </c>
      <c r="Z43" s="64" t="s">
        <v>51</v>
      </c>
      <c r="AA43" s="60">
        <f>MAX(Y33:AH37)-MIN(Y33:AH37)</f>
        <v>0</v>
      </c>
      <c r="AB43" s="64" t="s">
        <v>50</v>
      </c>
      <c r="AC43" s="78">
        <f>Y43/(0.975/AB27)</f>
        <v>0</v>
      </c>
      <c r="AD43" s="79" t="s">
        <v>60</v>
      </c>
      <c r="AE43" s="80">
        <f>1-(AA43/2*Y43)</f>
        <v>1</v>
      </c>
      <c r="AF43" s="84" t="s">
        <v>62</v>
      </c>
      <c r="AG43" s="86">
        <f>MAX(Y33:AH42)-MIN(Y33:AH42)</f>
        <v>0</v>
      </c>
      <c r="AH43" s="152"/>
    </row>
    <row r="44" spans="1:34" thickBot="1" x14ac:dyDescent="0.4">
      <c r="A44" s="83" t="s">
        <v>64</v>
      </c>
      <c r="B44" s="62">
        <f>AVERAGE(B39:F42)</f>
        <v>0</v>
      </c>
      <c r="C44" s="65" t="s">
        <v>51</v>
      </c>
      <c r="D44" s="62">
        <f>MAX(B38:F42)-MIN(B38:F42)</f>
        <v>0</v>
      </c>
      <c r="E44" s="65" t="s">
        <v>50</v>
      </c>
      <c r="F44" s="63">
        <f>B44/(0.975/E27)</f>
        <v>0</v>
      </c>
      <c r="G44" s="83" t="s">
        <v>64</v>
      </c>
      <c r="H44" s="62">
        <f>AVERAGE(H39:Q42)</f>
        <v>0</v>
      </c>
      <c r="I44" s="65" t="s">
        <v>51</v>
      </c>
      <c r="J44" s="62">
        <f>MAX(H38:Q42)-MIN(H38:Q42)</f>
        <v>0</v>
      </c>
      <c r="K44" s="65" t="s">
        <v>50</v>
      </c>
      <c r="L44" s="75">
        <f>H44/(0.975/K27)</f>
        <v>0</v>
      </c>
      <c r="M44" s="76" t="s">
        <v>60</v>
      </c>
      <c r="N44" s="81">
        <f>1-(J44/2*H44)</f>
        <v>1</v>
      </c>
      <c r="O44" s="85" t="s">
        <v>63</v>
      </c>
      <c r="P44" s="87">
        <f>1-(P43/2*AVERAGE(H43:H44))</f>
        <v>1</v>
      </c>
      <c r="Q44" s="153"/>
      <c r="R44" s="83" t="s">
        <v>64</v>
      </c>
      <c r="S44" s="62">
        <f>AVERAGE(S39:W42)</f>
        <v>0</v>
      </c>
      <c r="T44" s="65" t="s">
        <v>51</v>
      </c>
      <c r="U44" s="62">
        <f>MAX(S38:W42)-MIN(S38:W42)</f>
        <v>0</v>
      </c>
      <c r="V44" s="65" t="s">
        <v>50</v>
      </c>
      <c r="W44" s="63">
        <f>S44/(0.975/V27)</f>
        <v>0</v>
      </c>
      <c r="X44" s="83" t="s">
        <v>64</v>
      </c>
      <c r="Y44" s="62">
        <f>AVERAGE(Y39:AH42)</f>
        <v>0</v>
      </c>
      <c r="Z44" s="65" t="s">
        <v>51</v>
      </c>
      <c r="AA44" s="62">
        <f>MAX(Y38:AH42)-MIN(Y38:AH42)</f>
        <v>0</v>
      </c>
      <c r="AB44" s="65" t="s">
        <v>50</v>
      </c>
      <c r="AC44" s="75">
        <f>Y44/(0.975/AB27)</f>
        <v>0</v>
      </c>
      <c r="AD44" s="76" t="s">
        <v>60</v>
      </c>
      <c r="AE44" s="81">
        <f>1-(AA44/2*Y44)</f>
        <v>1</v>
      </c>
      <c r="AF44" s="85" t="s">
        <v>63</v>
      </c>
      <c r="AG44" s="87">
        <f>1-(AG43/2*AVERAGE(Y43:Y44))</f>
        <v>1</v>
      </c>
      <c r="AH44" s="153"/>
    </row>
    <row r="45" spans="1:34" x14ac:dyDescent="0.35">
      <c r="A45" s="52"/>
      <c r="B45" s="32"/>
      <c r="C45" s="32"/>
      <c r="D45" s="32"/>
      <c r="E45" s="32"/>
      <c r="F45" s="32"/>
      <c r="G45" s="5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4" x14ac:dyDescent="0.35">
      <c r="A46" s="89" t="s">
        <v>79</v>
      </c>
    </row>
  </sheetData>
  <sheetProtection selectLockedCells="1" selectUnlockedCells="1"/>
  <mergeCells count="56">
    <mergeCell ref="A1:F1"/>
    <mergeCell ref="G1:Q1"/>
    <mergeCell ref="A2:F2"/>
    <mergeCell ref="G2:Q2"/>
    <mergeCell ref="C25:D25"/>
    <mergeCell ref="E25:F25"/>
    <mergeCell ref="I25:J25"/>
    <mergeCell ref="K25:L25"/>
    <mergeCell ref="E26:F26"/>
    <mergeCell ref="K26:L26"/>
    <mergeCell ref="C27:D27"/>
    <mergeCell ref="E27:F27"/>
    <mergeCell ref="I27:J27"/>
    <mergeCell ref="K27:L27"/>
    <mergeCell ref="C28:D28"/>
    <mergeCell ref="E28:F28"/>
    <mergeCell ref="I28:J28"/>
    <mergeCell ref="K28:L28"/>
    <mergeCell ref="C29:D29"/>
    <mergeCell ref="E29:F29"/>
    <mergeCell ref="I29:J29"/>
    <mergeCell ref="A30:B30"/>
    <mergeCell ref="C30:F30"/>
    <mergeCell ref="A31:F31"/>
    <mergeCell ref="G31:Q31"/>
    <mergeCell ref="A32:F32"/>
    <mergeCell ref="G32:Q32"/>
    <mergeCell ref="R1:W1"/>
    <mergeCell ref="X1:AH1"/>
    <mergeCell ref="R2:W2"/>
    <mergeCell ref="X2:AH2"/>
    <mergeCell ref="T25:U25"/>
    <mergeCell ref="V25:W25"/>
    <mergeCell ref="Z25:AA25"/>
    <mergeCell ref="AB25:AC25"/>
    <mergeCell ref="T28:U28"/>
    <mergeCell ref="V28:W28"/>
    <mergeCell ref="Z28:AA28"/>
    <mergeCell ref="AB28:AC28"/>
    <mergeCell ref="Q43:Q44"/>
    <mergeCell ref="R32:W32"/>
    <mergeCell ref="X32:AH32"/>
    <mergeCell ref="AH43:AH44"/>
    <mergeCell ref="T29:U29"/>
    <mergeCell ref="V29:W29"/>
    <mergeCell ref="Z29:AA29"/>
    <mergeCell ref="R30:S30"/>
    <mergeCell ref="T30:W30"/>
    <mergeCell ref="R31:W31"/>
    <mergeCell ref="X31:AH31"/>
    <mergeCell ref="AB26:AC26"/>
    <mergeCell ref="T27:U27"/>
    <mergeCell ref="V27:W27"/>
    <mergeCell ref="Z27:AA27"/>
    <mergeCell ref="AB27:AC27"/>
    <mergeCell ref="V26:W26"/>
  </mergeCells>
  <phoneticPr fontId="13" type="noConversion"/>
  <conditionalFormatting sqref="E26">
    <cfRule type="cellIs" dxfId="502" priority="4" operator="notBetween">
      <formula>0.2</formula>
      <formula>0.404</formula>
    </cfRule>
  </conditionalFormatting>
  <conditionalFormatting sqref="E28">
    <cfRule type="cellIs" dxfId="501" priority="5" operator="notBetween">
      <formula>0.38</formula>
      <formula>0.72</formula>
    </cfRule>
  </conditionalFormatting>
  <conditionalFormatting sqref="K26">
    <cfRule type="cellIs" dxfId="500" priority="3" operator="notBetween">
      <formula>0.77</formula>
      <formula>0.91</formula>
    </cfRule>
  </conditionalFormatting>
  <conditionalFormatting sqref="K28">
    <cfRule type="cellIs" dxfId="499" priority="2" operator="notBetween">
      <formula>0.38</formula>
      <formula>0.72</formula>
    </cfRule>
  </conditionalFormatting>
  <conditionalFormatting sqref="AB26">
    <cfRule type="cellIs" dxfId="498" priority="1" operator="notBetween">
      <formula>0.77</formula>
      <formula>0.91</formula>
    </cfRule>
  </conditionalFormatting>
  <pageMargins left="0.78740157480314965" right="0.78740157480314965" top="1.0629921259842521" bottom="1.0629921259842521" header="0.78740157480314965" footer="0.78740157480314965"/>
  <pageSetup paperSize="9" scale="50" fitToHeight="0" orientation="portrait" r:id="rId1"/>
  <headerFooter scaleWithDoc="0" alignWithMargins="0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EE88-C8C8-4ED0-80CE-591898C21E5A}">
  <dimension ref="A1:AH43"/>
  <sheetViews>
    <sheetView zoomScale="120" zoomScaleNormal="120" workbookViewId="0">
      <selection activeCell="W23" sqref="W23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5.08</v>
      </c>
      <c r="C3" s="20">
        <v>5.16</v>
      </c>
      <c r="D3" s="20">
        <v>5.31</v>
      </c>
      <c r="E3" s="20">
        <v>5.31</v>
      </c>
      <c r="F3" s="30">
        <v>5.23</v>
      </c>
      <c r="G3" s="23" t="s">
        <v>3</v>
      </c>
      <c r="H3" s="20">
        <v>5.08</v>
      </c>
      <c r="I3" s="20">
        <v>5.05</v>
      </c>
      <c r="J3" s="20">
        <v>5.24</v>
      </c>
      <c r="K3" s="20">
        <v>5.16</v>
      </c>
      <c r="L3" s="30">
        <v>5.17</v>
      </c>
      <c r="M3" s="23" t="s">
        <v>3</v>
      </c>
      <c r="N3" s="20">
        <v>2.2200000000000002</v>
      </c>
      <c r="O3" s="20">
        <v>2.2400000000000002</v>
      </c>
      <c r="P3" s="20">
        <v>2.36</v>
      </c>
      <c r="Q3" s="20">
        <v>2.38</v>
      </c>
      <c r="R3" s="20">
        <v>2.35</v>
      </c>
      <c r="S3" s="20">
        <v>2.39</v>
      </c>
      <c r="T3" s="20">
        <v>2.4700000000000002</v>
      </c>
      <c r="U3" s="20">
        <v>2.4500000000000002</v>
      </c>
      <c r="V3" s="20">
        <v>2.39</v>
      </c>
      <c r="W3" s="30">
        <v>2.2599999999999998</v>
      </c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5.05</v>
      </c>
      <c r="C4" s="11">
        <v>5.17</v>
      </c>
      <c r="D4" s="11">
        <v>5.29</v>
      </c>
      <c r="E4" s="11">
        <v>5.4</v>
      </c>
      <c r="F4" s="29">
        <v>5.23</v>
      </c>
      <c r="G4" s="25"/>
      <c r="H4" s="20">
        <v>5.13</v>
      </c>
      <c r="I4" s="11">
        <v>5.12</v>
      </c>
      <c r="J4" s="11">
        <v>5.27</v>
      </c>
      <c r="K4" s="11">
        <v>5.26</v>
      </c>
      <c r="L4" s="29">
        <v>5.22</v>
      </c>
      <c r="M4" s="25"/>
      <c r="N4" s="20">
        <v>2.2200000000000002</v>
      </c>
      <c r="O4" s="11">
        <v>2.27</v>
      </c>
      <c r="P4" s="11">
        <v>2.2799999999999998</v>
      </c>
      <c r="Q4" s="11">
        <v>2.37</v>
      </c>
      <c r="R4" s="11">
        <v>2.36</v>
      </c>
      <c r="S4" s="11">
        <v>2.39</v>
      </c>
      <c r="T4" s="11">
        <v>2.4300000000000002</v>
      </c>
      <c r="U4" s="11">
        <v>2.38</v>
      </c>
      <c r="V4" s="11">
        <v>2.38</v>
      </c>
      <c r="W4" s="29">
        <v>2.2599999999999998</v>
      </c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5.13</v>
      </c>
      <c r="C5" s="11">
        <v>5.14</v>
      </c>
      <c r="D5" s="11">
        <v>5.24</v>
      </c>
      <c r="E5" s="11">
        <v>5.28</v>
      </c>
      <c r="F5" s="29">
        <v>5.28</v>
      </c>
      <c r="G5" s="25"/>
      <c r="H5" s="20">
        <v>5.14</v>
      </c>
      <c r="I5" s="11">
        <v>5.16</v>
      </c>
      <c r="J5" s="11">
        <v>5.22</v>
      </c>
      <c r="K5" s="11">
        <v>5.28</v>
      </c>
      <c r="L5" s="29">
        <v>5.2</v>
      </c>
      <c r="M5" s="25"/>
      <c r="N5" s="20">
        <v>2.2200000000000002</v>
      </c>
      <c r="O5" s="11">
        <v>2.21</v>
      </c>
      <c r="P5" s="11">
        <v>2.2999999999999998</v>
      </c>
      <c r="Q5" s="11">
        <v>2.2999999999999998</v>
      </c>
      <c r="R5" s="11">
        <v>2.35</v>
      </c>
      <c r="S5" s="11">
        <v>2.37</v>
      </c>
      <c r="T5" s="11">
        <v>2.44</v>
      </c>
      <c r="U5" s="11">
        <v>2.4700000000000002</v>
      </c>
      <c r="V5" s="11">
        <v>2.39</v>
      </c>
      <c r="W5" s="29">
        <v>2.2999999999999998</v>
      </c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5.0999999999999996</v>
      </c>
      <c r="C6" s="11">
        <v>5.07</v>
      </c>
      <c r="D6" s="11">
        <v>5.23</v>
      </c>
      <c r="E6" s="11">
        <v>5.29</v>
      </c>
      <c r="F6" s="29">
        <v>5.23</v>
      </c>
      <c r="G6" s="25"/>
      <c r="H6" s="20">
        <v>5.14</v>
      </c>
      <c r="I6" s="11">
        <v>5.14</v>
      </c>
      <c r="J6" s="11">
        <v>5.13</v>
      </c>
      <c r="K6" s="11">
        <v>5.3</v>
      </c>
      <c r="L6" s="29">
        <v>5.28</v>
      </c>
      <c r="M6" s="25"/>
      <c r="N6" s="20">
        <v>2.2400000000000002</v>
      </c>
      <c r="O6" s="11">
        <v>2.2599999999999998</v>
      </c>
      <c r="P6" s="11">
        <v>2.27</v>
      </c>
      <c r="Q6" s="11">
        <v>2.2999999999999998</v>
      </c>
      <c r="R6" s="11">
        <v>2.31</v>
      </c>
      <c r="S6" s="11">
        <v>2.38</v>
      </c>
      <c r="T6" s="11">
        <v>2.35</v>
      </c>
      <c r="U6" s="11">
        <v>2.44</v>
      </c>
      <c r="V6" s="11">
        <v>2.4</v>
      </c>
      <c r="W6" s="29">
        <v>2.2799999999999998</v>
      </c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5.0999999999999996</v>
      </c>
      <c r="C7" s="11">
        <v>5.12</v>
      </c>
      <c r="D7" s="11">
        <v>5.3</v>
      </c>
      <c r="E7" s="11">
        <v>5.27</v>
      </c>
      <c r="F7" s="29">
        <v>5.19</v>
      </c>
      <c r="G7" s="25"/>
      <c r="H7" s="20">
        <v>5.0199999999999996</v>
      </c>
      <c r="I7" s="11">
        <v>5.05</v>
      </c>
      <c r="J7" s="11">
        <v>5.23</v>
      </c>
      <c r="K7" s="11">
        <v>5.28</v>
      </c>
      <c r="L7" s="29">
        <v>5.22</v>
      </c>
      <c r="M7" s="25"/>
      <c r="N7" s="20">
        <v>2.2400000000000002</v>
      </c>
      <c r="O7" s="11">
        <v>2.23</v>
      </c>
      <c r="P7" s="11">
        <v>2.39</v>
      </c>
      <c r="Q7" s="11">
        <v>2.4500000000000002</v>
      </c>
      <c r="R7" s="11">
        <v>2.41</v>
      </c>
      <c r="S7" s="11">
        <v>2.4300000000000002</v>
      </c>
      <c r="T7" s="11">
        <v>2.4300000000000002</v>
      </c>
      <c r="U7" s="11">
        <v>2.4700000000000002</v>
      </c>
      <c r="V7" s="11">
        <v>2.33</v>
      </c>
      <c r="W7" s="29">
        <v>2.2000000000000002</v>
      </c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4.96</v>
      </c>
      <c r="C8" s="11">
        <v>4.87</v>
      </c>
      <c r="D8" s="11">
        <v>5.0599999999999996</v>
      </c>
      <c r="E8" s="11">
        <v>5.22</v>
      </c>
      <c r="F8" s="29">
        <v>5.25</v>
      </c>
      <c r="G8" s="25" t="s">
        <v>4</v>
      </c>
      <c r="H8" s="11">
        <v>4.87</v>
      </c>
      <c r="I8" s="11">
        <v>4.87</v>
      </c>
      <c r="J8" s="11">
        <v>5.12</v>
      </c>
      <c r="K8" s="11">
        <v>5.28</v>
      </c>
      <c r="L8" s="29">
        <v>5.23</v>
      </c>
      <c r="M8" s="25" t="s">
        <v>4</v>
      </c>
      <c r="N8" s="11">
        <v>2.2799999999999998</v>
      </c>
      <c r="O8" s="11">
        <v>2.33</v>
      </c>
      <c r="P8" s="11">
        <v>2.34</v>
      </c>
      <c r="Q8" s="11">
        <v>2.35</v>
      </c>
      <c r="R8" s="11">
        <v>2.37</v>
      </c>
      <c r="S8" s="11">
        <v>2.34</v>
      </c>
      <c r="T8" s="11">
        <v>2.34</v>
      </c>
      <c r="U8" s="11">
        <v>2.34</v>
      </c>
      <c r="V8" s="11">
        <v>2.3199999999999998</v>
      </c>
      <c r="W8" s="29">
        <v>2.1800000000000002</v>
      </c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4.83</v>
      </c>
      <c r="C9" s="11">
        <v>4.9000000000000004</v>
      </c>
      <c r="D9" s="11">
        <v>5.1100000000000003</v>
      </c>
      <c r="E9" s="11">
        <v>5.1100000000000003</v>
      </c>
      <c r="F9" s="29">
        <v>5.15</v>
      </c>
      <c r="G9" s="31"/>
      <c r="H9" s="11">
        <v>4.91</v>
      </c>
      <c r="I9" s="11">
        <v>4.9000000000000004</v>
      </c>
      <c r="J9" s="11">
        <v>5.27</v>
      </c>
      <c r="K9" s="11">
        <v>5.29</v>
      </c>
      <c r="L9" s="29">
        <v>5.22</v>
      </c>
      <c r="M9" s="31"/>
      <c r="N9" s="11">
        <v>2.29</v>
      </c>
      <c r="O9" s="11">
        <v>2.33</v>
      </c>
      <c r="P9" s="11">
        <v>2.35</v>
      </c>
      <c r="Q9" s="11">
        <v>2.42</v>
      </c>
      <c r="R9" s="11">
        <v>2.38</v>
      </c>
      <c r="S9" s="11">
        <v>2.42</v>
      </c>
      <c r="T9" s="11">
        <v>2.35</v>
      </c>
      <c r="U9" s="11">
        <v>2.37</v>
      </c>
      <c r="V9" s="11">
        <v>2.34</v>
      </c>
      <c r="W9" s="29">
        <v>2.15</v>
      </c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4.88</v>
      </c>
      <c r="C10" s="32">
        <v>4.99</v>
      </c>
      <c r="D10" s="32">
        <v>5.24</v>
      </c>
      <c r="E10" s="32">
        <v>5.26</v>
      </c>
      <c r="F10" s="34">
        <v>5.23</v>
      </c>
      <c r="G10" s="23"/>
      <c r="H10" s="32">
        <v>4.92</v>
      </c>
      <c r="I10" s="32">
        <v>4.8899999999999997</v>
      </c>
      <c r="J10" s="32">
        <v>5.14</v>
      </c>
      <c r="K10" s="32">
        <v>5.23</v>
      </c>
      <c r="L10" s="34">
        <v>5.28</v>
      </c>
      <c r="M10" s="23"/>
      <c r="N10" s="32">
        <v>2.29</v>
      </c>
      <c r="O10" s="32">
        <v>2.33</v>
      </c>
      <c r="P10" s="32">
        <v>2.37</v>
      </c>
      <c r="Q10" s="32">
        <v>2.35</v>
      </c>
      <c r="R10" s="32">
        <v>2.33</v>
      </c>
      <c r="S10" s="32">
        <v>2.34</v>
      </c>
      <c r="T10" s="32">
        <v>2.37</v>
      </c>
      <c r="U10" s="32">
        <v>2.38</v>
      </c>
      <c r="V10" s="32">
        <v>2.31</v>
      </c>
      <c r="W10" s="34">
        <v>2.1800000000000002</v>
      </c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4.8899999999999997</v>
      </c>
      <c r="C11" s="11">
        <v>4.88</v>
      </c>
      <c r="D11" s="11">
        <v>5.09</v>
      </c>
      <c r="E11" s="11">
        <v>5.25</v>
      </c>
      <c r="F11" s="29">
        <v>5.23</v>
      </c>
      <c r="G11" s="25"/>
      <c r="H11" s="11">
        <v>4.99</v>
      </c>
      <c r="I11" s="11">
        <v>4.97</v>
      </c>
      <c r="J11" s="11">
        <v>5.18</v>
      </c>
      <c r="K11" s="11">
        <v>5.29</v>
      </c>
      <c r="L11" s="29">
        <v>5.13</v>
      </c>
      <c r="M11" s="25"/>
      <c r="N11" s="11">
        <v>2.2599999999999998</v>
      </c>
      <c r="O11" s="11">
        <v>2.36</v>
      </c>
      <c r="P11" s="11">
        <v>2.39</v>
      </c>
      <c r="Q11" s="11">
        <v>2.39</v>
      </c>
      <c r="R11" s="11">
        <v>2.34</v>
      </c>
      <c r="S11" s="11">
        <v>2.34</v>
      </c>
      <c r="T11" s="11">
        <v>2.3199999999999998</v>
      </c>
      <c r="U11" s="11">
        <v>2.38</v>
      </c>
      <c r="V11" s="11">
        <v>2.29</v>
      </c>
      <c r="W11" s="29">
        <v>2.19</v>
      </c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4.78</v>
      </c>
      <c r="C12" s="21">
        <v>4.8899999999999997</v>
      </c>
      <c r="D12" s="21">
        <v>5.2</v>
      </c>
      <c r="E12" s="21">
        <v>5.27</v>
      </c>
      <c r="F12" s="26">
        <v>5.22</v>
      </c>
      <c r="G12" s="33"/>
      <c r="H12" s="21">
        <v>4.83</v>
      </c>
      <c r="I12" s="21">
        <v>4.8099999999999996</v>
      </c>
      <c r="J12" s="21">
        <v>5.08</v>
      </c>
      <c r="K12" s="21">
        <v>5.21</v>
      </c>
      <c r="L12" s="26">
        <v>5.1100000000000003</v>
      </c>
      <c r="M12" s="33"/>
      <c r="N12" s="21">
        <v>2.2599999999999998</v>
      </c>
      <c r="O12" s="21">
        <v>2.31</v>
      </c>
      <c r="P12" s="21">
        <v>2.35</v>
      </c>
      <c r="Q12" s="21">
        <v>2.37</v>
      </c>
      <c r="R12" s="21">
        <v>2.33</v>
      </c>
      <c r="S12" s="21">
        <v>2.36</v>
      </c>
      <c r="T12" s="21">
        <v>2.34</v>
      </c>
      <c r="U12" s="21">
        <v>2.35</v>
      </c>
      <c r="V12" s="21">
        <v>2.4700000000000002</v>
      </c>
      <c r="W12" s="26">
        <v>2.12</v>
      </c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4.68</v>
      </c>
      <c r="C13" s="22">
        <v>4.82</v>
      </c>
      <c r="D13" s="22">
        <v>4.91</v>
      </c>
      <c r="E13" s="22">
        <v>4.88</v>
      </c>
      <c r="F13" s="27">
        <v>4.78</v>
      </c>
      <c r="G13" s="23" t="s">
        <v>54</v>
      </c>
      <c r="H13" s="22">
        <v>3.82</v>
      </c>
      <c r="I13" s="22">
        <v>3.76</v>
      </c>
      <c r="J13" s="22">
        <v>3.96</v>
      </c>
      <c r="K13" s="22">
        <v>3.84</v>
      </c>
      <c r="L13" s="27">
        <v>3.84</v>
      </c>
      <c r="M13" s="23" t="s">
        <v>56</v>
      </c>
      <c r="N13" s="22">
        <v>1.91</v>
      </c>
      <c r="O13" s="22">
        <v>1.95</v>
      </c>
      <c r="P13" s="22">
        <v>2.04</v>
      </c>
      <c r="Q13" s="22">
        <v>2.08</v>
      </c>
      <c r="R13" s="22">
        <v>2.09</v>
      </c>
      <c r="S13" s="22">
        <v>2.09</v>
      </c>
      <c r="T13" s="22">
        <v>2.09</v>
      </c>
      <c r="U13" s="22">
        <v>2.11</v>
      </c>
      <c r="V13" s="22">
        <v>2.08</v>
      </c>
      <c r="W13" s="27">
        <v>1.96</v>
      </c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4.75</v>
      </c>
      <c r="C14" s="24">
        <v>4.78</v>
      </c>
      <c r="D14" s="24">
        <v>4.9400000000000004</v>
      </c>
      <c r="E14" s="24">
        <v>4.9000000000000004</v>
      </c>
      <c r="F14" s="28">
        <v>4.8499999999999996</v>
      </c>
      <c r="G14" s="25"/>
      <c r="H14" s="24">
        <v>3.85</v>
      </c>
      <c r="I14" s="24">
        <v>3.79</v>
      </c>
      <c r="J14" s="24">
        <v>3.94</v>
      </c>
      <c r="K14" s="24">
        <v>3.94</v>
      </c>
      <c r="L14" s="28">
        <v>3.88</v>
      </c>
      <c r="M14" s="25"/>
      <c r="N14" s="24">
        <v>1.92</v>
      </c>
      <c r="O14" s="24">
        <v>1.95</v>
      </c>
      <c r="P14" s="24">
        <v>2.0299999999999998</v>
      </c>
      <c r="Q14" s="24">
        <v>2.09</v>
      </c>
      <c r="R14" s="24">
        <v>2.09</v>
      </c>
      <c r="S14" s="24">
        <v>2.12</v>
      </c>
      <c r="T14" s="24">
        <v>2.12</v>
      </c>
      <c r="U14" s="24">
        <v>2.14</v>
      </c>
      <c r="V14" s="24">
        <v>2.09</v>
      </c>
      <c r="W14" s="28">
        <v>1.99</v>
      </c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4.74</v>
      </c>
      <c r="C15" s="24">
        <v>4.76</v>
      </c>
      <c r="D15" s="24">
        <v>4.82</v>
      </c>
      <c r="E15" s="24">
        <v>4.82</v>
      </c>
      <c r="F15" s="28">
        <v>4.82</v>
      </c>
      <c r="G15" s="25"/>
      <c r="H15" s="24">
        <v>3.82</v>
      </c>
      <c r="I15" s="24">
        <v>3.81</v>
      </c>
      <c r="J15" s="24">
        <v>3.93</v>
      </c>
      <c r="K15" s="24">
        <v>3.96</v>
      </c>
      <c r="L15" s="28">
        <v>3.93</v>
      </c>
      <c r="M15" s="25"/>
      <c r="N15" s="24">
        <v>1.94</v>
      </c>
      <c r="O15" s="24">
        <v>1.97</v>
      </c>
      <c r="P15" s="24">
        <v>2.06</v>
      </c>
      <c r="Q15" s="24">
        <v>2.1</v>
      </c>
      <c r="R15" s="24">
        <v>2.12</v>
      </c>
      <c r="S15" s="24">
        <v>2.14</v>
      </c>
      <c r="T15" s="24">
        <v>2.16</v>
      </c>
      <c r="U15" s="24">
        <v>2.19</v>
      </c>
      <c r="V15" s="24">
        <v>2.14</v>
      </c>
      <c r="W15" s="28">
        <v>1.99</v>
      </c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4.6900000000000004</v>
      </c>
      <c r="C16" s="24">
        <v>4.71</v>
      </c>
      <c r="D16" s="24">
        <v>4.88</v>
      </c>
      <c r="E16" s="24">
        <v>4.88</v>
      </c>
      <c r="F16" s="28">
        <v>4.7699999999999996</v>
      </c>
      <c r="G16" s="25"/>
      <c r="H16" s="24">
        <v>3.86</v>
      </c>
      <c r="I16" s="24">
        <v>3.8</v>
      </c>
      <c r="J16" s="24">
        <v>3.84</v>
      </c>
      <c r="K16" s="24">
        <v>3.93</v>
      </c>
      <c r="L16" s="28">
        <v>3.93</v>
      </c>
      <c r="M16" s="25"/>
      <c r="N16" s="24">
        <v>1.93</v>
      </c>
      <c r="O16" s="24">
        <v>1.98</v>
      </c>
      <c r="P16" s="24">
        <v>1.98</v>
      </c>
      <c r="Q16" s="24">
        <v>2</v>
      </c>
      <c r="R16" s="24">
        <v>2.0299999999999998</v>
      </c>
      <c r="S16" s="24">
        <v>2.0699999999999998</v>
      </c>
      <c r="T16" s="24">
        <v>2.11</v>
      </c>
      <c r="U16" s="24">
        <v>2.11</v>
      </c>
      <c r="V16" s="24">
        <v>2.06</v>
      </c>
      <c r="W16" s="28">
        <v>1.95</v>
      </c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4.72</v>
      </c>
      <c r="C17" s="24">
        <v>4.74</v>
      </c>
      <c r="D17" s="24">
        <v>4.9000000000000004</v>
      </c>
      <c r="E17" s="24">
        <v>4.88</v>
      </c>
      <c r="F17" s="28">
        <v>4.8</v>
      </c>
      <c r="G17" s="25"/>
      <c r="H17" s="24">
        <v>3.75</v>
      </c>
      <c r="I17" s="24">
        <v>3.69</v>
      </c>
      <c r="J17" s="24">
        <v>3.8</v>
      </c>
      <c r="K17" s="24">
        <v>3.96</v>
      </c>
      <c r="L17" s="28">
        <v>3.86</v>
      </c>
      <c r="M17" s="25"/>
      <c r="N17" s="24">
        <v>1.89</v>
      </c>
      <c r="O17" s="24">
        <v>1.89</v>
      </c>
      <c r="P17" s="24">
        <v>2.08</v>
      </c>
      <c r="Q17" s="24">
        <v>2.0699999999999998</v>
      </c>
      <c r="R17" s="24">
        <v>2.12</v>
      </c>
      <c r="S17" s="24">
        <v>2.11</v>
      </c>
      <c r="T17" s="24">
        <v>2.15</v>
      </c>
      <c r="U17" s="24">
        <v>2.15</v>
      </c>
      <c r="V17" s="24">
        <v>2.08</v>
      </c>
      <c r="W17" s="28">
        <v>2.0099999999999998</v>
      </c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4.59</v>
      </c>
      <c r="C18" s="24">
        <v>4.5</v>
      </c>
      <c r="D18" s="24">
        <v>4.7300000000000004</v>
      </c>
      <c r="E18" s="24">
        <v>4.8</v>
      </c>
      <c r="F18" s="28">
        <v>4.8099999999999996</v>
      </c>
      <c r="G18" s="25" t="s">
        <v>61</v>
      </c>
      <c r="H18" s="24">
        <v>3.87</v>
      </c>
      <c r="I18" s="24">
        <v>3.93</v>
      </c>
      <c r="J18" s="24">
        <v>4.09</v>
      </c>
      <c r="K18" s="24">
        <v>4.22</v>
      </c>
      <c r="L18" s="28">
        <v>4.17</v>
      </c>
      <c r="M18" s="25" t="s">
        <v>57</v>
      </c>
      <c r="N18" s="24">
        <v>2.0299999999999998</v>
      </c>
      <c r="O18" s="24">
        <v>1.98</v>
      </c>
      <c r="P18" s="24">
        <v>2.0699999999999998</v>
      </c>
      <c r="Q18" s="24">
        <v>2.0699999999999998</v>
      </c>
      <c r="R18" s="24">
        <v>2.0499999999999998</v>
      </c>
      <c r="S18" s="24">
        <v>2.0499999999999998</v>
      </c>
      <c r="T18" s="24">
        <v>2.0499999999999998</v>
      </c>
      <c r="U18" s="24">
        <v>2.02</v>
      </c>
      <c r="V18" s="24">
        <v>2.0099999999999998</v>
      </c>
      <c r="W18" s="28">
        <v>1.92</v>
      </c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4.4000000000000004</v>
      </c>
      <c r="C19" s="24">
        <v>4.47</v>
      </c>
      <c r="D19" s="24">
        <v>4.72</v>
      </c>
      <c r="E19" s="24">
        <v>4.75</v>
      </c>
      <c r="F19" s="28">
        <v>4.84</v>
      </c>
      <c r="G19" s="25"/>
      <c r="H19" s="24">
        <v>3.88</v>
      </c>
      <c r="I19" s="24">
        <v>3.87</v>
      </c>
      <c r="J19" s="24">
        <v>4.17</v>
      </c>
      <c r="K19" s="24">
        <v>4.1900000000000004</v>
      </c>
      <c r="L19" s="28">
        <v>4.13</v>
      </c>
      <c r="M19" s="25"/>
      <c r="N19" s="24">
        <v>2.0499999999999998</v>
      </c>
      <c r="O19" s="24">
        <v>2.0499999999999998</v>
      </c>
      <c r="P19" s="24">
        <v>2.09</v>
      </c>
      <c r="Q19" s="24">
        <v>2.0699999999999998</v>
      </c>
      <c r="R19" s="24">
        <v>2.08</v>
      </c>
      <c r="S19" s="24">
        <v>2.06</v>
      </c>
      <c r="T19" s="24">
        <v>2.1</v>
      </c>
      <c r="U19" s="24">
        <v>2.09</v>
      </c>
      <c r="V19" s="24">
        <v>2.0099999999999998</v>
      </c>
      <c r="W19" s="28">
        <v>1.92</v>
      </c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4.4400000000000004</v>
      </c>
      <c r="C20" s="24">
        <v>4.59</v>
      </c>
      <c r="D20" s="24">
        <v>4.7699999999999996</v>
      </c>
      <c r="E20" s="24">
        <v>4.87</v>
      </c>
      <c r="F20" s="28">
        <v>4.8</v>
      </c>
      <c r="G20" s="25"/>
      <c r="H20" s="24">
        <v>3.9</v>
      </c>
      <c r="I20" s="24">
        <v>3.88</v>
      </c>
      <c r="J20" s="24">
        <v>4.09</v>
      </c>
      <c r="K20" s="24">
        <v>4.2</v>
      </c>
      <c r="L20" s="28">
        <v>4.22</v>
      </c>
      <c r="M20" s="25"/>
      <c r="N20" s="24">
        <v>1.98</v>
      </c>
      <c r="O20" s="24">
        <v>2.0299999999999998</v>
      </c>
      <c r="P20" s="24">
        <v>2.06</v>
      </c>
      <c r="Q20" s="24">
        <v>2.1</v>
      </c>
      <c r="R20" s="24">
        <v>2.08</v>
      </c>
      <c r="S20" s="24">
        <v>2.0699999999999998</v>
      </c>
      <c r="T20" s="24">
        <v>2.0699999999999998</v>
      </c>
      <c r="U20" s="24">
        <v>2.1</v>
      </c>
      <c r="V20" s="24">
        <v>2</v>
      </c>
      <c r="W20" s="28">
        <v>1.9</v>
      </c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4.49</v>
      </c>
      <c r="C21" s="24">
        <v>4.5599999999999996</v>
      </c>
      <c r="D21" s="24">
        <v>4.76</v>
      </c>
      <c r="E21" s="24">
        <v>4.9000000000000004</v>
      </c>
      <c r="F21" s="28">
        <v>4.88</v>
      </c>
      <c r="G21" s="25"/>
      <c r="H21" s="24">
        <v>3.94</v>
      </c>
      <c r="I21" s="24">
        <v>3.91</v>
      </c>
      <c r="J21" s="24">
        <v>4.1399999999999997</v>
      </c>
      <c r="K21" s="24">
        <v>4.2699999999999996</v>
      </c>
      <c r="L21" s="28">
        <v>4.1900000000000004</v>
      </c>
      <c r="M21" s="25"/>
      <c r="N21" s="24">
        <v>1.98</v>
      </c>
      <c r="O21" s="24">
        <v>2.08</v>
      </c>
      <c r="P21" s="24">
        <v>2.09</v>
      </c>
      <c r="Q21" s="24">
        <v>2.11</v>
      </c>
      <c r="R21" s="24">
        <v>2.09</v>
      </c>
      <c r="S21" s="24">
        <v>2.1</v>
      </c>
      <c r="T21" s="24">
        <v>2.06</v>
      </c>
      <c r="U21" s="24">
        <v>2.0699999999999998</v>
      </c>
      <c r="V21" s="24">
        <v>2.0299999999999998</v>
      </c>
      <c r="W21" s="28">
        <v>1.9</v>
      </c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4.49</v>
      </c>
      <c r="C22" s="24">
        <v>4.51</v>
      </c>
      <c r="D22" s="24">
        <v>4.78</v>
      </c>
      <c r="E22" s="24">
        <v>4.87</v>
      </c>
      <c r="F22" s="28">
        <v>4.78</v>
      </c>
      <c r="G22" s="25"/>
      <c r="H22" s="24">
        <v>3.82</v>
      </c>
      <c r="I22" s="24">
        <v>3.85</v>
      </c>
      <c r="J22" s="24">
        <v>4.1100000000000003</v>
      </c>
      <c r="K22" s="24">
        <v>4.16</v>
      </c>
      <c r="L22" s="28">
        <v>4.13</v>
      </c>
      <c r="M22" s="25"/>
      <c r="N22" s="24">
        <v>1.98</v>
      </c>
      <c r="O22" s="24">
        <v>2.0299999999999998</v>
      </c>
      <c r="P22" s="24">
        <v>2.0699999999999998</v>
      </c>
      <c r="Q22" s="24">
        <v>2.0699999999999998</v>
      </c>
      <c r="R22" s="24">
        <v>2.08</v>
      </c>
      <c r="S22" s="24">
        <v>2.0499999999999998</v>
      </c>
      <c r="T22" s="24">
        <v>2.0499999999999998</v>
      </c>
      <c r="U22" s="24">
        <v>2.0499999999999998</v>
      </c>
      <c r="V22" s="24">
        <v>1.97</v>
      </c>
      <c r="W22" s="28">
        <v>1.81</v>
      </c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0.39280000000000026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1.1737999999999995</v>
      </c>
      <c r="L25" s="193"/>
      <c r="M25" s="17" t="s">
        <v>13</v>
      </c>
      <c r="N25" s="17" t="s">
        <v>14</v>
      </c>
      <c r="O25" s="180" t="s">
        <v>15</v>
      </c>
      <c r="P25" s="180"/>
      <c r="Q25" s="193">
        <f>AVERAGE(N3:W12)-AVERAGE(N13:W22)</f>
        <v>0.29019999999999957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0.68488205128205182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0.84532921810699557</v>
      </c>
      <c r="L27" s="198"/>
      <c r="M27" s="17" t="s">
        <v>19</v>
      </c>
      <c r="N27" s="17" t="s">
        <v>20</v>
      </c>
      <c r="O27" s="197" t="s">
        <v>21</v>
      </c>
      <c r="P27" s="197"/>
      <c r="Q27" s="198">
        <f>(Q25/(0.975/Q26))</f>
        <v>0.4464615384615378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0.40000000000000036</v>
      </c>
      <c r="C31" s="67">
        <f t="shared" ref="C31:F31" si="0">C3-C13</f>
        <v>0.33999999999999986</v>
      </c>
      <c r="D31" s="67">
        <f t="shared" si="0"/>
        <v>0.39999999999999947</v>
      </c>
      <c r="E31" s="67">
        <f t="shared" si="0"/>
        <v>0.42999999999999972</v>
      </c>
      <c r="F31" s="68">
        <f t="shared" si="0"/>
        <v>0.45000000000000018</v>
      </c>
      <c r="G31" s="69" t="s">
        <v>54</v>
      </c>
      <c r="H31" s="22">
        <f>H3-H13</f>
        <v>1.2600000000000002</v>
      </c>
      <c r="I31" s="22">
        <f t="shared" ref="I31:L31" si="1">I3-I13</f>
        <v>1.29</v>
      </c>
      <c r="J31" s="22">
        <f t="shared" si="1"/>
        <v>1.2800000000000002</v>
      </c>
      <c r="K31" s="22">
        <f t="shared" si="1"/>
        <v>1.3200000000000003</v>
      </c>
      <c r="L31" s="70">
        <f t="shared" si="1"/>
        <v>1.33</v>
      </c>
      <c r="M31" s="69" t="s">
        <v>56</v>
      </c>
      <c r="N31" s="22">
        <f>N3-N13</f>
        <v>0.31000000000000028</v>
      </c>
      <c r="O31" s="22">
        <f t="shared" ref="O31:W31" si="2">O3-O13</f>
        <v>0.29000000000000026</v>
      </c>
      <c r="P31" s="22">
        <f t="shared" si="2"/>
        <v>0.31999999999999984</v>
      </c>
      <c r="Q31" s="22">
        <f t="shared" si="2"/>
        <v>0.29999999999999982</v>
      </c>
      <c r="R31" s="22">
        <f t="shared" si="2"/>
        <v>0.26000000000000023</v>
      </c>
      <c r="S31" s="22">
        <f t="shared" si="2"/>
        <v>0.30000000000000027</v>
      </c>
      <c r="T31" s="22">
        <f t="shared" si="2"/>
        <v>0.38000000000000034</v>
      </c>
      <c r="U31" s="22">
        <f t="shared" si="2"/>
        <v>0.3400000000000003</v>
      </c>
      <c r="V31" s="22">
        <f t="shared" si="2"/>
        <v>0.31000000000000005</v>
      </c>
      <c r="W31" s="70">
        <f t="shared" si="2"/>
        <v>0.29999999999999982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0.29999999999999982</v>
      </c>
      <c r="C32" s="54">
        <f t="shared" si="4"/>
        <v>0.38999999999999968</v>
      </c>
      <c r="D32" s="54">
        <f t="shared" si="4"/>
        <v>0.34999999999999964</v>
      </c>
      <c r="E32" s="54">
        <f t="shared" si="4"/>
        <v>0.5</v>
      </c>
      <c r="F32" s="56">
        <f t="shared" si="4"/>
        <v>0.38000000000000078</v>
      </c>
      <c r="G32" s="71"/>
      <c r="H32" s="24">
        <f t="shared" ref="H32:L40" si="5">H4-H14</f>
        <v>1.2799999999999998</v>
      </c>
      <c r="I32" s="24">
        <f t="shared" si="5"/>
        <v>1.33</v>
      </c>
      <c r="J32" s="24">
        <f t="shared" si="5"/>
        <v>1.3299999999999996</v>
      </c>
      <c r="K32" s="24">
        <f t="shared" si="5"/>
        <v>1.3199999999999998</v>
      </c>
      <c r="L32" s="72">
        <f t="shared" si="5"/>
        <v>1.3399999999999999</v>
      </c>
      <c r="M32" s="71"/>
      <c r="N32" s="22">
        <f t="shared" ref="N32:W40" si="6">N4-N14</f>
        <v>0.30000000000000027</v>
      </c>
      <c r="O32" s="22">
        <f t="shared" si="6"/>
        <v>0.32000000000000006</v>
      </c>
      <c r="P32" s="22">
        <f t="shared" si="6"/>
        <v>0.25</v>
      </c>
      <c r="Q32" s="22">
        <f t="shared" si="6"/>
        <v>0.28000000000000025</v>
      </c>
      <c r="R32" s="22">
        <f t="shared" si="6"/>
        <v>0.27</v>
      </c>
      <c r="S32" s="22">
        <f t="shared" si="6"/>
        <v>0.27</v>
      </c>
      <c r="T32" s="22">
        <f t="shared" si="6"/>
        <v>0.31000000000000005</v>
      </c>
      <c r="U32" s="22">
        <f t="shared" si="6"/>
        <v>0.23999999999999977</v>
      </c>
      <c r="V32" s="22">
        <f t="shared" si="6"/>
        <v>0.29000000000000004</v>
      </c>
      <c r="W32" s="70">
        <f t="shared" si="6"/>
        <v>0.2699999999999998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0.38999999999999968</v>
      </c>
      <c r="C33" s="54">
        <f t="shared" si="4"/>
        <v>0.37999999999999989</v>
      </c>
      <c r="D33" s="54">
        <f t="shared" si="4"/>
        <v>0.41999999999999993</v>
      </c>
      <c r="E33" s="54">
        <f t="shared" si="4"/>
        <v>0.45999999999999996</v>
      </c>
      <c r="F33" s="56">
        <f t="shared" si="4"/>
        <v>0.45999999999999996</v>
      </c>
      <c r="G33" s="71"/>
      <c r="H33" s="24">
        <f t="shared" si="5"/>
        <v>1.3199999999999998</v>
      </c>
      <c r="I33" s="24">
        <f t="shared" si="5"/>
        <v>1.35</v>
      </c>
      <c r="J33" s="24">
        <f t="shared" si="5"/>
        <v>1.2899999999999996</v>
      </c>
      <c r="K33" s="24">
        <f t="shared" si="5"/>
        <v>1.3200000000000003</v>
      </c>
      <c r="L33" s="72">
        <f t="shared" si="5"/>
        <v>1.27</v>
      </c>
      <c r="M33" s="71"/>
      <c r="N33" s="22">
        <f t="shared" si="6"/>
        <v>0.28000000000000025</v>
      </c>
      <c r="O33" s="22">
        <f t="shared" si="6"/>
        <v>0.24</v>
      </c>
      <c r="P33" s="22">
        <f t="shared" si="6"/>
        <v>0.23999999999999977</v>
      </c>
      <c r="Q33" s="22">
        <f t="shared" si="6"/>
        <v>0.19999999999999973</v>
      </c>
      <c r="R33" s="22">
        <f t="shared" si="6"/>
        <v>0.22999999999999998</v>
      </c>
      <c r="S33" s="22">
        <f t="shared" si="6"/>
        <v>0.22999999999999998</v>
      </c>
      <c r="T33" s="22">
        <f t="shared" si="6"/>
        <v>0.2799999999999998</v>
      </c>
      <c r="U33" s="22">
        <f t="shared" si="6"/>
        <v>0.28000000000000025</v>
      </c>
      <c r="V33" s="22">
        <f t="shared" si="6"/>
        <v>0.25</v>
      </c>
      <c r="W33" s="70">
        <f t="shared" si="6"/>
        <v>0.30999999999999983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0.40999999999999925</v>
      </c>
      <c r="C34" s="54">
        <f t="shared" si="4"/>
        <v>0.36000000000000032</v>
      </c>
      <c r="D34" s="54">
        <f t="shared" si="4"/>
        <v>0.35000000000000053</v>
      </c>
      <c r="E34" s="54">
        <f t="shared" si="4"/>
        <v>0.41000000000000014</v>
      </c>
      <c r="F34" s="56">
        <f t="shared" si="4"/>
        <v>0.46000000000000085</v>
      </c>
      <c r="G34" s="71"/>
      <c r="H34" s="24">
        <f t="shared" si="5"/>
        <v>1.2799999999999998</v>
      </c>
      <c r="I34" s="24">
        <f t="shared" si="5"/>
        <v>1.3399999999999999</v>
      </c>
      <c r="J34" s="24">
        <f t="shared" si="5"/>
        <v>1.29</v>
      </c>
      <c r="K34" s="24">
        <f t="shared" si="5"/>
        <v>1.3699999999999997</v>
      </c>
      <c r="L34" s="72">
        <f t="shared" si="5"/>
        <v>1.35</v>
      </c>
      <c r="M34" s="71"/>
      <c r="N34" s="22">
        <f t="shared" si="6"/>
        <v>0.31000000000000028</v>
      </c>
      <c r="O34" s="22">
        <f t="shared" si="6"/>
        <v>0.2799999999999998</v>
      </c>
      <c r="P34" s="22">
        <f t="shared" si="6"/>
        <v>0.29000000000000004</v>
      </c>
      <c r="Q34" s="22">
        <f t="shared" si="6"/>
        <v>0.29999999999999982</v>
      </c>
      <c r="R34" s="22">
        <f t="shared" si="6"/>
        <v>0.28000000000000025</v>
      </c>
      <c r="S34" s="22">
        <f t="shared" si="6"/>
        <v>0.31000000000000005</v>
      </c>
      <c r="T34" s="22">
        <f t="shared" si="6"/>
        <v>0.24000000000000021</v>
      </c>
      <c r="U34" s="22">
        <f t="shared" si="6"/>
        <v>0.33000000000000007</v>
      </c>
      <c r="V34" s="22">
        <f t="shared" si="6"/>
        <v>0.33999999999999986</v>
      </c>
      <c r="W34" s="70">
        <f t="shared" si="6"/>
        <v>0.32999999999999985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0.37999999999999989</v>
      </c>
      <c r="C35" s="54">
        <f t="shared" si="4"/>
        <v>0.37999999999999989</v>
      </c>
      <c r="D35" s="54">
        <f t="shared" si="4"/>
        <v>0.39999999999999947</v>
      </c>
      <c r="E35" s="54">
        <f t="shared" si="4"/>
        <v>0.38999999999999968</v>
      </c>
      <c r="F35" s="56">
        <f t="shared" si="4"/>
        <v>0.39000000000000057</v>
      </c>
      <c r="G35" s="71"/>
      <c r="H35" s="24">
        <f t="shared" si="5"/>
        <v>1.2699999999999996</v>
      </c>
      <c r="I35" s="24">
        <f t="shared" si="5"/>
        <v>1.3599999999999999</v>
      </c>
      <c r="J35" s="24">
        <f t="shared" si="5"/>
        <v>1.4300000000000006</v>
      </c>
      <c r="K35" s="24">
        <f t="shared" si="5"/>
        <v>1.3200000000000003</v>
      </c>
      <c r="L35" s="72">
        <f t="shared" si="5"/>
        <v>1.3599999999999999</v>
      </c>
      <c r="M35" s="71"/>
      <c r="N35" s="22">
        <f t="shared" si="6"/>
        <v>0.35000000000000031</v>
      </c>
      <c r="O35" s="22">
        <f t="shared" si="6"/>
        <v>0.34000000000000008</v>
      </c>
      <c r="P35" s="22">
        <f t="shared" si="6"/>
        <v>0.31000000000000005</v>
      </c>
      <c r="Q35" s="22">
        <f t="shared" si="6"/>
        <v>0.38000000000000034</v>
      </c>
      <c r="R35" s="22">
        <f t="shared" si="6"/>
        <v>0.29000000000000004</v>
      </c>
      <c r="S35" s="22">
        <f t="shared" si="6"/>
        <v>0.32000000000000028</v>
      </c>
      <c r="T35" s="22">
        <f t="shared" si="6"/>
        <v>0.28000000000000025</v>
      </c>
      <c r="U35" s="22">
        <f t="shared" si="6"/>
        <v>0.32000000000000028</v>
      </c>
      <c r="V35" s="22">
        <f t="shared" si="6"/>
        <v>0.25</v>
      </c>
      <c r="W35" s="70">
        <f t="shared" si="6"/>
        <v>0.19000000000000039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0.37000000000000011</v>
      </c>
      <c r="C36" s="54">
        <f t="shared" si="4"/>
        <v>0.37000000000000011</v>
      </c>
      <c r="D36" s="54">
        <f t="shared" si="4"/>
        <v>0.32999999999999918</v>
      </c>
      <c r="E36" s="54">
        <f t="shared" si="4"/>
        <v>0.41999999999999993</v>
      </c>
      <c r="F36" s="56">
        <f t="shared" si="4"/>
        <v>0.44000000000000039</v>
      </c>
      <c r="G36" s="71" t="s">
        <v>55</v>
      </c>
      <c r="H36" s="24">
        <f t="shared" si="5"/>
        <v>1</v>
      </c>
      <c r="I36" s="24">
        <f t="shared" si="5"/>
        <v>0.94</v>
      </c>
      <c r="J36" s="24">
        <f t="shared" si="5"/>
        <v>1.0300000000000002</v>
      </c>
      <c r="K36" s="24">
        <f t="shared" si="5"/>
        <v>1.0600000000000005</v>
      </c>
      <c r="L36" s="72">
        <f t="shared" si="5"/>
        <v>1.0600000000000005</v>
      </c>
      <c r="M36" s="71" t="s">
        <v>57</v>
      </c>
      <c r="N36" s="22">
        <f t="shared" si="6"/>
        <v>0.25</v>
      </c>
      <c r="O36" s="22">
        <f t="shared" si="6"/>
        <v>0.35000000000000009</v>
      </c>
      <c r="P36" s="22">
        <f t="shared" si="6"/>
        <v>0.27</v>
      </c>
      <c r="Q36" s="22">
        <f t="shared" si="6"/>
        <v>0.28000000000000025</v>
      </c>
      <c r="R36" s="22">
        <f t="shared" si="6"/>
        <v>0.32000000000000028</v>
      </c>
      <c r="S36" s="22">
        <f t="shared" si="6"/>
        <v>0.29000000000000004</v>
      </c>
      <c r="T36" s="22">
        <f t="shared" si="6"/>
        <v>0.29000000000000004</v>
      </c>
      <c r="U36" s="22">
        <f t="shared" si="6"/>
        <v>0.31999999999999984</v>
      </c>
      <c r="V36" s="22">
        <f t="shared" si="6"/>
        <v>0.31000000000000005</v>
      </c>
      <c r="W36" s="70">
        <f t="shared" si="6"/>
        <v>0.26000000000000023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0.42999999999999972</v>
      </c>
      <c r="C37" s="54">
        <f t="shared" si="4"/>
        <v>0.4300000000000006</v>
      </c>
      <c r="D37" s="54">
        <f t="shared" si="4"/>
        <v>0.39000000000000057</v>
      </c>
      <c r="E37" s="54">
        <f t="shared" si="4"/>
        <v>0.36000000000000032</v>
      </c>
      <c r="F37" s="56">
        <f t="shared" si="4"/>
        <v>0.3100000000000005</v>
      </c>
      <c r="G37" s="71"/>
      <c r="H37" s="24">
        <f t="shared" si="5"/>
        <v>1.0300000000000002</v>
      </c>
      <c r="I37" s="24">
        <f t="shared" si="5"/>
        <v>1.0300000000000002</v>
      </c>
      <c r="J37" s="24">
        <f t="shared" si="5"/>
        <v>1.0999999999999996</v>
      </c>
      <c r="K37" s="24">
        <f t="shared" si="5"/>
        <v>1.0999999999999996</v>
      </c>
      <c r="L37" s="72">
        <f t="shared" si="5"/>
        <v>1.0899999999999999</v>
      </c>
      <c r="M37" s="71"/>
      <c r="N37" s="22">
        <f t="shared" si="6"/>
        <v>0.24000000000000021</v>
      </c>
      <c r="O37" s="22">
        <f t="shared" si="6"/>
        <v>0.28000000000000025</v>
      </c>
      <c r="P37" s="22">
        <f t="shared" si="6"/>
        <v>0.26000000000000023</v>
      </c>
      <c r="Q37" s="22">
        <f t="shared" si="6"/>
        <v>0.35000000000000009</v>
      </c>
      <c r="R37" s="22">
        <f t="shared" si="6"/>
        <v>0.29999999999999982</v>
      </c>
      <c r="S37" s="22">
        <f t="shared" si="6"/>
        <v>0.35999999999999988</v>
      </c>
      <c r="T37" s="22">
        <f t="shared" si="6"/>
        <v>0.25</v>
      </c>
      <c r="U37" s="22">
        <f t="shared" si="6"/>
        <v>0.28000000000000025</v>
      </c>
      <c r="V37" s="22">
        <f t="shared" si="6"/>
        <v>0.33000000000000007</v>
      </c>
      <c r="W37" s="70">
        <f t="shared" si="6"/>
        <v>0.22999999999999998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0.4399999999999995</v>
      </c>
      <c r="C38" s="54">
        <f t="shared" si="4"/>
        <v>0.40000000000000036</v>
      </c>
      <c r="D38" s="54">
        <f t="shared" si="4"/>
        <v>0.47000000000000064</v>
      </c>
      <c r="E38" s="54">
        <f t="shared" si="4"/>
        <v>0.38999999999999968</v>
      </c>
      <c r="F38" s="56">
        <f t="shared" si="4"/>
        <v>0.4300000000000006</v>
      </c>
      <c r="G38" s="71"/>
      <c r="H38" s="24">
        <f t="shared" si="5"/>
        <v>1.02</v>
      </c>
      <c r="I38" s="24">
        <f t="shared" si="5"/>
        <v>1.0099999999999998</v>
      </c>
      <c r="J38" s="24">
        <f t="shared" si="5"/>
        <v>1.0499999999999998</v>
      </c>
      <c r="K38" s="24">
        <f t="shared" si="5"/>
        <v>1.0300000000000002</v>
      </c>
      <c r="L38" s="72">
        <f t="shared" si="5"/>
        <v>1.0600000000000005</v>
      </c>
      <c r="M38" s="71"/>
      <c r="N38" s="22">
        <f t="shared" si="6"/>
        <v>0.31000000000000005</v>
      </c>
      <c r="O38" s="22">
        <f t="shared" si="6"/>
        <v>0.30000000000000027</v>
      </c>
      <c r="P38" s="22">
        <f t="shared" si="6"/>
        <v>0.31000000000000005</v>
      </c>
      <c r="Q38" s="22">
        <f t="shared" si="6"/>
        <v>0.25</v>
      </c>
      <c r="R38" s="22">
        <f t="shared" si="6"/>
        <v>0.25</v>
      </c>
      <c r="S38" s="22">
        <f t="shared" si="6"/>
        <v>0.27</v>
      </c>
      <c r="T38" s="22">
        <f t="shared" si="6"/>
        <v>0.30000000000000027</v>
      </c>
      <c r="U38" s="22">
        <f t="shared" si="6"/>
        <v>0.2799999999999998</v>
      </c>
      <c r="V38" s="22">
        <f t="shared" si="6"/>
        <v>0.31000000000000005</v>
      </c>
      <c r="W38" s="70">
        <f t="shared" si="6"/>
        <v>0.28000000000000025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0.39999999999999947</v>
      </c>
      <c r="C39" s="54">
        <f t="shared" si="4"/>
        <v>0.32000000000000028</v>
      </c>
      <c r="D39" s="54">
        <f t="shared" si="4"/>
        <v>0.33000000000000007</v>
      </c>
      <c r="E39" s="54">
        <f t="shared" si="4"/>
        <v>0.34999999999999964</v>
      </c>
      <c r="F39" s="56">
        <f t="shared" si="4"/>
        <v>0.35000000000000053</v>
      </c>
      <c r="G39" s="71"/>
      <c r="H39" s="24">
        <f t="shared" si="5"/>
        <v>1.0500000000000003</v>
      </c>
      <c r="I39" s="24">
        <f t="shared" si="5"/>
        <v>1.0599999999999996</v>
      </c>
      <c r="J39" s="24">
        <f t="shared" si="5"/>
        <v>1.04</v>
      </c>
      <c r="K39" s="24">
        <f t="shared" si="5"/>
        <v>1.0200000000000005</v>
      </c>
      <c r="L39" s="72">
        <f t="shared" si="5"/>
        <v>0.9399999999999995</v>
      </c>
      <c r="M39" s="71"/>
      <c r="N39" s="22">
        <f t="shared" si="6"/>
        <v>0.2799999999999998</v>
      </c>
      <c r="O39" s="22">
        <f t="shared" si="6"/>
        <v>0.2799999999999998</v>
      </c>
      <c r="P39" s="22">
        <f t="shared" si="6"/>
        <v>0.30000000000000027</v>
      </c>
      <c r="Q39" s="22">
        <f t="shared" si="6"/>
        <v>0.28000000000000025</v>
      </c>
      <c r="R39" s="22">
        <f t="shared" si="6"/>
        <v>0.25</v>
      </c>
      <c r="S39" s="22">
        <f t="shared" si="6"/>
        <v>0.23999999999999977</v>
      </c>
      <c r="T39" s="22">
        <f t="shared" si="6"/>
        <v>0.25999999999999979</v>
      </c>
      <c r="U39" s="22">
        <f t="shared" si="6"/>
        <v>0.31000000000000005</v>
      </c>
      <c r="V39" s="22">
        <f t="shared" si="6"/>
        <v>0.26000000000000023</v>
      </c>
      <c r="W39" s="70">
        <f t="shared" si="6"/>
        <v>0.29000000000000004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0.29000000000000004</v>
      </c>
      <c r="C40" s="58">
        <f t="shared" si="4"/>
        <v>0.37999999999999989</v>
      </c>
      <c r="D40" s="58">
        <f t="shared" si="4"/>
        <v>0.41999999999999993</v>
      </c>
      <c r="E40" s="58">
        <f t="shared" si="4"/>
        <v>0.39999999999999947</v>
      </c>
      <c r="F40" s="59">
        <f t="shared" si="4"/>
        <v>0.4399999999999995</v>
      </c>
      <c r="G40" s="73"/>
      <c r="H40" s="36">
        <f t="shared" si="5"/>
        <v>1.0100000000000002</v>
      </c>
      <c r="I40" s="36">
        <f t="shared" si="5"/>
        <v>0.95999999999999952</v>
      </c>
      <c r="J40" s="36">
        <f t="shared" si="5"/>
        <v>0.96999999999999975</v>
      </c>
      <c r="K40" s="36">
        <f t="shared" si="5"/>
        <v>1.0499999999999998</v>
      </c>
      <c r="L40" s="74">
        <f t="shared" si="5"/>
        <v>0.98000000000000043</v>
      </c>
      <c r="M40" s="73"/>
      <c r="N40" s="36">
        <f t="shared" si="6"/>
        <v>0.2799999999999998</v>
      </c>
      <c r="O40" s="36">
        <f t="shared" si="6"/>
        <v>0.28000000000000025</v>
      </c>
      <c r="P40" s="36">
        <f t="shared" si="6"/>
        <v>0.28000000000000025</v>
      </c>
      <c r="Q40" s="36">
        <f t="shared" si="6"/>
        <v>0.30000000000000027</v>
      </c>
      <c r="R40" s="36">
        <f t="shared" si="6"/>
        <v>0.25</v>
      </c>
      <c r="S40" s="36">
        <f t="shared" si="6"/>
        <v>0.31000000000000005</v>
      </c>
      <c r="T40" s="36">
        <f t="shared" si="6"/>
        <v>0.29000000000000004</v>
      </c>
      <c r="U40" s="36">
        <f t="shared" si="6"/>
        <v>0.30000000000000027</v>
      </c>
      <c r="V40" s="36">
        <f t="shared" si="6"/>
        <v>0.50000000000000022</v>
      </c>
      <c r="W40" s="74">
        <f t="shared" si="6"/>
        <v>0.31000000000000005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0.39919999999999989</v>
      </c>
      <c r="C41" s="64" t="s">
        <v>51</v>
      </c>
      <c r="D41" s="60">
        <f>MAX(B31:F35)-MIN(B31:F35)</f>
        <v>0.20000000000000018</v>
      </c>
      <c r="E41" s="64" t="s">
        <v>50</v>
      </c>
      <c r="F41" s="61">
        <f>B41/(0.975/E26)</f>
        <v>0.69604102564102555</v>
      </c>
      <c r="G41" s="82" t="s">
        <v>65</v>
      </c>
      <c r="H41" s="60">
        <f>AVERAGE(H31:L35)</f>
        <v>1.32</v>
      </c>
      <c r="I41" s="64" t="s">
        <v>51</v>
      </c>
      <c r="J41" s="60">
        <f>MAX(H31:L35)-MIN(H31:L35)</f>
        <v>0.17000000000000037</v>
      </c>
      <c r="K41" s="64" t="s">
        <v>50</v>
      </c>
      <c r="L41" s="61">
        <f>H41/(1.944/K26)</f>
        <v>0.95061728395061729</v>
      </c>
      <c r="M41" s="82" t="s">
        <v>65</v>
      </c>
      <c r="N41" s="60">
        <f>AVERAGE(N31:W35)</f>
        <v>0.28980000000000017</v>
      </c>
      <c r="O41" s="64" t="s">
        <v>51</v>
      </c>
      <c r="P41" s="60">
        <f>MAX(N31:W35)-MIN(N31:W35)</f>
        <v>0.18999999999999995</v>
      </c>
      <c r="Q41" s="64" t="s">
        <v>50</v>
      </c>
      <c r="R41" s="78">
        <f>N41/(0.975/Q26)</f>
        <v>0.44584615384615411</v>
      </c>
      <c r="S41" s="79" t="s">
        <v>60</v>
      </c>
      <c r="T41" s="80">
        <f>1-(P41/2*N41)</f>
        <v>0.97246900000000003</v>
      </c>
      <c r="U41" s="84" t="s">
        <v>62</v>
      </c>
      <c r="V41" s="86">
        <f>MAX(N31:W40)-MIN(N31:W40)</f>
        <v>0.30999999999999983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0.38650000000000007</v>
      </c>
      <c r="C42" s="65" t="s">
        <v>51</v>
      </c>
      <c r="D42" s="62">
        <f>MAX(B36:F40)-MIN(B36:F40)</f>
        <v>0.1800000000000006</v>
      </c>
      <c r="E42" s="65" t="s">
        <v>50</v>
      </c>
      <c r="F42" s="63">
        <f>B42/(0.975/E26)</f>
        <v>0.673897435897436</v>
      </c>
      <c r="G42" s="83" t="s">
        <v>64</v>
      </c>
      <c r="H42" s="62">
        <f>AVERAGE(H37:L40)</f>
        <v>1.03</v>
      </c>
      <c r="I42" s="65" t="s">
        <v>51</v>
      </c>
      <c r="J42" s="62">
        <f>MAX(H36:L40)-MIN(H36:L40)</f>
        <v>0.16000000000000014</v>
      </c>
      <c r="K42" s="65" t="s">
        <v>50</v>
      </c>
      <c r="L42" s="63">
        <f>H42/(1.944/K26)</f>
        <v>0.74176954732510292</v>
      </c>
      <c r="M42" s="83" t="s">
        <v>64</v>
      </c>
      <c r="N42" s="62">
        <f>AVERAGE(N37:W40)</f>
        <v>0.28975000000000012</v>
      </c>
      <c r="O42" s="65" t="s">
        <v>51</v>
      </c>
      <c r="P42" s="62">
        <f>MAX(N36:W40)-MIN(N36:W40)</f>
        <v>0.27000000000000024</v>
      </c>
      <c r="Q42" s="65" t="s">
        <v>50</v>
      </c>
      <c r="R42" s="75">
        <f>N42/(0.975/Q26)</f>
        <v>0.44576923076923092</v>
      </c>
      <c r="S42" s="76" t="s">
        <v>60</v>
      </c>
      <c r="T42" s="81">
        <f>1-(P42/2*N42)</f>
        <v>0.96088374999999993</v>
      </c>
      <c r="U42" s="85" t="s">
        <v>63</v>
      </c>
      <c r="V42" s="87">
        <f>1-(V41/2*AVERAGE(N41:N42))</f>
        <v>0.95508487500000006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30:F30"/>
    <mergeCell ref="G30:L30"/>
    <mergeCell ref="M30:W30"/>
    <mergeCell ref="X30:AH30"/>
    <mergeCell ref="W41:W42"/>
    <mergeCell ref="AH41:AH42"/>
    <mergeCell ref="A28:B28"/>
    <mergeCell ref="C28:F28"/>
    <mergeCell ref="A29:F29"/>
    <mergeCell ref="G29:L29"/>
    <mergeCell ref="M29:W29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</mergeCells>
  <phoneticPr fontId="13" type="noConversion"/>
  <conditionalFormatting sqref="E25">
    <cfRule type="cellIs" dxfId="497" priority="7" operator="notBetween">
      <formula>0.2</formula>
      <formula>0.404</formula>
    </cfRule>
  </conditionalFormatting>
  <conditionalFormatting sqref="E27">
    <cfRule type="cellIs" dxfId="496" priority="8" operator="notBetween">
      <formula>0.38</formula>
      <formula>0.72</formula>
    </cfRule>
  </conditionalFormatting>
  <conditionalFormatting sqref="K25">
    <cfRule type="cellIs" dxfId="495" priority="6" operator="notBetween">
      <formula>0.77</formula>
      <formula>0.91</formula>
    </cfRule>
  </conditionalFormatting>
  <conditionalFormatting sqref="K27">
    <cfRule type="cellIs" dxfId="494" priority="5" operator="notBetween">
      <formula>0.68</formula>
      <formula>0.82</formula>
    </cfRule>
  </conditionalFormatting>
  <conditionalFormatting sqref="Q25">
    <cfRule type="cellIs" dxfId="493" priority="3" operator="notBetween">
      <formula>0.77</formula>
      <formula>0.91</formula>
    </cfRule>
  </conditionalFormatting>
  <conditionalFormatting sqref="Q27:R27">
    <cfRule type="cellIs" dxfId="492" priority="2" operator="notBetween">
      <formula>0.38</formula>
      <formula>0.72</formula>
    </cfRule>
  </conditionalFormatting>
  <conditionalFormatting sqref="AB25">
    <cfRule type="cellIs" dxfId="491" priority="4" operator="notBetween">
      <formula>0.77</formula>
      <formula>0.91</formula>
    </cfRule>
  </conditionalFormatting>
  <conditionalFormatting sqref="AB27:AC27">
    <cfRule type="cellIs" dxfId="490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FD4D-E12A-418B-94CE-438BD8CE996F}">
  <dimension ref="A1:AH43"/>
  <sheetViews>
    <sheetView zoomScale="120" zoomScaleNormal="120" workbookViewId="0">
      <selection activeCell="B23" sqref="B23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5.19</v>
      </c>
      <c r="C3" s="20">
        <v>5.28</v>
      </c>
      <c r="D3" s="20">
        <v>5.25</v>
      </c>
      <c r="E3" s="20">
        <v>5.09</v>
      </c>
      <c r="F3" s="30">
        <v>4.95</v>
      </c>
      <c r="G3" s="23" t="s">
        <v>3</v>
      </c>
      <c r="H3" s="20">
        <v>5.22</v>
      </c>
      <c r="I3" s="20">
        <v>5.43</v>
      </c>
      <c r="J3" s="20">
        <v>5.24</v>
      </c>
      <c r="K3" s="20">
        <v>5.1100000000000003</v>
      </c>
      <c r="L3" s="30">
        <v>5.13</v>
      </c>
      <c r="M3" s="23" t="s">
        <v>3</v>
      </c>
      <c r="N3" s="20"/>
      <c r="O3" s="20"/>
      <c r="P3" s="20"/>
      <c r="Q3" s="20"/>
      <c r="R3" s="20"/>
      <c r="S3" s="20"/>
      <c r="T3" s="20"/>
      <c r="U3" s="20"/>
      <c r="V3" s="20"/>
      <c r="W3" s="30"/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5.08</v>
      </c>
      <c r="C4" s="11">
        <v>5.22</v>
      </c>
      <c r="D4" s="11">
        <v>5.18</v>
      </c>
      <c r="E4" s="11">
        <v>5.08</v>
      </c>
      <c r="F4" s="29">
        <v>5.03</v>
      </c>
      <c r="G4" s="25"/>
      <c r="H4" s="20">
        <v>5.22</v>
      </c>
      <c r="I4" s="11">
        <v>5.22</v>
      </c>
      <c r="J4" s="11">
        <v>5.25</v>
      </c>
      <c r="K4" s="11">
        <v>5.0199999999999996</v>
      </c>
      <c r="L4" s="29">
        <v>5.01</v>
      </c>
      <c r="M4" s="25"/>
      <c r="N4" s="20"/>
      <c r="O4" s="11"/>
      <c r="P4" s="11"/>
      <c r="Q4" s="11"/>
      <c r="R4" s="11"/>
      <c r="S4" s="11"/>
      <c r="T4" s="11"/>
      <c r="U4" s="11"/>
      <c r="V4" s="11"/>
      <c r="W4" s="29"/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5.2</v>
      </c>
      <c r="C5" s="11">
        <v>5.23</v>
      </c>
      <c r="D5" s="11">
        <v>5.25</v>
      </c>
      <c r="E5" s="11">
        <v>5.18</v>
      </c>
      <c r="F5" s="29">
        <v>5.07</v>
      </c>
      <c r="G5" s="25"/>
      <c r="H5" s="20">
        <v>5.0199999999999996</v>
      </c>
      <c r="I5" s="11">
        <v>5.23</v>
      </c>
      <c r="J5" s="11">
        <v>5.21</v>
      </c>
      <c r="K5" s="11">
        <v>5.1100000000000003</v>
      </c>
      <c r="L5" s="29">
        <v>5.04</v>
      </c>
      <c r="M5" s="25"/>
      <c r="N5" s="20"/>
      <c r="O5" s="11"/>
      <c r="P5" s="11"/>
      <c r="Q5" s="11"/>
      <c r="R5" s="11"/>
      <c r="S5" s="11"/>
      <c r="T5" s="11"/>
      <c r="U5" s="11"/>
      <c r="V5" s="11"/>
      <c r="W5" s="29"/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5.15</v>
      </c>
      <c r="C6" s="11">
        <v>5.28</v>
      </c>
      <c r="D6" s="11">
        <v>5.19</v>
      </c>
      <c r="E6" s="11">
        <v>5.0999999999999996</v>
      </c>
      <c r="F6" s="29">
        <v>5.0599999999999996</v>
      </c>
      <c r="G6" s="25"/>
      <c r="H6" s="20">
        <v>5.16</v>
      </c>
      <c r="I6" s="11">
        <v>5.24</v>
      </c>
      <c r="J6" s="11">
        <v>5.25</v>
      </c>
      <c r="K6" s="11">
        <v>5.04</v>
      </c>
      <c r="L6" s="29">
        <v>5.0199999999999996</v>
      </c>
      <c r="M6" s="25"/>
      <c r="N6" s="20"/>
      <c r="O6" s="11"/>
      <c r="P6" s="11"/>
      <c r="Q6" s="11"/>
      <c r="R6" s="11"/>
      <c r="S6" s="11"/>
      <c r="T6" s="11"/>
      <c r="U6" s="11"/>
      <c r="V6" s="11"/>
      <c r="W6" s="29"/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5.24</v>
      </c>
      <c r="C7" s="11">
        <v>5.24</v>
      </c>
      <c r="D7" s="11">
        <v>5.17</v>
      </c>
      <c r="E7" s="11">
        <v>5.1100000000000003</v>
      </c>
      <c r="F7" s="29">
        <v>4.97</v>
      </c>
      <c r="G7" s="25"/>
      <c r="H7" s="20">
        <v>5.0999999999999996</v>
      </c>
      <c r="I7" s="11">
        <v>5.17</v>
      </c>
      <c r="J7" s="11">
        <v>5.15</v>
      </c>
      <c r="K7" s="11">
        <v>5.07</v>
      </c>
      <c r="L7" s="29">
        <v>5.07</v>
      </c>
      <c r="M7" s="25"/>
      <c r="N7" s="20"/>
      <c r="O7" s="11"/>
      <c r="P7" s="11"/>
      <c r="Q7" s="11"/>
      <c r="R7" s="11"/>
      <c r="S7" s="11"/>
      <c r="T7" s="11"/>
      <c r="U7" s="11"/>
      <c r="V7" s="11"/>
      <c r="W7" s="29"/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5.14</v>
      </c>
      <c r="C8" s="11">
        <v>5.21</v>
      </c>
      <c r="D8" s="11">
        <v>5.05</v>
      </c>
      <c r="E8" s="11">
        <v>4.9000000000000004</v>
      </c>
      <c r="F8" s="29">
        <v>4.78</v>
      </c>
      <c r="G8" s="25" t="s">
        <v>4</v>
      </c>
      <c r="H8" s="11">
        <v>5.21</v>
      </c>
      <c r="I8" s="11">
        <v>5.12</v>
      </c>
      <c r="J8" s="11">
        <v>5.0199999999999996</v>
      </c>
      <c r="K8" s="11">
        <v>4.6900000000000004</v>
      </c>
      <c r="L8" s="29">
        <v>4.76</v>
      </c>
      <c r="M8" s="25" t="s">
        <v>4</v>
      </c>
      <c r="N8" s="11"/>
      <c r="O8" s="11"/>
      <c r="P8" s="11"/>
      <c r="Q8" s="11"/>
      <c r="R8" s="11"/>
      <c r="S8" s="11"/>
      <c r="T8" s="11"/>
      <c r="U8" s="11"/>
      <c r="V8" s="11"/>
      <c r="W8" s="29"/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5.22</v>
      </c>
      <c r="C9" s="11">
        <v>5.28</v>
      </c>
      <c r="D9" s="11">
        <v>5.15</v>
      </c>
      <c r="E9" s="11">
        <v>4.8600000000000003</v>
      </c>
      <c r="F9" s="29">
        <v>4.7699999999999996</v>
      </c>
      <c r="G9" s="31"/>
      <c r="H9" s="11">
        <v>5.13</v>
      </c>
      <c r="I9" s="11">
        <v>5.19</v>
      </c>
      <c r="J9" s="11">
        <v>5.1100000000000003</v>
      </c>
      <c r="K9" s="11">
        <v>4.8600000000000003</v>
      </c>
      <c r="L9" s="29">
        <v>4.7300000000000004</v>
      </c>
      <c r="M9" s="31"/>
      <c r="N9" s="11"/>
      <c r="O9" s="11"/>
      <c r="P9" s="11"/>
      <c r="Q9" s="11"/>
      <c r="R9" s="11"/>
      <c r="S9" s="11"/>
      <c r="T9" s="11"/>
      <c r="U9" s="11"/>
      <c r="V9" s="11"/>
      <c r="W9" s="29"/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5.16</v>
      </c>
      <c r="C10" s="32">
        <v>5.12</v>
      </c>
      <c r="D10" s="32">
        <v>5.13</v>
      </c>
      <c r="E10" s="32">
        <v>4.92</v>
      </c>
      <c r="F10" s="34">
        <v>4.88</v>
      </c>
      <c r="G10" s="23"/>
      <c r="H10" s="32">
        <v>5.21</v>
      </c>
      <c r="I10" s="32">
        <v>5.34</v>
      </c>
      <c r="J10" s="32">
        <v>5.09</v>
      </c>
      <c r="K10" s="32">
        <v>4.95</v>
      </c>
      <c r="L10" s="34">
        <v>4.93</v>
      </c>
      <c r="M10" s="23"/>
      <c r="N10" s="32"/>
      <c r="O10" s="32"/>
      <c r="P10" s="32"/>
      <c r="Q10" s="32"/>
      <c r="R10" s="32"/>
      <c r="S10" s="32"/>
      <c r="T10" s="32"/>
      <c r="U10" s="32"/>
      <c r="V10" s="32"/>
      <c r="W10" s="34"/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5.27</v>
      </c>
      <c r="C11" s="11">
        <v>5.28</v>
      </c>
      <c r="D11" s="11">
        <v>5.07</v>
      </c>
      <c r="E11" s="11">
        <v>4.9000000000000004</v>
      </c>
      <c r="F11" s="29">
        <v>4.79</v>
      </c>
      <c r="G11" s="25"/>
      <c r="H11" s="11">
        <v>5.27</v>
      </c>
      <c r="I11" s="11">
        <v>5.38</v>
      </c>
      <c r="J11" s="11">
        <v>5.08</v>
      </c>
      <c r="K11" s="11">
        <v>5.03</v>
      </c>
      <c r="L11" s="29">
        <v>4.92</v>
      </c>
      <c r="M11" s="25"/>
      <c r="N11" s="11"/>
      <c r="O11" s="11"/>
      <c r="P11" s="11"/>
      <c r="Q11" s="11"/>
      <c r="R11" s="11"/>
      <c r="S11" s="11"/>
      <c r="T11" s="11"/>
      <c r="U11" s="11"/>
      <c r="V11" s="11"/>
      <c r="W11" s="29"/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5.29</v>
      </c>
      <c r="C12" s="21">
        <v>5.26</v>
      </c>
      <c r="D12" s="21">
        <v>5.24</v>
      </c>
      <c r="E12" s="21">
        <v>4.84</v>
      </c>
      <c r="F12" s="26">
        <v>4.8</v>
      </c>
      <c r="G12" s="33"/>
      <c r="H12" s="21">
        <v>5.28</v>
      </c>
      <c r="I12" s="21">
        <v>5.19</v>
      </c>
      <c r="J12" s="21">
        <v>5.0599999999999996</v>
      </c>
      <c r="K12" s="21">
        <v>4.8499999999999996</v>
      </c>
      <c r="L12" s="26">
        <v>4.83</v>
      </c>
      <c r="M12" s="33"/>
      <c r="N12" s="21"/>
      <c r="O12" s="21"/>
      <c r="P12" s="21"/>
      <c r="Q12" s="21"/>
      <c r="R12" s="21"/>
      <c r="S12" s="21"/>
      <c r="T12" s="21"/>
      <c r="U12" s="21"/>
      <c r="V12" s="21"/>
      <c r="W12" s="26"/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4.79</v>
      </c>
      <c r="C13" s="22">
        <v>4.82</v>
      </c>
      <c r="D13" s="22">
        <v>4.8600000000000003</v>
      </c>
      <c r="E13" s="22">
        <v>4.66</v>
      </c>
      <c r="F13" s="27">
        <v>4.6399999999999997</v>
      </c>
      <c r="G13" s="23" t="s">
        <v>54</v>
      </c>
      <c r="H13" s="22">
        <v>3.98</v>
      </c>
      <c r="I13" s="22">
        <v>4.08</v>
      </c>
      <c r="J13" s="22">
        <v>4.05</v>
      </c>
      <c r="K13" s="22">
        <v>3.91</v>
      </c>
      <c r="L13" s="27">
        <v>3.78</v>
      </c>
      <c r="M13" s="23" t="s">
        <v>56</v>
      </c>
      <c r="N13" s="22"/>
      <c r="O13" s="22"/>
      <c r="P13" s="22"/>
      <c r="Q13" s="22"/>
      <c r="R13" s="22"/>
      <c r="S13" s="22"/>
      <c r="T13" s="22"/>
      <c r="U13" s="22"/>
      <c r="V13" s="22"/>
      <c r="W13" s="27"/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4.79</v>
      </c>
      <c r="C14" s="24">
        <v>4.8600000000000003</v>
      </c>
      <c r="D14" s="24">
        <v>4.92</v>
      </c>
      <c r="E14" s="24">
        <v>4.72</v>
      </c>
      <c r="F14" s="28">
        <v>4.7</v>
      </c>
      <c r="G14" s="25"/>
      <c r="H14" s="24">
        <v>4</v>
      </c>
      <c r="I14" s="24">
        <v>4.01</v>
      </c>
      <c r="J14" s="24">
        <v>3.9689999999999999</v>
      </c>
      <c r="K14" s="24">
        <v>3.8</v>
      </c>
      <c r="L14" s="28">
        <v>3.8</v>
      </c>
      <c r="M14" s="25"/>
      <c r="N14" s="24"/>
      <c r="O14" s="24"/>
      <c r="P14" s="24"/>
      <c r="Q14" s="24"/>
      <c r="R14" s="24"/>
      <c r="S14" s="24"/>
      <c r="T14" s="24"/>
      <c r="U14" s="24"/>
      <c r="V14" s="24"/>
      <c r="W14" s="28"/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4.8899999999999997</v>
      </c>
      <c r="C15" s="24">
        <v>4.8600000000000003</v>
      </c>
      <c r="D15" s="24">
        <v>4.91</v>
      </c>
      <c r="E15" s="24">
        <v>4.78</v>
      </c>
      <c r="F15" s="28">
        <v>4.75</v>
      </c>
      <c r="G15" s="25"/>
      <c r="H15" s="24">
        <v>3.95</v>
      </c>
      <c r="I15" s="24">
        <v>4.01</v>
      </c>
      <c r="J15" s="24">
        <v>3.99</v>
      </c>
      <c r="K15" s="24">
        <v>3.86</v>
      </c>
      <c r="L15" s="28">
        <v>3.85</v>
      </c>
      <c r="M15" s="25"/>
      <c r="N15" s="24"/>
      <c r="O15" s="24"/>
      <c r="P15" s="24"/>
      <c r="Q15" s="24"/>
      <c r="R15" s="24"/>
      <c r="S15" s="24"/>
      <c r="T15" s="24"/>
      <c r="U15" s="24"/>
      <c r="V15" s="24"/>
      <c r="W15" s="28"/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4.83</v>
      </c>
      <c r="C16" s="24">
        <v>4.8899999999999997</v>
      </c>
      <c r="D16" s="24">
        <v>4.8899999999999997</v>
      </c>
      <c r="E16" s="24">
        <v>4.75</v>
      </c>
      <c r="F16" s="28">
        <v>4.7300000000000004</v>
      </c>
      <c r="G16" s="25"/>
      <c r="H16" s="24">
        <v>3.96</v>
      </c>
      <c r="I16" s="24">
        <v>3.98</v>
      </c>
      <c r="J16" s="24">
        <v>3.97</v>
      </c>
      <c r="K16" s="24">
        <v>3.81</v>
      </c>
      <c r="L16" s="28">
        <v>3.8</v>
      </c>
      <c r="M16" s="25"/>
      <c r="N16" s="24"/>
      <c r="O16" s="24"/>
      <c r="P16" s="24"/>
      <c r="Q16" s="24"/>
      <c r="R16" s="24"/>
      <c r="S16" s="24"/>
      <c r="T16" s="24"/>
      <c r="U16" s="24"/>
      <c r="V16" s="24"/>
      <c r="W16" s="28"/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4.82</v>
      </c>
      <c r="C17" s="24">
        <v>4.8600000000000003</v>
      </c>
      <c r="D17" s="24">
        <v>4.82</v>
      </c>
      <c r="E17" s="24">
        <v>4.71</v>
      </c>
      <c r="F17" s="28">
        <v>4.6399999999999997</v>
      </c>
      <c r="G17" s="25"/>
      <c r="H17" s="24">
        <v>3.92</v>
      </c>
      <c r="I17" s="24">
        <v>3.93</v>
      </c>
      <c r="J17" s="24">
        <v>3.87</v>
      </c>
      <c r="K17" s="24">
        <v>3.83</v>
      </c>
      <c r="L17" s="28">
        <v>3.81</v>
      </c>
      <c r="M17" s="25"/>
      <c r="N17" s="24"/>
      <c r="O17" s="24"/>
      <c r="P17" s="24"/>
      <c r="Q17" s="24"/>
      <c r="R17" s="24"/>
      <c r="S17" s="24"/>
      <c r="T17" s="24"/>
      <c r="U17" s="24"/>
      <c r="V17" s="24"/>
      <c r="W17" s="28"/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4.8</v>
      </c>
      <c r="C18" s="24">
        <v>4.83</v>
      </c>
      <c r="D18" s="24">
        <v>4.8099999999999996</v>
      </c>
      <c r="E18" s="24">
        <v>4.55</v>
      </c>
      <c r="F18" s="28">
        <v>4.45</v>
      </c>
      <c r="G18" s="25" t="s">
        <v>61</v>
      </c>
      <c r="H18" s="24">
        <v>4.1500000000000004</v>
      </c>
      <c r="I18" s="24">
        <v>4.21</v>
      </c>
      <c r="J18" s="24">
        <v>4.08</v>
      </c>
      <c r="K18" s="24">
        <v>3.8</v>
      </c>
      <c r="L18" s="28">
        <v>3.77</v>
      </c>
      <c r="M18" s="25" t="s">
        <v>57</v>
      </c>
      <c r="N18" s="24"/>
      <c r="O18" s="24"/>
      <c r="P18" s="24"/>
      <c r="Q18" s="24"/>
      <c r="R18" s="24"/>
      <c r="S18" s="24"/>
      <c r="T18" s="24"/>
      <c r="U18" s="24"/>
      <c r="V18" s="24"/>
      <c r="W18" s="28"/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4.87</v>
      </c>
      <c r="C19" s="24">
        <v>4.8600000000000003</v>
      </c>
      <c r="D19" s="24">
        <v>4.7699999999999996</v>
      </c>
      <c r="E19" s="24">
        <v>4.55</v>
      </c>
      <c r="F19" s="28">
        <v>4.47</v>
      </c>
      <c r="G19" s="25"/>
      <c r="H19" s="24">
        <v>4.21</v>
      </c>
      <c r="I19" s="24">
        <v>4.2300000000000004</v>
      </c>
      <c r="J19" s="24">
        <v>4.1399999999999997</v>
      </c>
      <c r="K19" s="24">
        <v>3.83</v>
      </c>
      <c r="L19" s="28">
        <v>3.79</v>
      </c>
      <c r="M19" s="25"/>
      <c r="N19" s="24"/>
      <c r="O19" s="24"/>
      <c r="P19" s="24"/>
      <c r="Q19" s="24"/>
      <c r="R19" s="24"/>
      <c r="S19" s="24"/>
      <c r="T19" s="24"/>
      <c r="U19" s="24"/>
      <c r="V19" s="24"/>
      <c r="W19" s="28"/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4.83</v>
      </c>
      <c r="C20" s="24">
        <v>4.8099999999999996</v>
      </c>
      <c r="D20" s="24">
        <v>4.7300000000000004</v>
      </c>
      <c r="E20" s="24">
        <v>4.5199999999999996</v>
      </c>
      <c r="F20" s="28">
        <v>4.49</v>
      </c>
      <c r="G20" s="25"/>
      <c r="H20" s="24">
        <v>4.1900000000000004</v>
      </c>
      <c r="I20" s="24">
        <v>4.38</v>
      </c>
      <c r="J20" s="24">
        <v>4.2</v>
      </c>
      <c r="K20" s="24">
        <v>3.9</v>
      </c>
      <c r="L20" s="28">
        <v>3.83</v>
      </c>
      <c r="M20" s="25"/>
      <c r="N20" s="24"/>
      <c r="O20" s="24"/>
      <c r="P20" s="24"/>
      <c r="Q20" s="24"/>
      <c r="R20" s="24"/>
      <c r="S20" s="24"/>
      <c r="T20" s="24"/>
      <c r="U20" s="24"/>
      <c r="V20" s="24"/>
      <c r="W20" s="28"/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4.8899999999999997</v>
      </c>
      <c r="C21" s="24">
        <v>4.8499999999999996</v>
      </c>
      <c r="D21" s="24">
        <v>4.75</v>
      </c>
      <c r="E21" s="24">
        <v>4.5599999999999996</v>
      </c>
      <c r="F21" s="28">
        <v>4.4800000000000004</v>
      </c>
      <c r="G21" s="25"/>
      <c r="H21" s="24">
        <v>4.3</v>
      </c>
      <c r="I21" s="24">
        <v>4.28</v>
      </c>
      <c r="J21" s="24">
        <v>4.18</v>
      </c>
      <c r="K21" s="24">
        <v>3.98</v>
      </c>
      <c r="L21" s="28">
        <v>3.96</v>
      </c>
      <c r="M21" s="25"/>
      <c r="N21" s="24"/>
      <c r="O21" s="24"/>
      <c r="P21" s="24"/>
      <c r="Q21" s="24"/>
      <c r="R21" s="24"/>
      <c r="S21" s="24"/>
      <c r="T21" s="24"/>
      <c r="U21" s="24"/>
      <c r="V21" s="24"/>
      <c r="W21" s="28"/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4.8899999999999997</v>
      </c>
      <c r="C22" s="24">
        <v>4.84</v>
      </c>
      <c r="D22" s="24">
        <v>4.75</v>
      </c>
      <c r="E22" s="24">
        <v>4.42</v>
      </c>
      <c r="F22" s="28">
        <v>4.42</v>
      </c>
      <c r="G22" s="25"/>
      <c r="H22" s="24">
        <v>4.2699999999999996</v>
      </c>
      <c r="I22" s="24">
        <v>4.22</v>
      </c>
      <c r="J22" s="24">
        <v>4.07</v>
      </c>
      <c r="K22" s="24">
        <v>3.85</v>
      </c>
      <c r="L22" s="28">
        <v>3.89</v>
      </c>
      <c r="M22" s="25"/>
      <c r="N22" s="24"/>
      <c r="O22" s="24"/>
      <c r="P22" s="24"/>
      <c r="Q22" s="24"/>
      <c r="R22" s="24"/>
      <c r="S22" s="24"/>
      <c r="T22" s="24"/>
      <c r="U22" s="24"/>
      <c r="V22" s="24"/>
      <c r="W22" s="28"/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0.36040000000000028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1.1066200000000008</v>
      </c>
      <c r="L25" s="193"/>
      <c r="M25" s="17" t="s">
        <v>13</v>
      </c>
      <c r="N25" s="17" t="s">
        <v>14</v>
      </c>
      <c r="O25" s="180" t="s">
        <v>15</v>
      </c>
      <c r="P25" s="180"/>
      <c r="Q25" s="193" t="e">
        <f>AVERAGE(N3:W12)-AVERAGE(N13:W22)</f>
        <v>#DIV/0!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0.62838974358974409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0.79694855967078249</v>
      </c>
      <c r="L27" s="198"/>
      <c r="M27" s="17" t="s">
        <v>19</v>
      </c>
      <c r="N27" s="17" t="s">
        <v>20</v>
      </c>
      <c r="O27" s="197" t="s">
        <v>21</v>
      </c>
      <c r="P27" s="197"/>
      <c r="Q27" s="198" t="e">
        <f>(Q25/(0.975/Q26))</f>
        <v>#DIV/0!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0.40000000000000036</v>
      </c>
      <c r="C31" s="67">
        <f t="shared" ref="C31:F31" si="0">C3-C13</f>
        <v>0.45999999999999996</v>
      </c>
      <c r="D31" s="67">
        <f t="shared" si="0"/>
        <v>0.38999999999999968</v>
      </c>
      <c r="E31" s="67">
        <f t="shared" si="0"/>
        <v>0.42999999999999972</v>
      </c>
      <c r="F31" s="68">
        <f t="shared" si="0"/>
        <v>0.3100000000000005</v>
      </c>
      <c r="G31" s="69" t="s">
        <v>54</v>
      </c>
      <c r="H31" s="22">
        <f>H3-H13</f>
        <v>1.2399999999999998</v>
      </c>
      <c r="I31" s="22">
        <f t="shared" ref="I31:L31" si="1">I3-I13</f>
        <v>1.3499999999999996</v>
      </c>
      <c r="J31" s="22">
        <f t="shared" si="1"/>
        <v>1.1900000000000004</v>
      </c>
      <c r="K31" s="22">
        <f t="shared" si="1"/>
        <v>1.2000000000000002</v>
      </c>
      <c r="L31" s="70">
        <f t="shared" si="1"/>
        <v>1.35</v>
      </c>
      <c r="M31" s="69" t="s">
        <v>56</v>
      </c>
      <c r="N31" s="22">
        <f>N3-N13</f>
        <v>0</v>
      </c>
      <c r="O31" s="22">
        <f t="shared" ref="O31:W31" si="2">O3-O13</f>
        <v>0</v>
      </c>
      <c r="P31" s="22">
        <f t="shared" si="2"/>
        <v>0</v>
      </c>
      <c r="Q31" s="22">
        <f t="shared" si="2"/>
        <v>0</v>
      </c>
      <c r="R31" s="22">
        <f t="shared" si="2"/>
        <v>0</v>
      </c>
      <c r="S31" s="22">
        <f t="shared" si="2"/>
        <v>0</v>
      </c>
      <c r="T31" s="22">
        <f t="shared" si="2"/>
        <v>0</v>
      </c>
      <c r="U31" s="22">
        <f t="shared" si="2"/>
        <v>0</v>
      </c>
      <c r="V31" s="22">
        <f t="shared" si="2"/>
        <v>0</v>
      </c>
      <c r="W31" s="70">
        <f t="shared" si="2"/>
        <v>0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0.29000000000000004</v>
      </c>
      <c r="C32" s="54">
        <f t="shared" si="4"/>
        <v>0.35999999999999943</v>
      </c>
      <c r="D32" s="54">
        <f t="shared" si="4"/>
        <v>0.25999999999999979</v>
      </c>
      <c r="E32" s="54">
        <f t="shared" si="4"/>
        <v>0.36000000000000032</v>
      </c>
      <c r="F32" s="56">
        <f t="shared" si="4"/>
        <v>0.33000000000000007</v>
      </c>
      <c r="G32" s="71"/>
      <c r="H32" s="24">
        <f t="shared" ref="H32:L40" si="5">H4-H14</f>
        <v>1.2199999999999998</v>
      </c>
      <c r="I32" s="24">
        <f t="shared" si="5"/>
        <v>1.21</v>
      </c>
      <c r="J32" s="24">
        <f t="shared" si="5"/>
        <v>1.2810000000000001</v>
      </c>
      <c r="K32" s="24">
        <f t="shared" si="5"/>
        <v>1.2199999999999998</v>
      </c>
      <c r="L32" s="72">
        <f t="shared" si="5"/>
        <v>1.21</v>
      </c>
      <c r="M32" s="71"/>
      <c r="N32" s="22">
        <f t="shared" ref="N32:W40" si="6">N4-N14</f>
        <v>0</v>
      </c>
      <c r="O32" s="22">
        <f t="shared" si="6"/>
        <v>0</v>
      </c>
      <c r="P32" s="22">
        <f t="shared" si="6"/>
        <v>0</v>
      </c>
      <c r="Q32" s="22">
        <f t="shared" si="6"/>
        <v>0</v>
      </c>
      <c r="R32" s="22">
        <f t="shared" si="6"/>
        <v>0</v>
      </c>
      <c r="S32" s="22">
        <f t="shared" si="6"/>
        <v>0</v>
      </c>
      <c r="T32" s="22">
        <f t="shared" si="6"/>
        <v>0</v>
      </c>
      <c r="U32" s="22">
        <f t="shared" si="6"/>
        <v>0</v>
      </c>
      <c r="V32" s="22">
        <f t="shared" si="6"/>
        <v>0</v>
      </c>
      <c r="W32" s="70">
        <f t="shared" si="6"/>
        <v>0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0.3100000000000005</v>
      </c>
      <c r="C33" s="54">
        <f t="shared" si="4"/>
        <v>0.37000000000000011</v>
      </c>
      <c r="D33" s="54">
        <f t="shared" si="4"/>
        <v>0.33999999999999986</v>
      </c>
      <c r="E33" s="54">
        <f t="shared" si="4"/>
        <v>0.39999999999999947</v>
      </c>
      <c r="F33" s="56">
        <f t="shared" si="4"/>
        <v>0.32000000000000028</v>
      </c>
      <c r="G33" s="71"/>
      <c r="H33" s="24">
        <f t="shared" si="5"/>
        <v>1.0699999999999994</v>
      </c>
      <c r="I33" s="24">
        <f t="shared" si="5"/>
        <v>1.2200000000000006</v>
      </c>
      <c r="J33" s="24">
        <f t="shared" si="5"/>
        <v>1.2199999999999998</v>
      </c>
      <c r="K33" s="24">
        <f t="shared" si="5"/>
        <v>1.2500000000000004</v>
      </c>
      <c r="L33" s="72">
        <f t="shared" si="5"/>
        <v>1.19</v>
      </c>
      <c r="M33" s="71"/>
      <c r="N33" s="22">
        <f t="shared" si="6"/>
        <v>0</v>
      </c>
      <c r="O33" s="22">
        <f t="shared" si="6"/>
        <v>0</v>
      </c>
      <c r="P33" s="22">
        <f t="shared" si="6"/>
        <v>0</v>
      </c>
      <c r="Q33" s="22">
        <f t="shared" si="6"/>
        <v>0</v>
      </c>
      <c r="R33" s="22">
        <f t="shared" si="6"/>
        <v>0</v>
      </c>
      <c r="S33" s="22">
        <f t="shared" si="6"/>
        <v>0</v>
      </c>
      <c r="T33" s="22">
        <f t="shared" si="6"/>
        <v>0</v>
      </c>
      <c r="U33" s="22">
        <f t="shared" si="6"/>
        <v>0</v>
      </c>
      <c r="V33" s="22">
        <f t="shared" si="6"/>
        <v>0</v>
      </c>
      <c r="W33" s="70">
        <f t="shared" si="6"/>
        <v>0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0.32000000000000028</v>
      </c>
      <c r="C34" s="54">
        <f t="shared" si="4"/>
        <v>0.39000000000000057</v>
      </c>
      <c r="D34" s="54">
        <f t="shared" si="4"/>
        <v>0.30000000000000071</v>
      </c>
      <c r="E34" s="54">
        <f t="shared" si="4"/>
        <v>0.34999999999999964</v>
      </c>
      <c r="F34" s="56">
        <f t="shared" si="4"/>
        <v>0.32999999999999918</v>
      </c>
      <c r="G34" s="71"/>
      <c r="H34" s="24">
        <f t="shared" si="5"/>
        <v>1.2000000000000002</v>
      </c>
      <c r="I34" s="24">
        <f t="shared" si="5"/>
        <v>1.2600000000000002</v>
      </c>
      <c r="J34" s="24">
        <f t="shared" si="5"/>
        <v>1.2799999999999998</v>
      </c>
      <c r="K34" s="24">
        <f t="shared" si="5"/>
        <v>1.23</v>
      </c>
      <c r="L34" s="72">
        <f t="shared" si="5"/>
        <v>1.2199999999999998</v>
      </c>
      <c r="M34" s="71"/>
      <c r="N34" s="22">
        <f t="shared" si="6"/>
        <v>0</v>
      </c>
      <c r="O34" s="22">
        <f t="shared" si="6"/>
        <v>0</v>
      </c>
      <c r="P34" s="22">
        <f t="shared" si="6"/>
        <v>0</v>
      </c>
      <c r="Q34" s="22">
        <f t="shared" si="6"/>
        <v>0</v>
      </c>
      <c r="R34" s="22">
        <f t="shared" si="6"/>
        <v>0</v>
      </c>
      <c r="S34" s="22">
        <f t="shared" si="6"/>
        <v>0</v>
      </c>
      <c r="T34" s="22">
        <f t="shared" si="6"/>
        <v>0</v>
      </c>
      <c r="U34" s="22">
        <f t="shared" si="6"/>
        <v>0</v>
      </c>
      <c r="V34" s="22">
        <f t="shared" si="6"/>
        <v>0</v>
      </c>
      <c r="W34" s="70">
        <f t="shared" si="6"/>
        <v>0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0.41999999999999993</v>
      </c>
      <c r="C35" s="54">
        <f t="shared" si="4"/>
        <v>0.37999999999999989</v>
      </c>
      <c r="D35" s="54">
        <f t="shared" si="4"/>
        <v>0.34999999999999964</v>
      </c>
      <c r="E35" s="54">
        <f t="shared" si="4"/>
        <v>0.40000000000000036</v>
      </c>
      <c r="F35" s="56">
        <f t="shared" si="4"/>
        <v>0.33000000000000007</v>
      </c>
      <c r="G35" s="71"/>
      <c r="H35" s="24">
        <f t="shared" si="5"/>
        <v>1.1799999999999997</v>
      </c>
      <c r="I35" s="24">
        <f t="shared" si="5"/>
        <v>1.2399999999999998</v>
      </c>
      <c r="J35" s="24">
        <f t="shared" si="5"/>
        <v>1.2800000000000002</v>
      </c>
      <c r="K35" s="24">
        <f t="shared" si="5"/>
        <v>1.2400000000000002</v>
      </c>
      <c r="L35" s="72">
        <f t="shared" si="5"/>
        <v>1.2600000000000002</v>
      </c>
      <c r="M35" s="71"/>
      <c r="N35" s="22">
        <f t="shared" si="6"/>
        <v>0</v>
      </c>
      <c r="O35" s="22">
        <f t="shared" si="6"/>
        <v>0</v>
      </c>
      <c r="P35" s="22">
        <f t="shared" si="6"/>
        <v>0</v>
      </c>
      <c r="Q35" s="22">
        <f t="shared" si="6"/>
        <v>0</v>
      </c>
      <c r="R35" s="22">
        <f t="shared" si="6"/>
        <v>0</v>
      </c>
      <c r="S35" s="22">
        <f t="shared" si="6"/>
        <v>0</v>
      </c>
      <c r="T35" s="22">
        <f t="shared" si="6"/>
        <v>0</v>
      </c>
      <c r="U35" s="22">
        <f t="shared" si="6"/>
        <v>0</v>
      </c>
      <c r="V35" s="22">
        <f t="shared" si="6"/>
        <v>0</v>
      </c>
      <c r="W35" s="70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0.33999999999999986</v>
      </c>
      <c r="C36" s="54">
        <f t="shared" si="4"/>
        <v>0.37999999999999989</v>
      </c>
      <c r="D36" s="54">
        <f t="shared" si="4"/>
        <v>0.24000000000000021</v>
      </c>
      <c r="E36" s="54">
        <f t="shared" si="4"/>
        <v>0.35000000000000053</v>
      </c>
      <c r="F36" s="56">
        <f t="shared" si="4"/>
        <v>0.33000000000000007</v>
      </c>
      <c r="G36" s="71" t="s">
        <v>55</v>
      </c>
      <c r="H36" s="24">
        <f t="shared" si="5"/>
        <v>1.0599999999999996</v>
      </c>
      <c r="I36" s="24">
        <f t="shared" si="5"/>
        <v>0.91000000000000014</v>
      </c>
      <c r="J36" s="24">
        <f t="shared" si="5"/>
        <v>0.9399999999999995</v>
      </c>
      <c r="K36" s="24">
        <f t="shared" si="5"/>
        <v>0.89000000000000057</v>
      </c>
      <c r="L36" s="72">
        <f t="shared" si="5"/>
        <v>0.98999999999999977</v>
      </c>
      <c r="M36" s="71" t="s">
        <v>57</v>
      </c>
      <c r="N36" s="22">
        <f t="shared" si="6"/>
        <v>0</v>
      </c>
      <c r="O36" s="22">
        <f t="shared" si="6"/>
        <v>0</v>
      </c>
      <c r="P36" s="22">
        <f t="shared" si="6"/>
        <v>0</v>
      </c>
      <c r="Q36" s="22">
        <f t="shared" si="6"/>
        <v>0</v>
      </c>
      <c r="R36" s="22">
        <f t="shared" si="6"/>
        <v>0</v>
      </c>
      <c r="S36" s="22">
        <f t="shared" si="6"/>
        <v>0</v>
      </c>
      <c r="T36" s="22">
        <f t="shared" si="6"/>
        <v>0</v>
      </c>
      <c r="U36" s="22">
        <f t="shared" si="6"/>
        <v>0</v>
      </c>
      <c r="V36" s="22">
        <f t="shared" si="6"/>
        <v>0</v>
      </c>
      <c r="W36" s="70">
        <f t="shared" si="6"/>
        <v>0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0.34999999999999964</v>
      </c>
      <c r="C37" s="54">
        <f t="shared" si="4"/>
        <v>0.41999999999999993</v>
      </c>
      <c r="D37" s="54">
        <f t="shared" si="4"/>
        <v>0.38000000000000078</v>
      </c>
      <c r="E37" s="54">
        <f t="shared" si="4"/>
        <v>0.3100000000000005</v>
      </c>
      <c r="F37" s="56">
        <f t="shared" si="4"/>
        <v>0.29999999999999982</v>
      </c>
      <c r="G37" s="71"/>
      <c r="H37" s="24">
        <f t="shared" si="5"/>
        <v>0.91999999999999993</v>
      </c>
      <c r="I37" s="24">
        <f t="shared" si="5"/>
        <v>0.96</v>
      </c>
      <c r="J37" s="24">
        <f t="shared" si="5"/>
        <v>0.97000000000000064</v>
      </c>
      <c r="K37" s="24">
        <f t="shared" si="5"/>
        <v>1.0300000000000002</v>
      </c>
      <c r="L37" s="72">
        <f t="shared" si="5"/>
        <v>0.94000000000000039</v>
      </c>
      <c r="M37" s="71"/>
      <c r="N37" s="22">
        <f t="shared" si="6"/>
        <v>0</v>
      </c>
      <c r="O37" s="22">
        <f t="shared" si="6"/>
        <v>0</v>
      </c>
      <c r="P37" s="22">
        <f t="shared" si="6"/>
        <v>0</v>
      </c>
      <c r="Q37" s="22">
        <f t="shared" si="6"/>
        <v>0</v>
      </c>
      <c r="R37" s="22">
        <f t="shared" si="6"/>
        <v>0</v>
      </c>
      <c r="S37" s="22">
        <f t="shared" si="6"/>
        <v>0</v>
      </c>
      <c r="T37" s="22">
        <f t="shared" si="6"/>
        <v>0</v>
      </c>
      <c r="U37" s="22">
        <f t="shared" si="6"/>
        <v>0</v>
      </c>
      <c r="V37" s="22">
        <f t="shared" si="6"/>
        <v>0</v>
      </c>
      <c r="W37" s="70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0.33000000000000007</v>
      </c>
      <c r="C38" s="54">
        <f t="shared" si="4"/>
        <v>0.3100000000000005</v>
      </c>
      <c r="D38" s="54">
        <f t="shared" si="4"/>
        <v>0.39999999999999947</v>
      </c>
      <c r="E38" s="54">
        <f t="shared" si="4"/>
        <v>0.40000000000000036</v>
      </c>
      <c r="F38" s="56">
        <f t="shared" si="4"/>
        <v>0.38999999999999968</v>
      </c>
      <c r="G38" s="71"/>
      <c r="H38" s="24">
        <f t="shared" si="5"/>
        <v>1.0199999999999996</v>
      </c>
      <c r="I38" s="24">
        <f t="shared" si="5"/>
        <v>0.96</v>
      </c>
      <c r="J38" s="24">
        <f t="shared" si="5"/>
        <v>0.88999999999999968</v>
      </c>
      <c r="K38" s="24">
        <f t="shared" si="5"/>
        <v>1.0500000000000003</v>
      </c>
      <c r="L38" s="72">
        <f t="shared" si="5"/>
        <v>1.0999999999999996</v>
      </c>
      <c r="M38" s="71"/>
      <c r="N38" s="22">
        <f t="shared" si="6"/>
        <v>0</v>
      </c>
      <c r="O38" s="22">
        <f t="shared" si="6"/>
        <v>0</v>
      </c>
      <c r="P38" s="22">
        <f t="shared" si="6"/>
        <v>0</v>
      </c>
      <c r="Q38" s="22">
        <f t="shared" si="6"/>
        <v>0</v>
      </c>
      <c r="R38" s="22">
        <f t="shared" si="6"/>
        <v>0</v>
      </c>
      <c r="S38" s="22">
        <f t="shared" si="6"/>
        <v>0</v>
      </c>
      <c r="T38" s="22">
        <f t="shared" si="6"/>
        <v>0</v>
      </c>
      <c r="U38" s="22">
        <f t="shared" si="6"/>
        <v>0</v>
      </c>
      <c r="V38" s="22">
        <f t="shared" si="6"/>
        <v>0</v>
      </c>
      <c r="W38" s="70">
        <f t="shared" si="6"/>
        <v>0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0.37999999999999989</v>
      </c>
      <c r="C39" s="54">
        <f t="shared" si="4"/>
        <v>0.4300000000000006</v>
      </c>
      <c r="D39" s="54">
        <f t="shared" si="4"/>
        <v>0.32000000000000028</v>
      </c>
      <c r="E39" s="54">
        <f t="shared" si="4"/>
        <v>0.34000000000000075</v>
      </c>
      <c r="F39" s="56">
        <f t="shared" si="4"/>
        <v>0.30999999999999961</v>
      </c>
      <c r="G39" s="71"/>
      <c r="H39" s="24">
        <f t="shared" si="5"/>
        <v>0.96999999999999975</v>
      </c>
      <c r="I39" s="24">
        <f t="shared" si="5"/>
        <v>1.0999999999999996</v>
      </c>
      <c r="J39" s="24">
        <f t="shared" si="5"/>
        <v>0.90000000000000036</v>
      </c>
      <c r="K39" s="24">
        <f t="shared" si="5"/>
        <v>1.0500000000000003</v>
      </c>
      <c r="L39" s="72">
        <f t="shared" si="5"/>
        <v>0.96</v>
      </c>
      <c r="M39" s="71"/>
      <c r="N39" s="22">
        <f t="shared" si="6"/>
        <v>0</v>
      </c>
      <c r="O39" s="22">
        <f t="shared" si="6"/>
        <v>0</v>
      </c>
      <c r="P39" s="22">
        <f t="shared" si="6"/>
        <v>0</v>
      </c>
      <c r="Q39" s="22">
        <f t="shared" si="6"/>
        <v>0</v>
      </c>
      <c r="R39" s="22">
        <f t="shared" si="6"/>
        <v>0</v>
      </c>
      <c r="S39" s="22">
        <f t="shared" si="6"/>
        <v>0</v>
      </c>
      <c r="T39" s="22">
        <f t="shared" si="6"/>
        <v>0</v>
      </c>
      <c r="U39" s="22">
        <f t="shared" si="6"/>
        <v>0</v>
      </c>
      <c r="V39" s="22">
        <f t="shared" si="6"/>
        <v>0</v>
      </c>
      <c r="W39" s="70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0.40000000000000036</v>
      </c>
      <c r="C40" s="58">
        <f t="shared" si="4"/>
        <v>0.41999999999999993</v>
      </c>
      <c r="D40" s="58">
        <f t="shared" si="4"/>
        <v>0.49000000000000021</v>
      </c>
      <c r="E40" s="58">
        <f t="shared" si="4"/>
        <v>0.41999999999999993</v>
      </c>
      <c r="F40" s="59">
        <f t="shared" si="4"/>
        <v>0.37999999999999989</v>
      </c>
      <c r="G40" s="73"/>
      <c r="H40" s="36">
        <f t="shared" si="5"/>
        <v>1.0100000000000007</v>
      </c>
      <c r="I40" s="36">
        <f t="shared" si="5"/>
        <v>0.97000000000000064</v>
      </c>
      <c r="J40" s="36">
        <f t="shared" si="5"/>
        <v>0.98999999999999932</v>
      </c>
      <c r="K40" s="36">
        <f t="shared" si="5"/>
        <v>0.99999999999999956</v>
      </c>
      <c r="L40" s="74">
        <f t="shared" si="5"/>
        <v>0.94</v>
      </c>
      <c r="M40" s="73"/>
      <c r="N40" s="36">
        <f t="shared" si="6"/>
        <v>0</v>
      </c>
      <c r="O40" s="36">
        <f t="shared" si="6"/>
        <v>0</v>
      </c>
      <c r="P40" s="36">
        <f t="shared" si="6"/>
        <v>0</v>
      </c>
      <c r="Q40" s="36">
        <f t="shared" si="6"/>
        <v>0</v>
      </c>
      <c r="R40" s="36">
        <f t="shared" si="6"/>
        <v>0</v>
      </c>
      <c r="S40" s="36">
        <f t="shared" si="6"/>
        <v>0</v>
      </c>
      <c r="T40" s="36">
        <f t="shared" si="6"/>
        <v>0</v>
      </c>
      <c r="U40" s="36">
        <f t="shared" si="6"/>
        <v>0</v>
      </c>
      <c r="V40" s="36">
        <f t="shared" si="6"/>
        <v>0</v>
      </c>
      <c r="W40" s="74">
        <f t="shared" si="6"/>
        <v>0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0.35600000000000004</v>
      </c>
      <c r="C41" s="64" t="s">
        <v>51</v>
      </c>
      <c r="D41" s="60">
        <f>MAX(B31:F35)-MIN(B31:F35)</f>
        <v>0.20000000000000018</v>
      </c>
      <c r="E41" s="64" t="s">
        <v>50</v>
      </c>
      <c r="F41" s="61">
        <f>B41/(0.975/E26)</f>
        <v>0.62071794871794883</v>
      </c>
      <c r="G41" s="82" t="s">
        <v>65</v>
      </c>
      <c r="H41" s="60">
        <f>AVERAGE(H31:L35)</f>
        <v>1.2324400000000002</v>
      </c>
      <c r="I41" s="64" t="s">
        <v>51</v>
      </c>
      <c r="J41" s="60">
        <f>MAX(H31:L35)-MIN(H31:L35)</f>
        <v>0.28000000000000069</v>
      </c>
      <c r="K41" s="64" t="s">
        <v>50</v>
      </c>
      <c r="L41" s="61">
        <f>H41/(1.944/K26)</f>
        <v>0.88755967078189313</v>
      </c>
      <c r="M41" s="82" t="s">
        <v>65</v>
      </c>
      <c r="N41" s="60">
        <f>AVERAGE(N31:W35)</f>
        <v>0</v>
      </c>
      <c r="O41" s="64" t="s">
        <v>51</v>
      </c>
      <c r="P41" s="60">
        <f>MAX(N31:W35)-MIN(N31:W35)</f>
        <v>0</v>
      </c>
      <c r="Q41" s="64" t="s">
        <v>50</v>
      </c>
      <c r="R41" s="78">
        <f>N41/(0.975/Q26)</f>
        <v>0</v>
      </c>
      <c r="S41" s="79" t="s">
        <v>60</v>
      </c>
      <c r="T41" s="80">
        <f>1-(P41/2*N41)</f>
        <v>1</v>
      </c>
      <c r="U41" s="84" t="s">
        <v>62</v>
      </c>
      <c r="V41" s="86">
        <f>MAX(N31:W40)-MIN(N31:W40)</f>
        <v>0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0.37400000000000011</v>
      </c>
      <c r="C42" s="65" t="s">
        <v>51</v>
      </c>
      <c r="D42" s="62">
        <f>MAX(B36:F40)-MIN(B36:F40)</f>
        <v>0.25</v>
      </c>
      <c r="E42" s="65" t="s">
        <v>50</v>
      </c>
      <c r="F42" s="63">
        <f>B42/(0.975/E26)</f>
        <v>0.65210256410256429</v>
      </c>
      <c r="G42" s="83" t="s">
        <v>64</v>
      </c>
      <c r="H42" s="62">
        <f>AVERAGE(H37:L40)</f>
        <v>0.98650000000000015</v>
      </c>
      <c r="I42" s="65" t="s">
        <v>51</v>
      </c>
      <c r="J42" s="62">
        <f>MAX(H36:L40)-MIN(H36:L40)</f>
        <v>0.20999999999999996</v>
      </c>
      <c r="K42" s="65" t="s">
        <v>50</v>
      </c>
      <c r="L42" s="63">
        <f>H42/(1.944/K26)</f>
        <v>0.71044238683127581</v>
      </c>
      <c r="M42" s="83" t="s">
        <v>64</v>
      </c>
      <c r="N42" s="62">
        <f>AVERAGE(N37:W40)</f>
        <v>0</v>
      </c>
      <c r="O42" s="65" t="s">
        <v>51</v>
      </c>
      <c r="P42" s="62">
        <f>MAX(N36:W40)-MIN(N36:W40)</f>
        <v>0</v>
      </c>
      <c r="Q42" s="65" t="s">
        <v>50</v>
      </c>
      <c r="R42" s="75">
        <f>N42/(0.975/Q26)</f>
        <v>0</v>
      </c>
      <c r="S42" s="76" t="s">
        <v>60</v>
      </c>
      <c r="T42" s="81">
        <f>1-(P42/2*N42)</f>
        <v>1</v>
      </c>
      <c r="U42" s="85" t="s">
        <v>63</v>
      </c>
      <c r="V42" s="87">
        <f>1-(V41/2*AVERAGE(N41:N42))</f>
        <v>1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30:F30"/>
    <mergeCell ref="G30:L30"/>
    <mergeCell ref="M30:W30"/>
    <mergeCell ref="X30:AH30"/>
    <mergeCell ref="W41:W42"/>
    <mergeCell ref="AH41:AH42"/>
    <mergeCell ref="A28:B28"/>
    <mergeCell ref="C28:F28"/>
    <mergeCell ref="A29:F29"/>
    <mergeCell ref="G29:L29"/>
    <mergeCell ref="M29:W29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</mergeCells>
  <phoneticPr fontId="13" type="noConversion"/>
  <conditionalFormatting sqref="E25">
    <cfRule type="cellIs" dxfId="489" priority="7" operator="notBetween">
      <formula>0.2</formula>
      <formula>0.404</formula>
    </cfRule>
  </conditionalFormatting>
  <conditionalFormatting sqref="E27">
    <cfRule type="cellIs" dxfId="488" priority="8" operator="notBetween">
      <formula>0.38</formula>
      <formula>0.72</formula>
    </cfRule>
  </conditionalFormatting>
  <conditionalFormatting sqref="K25">
    <cfRule type="cellIs" dxfId="487" priority="6" operator="notBetween">
      <formula>0.77</formula>
      <formula>0.91</formula>
    </cfRule>
  </conditionalFormatting>
  <conditionalFormatting sqref="K27">
    <cfRule type="cellIs" dxfId="486" priority="5" operator="notBetween">
      <formula>0.68</formula>
      <formula>0.82</formula>
    </cfRule>
  </conditionalFormatting>
  <conditionalFormatting sqref="Q25">
    <cfRule type="cellIs" dxfId="485" priority="3" operator="notBetween">
      <formula>0.77</formula>
      <formula>0.91</formula>
    </cfRule>
  </conditionalFormatting>
  <conditionalFormatting sqref="Q27:R27">
    <cfRule type="cellIs" dxfId="484" priority="2" operator="notBetween">
      <formula>0.38</formula>
      <formula>0.72</formula>
    </cfRule>
  </conditionalFormatting>
  <conditionalFormatting sqref="AB25">
    <cfRule type="cellIs" dxfId="483" priority="4" operator="notBetween">
      <formula>0.77</formula>
      <formula>0.91</formula>
    </cfRule>
  </conditionalFormatting>
  <conditionalFormatting sqref="AB27:AC27">
    <cfRule type="cellIs" dxfId="482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7D56-D8D3-4D39-91C0-FB10CD515F62}">
  <dimension ref="A1:AH43"/>
  <sheetViews>
    <sheetView zoomScale="120" zoomScaleNormal="120" workbookViewId="0">
      <selection activeCell="W23" sqref="W23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4.9400000000000004</v>
      </c>
      <c r="C3" s="20">
        <v>4.8899999999999997</v>
      </c>
      <c r="D3" s="20">
        <v>5.15</v>
      </c>
      <c r="E3" s="20">
        <v>5.25</v>
      </c>
      <c r="F3" s="30">
        <v>5.33</v>
      </c>
      <c r="G3" s="23" t="s">
        <v>3</v>
      </c>
      <c r="H3" s="20">
        <v>4.99</v>
      </c>
      <c r="I3" s="20">
        <v>4.95</v>
      </c>
      <c r="J3" s="20">
        <v>4.17</v>
      </c>
      <c r="K3" s="20">
        <v>5.33</v>
      </c>
      <c r="L3" s="30">
        <v>5.19</v>
      </c>
      <c r="M3" s="23" t="s">
        <v>3</v>
      </c>
      <c r="N3" s="20">
        <v>2.2000000000000002</v>
      </c>
      <c r="O3" s="20">
        <v>2.2400000000000002</v>
      </c>
      <c r="P3" s="20">
        <v>2.29</v>
      </c>
      <c r="Q3" s="20">
        <v>2.34</v>
      </c>
      <c r="R3" s="20">
        <v>2.31</v>
      </c>
      <c r="S3" s="20">
        <v>2.2999999999999998</v>
      </c>
      <c r="T3" s="20">
        <v>2.37</v>
      </c>
      <c r="U3" s="20">
        <v>2.31</v>
      </c>
      <c r="V3" s="20">
        <v>2.2999999999999998</v>
      </c>
      <c r="W3" s="30">
        <v>2.15</v>
      </c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5.05</v>
      </c>
      <c r="C4" s="11">
        <v>4.9400000000000004</v>
      </c>
      <c r="D4" s="11">
        <v>5.13</v>
      </c>
      <c r="E4" s="11">
        <v>5.34</v>
      </c>
      <c r="F4" s="29">
        <v>5.17</v>
      </c>
      <c r="G4" s="25"/>
      <c r="H4" s="20">
        <v>4.92</v>
      </c>
      <c r="I4" s="11">
        <v>4.95</v>
      </c>
      <c r="J4" s="11">
        <v>5.21</v>
      </c>
      <c r="K4" s="11">
        <v>5.3</v>
      </c>
      <c r="L4" s="29">
        <v>5.25</v>
      </c>
      <c r="M4" s="25"/>
      <c r="N4" s="20">
        <v>2.23</v>
      </c>
      <c r="O4" s="11">
        <v>2.29</v>
      </c>
      <c r="P4" s="11">
        <v>2.4</v>
      </c>
      <c r="Q4" s="11">
        <v>2.4</v>
      </c>
      <c r="R4" s="11">
        <v>2.38</v>
      </c>
      <c r="S4" s="11">
        <v>2.36</v>
      </c>
      <c r="T4" s="11">
        <v>2.48</v>
      </c>
      <c r="U4" s="11">
        <v>2.4300000000000002</v>
      </c>
      <c r="V4" s="11">
        <v>2.38</v>
      </c>
      <c r="W4" s="29">
        <v>2.29</v>
      </c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4.91</v>
      </c>
      <c r="C5" s="11">
        <v>5.01</v>
      </c>
      <c r="D5" s="11">
        <v>5.09</v>
      </c>
      <c r="E5" s="11">
        <v>5.26</v>
      </c>
      <c r="F5" s="29">
        <v>5.27</v>
      </c>
      <c r="G5" s="25"/>
      <c r="H5" s="20">
        <v>4.97</v>
      </c>
      <c r="I5" s="11">
        <v>5.0199999999999996</v>
      </c>
      <c r="J5" s="11">
        <v>5.21</v>
      </c>
      <c r="K5" s="11">
        <v>5.24</v>
      </c>
      <c r="L5" s="29">
        <v>5.18</v>
      </c>
      <c r="M5" s="25"/>
      <c r="N5" s="20">
        <v>2.16</v>
      </c>
      <c r="O5" s="11">
        <v>2.21</v>
      </c>
      <c r="P5" s="11">
        <v>2.27</v>
      </c>
      <c r="Q5" s="11">
        <v>2.34</v>
      </c>
      <c r="R5" s="11">
        <v>2.36</v>
      </c>
      <c r="S5" s="11">
        <v>2.44</v>
      </c>
      <c r="T5" s="11">
        <v>2.4</v>
      </c>
      <c r="U5" s="11">
        <v>2.38</v>
      </c>
      <c r="V5" s="11">
        <v>2.36</v>
      </c>
      <c r="W5" s="29">
        <v>2.2599999999999998</v>
      </c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4.8099999999999996</v>
      </c>
      <c r="C6" s="11">
        <v>4.9000000000000004</v>
      </c>
      <c r="D6" s="11">
        <v>5.1100000000000003</v>
      </c>
      <c r="E6" s="11">
        <v>5.27</v>
      </c>
      <c r="F6" s="29">
        <v>5.19</v>
      </c>
      <c r="G6" s="25"/>
      <c r="H6" s="20">
        <v>4.9800000000000004</v>
      </c>
      <c r="I6" s="11">
        <v>4.97</v>
      </c>
      <c r="J6" s="11">
        <v>5.22</v>
      </c>
      <c r="K6" s="11">
        <v>5.32</v>
      </c>
      <c r="L6" s="29">
        <v>5.1100000000000003</v>
      </c>
      <c r="M6" s="25"/>
      <c r="N6" s="20">
        <v>2.19</v>
      </c>
      <c r="O6" s="11">
        <v>2.2200000000000002</v>
      </c>
      <c r="P6" s="11">
        <v>2.29</v>
      </c>
      <c r="Q6" s="11">
        <v>2.29</v>
      </c>
      <c r="R6" s="11">
        <v>2.3199999999999998</v>
      </c>
      <c r="S6" s="11">
        <v>2.33</v>
      </c>
      <c r="T6" s="11">
        <v>2.31</v>
      </c>
      <c r="U6" s="11">
        <v>2.33</v>
      </c>
      <c r="V6" s="11">
        <v>2.2799999999999998</v>
      </c>
      <c r="W6" s="29">
        <v>2.15</v>
      </c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4.8099999999999996</v>
      </c>
      <c r="C7" s="11">
        <v>4.91</v>
      </c>
      <c r="D7" s="11">
        <v>5.14</v>
      </c>
      <c r="E7" s="11">
        <v>5.34</v>
      </c>
      <c r="F7" s="29">
        <v>5.21</v>
      </c>
      <c r="G7" s="25"/>
      <c r="H7" s="20">
        <v>4.8600000000000003</v>
      </c>
      <c r="I7" s="11">
        <v>4.8499999999999996</v>
      </c>
      <c r="J7" s="11">
        <v>5.17</v>
      </c>
      <c r="K7" s="11">
        <v>5.19</v>
      </c>
      <c r="L7" s="29">
        <v>5.22</v>
      </c>
      <c r="M7" s="25"/>
      <c r="N7" s="20">
        <v>2.16</v>
      </c>
      <c r="O7" s="11">
        <v>2.2400000000000002</v>
      </c>
      <c r="P7" s="11">
        <v>2.29</v>
      </c>
      <c r="Q7" s="11">
        <v>2.31</v>
      </c>
      <c r="R7" s="11">
        <v>2.2999999999999998</v>
      </c>
      <c r="S7" s="11">
        <v>2.29</v>
      </c>
      <c r="T7" s="11">
        <v>2.31</v>
      </c>
      <c r="U7" s="11">
        <v>2.34</v>
      </c>
      <c r="V7" s="11">
        <v>2.27</v>
      </c>
      <c r="W7" s="29">
        <v>2.13</v>
      </c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5.08</v>
      </c>
      <c r="C8" s="11">
        <v>5.07</v>
      </c>
      <c r="D8" s="11">
        <v>5.18</v>
      </c>
      <c r="E8" s="11">
        <v>5.24</v>
      </c>
      <c r="F8" s="29">
        <v>5.18</v>
      </c>
      <c r="G8" s="25" t="s">
        <v>4</v>
      </c>
      <c r="H8" s="11">
        <v>5.03</v>
      </c>
      <c r="I8" s="11">
        <v>5.01</v>
      </c>
      <c r="J8" s="11">
        <v>5.17</v>
      </c>
      <c r="K8" s="11">
        <v>5.26</v>
      </c>
      <c r="L8" s="29">
        <v>5.2</v>
      </c>
      <c r="M8" s="25" t="s">
        <v>4</v>
      </c>
      <c r="N8" s="11">
        <v>2.2999999999999998</v>
      </c>
      <c r="O8" s="11">
        <v>2.2599999999999998</v>
      </c>
      <c r="P8" s="11" t="s">
        <v>73</v>
      </c>
      <c r="Q8" s="11">
        <v>2.33</v>
      </c>
      <c r="R8" s="11">
        <v>2.35</v>
      </c>
      <c r="S8" s="11">
        <v>2.2799999999999998</v>
      </c>
      <c r="T8" s="11">
        <v>2.35</v>
      </c>
      <c r="U8" s="11">
        <v>2.34</v>
      </c>
      <c r="V8" s="11">
        <v>2.31</v>
      </c>
      <c r="W8" s="29">
        <v>2.1800000000000002</v>
      </c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5.04</v>
      </c>
      <c r="C9" s="11">
        <v>5.07</v>
      </c>
      <c r="D9" s="11">
        <v>5.2</v>
      </c>
      <c r="E9" s="11">
        <v>5.2</v>
      </c>
      <c r="F9" s="29">
        <v>5.12</v>
      </c>
      <c r="G9" s="31"/>
      <c r="H9" s="11">
        <v>5</v>
      </c>
      <c r="I9" s="11">
        <v>5.09</v>
      </c>
      <c r="J9" s="11">
        <v>5.32</v>
      </c>
      <c r="K9" s="11">
        <v>5.21</v>
      </c>
      <c r="L9" s="29">
        <v>5.22</v>
      </c>
      <c r="M9" s="31"/>
      <c r="N9" s="11">
        <v>2.2799999999999998</v>
      </c>
      <c r="O9" s="11">
        <v>2.2799999999999998</v>
      </c>
      <c r="P9" s="11">
        <v>2.33</v>
      </c>
      <c r="Q9" s="11">
        <v>2.37</v>
      </c>
      <c r="R9" s="11">
        <v>2.33</v>
      </c>
      <c r="S9" s="11">
        <v>2.34</v>
      </c>
      <c r="T9" s="11">
        <v>2.31</v>
      </c>
      <c r="U9" s="11">
        <v>2.31</v>
      </c>
      <c r="V9" s="11">
        <v>2.31</v>
      </c>
      <c r="W9" s="29">
        <v>2.1800000000000002</v>
      </c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5.01</v>
      </c>
      <c r="C10" s="32">
        <v>5.04</v>
      </c>
      <c r="D10" s="32">
        <v>5.26</v>
      </c>
      <c r="E10" s="32">
        <v>5.25</v>
      </c>
      <c r="F10" s="34">
        <v>5.18</v>
      </c>
      <c r="G10" s="23"/>
      <c r="H10" s="32">
        <v>5.0199999999999996</v>
      </c>
      <c r="I10" s="32">
        <v>5.09</v>
      </c>
      <c r="J10" s="32">
        <v>5.31</v>
      </c>
      <c r="K10" s="32">
        <v>5.43</v>
      </c>
      <c r="L10" s="34">
        <v>5.25</v>
      </c>
      <c r="M10" s="23"/>
      <c r="N10" s="32">
        <v>2.27</v>
      </c>
      <c r="O10" s="32">
        <v>2.27</v>
      </c>
      <c r="P10" s="32">
        <v>2.33</v>
      </c>
      <c r="Q10" s="32">
        <v>2.37</v>
      </c>
      <c r="R10" s="32">
        <v>2.34</v>
      </c>
      <c r="S10" s="32">
        <v>2.33</v>
      </c>
      <c r="T10" s="32">
        <v>2.36</v>
      </c>
      <c r="U10" s="32">
        <v>2.36</v>
      </c>
      <c r="V10" s="32">
        <v>2.34</v>
      </c>
      <c r="W10" s="34">
        <v>2.21</v>
      </c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5.04</v>
      </c>
      <c r="C11" s="11">
        <v>5.1100000000000003</v>
      </c>
      <c r="D11" s="11">
        <v>5.22</v>
      </c>
      <c r="E11" s="11">
        <v>5.23</v>
      </c>
      <c r="F11" s="29">
        <v>5.23</v>
      </c>
      <c r="G11" s="25"/>
      <c r="H11" s="11">
        <v>5.07</v>
      </c>
      <c r="I11" s="11">
        <v>5.04</v>
      </c>
      <c r="J11" s="11">
        <v>5.29</v>
      </c>
      <c r="K11" s="11">
        <v>5.22</v>
      </c>
      <c r="L11" s="29">
        <v>5.25</v>
      </c>
      <c r="M11" s="25"/>
      <c r="N11" s="11">
        <v>2.2799999999999998</v>
      </c>
      <c r="O11" s="11">
        <v>2.2999999999999998</v>
      </c>
      <c r="P11" s="11">
        <v>2.3199999999999998</v>
      </c>
      <c r="Q11" s="11">
        <v>2.31</v>
      </c>
      <c r="R11" s="11">
        <v>2.34</v>
      </c>
      <c r="S11" s="11">
        <v>2.36</v>
      </c>
      <c r="T11" s="11">
        <v>2.36</v>
      </c>
      <c r="U11" s="11">
        <v>2.31</v>
      </c>
      <c r="V11" s="11">
        <v>2.3199999999999998</v>
      </c>
      <c r="W11" s="29">
        <v>2.2200000000000002</v>
      </c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5</v>
      </c>
      <c r="C12" s="21">
        <v>4.99</v>
      </c>
      <c r="D12" s="21">
        <v>5.18</v>
      </c>
      <c r="E12" s="21">
        <v>5.19</v>
      </c>
      <c r="F12" s="26">
        <v>5.0999999999999996</v>
      </c>
      <c r="G12" s="33"/>
      <c r="H12" s="21">
        <v>5.0199999999999996</v>
      </c>
      <c r="I12" s="21">
        <v>5.05</v>
      </c>
      <c r="J12" s="21">
        <v>5.31</v>
      </c>
      <c r="K12" s="21">
        <v>5.23</v>
      </c>
      <c r="L12" s="26">
        <v>5.18</v>
      </c>
      <c r="M12" s="33"/>
      <c r="N12" s="21">
        <v>2.3199999999999998</v>
      </c>
      <c r="O12" s="21">
        <v>2.2999999999999998</v>
      </c>
      <c r="P12" s="21">
        <v>2.2999999999999998</v>
      </c>
      <c r="Q12" s="21">
        <v>2.36</v>
      </c>
      <c r="R12" s="21">
        <v>2.29</v>
      </c>
      <c r="S12" s="21">
        <v>2.35</v>
      </c>
      <c r="T12" s="21">
        <v>2.35</v>
      </c>
      <c r="U12" s="21">
        <v>2.29</v>
      </c>
      <c r="V12" s="21">
        <v>2.23</v>
      </c>
      <c r="W12" s="26">
        <v>2.11</v>
      </c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4.57</v>
      </c>
      <c r="C13" s="22">
        <v>4.5199999999999996</v>
      </c>
      <c r="D13" s="22">
        <v>4.75</v>
      </c>
      <c r="E13" s="22">
        <v>4.92</v>
      </c>
      <c r="F13" s="27">
        <v>4.95</v>
      </c>
      <c r="G13" s="23" t="s">
        <v>54</v>
      </c>
      <c r="H13" s="22">
        <v>3.8</v>
      </c>
      <c r="I13" s="22">
        <v>3.65</v>
      </c>
      <c r="J13" s="22">
        <v>3.92</v>
      </c>
      <c r="K13" s="22">
        <v>4</v>
      </c>
      <c r="L13" s="27">
        <v>4.04</v>
      </c>
      <c r="M13" s="23" t="s">
        <v>56</v>
      </c>
      <c r="N13" s="22">
        <v>1.94</v>
      </c>
      <c r="O13" s="22">
        <v>1.95</v>
      </c>
      <c r="P13" s="22">
        <v>2.0499999999999998</v>
      </c>
      <c r="Q13" s="22">
        <v>2.04</v>
      </c>
      <c r="R13" s="22">
        <v>2.0699999999999998</v>
      </c>
      <c r="S13" s="22">
        <v>2.06</v>
      </c>
      <c r="T13" s="22">
        <v>2.04</v>
      </c>
      <c r="U13" s="22">
        <v>2.0499999999999998</v>
      </c>
      <c r="V13" s="22">
        <v>2.0499999999999998</v>
      </c>
      <c r="W13" s="27">
        <v>1.93</v>
      </c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4.5999999999999996</v>
      </c>
      <c r="C14" s="24">
        <v>4.5199999999999996</v>
      </c>
      <c r="D14" s="24">
        <v>4.7300000000000004</v>
      </c>
      <c r="E14" s="24">
        <v>4.92</v>
      </c>
      <c r="F14" s="28">
        <v>4.8899999999999997</v>
      </c>
      <c r="G14" s="25"/>
      <c r="H14" s="24">
        <v>3.76</v>
      </c>
      <c r="I14" s="24">
        <v>3.69</v>
      </c>
      <c r="J14" s="24">
        <v>3.93</v>
      </c>
      <c r="K14" s="24">
        <v>4</v>
      </c>
      <c r="L14" s="28">
        <v>3.97</v>
      </c>
      <c r="M14" s="25"/>
      <c r="N14" s="24">
        <v>1.97</v>
      </c>
      <c r="O14" s="24">
        <v>1.98</v>
      </c>
      <c r="P14" s="24">
        <v>2.14</v>
      </c>
      <c r="Q14" s="24">
        <v>2.14</v>
      </c>
      <c r="R14" s="24">
        <v>2.1800000000000002</v>
      </c>
      <c r="S14" s="24">
        <v>2.13</v>
      </c>
      <c r="T14" s="24">
        <v>2.1800000000000002</v>
      </c>
      <c r="U14" s="24">
        <v>2.2000000000000002</v>
      </c>
      <c r="V14" s="24">
        <v>2.15</v>
      </c>
      <c r="W14" s="28">
        <v>2.04</v>
      </c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4.62</v>
      </c>
      <c r="C15" s="24">
        <v>4.6100000000000003</v>
      </c>
      <c r="D15" s="24">
        <v>4.76</v>
      </c>
      <c r="E15" s="24">
        <v>4.93</v>
      </c>
      <c r="F15" s="28">
        <v>4.88</v>
      </c>
      <c r="G15" s="25"/>
      <c r="H15" s="24">
        <v>3.75</v>
      </c>
      <c r="I15" s="24">
        <v>3.66</v>
      </c>
      <c r="J15" s="24">
        <v>3.85</v>
      </c>
      <c r="K15" s="24">
        <v>3.96</v>
      </c>
      <c r="L15" s="28">
        <v>3.92</v>
      </c>
      <c r="M15" s="25"/>
      <c r="N15" s="24">
        <v>1.92</v>
      </c>
      <c r="O15" s="24">
        <v>1.99</v>
      </c>
      <c r="P15" s="24">
        <v>2.12</v>
      </c>
      <c r="Q15" s="24">
        <v>2.14</v>
      </c>
      <c r="R15" s="24">
        <v>2.15</v>
      </c>
      <c r="S15" s="24">
        <v>2.13</v>
      </c>
      <c r="T15" s="24">
        <v>2.16</v>
      </c>
      <c r="U15" s="24">
        <v>2.17</v>
      </c>
      <c r="V15" s="24">
        <v>2.13</v>
      </c>
      <c r="W15" s="28">
        <v>2.02</v>
      </c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4.51</v>
      </c>
      <c r="C16" s="24">
        <v>4.59</v>
      </c>
      <c r="D16" s="24">
        <v>4.66</v>
      </c>
      <c r="E16" s="24">
        <v>4.9000000000000004</v>
      </c>
      <c r="F16" s="28">
        <v>4.83</v>
      </c>
      <c r="G16" s="25"/>
      <c r="H16" s="24">
        <v>3.71</v>
      </c>
      <c r="I16" s="24">
        <v>3.69</v>
      </c>
      <c r="J16" s="24">
        <v>3.92</v>
      </c>
      <c r="K16" s="24">
        <v>3.99</v>
      </c>
      <c r="L16" s="28">
        <v>3.88</v>
      </c>
      <c r="M16" s="25"/>
      <c r="N16" s="24">
        <v>1.95</v>
      </c>
      <c r="O16" s="24">
        <v>1.96</v>
      </c>
      <c r="P16" s="24">
        <v>2.02</v>
      </c>
      <c r="Q16" s="24">
        <v>2.06</v>
      </c>
      <c r="R16" s="24">
        <v>2.06</v>
      </c>
      <c r="S16" s="24">
        <v>2.0699999999999998</v>
      </c>
      <c r="T16" s="24">
        <v>2.0699999999999998</v>
      </c>
      <c r="U16" s="24">
        <v>2.1</v>
      </c>
      <c r="V16" s="24">
        <v>2.06</v>
      </c>
      <c r="W16" s="28">
        <v>1.94</v>
      </c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4.43</v>
      </c>
      <c r="C17" s="24">
        <v>4.45</v>
      </c>
      <c r="D17" s="24">
        <v>4.72</v>
      </c>
      <c r="E17" s="24">
        <v>4.84</v>
      </c>
      <c r="F17" s="28">
        <v>4.78</v>
      </c>
      <c r="G17" s="25"/>
      <c r="H17" s="24">
        <v>3.57</v>
      </c>
      <c r="I17" s="24">
        <v>3.66</v>
      </c>
      <c r="J17" s="24">
        <v>3.89</v>
      </c>
      <c r="K17" s="24">
        <v>3.94</v>
      </c>
      <c r="L17" s="28">
        <v>4</v>
      </c>
      <c r="M17" s="25"/>
      <c r="N17" s="24">
        <v>1.92</v>
      </c>
      <c r="O17" s="24">
        <v>1.94</v>
      </c>
      <c r="P17" s="24">
        <v>2</v>
      </c>
      <c r="Q17" s="24">
        <v>2.0499999999999998</v>
      </c>
      <c r="R17" s="24">
        <v>2.04</v>
      </c>
      <c r="S17" s="24">
        <v>2.0299999999999998</v>
      </c>
      <c r="T17" s="24">
        <v>2.0699999999999998</v>
      </c>
      <c r="U17" s="24">
        <v>2.08</v>
      </c>
      <c r="V17" s="24">
        <v>2.02</v>
      </c>
      <c r="W17" s="28">
        <v>1.88</v>
      </c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4.6500000000000004</v>
      </c>
      <c r="C18" s="24">
        <v>4.68</v>
      </c>
      <c r="D18" s="24">
        <v>4.84</v>
      </c>
      <c r="E18" s="24">
        <v>4.88</v>
      </c>
      <c r="F18" s="28">
        <v>4.8099999999999996</v>
      </c>
      <c r="G18" s="25" t="s">
        <v>61</v>
      </c>
      <c r="H18" s="24">
        <v>4</v>
      </c>
      <c r="I18" s="24">
        <v>4.04</v>
      </c>
      <c r="J18" s="24">
        <v>4.2</v>
      </c>
      <c r="K18" s="24">
        <v>4.3099999999999996</v>
      </c>
      <c r="L18" s="28">
        <v>4.1399999999999997</v>
      </c>
      <c r="M18" s="25" t="s">
        <v>57</v>
      </c>
      <c r="N18" s="24">
        <v>2.06</v>
      </c>
      <c r="O18" s="24">
        <v>2</v>
      </c>
      <c r="P18" s="24">
        <v>2.0699999999999998</v>
      </c>
      <c r="Q18" s="24">
        <v>2.08</v>
      </c>
      <c r="R18" s="24">
        <v>2.08</v>
      </c>
      <c r="S18" s="24">
        <v>2.08</v>
      </c>
      <c r="T18" s="24">
        <v>2.08</v>
      </c>
      <c r="U18" s="24">
        <v>2.0699999999999998</v>
      </c>
      <c r="V18" s="24">
        <v>2.04</v>
      </c>
      <c r="W18" s="28">
        <v>1.93</v>
      </c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4.6900000000000004</v>
      </c>
      <c r="C19" s="24">
        <v>4.75</v>
      </c>
      <c r="D19" s="24">
        <v>4.84</v>
      </c>
      <c r="E19" s="24">
        <v>4.8</v>
      </c>
      <c r="F19" s="28">
        <v>4.8099999999999996</v>
      </c>
      <c r="G19" s="25"/>
      <c r="H19" s="24">
        <v>3.98</v>
      </c>
      <c r="I19" s="24">
        <v>4.07</v>
      </c>
      <c r="J19" s="24">
        <v>4.24</v>
      </c>
      <c r="K19" s="24">
        <v>4.2300000000000004</v>
      </c>
      <c r="L19" s="28">
        <v>4.17</v>
      </c>
      <c r="M19" s="25"/>
      <c r="N19" s="24">
        <v>2.02</v>
      </c>
      <c r="O19" s="24">
        <v>2.0299999999999998</v>
      </c>
      <c r="P19" s="24">
        <v>2.09</v>
      </c>
      <c r="Q19" s="24">
        <v>2.12</v>
      </c>
      <c r="R19" s="24">
        <v>2.11</v>
      </c>
      <c r="S19" s="24">
        <v>2.08</v>
      </c>
      <c r="T19" s="24">
        <v>2.13</v>
      </c>
      <c r="U19" s="24">
        <v>2.09</v>
      </c>
      <c r="V19" s="24">
        <v>2.04</v>
      </c>
      <c r="W19" s="28">
        <v>1.97</v>
      </c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4.59</v>
      </c>
      <c r="C20" s="24">
        <v>4.71</v>
      </c>
      <c r="D20" s="24">
        <v>4.8499999999999996</v>
      </c>
      <c r="E20" s="24">
        <v>4.8600000000000003</v>
      </c>
      <c r="F20" s="28">
        <v>4.8099999999999996</v>
      </c>
      <c r="G20" s="25"/>
      <c r="H20" s="24">
        <v>4.0599999999999996</v>
      </c>
      <c r="I20" s="24">
        <v>4.0599999999999996</v>
      </c>
      <c r="J20" s="24">
        <v>4.22</v>
      </c>
      <c r="K20" s="24">
        <v>4.3099999999999996</v>
      </c>
      <c r="L20" s="28">
        <v>4.17</v>
      </c>
      <c r="M20" s="25"/>
      <c r="N20" s="24">
        <v>2.0299999999999998</v>
      </c>
      <c r="O20" s="24">
        <v>2.02</v>
      </c>
      <c r="P20" s="24">
        <v>2.0699999999999998</v>
      </c>
      <c r="Q20" s="24">
        <v>2.11</v>
      </c>
      <c r="R20" s="24">
        <v>2.11</v>
      </c>
      <c r="S20" s="24">
        <v>2.11</v>
      </c>
      <c r="T20" s="24">
        <v>2.11</v>
      </c>
      <c r="U20" s="24">
        <v>2.11</v>
      </c>
      <c r="V20" s="24">
        <v>2.06</v>
      </c>
      <c r="W20" s="28">
        <v>1.96</v>
      </c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4.67</v>
      </c>
      <c r="C21" s="24">
        <v>4.74</v>
      </c>
      <c r="D21" s="24">
        <v>4.8099999999999996</v>
      </c>
      <c r="E21" s="24">
        <v>4.8600000000000003</v>
      </c>
      <c r="F21" s="28">
        <v>4.8099999999999996</v>
      </c>
      <c r="G21" s="25"/>
      <c r="H21" s="24">
        <v>4.05</v>
      </c>
      <c r="I21" s="24">
        <v>4.08</v>
      </c>
      <c r="J21" s="24">
        <v>4.2699999999999996</v>
      </c>
      <c r="K21" s="24">
        <v>4.2</v>
      </c>
      <c r="L21" s="28">
        <v>4.18</v>
      </c>
      <c r="M21" s="25"/>
      <c r="N21" s="24">
        <v>2.06</v>
      </c>
      <c r="O21" s="24">
        <v>2.04</v>
      </c>
      <c r="P21" s="24">
        <v>2.09</v>
      </c>
      <c r="Q21" s="24">
        <v>2.09</v>
      </c>
      <c r="R21" s="24">
        <v>2.12</v>
      </c>
      <c r="S21" s="24">
        <v>2.09</v>
      </c>
      <c r="T21" s="24">
        <v>2.1</v>
      </c>
      <c r="U21" s="24">
        <v>2.13</v>
      </c>
      <c r="V21" s="24">
        <v>2.12</v>
      </c>
      <c r="W21" s="28">
        <v>1.95</v>
      </c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4.6100000000000003</v>
      </c>
      <c r="C22" s="24">
        <v>4.72</v>
      </c>
      <c r="D22" s="24">
        <v>4.8</v>
      </c>
      <c r="E22" s="24">
        <v>4.75</v>
      </c>
      <c r="F22" s="28">
        <v>4.66</v>
      </c>
      <c r="G22" s="25"/>
      <c r="H22" s="24">
        <v>4.01</v>
      </c>
      <c r="I22" s="24">
        <v>4.04</v>
      </c>
      <c r="J22" s="24">
        <v>4.17</v>
      </c>
      <c r="K22" s="24">
        <v>4.2300000000000004</v>
      </c>
      <c r="L22" s="28">
        <v>4.2</v>
      </c>
      <c r="M22" s="25"/>
      <c r="N22" s="24">
        <v>1.99</v>
      </c>
      <c r="O22" s="24">
        <v>2.02</v>
      </c>
      <c r="P22" s="24">
        <v>2.06</v>
      </c>
      <c r="Q22" s="24">
        <v>2.09</v>
      </c>
      <c r="R22" s="24">
        <v>2.1</v>
      </c>
      <c r="S22" s="24">
        <v>2.1</v>
      </c>
      <c r="T22" s="24">
        <v>2.11</v>
      </c>
      <c r="U22" s="24">
        <v>2.09</v>
      </c>
      <c r="V22" s="24">
        <v>2.09</v>
      </c>
      <c r="W22" s="28">
        <v>1.96</v>
      </c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0.37899999999999778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1.1251999999999995</v>
      </c>
      <c r="L25" s="193"/>
      <c r="M25" s="17" t="s">
        <v>13</v>
      </c>
      <c r="N25" s="17" t="s">
        <v>14</v>
      </c>
      <c r="O25" s="180" t="s">
        <v>15</v>
      </c>
      <c r="P25" s="180"/>
      <c r="Q25" s="193">
        <f>AVERAGE(N3:W12)-AVERAGE(N13:W22)</f>
        <v>0.24422222222222345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0.66082051282050902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0.81032921810699554</v>
      </c>
      <c r="L27" s="198"/>
      <c r="M27" s="17" t="s">
        <v>19</v>
      </c>
      <c r="N27" s="17" t="s">
        <v>20</v>
      </c>
      <c r="O27" s="197" t="s">
        <v>21</v>
      </c>
      <c r="P27" s="197"/>
      <c r="Q27" s="198">
        <f>(Q25/(0.975/Q26))</f>
        <v>0.37572649572649758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0.37000000000000011</v>
      </c>
      <c r="C31" s="67">
        <f t="shared" ref="C31:F31" si="0">C3-C13</f>
        <v>0.37000000000000011</v>
      </c>
      <c r="D31" s="67">
        <f t="shared" si="0"/>
        <v>0.40000000000000036</v>
      </c>
      <c r="E31" s="67">
        <f t="shared" si="0"/>
        <v>0.33000000000000007</v>
      </c>
      <c r="F31" s="68">
        <f t="shared" si="0"/>
        <v>0.37999999999999989</v>
      </c>
      <c r="G31" s="69" t="s">
        <v>54</v>
      </c>
      <c r="H31" s="22">
        <f>H3-H13</f>
        <v>1.1900000000000004</v>
      </c>
      <c r="I31" s="22">
        <f t="shared" ref="I31:L31" si="1">I3-I13</f>
        <v>1.3000000000000003</v>
      </c>
      <c r="J31" s="22">
        <f t="shared" si="1"/>
        <v>0.25</v>
      </c>
      <c r="K31" s="22">
        <f t="shared" si="1"/>
        <v>1.33</v>
      </c>
      <c r="L31" s="70">
        <f t="shared" si="1"/>
        <v>1.1500000000000004</v>
      </c>
      <c r="M31" s="69" t="s">
        <v>56</v>
      </c>
      <c r="N31" s="22">
        <f>N3-N13</f>
        <v>0.26000000000000023</v>
      </c>
      <c r="O31" s="22">
        <f t="shared" ref="O31:W31" si="2">O3-O13</f>
        <v>0.29000000000000026</v>
      </c>
      <c r="P31" s="22">
        <f t="shared" si="2"/>
        <v>0.24000000000000021</v>
      </c>
      <c r="Q31" s="22">
        <f t="shared" si="2"/>
        <v>0.29999999999999982</v>
      </c>
      <c r="R31" s="22">
        <f t="shared" si="2"/>
        <v>0.24000000000000021</v>
      </c>
      <c r="S31" s="22">
        <f t="shared" si="2"/>
        <v>0.23999999999999977</v>
      </c>
      <c r="T31" s="22">
        <f t="shared" si="2"/>
        <v>0.33000000000000007</v>
      </c>
      <c r="U31" s="22">
        <f t="shared" si="2"/>
        <v>0.26000000000000023</v>
      </c>
      <c r="V31" s="22">
        <f t="shared" si="2"/>
        <v>0.25</v>
      </c>
      <c r="W31" s="70">
        <f t="shared" si="2"/>
        <v>0.21999999999999997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0.45000000000000018</v>
      </c>
      <c r="C32" s="54">
        <f t="shared" si="4"/>
        <v>0.42000000000000082</v>
      </c>
      <c r="D32" s="54">
        <f t="shared" si="4"/>
        <v>0.39999999999999947</v>
      </c>
      <c r="E32" s="54">
        <f t="shared" si="4"/>
        <v>0.41999999999999993</v>
      </c>
      <c r="F32" s="56">
        <f t="shared" si="4"/>
        <v>0.28000000000000025</v>
      </c>
      <c r="G32" s="71"/>
      <c r="H32" s="24">
        <f t="shared" ref="H32:L40" si="5">H4-H14</f>
        <v>1.1600000000000001</v>
      </c>
      <c r="I32" s="24">
        <f t="shared" si="5"/>
        <v>1.2600000000000002</v>
      </c>
      <c r="J32" s="24">
        <f t="shared" si="5"/>
        <v>1.2799999999999998</v>
      </c>
      <c r="K32" s="24">
        <f t="shared" si="5"/>
        <v>1.2999999999999998</v>
      </c>
      <c r="L32" s="72">
        <f t="shared" si="5"/>
        <v>1.2799999999999998</v>
      </c>
      <c r="M32" s="71"/>
      <c r="N32" s="22">
        <f t="shared" ref="N32:W40" si="6">N4-N14</f>
        <v>0.26</v>
      </c>
      <c r="O32" s="22">
        <f t="shared" si="6"/>
        <v>0.31000000000000005</v>
      </c>
      <c r="P32" s="22">
        <f t="shared" si="6"/>
        <v>0.25999999999999979</v>
      </c>
      <c r="Q32" s="22">
        <f t="shared" si="6"/>
        <v>0.25999999999999979</v>
      </c>
      <c r="R32" s="22">
        <f t="shared" si="6"/>
        <v>0.19999999999999973</v>
      </c>
      <c r="S32" s="22">
        <f t="shared" si="6"/>
        <v>0.22999999999999998</v>
      </c>
      <c r="T32" s="22">
        <f t="shared" si="6"/>
        <v>0.29999999999999982</v>
      </c>
      <c r="U32" s="22">
        <f t="shared" si="6"/>
        <v>0.22999999999999998</v>
      </c>
      <c r="V32" s="22">
        <f t="shared" si="6"/>
        <v>0.22999999999999998</v>
      </c>
      <c r="W32" s="70">
        <f t="shared" si="6"/>
        <v>0.25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0.29000000000000004</v>
      </c>
      <c r="C33" s="54">
        <f t="shared" si="4"/>
        <v>0.39999999999999947</v>
      </c>
      <c r="D33" s="54">
        <f t="shared" si="4"/>
        <v>0.33000000000000007</v>
      </c>
      <c r="E33" s="54">
        <f t="shared" si="4"/>
        <v>0.33000000000000007</v>
      </c>
      <c r="F33" s="56">
        <f t="shared" si="4"/>
        <v>0.38999999999999968</v>
      </c>
      <c r="G33" s="71"/>
      <c r="H33" s="24">
        <f t="shared" si="5"/>
        <v>1.2199999999999998</v>
      </c>
      <c r="I33" s="24">
        <f t="shared" si="5"/>
        <v>1.3599999999999994</v>
      </c>
      <c r="J33" s="24">
        <f t="shared" si="5"/>
        <v>1.3599999999999999</v>
      </c>
      <c r="K33" s="24">
        <f t="shared" si="5"/>
        <v>1.2800000000000002</v>
      </c>
      <c r="L33" s="72">
        <f t="shared" si="5"/>
        <v>1.2599999999999998</v>
      </c>
      <c r="M33" s="71"/>
      <c r="N33" s="22">
        <f t="shared" si="6"/>
        <v>0.24000000000000021</v>
      </c>
      <c r="O33" s="22">
        <f t="shared" si="6"/>
        <v>0.21999999999999997</v>
      </c>
      <c r="P33" s="22">
        <f t="shared" si="6"/>
        <v>0.14999999999999991</v>
      </c>
      <c r="Q33" s="22">
        <f t="shared" si="6"/>
        <v>0.19999999999999973</v>
      </c>
      <c r="R33" s="22">
        <f t="shared" si="6"/>
        <v>0.20999999999999996</v>
      </c>
      <c r="S33" s="22">
        <f t="shared" si="6"/>
        <v>0.31000000000000005</v>
      </c>
      <c r="T33" s="22">
        <f t="shared" si="6"/>
        <v>0.23999999999999977</v>
      </c>
      <c r="U33" s="22">
        <f t="shared" si="6"/>
        <v>0.20999999999999996</v>
      </c>
      <c r="V33" s="22">
        <f t="shared" si="6"/>
        <v>0.22999999999999998</v>
      </c>
      <c r="W33" s="70">
        <f t="shared" si="6"/>
        <v>0.23999999999999977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0.29999999999999982</v>
      </c>
      <c r="C34" s="54">
        <f t="shared" si="4"/>
        <v>0.3100000000000005</v>
      </c>
      <c r="D34" s="54">
        <f t="shared" si="4"/>
        <v>0.45000000000000018</v>
      </c>
      <c r="E34" s="54">
        <f t="shared" si="4"/>
        <v>0.36999999999999922</v>
      </c>
      <c r="F34" s="56">
        <f t="shared" si="4"/>
        <v>0.36000000000000032</v>
      </c>
      <c r="G34" s="71"/>
      <c r="H34" s="24">
        <f t="shared" si="5"/>
        <v>1.2700000000000005</v>
      </c>
      <c r="I34" s="24">
        <f t="shared" si="5"/>
        <v>1.2799999999999998</v>
      </c>
      <c r="J34" s="24">
        <f t="shared" si="5"/>
        <v>1.2999999999999998</v>
      </c>
      <c r="K34" s="24">
        <f t="shared" si="5"/>
        <v>1.33</v>
      </c>
      <c r="L34" s="72">
        <f t="shared" si="5"/>
        <v>1.2300000000000004</v>
      </c>
      <c r="M34" s="71"/>
      <c r="N34" s="22">
        <f t="shared" si="6"/>
        <v>0.24</v>
      </c>
      <c r="O34" s="22">
        <f t="shared" si="6"/>
        <v>0.26000000000000023</v>
      </c>
      <c r="P34" s="22">
        <f t="shared" si="6"/>
        <v>0.27</v>
      </c>
      <c r="Q34" s="22">
        <f t="shared" si="6"/>
        <v>0.22999999999999998</v>
      </c>
      <c r="R34" s="22">
        <f t="shared" si="6"/>
        <v>0.25999999999999979</v>
      </c>
      <c r="S34" s="22">
        <f t="shared" si="6"/>
        <v>0.26000000000000023</v>
      </c>
      <c r="T34" s="22">
        <f t="shared" si="6"/>
        <v>0.24000000000000021</v>
      </c>
      <c r="U34" s="22">
        <f t="shared" si="6"/>
        <v>0.22999999999999998</v>
      </c>
      <c r="V34" s="22">
        <f t="shared" si="6"/>
        <v>0.21999999999999975</v>
      </c>
      <c r="W34" s="70">
        <f t="shared" si="6"/>
        <v>0.20999999999999996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0.37999999999999989</v>
      </c>
      <c r="C35" s="54">
        <f t="shared" si="4"/>
        <v>0.45999999999999996</v>
      </c>
      <c r="D35" s="54">
        <f t="shared" si="4"/>
        <v>0.41999999999999993</v>
      </c>
      <c r="E35" s="54">
        <f t="shared" si="4"/>
        <v>0.5</v>
      </c>
      <c r="F35" s="56">
        <f t="shared" si="4"/>
        <v>0.42999999999999972</v>
      </c>
      <c r="G35" s="71"/>
      <c r="H35" s="24">
        <f t="shared" si="5"/>
        <v>1.2900000000000005</v>
      </c>
      <c r="I35" s="24">
        <f t="shared" si="5"/>
        <v>1.1899999999999995</v>
      </c>
      <c r="J35" s="24">
        <f t="shared" si="5"/>
        <v>1.2799999999999998</v>
      </c>
      <c r="K35" s="24">
        <f t="shared" si="5"/>
        <v>1.2500000000000004</v>
      </c>
      <c r="L35" s="72">
        <f t="shared" si="5"/>
        <v>1.2199999999999998</v>
      </c>
      <c r="M35" s="71"/>
      <c r="N35" s="22">
        <f t="shared" si="6"/>
        <v>0.24000000000000021</v>
      </c>
      <c r="O35" s="22">
        <f t="shared" si="6"/>
        <v>0.30000000000000027</v>
      </c>
      <c r="P35" s="22">
        <f t="shared" si="6"/>
        <v>0.29000000000000004</v>
      </c>
      <c r="Q35" s="22">
        <f t="shared" si="6"/>
        <v>0.26000000000000023</v>
      </c>
      <c r="R35" s="22">
        <f t="shared" si="6"/>
        <v>0.25999999999999979</v>
      </c>
      <c r="S35" s="22">
        <f t="shared" si="6"/>
        <v>0.26000000000000023</v>
      </c>
      <c r="T35" s="22">
        <f t="shared" si="6"/>
        <v>0.24000000000000021</v>
      </c>
      <c r="U35" s="22">
        <f t="shared" si="6"/>
        <v>0.25999999999999979</v>
      </c>
      <c r="V35" s="22">
        <f t="shared" si="6"/>
        <v>0.25</v>
      </c>
      <c r="W35" s="70">
        <f t="shared" si="6"/>
        <v>0.25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0.42999999999999972</v>
      </c>
      <c r="C36" s="54">
        <f t="shared" si="4"/>
        <v>0.39000000000000057</v>
      </c>
      <c r="D36" s="54">
        <f t="shared" si="4"/>
        <v>0.33999999999999986</v>
      </c>
      <c r="E36" s="54">
        <f t="shared" si="4"/>
        <v>0.36000000000000032</v>
      </c>
      <c r="F36" s="56">
        <f t="shared" si="4"/>
        <v>0.37000000000000011</v>
      </c>
      <c r="G36" s="71" t="s">
        <v>55</v>
      </c>
      <c r="H36" s="24">
        <f t="shared" si="5"/>
        <v>1.0300000000000002</v>
      </c>
      <c r="I36" s="24">
        <f t="shared" si="5"/>
        <v>0.96999999999999975</v>
      </c>
      <c r="J36" s="24">
        <f t="shared" si="5"/>
        <v>0.96999999999999975</v>
      </c>
      <c r="K36" s="24">
        <f t="shared" si="5"/>
        <v>0.95000000000000018</v>
      </c>
      <c r="L36" s="72">
        <f t="shared" si="5"/>
        <v>1.0600000000000005</v>
      </c>
      <c r="M36" s="71" t="s">
        <v>57</v>
      </c>
      <c r="N36" s="22">
        <f t="shared" si="6"/>
        <v>0.23999999999999977</v>
      </c>
      <c r="O36" s="22">
        <f t="shared" si="6"/>
        <v>0.25999999999999979</v>
      </c>
      <c r="P36" s="22" t="e">
        <f t="shared" si="6"/>
        <v>#VALUE!</v>
      </c>
      <c r="Q36" s="22">
        <f t="shared" si="6"/>
        <v>0.25</v>
      </c>
      <c r="R36" s="22">
        <f t="shared" si="6"/>
        <v>0.27</v>
      </c>
      <c r="S36" s="22">
        <f t="shared" si="6"/>
        <v>0.19999999999999973</v>
      </c>
      <c r="T36" s="22">
        <f t="shared" si="6"/>
        <v>0.27</v>
      </c>
      <c r="U36" s="22">
        <f t="shared" si="6"/>
        <v>0.27</v>
      </c>
      <c r="V36" s="22">
        <f t="shared" si="6"/>
        <v>0.27</v>
      </c>
      <c r="W36" s="70">
        <f t="shared" si="6"/>
        <v>0.25000000000000022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0.34999999999999964</v>
      </c>
      <c r="C37" s="54">
        <f t="shared" si="4"/>
        <v>0.32000000000000028</v>
      </c>
      <c r="D37" s="54">
        <f t="shared" si="4"/>
        <v>0.36000000000000032</v>
      </c>
      <c r="E37" s="54">
        <f t="shared" si="4"/>
        <v>0.40000000000000036</v>
      </c>
      <c r="F37" s="56">
        <f t="shared" si="4"/>
        <v>0.3100000000000005</v>
      </c>
      <c r="G37" s="71"/>
      <c r="H37" s="24">
        <f t="shared" si="5"/>
        <v>1.02</v>
      </c>
      <c r="I37" s="24">
        <f t="shared" si="5"/>
        <v>1.0199999999999996</v>
      </c>
      <c r="J37" s="24">
        <f t="shared" si="5"/>
        <v>1.08</v>
      </c>
      <c r="K37" s="24">
        <f t="shared" si="5"/>
        <v>0.97999999999999954</v>
      </c>
      <c r="L37" s="72">
        <f t="shared" si="5"/>
        <v>1.0499999999999998</v>
      </c>
      <c r="M37" s="71"/>
      <c r="N37" s="22">
        <f t="shared" si="6"/>
        <v>0.25999999999999979</v>
      </c>
      <c r="O37" s="22">
        <f t="shared" si="6"/>
        <v>0.25</v>
      </c>
      <c r="P37" s="22">
        <f t="shared" si="6"/>
        <v>0.24000000000000021</v>
      </c>
      <c r="Q37" s="22">
        <f t="shared" si="6"/>
        <v>0.25</v>
      </c>
      <c r="R37" s="22">
        <f t="shared" si="6"/>
        <v>0.2200000000000002</v>
      </c>
      <c r="S37" s="22">
        <f t="shared" si="6"/>
        <v>0.25999999999999979</v>
      </c>
      <c r="T37" s="22">
        <f t="shared" si="6"/>
        <v>0.18000000000000016</v>
      </c>
      <c r="U37" s="22">
        <f t="shared" si="6"/>
        <v>0.2200000000000002</v>
      </c>
      <c r="V37" s="22">
        <f t="shared" si="6"/>
        <v>0.27</v>
      </c>
      <c r="W37" s="70">
        <f t="shared" si="6"/>
        <v>0.21000000000000019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0.41999999999999993</v>
      </c>
      <c r="C38" s="54">
        <f t="shared" si="4"/>
        <v>0.33000000000000007</v>
      </c>
      <c r="D38" s="54">
        <f t="shared" si="4"/>
        <v>0.41000000000000014</v>
      </c>
      <c r="E38" s="54">
        <f t="shared" si="4"/>
        <v>0.38999999999999968</v>
      </c>
      <c r="F38" s="56">
        <f t="shared" si="4"/>
        <v>0.37000000000000011</v>
      </c>
      <c r="G38" s="71"/>
      <c r="H38" s="24">
        <f t="shared" si="5"/>
        <v>0.96</v>
      </c>
      <c r="I38" s="24">
        <f t="shared" si="5"/>
        <v>1.0300000000000002</v>
      </c>
      <c r="J38" s="24">
        <f t="shared" si="5"/>
        <v>1.0899999999999999</v>
      </c>
      <c r="K38" s="24">
        <f t="shared" si="5"/>
        <v>1.1200000000000001</v>
      </c>
      <c r="L38" s="72">
        <f t="shared" si="5"/>
        <v>1.08</v>
      </c>
      <c r="M38" s="71"/>
      <c r="N38" s="22">
        <f t="shared" si="6"/>
        <v>0.24000000000000021</v>
      </c>
      <c r="O38" s="22">
        <f t="shared" si="6"/>
        <v>0.25</v>
      </c>
      <c r="P38" s="22">
        <f t="shared" si="6"/>
        <v>0.26000000000000023</v>
      </c>
      <c r="Q38" s="22">
        <f t="shared" si="6"/>
        <v>0.26000000000000023</v>
      </c>
      <c r="R38" s="22">
        <f t="shared" si="6"/>
        <v>0.22999999999999998</v>
      </c>
      <c r="S38" s="22">
        <f t="shared" si="6"/>
        <v>0.2200000000000002</v>
      </c>
      <c r="T38" s="22">
        <f t="shared" si="6"/>
        <v>0.25</v>
      </c>
      <c r="U38" s="22">
        <f t="shared" si="6"/>
        <v>0.25</v>
      </c>
      <c r="V38" s="22">
        <f t="shared" si="6"/>
        <v>0.2799999999999998</v>
      </c>
      <c r="W38" s="70">
        <f t="shared" si="6"/>
        <v>0.25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0.37000000000000011</v>
      </c>
      <c r="C39" s="54">
        <f t="shared" si="4"/>
        <v>0.37000000000000011</v>
      </c>
      <c r="D39" s="54">
        <f t="shared" si="4"/>
        <v>0.41000000000000014</v>
      </c>
      <c r="E39" s="54">
        <f t="shared" si="4"/>
        <v>0.37000000000000011</v>
      </c>
      <c r="F39" s="56">
        <f t="shared" si="4"/>
        <v>0.42000000000000082</v>
      </c>
      <c r="G39" s="71"/>
      <c r="H39" s="24">
        <f t="shared" si="5"/>
        <v>1.0200000000000005</v>
      </c>
      <c r="I39" s="24">
        <f t="shared" si="5"/>
        <v>0.96</v>
      </c>
      <c r="J39" s="24">
        <f t="shared" si="5"/>
        <v>1.0200000000000005</v>
      </c>
      <c r="K39" s="24">
        <f t="shared" si="5"/>
        <v>1.0199999999999996</v>
      </c>
      <c r="L39" s="72">
        <f t="shared" si="5"/>
        <v>1.0700000000000003</v>
      </c>
      <c r="M39" s="71"/>
      <c r="N39" s="22">
        <f t="shared" si="6"/>
        <v>0.21999999999999975</v>
      </c>
      <c r="O39" s="22">
        <f t="shared" si="6"/>
        <v>0.25999999999999979</v>
      </c>
      <c r="P39" s="22">
        <f t="shared" si="6"/>
        <v>0.22999999999999998</v>
      </c>
      <c r="Q39" s="22">
        <f t="shared" si="6"/>
        <v>0.2200000000000002</v>
      </c>
      <c r="R39" s="22">
        <f t="shared" si="6"/>
        <v>0.21999999999999975</v>
      </c>
      <c r="S39" s="22">
        <f t="shared" si="6"/>
        <v>0.27</v>
      </c>
      <c r="T39" s="22">
        <f t="shared" si="6"/>
        <v>0.25999999999999979</v>
      </c>
      <c r="U39" s="22">
        <f t="shared" si="6"/>
        <v>0.18000000000000016</v>
      </c>
      <c r="V39" s="22">
        <f t="shared" si="6"/>
        <v>0.19999999999999973</v>
      </c>
      <c r="W39" s="70">
        <f t="shared" si="6"/>
        <v>0.27000000000000024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0.38999999999999968</v>
      </c>
      <c r="C40" s="58">
        <f t="shared" si="4"/>
        <v>0.27000000000000046</v>
      </c>
      <c r="D40" s="58">
        <f t="shared" si="4"/>
        <v>0.37999999999999989</v>
      </c>
      <c r="E40" s="58">
        <f t="shared" si="4"/>
        <v>0.44000000000000039</v>
      </c>
      <c r="F40" s="59">
        <f t="shared" si="4"/>
        <v>0.4399999999999995</v>
      </c>
      <c r="G40" s="73"/>
      <c r="H40" s="36">
        <f t="shared" si="5"/>
        <v>1.0099999999999998</v>
      </c>
      <c r="I40" s="36">
        <f t="shared" si="5"/>
        <v>1.0099999999999998</v>
      </c>
      <c r="J40" s="36">
        <f t="shared" si="5"/>
        <v>1.1399999999999997</v>
      </c>
      <c r="K40" s="36">
        <f t="shared" si="5"/>
        <v>1</v>
      </c>
      <c r="L40" s="74">
        <f t="shared" si="5"/>
        <v>0.97999999999999954</v>
      </c>
      <c r="M40" s="73"/>
      <c r="N40" s="36">
        <f t="shared" si="6"/>
        <v>0.32999999999999985</v>
      </c>
      <c r="O40" s="36">
        <f t="shared" si="6"/>
        <v>0.2799999999999998</v>
      </c>
      <c r="P40" s="36">
        <f t="shared" si="6"/>
        <v>0.23999999999999977</v>
      </c>
      <c r="Q40" s="36">
        <f t="shared" si="6"/>
        <v>0.27</v>
      </c>
      <c r="R40" s="36">
        <f t="shared" si="6"/>
        <v>0.18999999999999995</v>
      </c>
      <c r="S40" s="36">
        <f t="shared" si="6"/>
        <v>0.25</v>
      </c>
      <c r="T40" s="36">
        <f t="shared" si="6"/>
        <v>0.24000000000000021</v>
      </c>
      <c r="U40" s="36">
        <f t="shared" si="6"/>
        <v>0.20000000000000018</v>
      </c>
      <c r="V40" s="36">
        <f t="shared" si="6"/>
        <v>0.14000000000000012</v>
      </c>
      <c r="W40" s="74">
        <f t="shared" si="6"/>
        <v>0.14999999999999991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0.38160000000000005</v>
      </c>
      <c r="C41" s="64" t="s">
        <v>51</v>
      </c>
      <c r="D41" s="60">
        <f>MAX(B31:F35)-MIN(B31:F35)</f>
        <v>0.21999999999999975</v>
      </c>
      <c r="E41" s="64" t="s">
        <v>50</v>
      </c>
      <c r="F41" s="61">
        <f>B41/(0.975/E26)</f>
        <v>0.6653538461538463</v>
      </c>
      <c r="G41" s="82" t="s">
        <v>65</v>
      </c>
      <c r="H41" s="60">
        <f>AVERAGE(H31:L35)</f>
        <v>1.2247999999999999</v>
      </c>
      <c r="I41" s="64" t="s">
        <v>51</v>
      </c>
      <c r="J41" s="60">
        <f>MAX(H31:L35)-MIN(H31:L35)</f>
        <v>1.1099999999999999</v>
      </c>
      <c r="K41" s="64" t="s">
        <v>50</v>
      </c>
      <c r="L41" s="61">
        <f>H41/(1.944/K26)</f>
        <v>0.88205761316872422</v>
      </c>
      <c r="M41" s="82" t="s">
        <v>65</v>
      </c>
      <c r="N41" s="60">
        <f>AVERAGE(N31:W35)</f>
        <v>0.24879999999999999</v>
      </c>
      <c r="O41" s="64" t="s">
        <v>51</v>
      </c>
      <c r="P41" s="60">
        <f>MAX(N31:W35)-MIN(N31:W35)</f>
        <v>0.18000000000000016</v>
      </c>
      <c r="Q41" s="64" t="s">
        <v>50</v>
      </c>
      <c r="R41" s="78">
        <f>N41/(0.975/Q26)</f>
        <v>0.38276923076923075</v>
      </c>
      <c r="S41" s="79" t="s">
        <v>60</v>
      </c>
      <c r="T41" s="80">
        <f>1-(P41/2*N41)</f>
        <v>0.97760800000000003</v>
      </c>
      <c r="U41" s="84" t="s">
        <v>62</v>
      </c>
      <c r="V41" s="86" t="e">
        <f>MAX(N31:W40)-MIN(N31:W40)</f>
        <v>#VALUE!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0.37600000000000011</v>
      </c>
      <c r="C42" s="65" t="s">
        <v>51</v>
      </c>
      <c r="D42" s="62">
        <f>MAX(B36:F40)-MIN(B36:F40)</f>
        <v>0.16999999999999993</v>
      </c>
      <c r="E42" s="65" t="s">
        <v>50</v>
      </c>
      <c r="F42" s="63">
        <f>B42/(0.975/E26)</f>
        <v>0.65558974358974387</v>
      </c>
      <c r="G42" s="83" t="s">
        <v>64</v>
      </c>
      <c r="H42" s="62">
        <f>AVERAGE(H37:L40)</f>
        <v>1.0329999999999999</v>
      </c>
      <c r="I42" s="65" t="s">
        <v>51</v>
      </c>
      <c r="J42" s="62">
        <f>MAX(H36:L40)-MIN(H36:L40)</f>
        <v>0.1899999999999995</v>
      </c>
      <c r="K42" s="65" t="s">
        <v>50</v>
      </c>
      <c r="L42" s="63">
        <f>H42/(1.944/K26)</f>
        <v>0.74393004115226335</v>
      </c>
      <c r="M42" s="83" t="s">
        <v>64</v>
      </c>
      <c r="N42" s="62">
        <f>AVERAGE(N37:W40)</f>
        <v>0.23675000000000002</v>
      </c>
      <c r="O42" s="65" t="s">
        <v>51</v>
      </c>
      <c r="P42" s="62" t="e">
        <f>MAX(N36:W40)-MIN(N36:W40)</f>
        <v>#VALUE!</v>
      </c>
      <c r="Q42" s="65" t="s">
        <v>50</v>
      </c>
      <c r="R42" s="75">
        <f>N42/(0.975/Q26)</f>
        <v>0.36423076923076925</v>
      </c>
      <c r="S42" s="76" t="s">
        <v>60</v>
      </c>
      <c r="T42" s="81" t="e">
        <f>1-(P42/2*N42)</f>
        <v>#VALUE!</v>
      </c>
      <c r="U42" s="85" t="s">
        <v>63</v>
      </c>
      <c r="V42" s="87" t="e">
        <f>1-(V41/2*AVERAGE(N41:N42))</f>
        <v>#VALUE!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30:F30"/>
    <mergeCell ref="G30:L30"/>
    <mergeCell ref="M30:W30"/>
    <mergeCell ref="X30:AH30"/>
    <mergeCell ref="W41:W42"/>
    <mergeCell ref="AH41:AH42"/>
    <mergeCell ref="A28:B28"/>
    <mergeCell ref="C28:F28"/>
    <mergeCell ref="A29:F29"/>
    <mergeCell ref="G29:L29"/>
    <mergeCell ref="M29:W29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</mergeCells>
  <phoneticPr fontId="13" type="noConversion"/>
  <conditionalFormatting sqref="E25">
    <cfRule type="cellIs" dxfId="481" priority="7" operator="notBetween">
      <formula>0.2</formula>
      <formula>0.404</formula>
    </cfRule>
  </conditionalFormatting>
  <conditionalFormatting sqref="E27">
    <cfRule type="cellIs" dxfId="480" priority="8" operator="notBetween">
      <formula>0.38</formula>
      <formula>0.72</formula>
    </cfRule>
  </conditionalFormatting>
  <conditionalFormatting sqref="K25">
    <cfRule type="cellIs" dxfId="479" priority="6" operator="notBetween">
      <formula>0.77</formula>
      <formula>0.91</formula>
    </cfRule>
  </conditionalFormatting>
  <conditionalFormatting sqref="K27">
    <cfRule type="cellIs" dxfId="478" priority="5" operator="notBetween">
      <formula>0.68</formula>
      <formula>0.82</formula>
    </cfRule>
  </conditionalFormatting>
  <conditionalFormatting sqref="Q25">
    <cfRule type="cellIs" dxfId="477" priority="3" operator="notBetween">
      <formula>0.77</formula>
      <formula>0.91</formula>
    </cfRule>
  </conditionalFormatting>
  <conditionalFormatting sqref="Q27:R27">
    <cfRule type="cellIs" dxfId="476" priority="2" operator="notBetween">
      <formula>0.38</formula>
      <formula>0.72</formula>
    </cfRule>
  </conditionalFormatting>
  <conditionalFormatting sqref="AB25">
    <cfRule type="cellIs" dxfId="475" priority="4" operator="notBetween">
      <formula>0.77</formula>
      <formula>0.91</formula>
    </cfRule>
  </conditionalFormatting>
  <conditionalFormatting sqref="AB27:AC27">
    <cfRule type="cellIs" dxfId="474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D5C88-FFE8-4981-A747-2C2F72E4CCEE}">
  <dimension ref="A1:AH43"/>
  <sheetViews>
    <sheetView zoomScale="120" zoomScaleNormal="120" workbookViewId="0">
      <selection activeCell="O27" sqref="O27:P27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5.3</v>
      </c>
      <c r="C3" s="20">
        <v>5.3</v>
      </c>
      <c r="D3" s="20">
        <v>5.4</v>
      </c>
      <c r="E3" s="20">
        <v>5.18</v>
      </c>
      <c r="F3" s="30">
        <v>5.15</v>
      </c>
      <c r="G3" s="23" t="s">
        <v>3</v>
      </c>
      <c r="H3" s="20">
        <v>5.26</v>
      </c>
      <c r="I3" s="20">
        <v>5.32</v>
      </c>
      <c r="J3" s="20">
        <v>5.32</v>
      </c>
      <c r="K3" s="20">
        <v>5.17</v>
      </c>
      <c r="L3" s="30">
        <v>5.03</v>
      </c>
      <c r="M3" s="23" t="s">
        <v>3</v>
      </c>
      <c r="N3" s="20">
        <v>4.6849999999999996</v>
      </c>
      <c r="O3" s="20">
        <v>4.7519999999999998</v>
      </c>
      <c r="P3" s="32">
        <v>4.6870000000000003</v>
      </c>
      <c r="Q3" s="20">
        <v>4.7469999999999999</v>
      </c>
      <c r="R3" s="20">
        <v>4.806</v>
      </c>
      <c r="S3" s="20">
        <v>4.9269999999999996</v>
      </c>
      <c r="T3" s="20">
        <v>4.9640000000000004</v>
      </c>
      <c r="U3" s="20">
        <v>4.9589999999999996</v>
      </c>
      <c r="V3" s="20">
        <v>4.8360000000000003</v>
      </c>
      <c r="W3" s="30">
        <v>4.66</v>
      </c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5.34</v>
      </c>
      <c r="C4" s="11">
        <v>5.38</v>
      </c>
      <c r="D4" s="11">
        <v>5.33</v>
      </c>
      <c r="E4" s="11">
        <v>5.15</v>
      </c>
      <c r="F4" s="29">
        <v>5</v>
      </c>
      <c r="G4" s="25"/>
      <c r="H4" s="20">
        <v>5.29</v>
      </c>
      <c r="I4" s="11">
        <v>5.36</v>
      </c>
      <c r="J4" s="11">
        <v>5.3</v>
      </c>
      <c r="K4" s="11">
        <v>5.2</v>
      </c>
      <c r="L4" s="29">
        <v>5.16</v>
      </c>
      <c r="M4" s="25"/>
      <c r="N4" s="20">
        <v>4.7</v>
      </c>
      <c r="O4" s="11">
        <v>4.7619999999999996</v>
      </c>
      <c r="P4" s="11">
        <v>4.6900000000000004</v>
      </c>
      <c r="Q4" s="11">
        <v>4.74</v>
      </c>
      <c r="R4" s="11">
        <v>4.8490000000000002</v>
      </c>
      <c r="S4" s="11">
        <v>4.9189999999999996</v>
      </c>
      <c r="T4" s="11">
        <v>4.9340000000000002</v>
      </c>
      <c r="U4" s="11">
        <v>4.8929999999999998</v>
      </c>
      <c r="V4" s="11">
        <v>4.8630000000000004</v>
      </c>
      <c r="W4" s="29">
        <v>4.6639999999999997</v>
      </c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5.28</v>
      </c>
      <c r="C5" s="11">
        <v>5.28</v>
      </c>
      <c r="D5" s="11">
        <v>5.34</v>
      </c>
      <c r="E5" s="11">
        <v>5.2</v>
      </c>
      <c r="F5" s="29">
        <v>5.2</v>
      </c>
      <c r="G5" s="25"/>
      <c r="H5" s="20">
        <v>5.26</v>
      </c>
      <c r="I5" s="11">
        <v>5.38</v>
      </c>
      <c r="J5" s="11">
        <v>5.33</v>
      </c>
      <c r="K5" s="11">
        <v>5.15</v>
      </c>
      <c r="L5" s="29">
        <v>5.1100000000000003</v>
      </c>
      <c r="M5" s="25"/>
      <c r="N5" s="20">
        <v>4.7220000000000004</v>
      </c>
      <c r="O5" s="11">
        <v>4.7290000000000001</v>
      </c>
      <c r="P5" s="11">
        <v>4.6849999999999996</v>
      </c>
      <c r="Q5" s="11">
        <v>4.9050000000000002</v>
      </c>
      <c r="R5" s="11">
        <v>4.8650000000000002</v>
      </c>
      <c r="S5" s="11">
        <v>4.9729999999999999</v>
      </c>
      <c r="T5" s="11">
        <v>4.9009999999999998</v>
      </c>
      <c r="U5" s="11">
        <v>4.9470000000000001</v>
      </c>
      <c r="V5" s="11">
        <v>4.859</v>
      </c>
      <c r="W5" s="29">
        <v>4.6890000000000001</v>
      </c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5.15</v>
      </c>
      <c r="C6" s="11">
        <v>5.33</v>
      </c>
      <c r="D6" s="11">
        <v>5.29</v>
      </c>
      <c r="E6" s="11">
        <v>5.15</v>
      </c>
      <c r="F6" s="29">
        <v>5.2</v>
      </c>
      <c r="G6" s="25"/>
      <c r="H6" s="20">
        <v>5.23</v>
      </c>
      <c r="I6" s="11">
        <v>5.22</v>
      </c>
      <c r="J6" s="11">
        <v>5.27</v>
      </c>
      <c r="K6" s="11">
        <v>5.08</v>
      </c>
      <c r="L6" s="29">
        <v>5.0999999999999996</v>
      </c>
      <c r="M6" s="25"/>
      <c r="N6" s="20">
        <v>4.734</v>
      </c>
      <c r="O6" s="11">
        <v>4.6689999999999996</v>
      </c>
      <c r="P6" s="11">
        <v>4.657</v>
      </c>
      <c r="Q6" s="11">
        <v>4.7919999999999998</v>
      </c>
      <c r="R6" s="11">
        <v>4.8170000000000002</v>
      </c>
      <c r="S6" s="11">
        <v>4.9050000000000002</v>
      </c>
      <c r="T6" s="11">
        <v>4.9059999999999997</v>
      </c>
      <c r="U6" s="11">
        <v>4.9249999999999998</v>
      </c>
      <c r="V6" s="11">
        <v>4.8040000000000003</v>
      </c>
      <c r="W6" s="29">
        <v>4.6849999999999996</v>
      </c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5.21</v>
      </c>
      <c r="C7" s="11">
        <v>5.33</v>
      </c>
      <c r="D7" s="11">
        <v>5.39</v>
      </c>
      <c r="E7" s="11">
        <v>5.16</v>
      </c>
      <c r="F7" s="29">
        <v>5.15</v>
      </c>
      <c r="G7" s="25"/>
      <c r="H7" s="20">
        <v>5.35</v>
      </c>
      <c r="I7" s="11">
        <v>5.27</v>
      </c>
      <c r="J7" s="11">
        <v>5.22</v>
      </c>
      <c r="K7" s="11">
        <v>5.15</v>
      </c>
      <c r="L7" s="29">
        <v>5.0999999999999996</v>
      </c>
      <c r="M7" s="25"/>
      <c r="N7" s="20">
        <v>4.72</v>
      </c>
      <c r="O7" s="11">
        <v>4.75</v>
      </c>
      <c r="P7" s="11">
        <v>4.6580000000000004</v>
      </c>
      <c r="Q7" s="11">
        <v>4.8</v>
      </c>
      <c r="R7" s="11">
        <v>4.88</v>
      </c>
      <c r="S7" s="11">
        <v>4.8899999999999997</v>
      </c>
      <c r="T7" s="11">
        <v>4.95</v>
      </c>
      <c r="U7" s="11">
        <v>4.99</v>
      </c>
      <c r="V7" s="11">
        <v>4.8</v>
      </c>
      <c r="W7" s="29">
        <v>4.6500000000000004</v>
      </c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5.35</v>
      </c>
      <c r="C8" s="11">
        <v>5.41</v>
      </c>
      <c r="D8" s="11">
        <v>5.18</v>
      </c>
      <c r="E8" s="11">
        <v>4.9400000000000004</v>
      </c>
      <c r="F8" s="29">
        <v>5.0199999999999996</v>
      </c>
      <c r="G8" s="25" t="s">
        <v>4</v>
      </c>
      <c r="H8" s="11">
        <v>5.37</v>
      </c>
      <c r="I8" s="11">
        <v>5.29</v>
      </c>
      <c r="J8" s="11">
        <v>5.24</v>
      </c>
      <c r="K8" s="11">
        <v>5</v>
      </c>
      <c r="L8" s="29">
        <v>4.8099999999999996</v>
      </c>
      <c r="M8" s="25" t="s">
        <v>4</v>
      </c>
      <c r="N8" s="11">
        <v>4.67</v>
      </c>
      <c r="O8" s="11">
        <v>4.87</v>
      </c>
      <c r="P8" s="11">
        <v>4.8</v>
      </c>
      <c r="Q8" s="11">
        <v>4.82</v>
      </c>
      <c r="R8" s="11">
        <v>4.9000000000000004</v>
      </c>
      <c r="S8" s="11">
        <v>4.83</v>
      </c>
      <c r="T8" s="11">
        <v>4.9000000000000004</v>
      </c>
      <c r="U8" s="11">
        <v>4.9000000000000004</v>
      </c>
      <c r="V8" s="11">
        <v>4.91</v>
      </c>
      <c r="W8" s="29">
        <v>4.88</v>
      </c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5.3</v>
      </c>
      <c r="C9" s="11">
        <v>5.3</v>
      </c>
      <c r="D9" s="11">
        <v>5.22</v>
      </c>
      <c r="E9" s="11">
        <v>5.04</v>
      </c>
      <c r="F9" s="29">
        <v>5.09</v>
      </c>
      <c r="G9" s="31"/>
      <c r="H9" s="11">
        <v>5.35</v>
      </c>
      <c r="I9" s="11">
        <v>5.27</v>
      </c>
      <c r="J9" s="11">
        <v>5.23</v>
      </c>
      <c r="K9" s="11">
        <v>4.9400000000000004</v>
      </c>
      <c r="L9" s="29">
        <v>4.93</v>
      </c>
      <c r="M9" s="31"/>
      <c r="N9" s="11">
        <v>4.7</v>
      </c>
      <c r="O9" s="11">
        <v>4.7300000000000004</v>
      </c>
      <c r="P9" s="11">
        <v>4.76</v>
      </c>
      <c r="Q9" s="11">
        <v>4.76</v>
      </c>
      <c r="R9" s="11">
        <v>4.82</v>
      </c>
      <c r="S9" s="11">
        <v>4.84</v>
      </c>
      <c r="T9" s="11">
        <v>4.8899999999999997</v>
      </c>
      <c r="U9" s="11">
        <v>4.9000000000000004</v>
      </c>
      <c r="V9" s="11">
        <v>4.91</v>
      </c>
      <c r="W9" s="29">
        <v>4.82</v>
      </c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5.41</v>
      </c>
      <c r="C10" s="32">
        <v>5.3</v>
      </c>
      <c r="D10" s="32">
        <v>5.18</v>
      </c>
      <c r="E10" s="32">
        <v>5.0199999999999996</v>
      </c>
      <c r="F10" s="34">
        <v>5.19</v>
      </c>
      <c r="G10" s="23"/>
      <c r="H10" s="32">
        <v>5.38</v>
      </c>
      <c r="I10" s="32">
        <v>5.43</v>
      </c>
      <c r="J10" s="32">
        <v>5.25</v>
      </c>
      <c r="K10" s="32">
        <v>5.04</v>
      </c>
      <c r="L10" s="34">
        <v>4.9400000000000004</v>
      </c>
      <c r="M10" s="23"/>
      <c r="N10" s="32">
        <v>4.5999999999999996</v>
      </c>
      <c r="O10" s="32">
        <v>4.8</v>
      </c>
      <c r="P10" s="32">
        <v>4.72</v>
      </c>
      <c r="Q10" s="32">
        <v>4.75</v>
      </c>
      <c r="R10" s="32">
        <v>4.8899999999999997</v>
      </c>
      <c r="S10" s="32">
        <v>4.8600000000000003</v>
      </c>
      <c r="T10" s="32">
        <v>4.8899999999999997</v>
      </c>
      <c r="U10" s="32">
        <v>4.91</v>
      </c>
      <c r="V10" s="32">
        <v>5</v>
      </c>
      <c r="W10" s="34">
        <v>4.9000000000000004</v>
      </c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5.29</v>
      </c>
      <c r="C11" s="11">
        <v>5.32</v>
      </c>
      <c r="D11" s="11">
        <v>5.18</v>
      </c>
      <c r="E11" s="11">
        <v>5.04</v>
      </c>
      <c r="F11" s="29">
        <v>5.04</v>
      </c>
      <c r="G11" s="25"/>
      <c r="H11" s="11">
        <v>5.26</v>
      </c>
      <c r="I11" s="11">
        <v>5.3</v>
      </c>
      <c r="J11" s="11">
        <v>5.2</v>
      </c>
      <c r="K11" s="11">
        <v>4.91</v>
      </c>
      <c r="L11" s="29">
        <v>4.9000000000000004</v>
      </c>
      <c r="M11" s="25"/>
      <c r="N11" s="11">
        <v>4.68</v>
      </c>
      <c r="O11" s="11">
        <v>4.84</v>
      </c>
      <c r="P11" s="11">
        <v>4.8</v>
      </c>
      <c r="Q11" s="11">
        <v>4.83</v>
      </c>
      <c r="R11" s="11">
        <v>4.8899999999999997</v>
      </c>
      <c r="S11" s="11">
        <v>4.87</v>
      </c>
      <c r="T11" s="11">
        <v>4.96</v>
      </c>
      <c r="U11" s="11">
        <v>4.92</v>
      </c>
      <c r="V11" s="11">
        <v>4.88</v>
      </c>
      <c r="W11" s="29">
        <v>4.8099999999999996</v>
      </c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5.33</v>
      </c>
      <c r="C12" s="21">
        <v>5.37</v>
      </c>
      <c r="D12" s="21">
        <v>5.24</v>
      </c>
      <c r="E12" s="21">
        <v>5.01</v>
      </c>
      <c r="F12" s="26">
        <v>4.84</v>
      </c>
      <c r="G12" s="33"/>
      <c r="H12" s="21">
        <v>5.18</v>
      </c>
      <c r="I12" s="21">
        <v>5.25</v>
      </c>
      <c r="J12" s="21">
        <v>5.2</v>
      </c>
      <c r="K12" s="21">
        <v>4.83</v>
      </c>
      <c r="L12" s="26">
        <v>4.79</v>
      </c>
      <c r="M12" s="33"/>
      <c r="N12" s="21">
        <v>4.62</v>
      </c>
      <c r="O12" s="21">
        <v>4.76</v>
      </c>
      <c r="P12" s="21">
        <v>4.7699999999999996</v>
      </c>
      <c r="Q12" s="21">
        <v>4.7300000000000004</v>
      </c>
      <c r="R12" s="21">
        <v>4.84</v>
      </c>
      <c r="S12" s="21">
        <v>4.82</v>
      </c>
      <c r="T12" s="21">
        <v>4.88</v>
      </c>
      <c r="U12" s="21">
        <v>4.93</v>
      </c>
      <c r="V12" s="21">
        <v>4.8899999999999997</v>
      </c>
      <c r="W12" s="26">
        <v>4.84</v>
      </c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4.9000000000000004</v>
      </c>
      <c r="C13" s="22">
        <v>4.9400000000000004</v>
      </c>
      <c r="D13" s="22">
        <v>4.9800000000000004</v>
      </c>
      <c r="E13" s="22">
        <v>4.7699999999999996</v>
      </c>
      <c r="F13" s="27">
        <v>4.8</v>
      </c>
      <c r="G13" s="23" t="s">
        <v>54</v>
      </c>
      <c r="H13" s="22">
        <v>4.03</v>
      </c>
      <c r="I13" s="22">
        <v>4.03</v>
      </c>
      <c r="J13" s="22">
        <v>4.0599999999999996</v>
      </c>
      <c r="K13" s="22">
        <v>3.9</v>
      </c>
      <c r="L13" s="27">
        <v>3.8</v>
      </c>
      <c r="M13" s="23" t="s">
        <v>56</v>
      </c>
      <c r="N13" s="22">
        <v>4.5199999999999996</v>
      </c>
      <c r="O13" s="22">
        <v>4.5819999999999999</v>
      </c>
      <c r="P13" s="22">
        <v>4.5199999999999996</v>
      </c>
      <c r="Q13" s="22">
        <v>4.58</v>
      </c>
      <c r="R13" s="22">
        <v>4.6900000000000004</v>
      </c>
      <c r="S13" s="22">
        <v>4.7300000000000004</v>
      </c>
      <c r="T13" s="22">
        <v>4.76</v>
      </c>
      <c r="U13" s="22">
        <v>4.76</v>
      </c>
      <c r="V13" s="22">
        <v>4.7</v>
      </c>
      <c r="W13" s="27">
        <v>4.5599999999999996</v>
      </c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4.8899999999999997</v>
      </c>
      <c r="C14" s="24">
        <v>5.01</v>
      </c>
      <c r="D14" s="24">
        <v>5.94</v>
      </c>
      <c r="E14" s="24">
        <v>4.8</v>
      </c>
      <c r="F14" s="28">
        <v>4.7</v>
      </c>
      <c r="G14" s="25"/>
      <c r="H14" s="24">
        <v>4</v>
      </c>
      <c r="I14" s="24">
        <v>4.1100000000000003</v>
      </c>
      <c r="J14" s="24">
        <v>3.98</v>
      </c>
      <c r="K14" s="24">
        <v>3.92</v>
      </c>
      <c r="L14" s="28">
        <v>3.84</v>
      </c>
      <c r="M14" s="25"/>
      <c r="N14" s="24">
        <v>4.5999999999999996</v>
      </c>
      <c r="O14" s="24">
        <v>4.57</v>
      </c>
      <c r="P14" s="24">
        <v>4.5599999999999996</v>
      </c>
      <c r="Q14" s="24">
        <v>4.5999999999999996</v>
      </c>
      <c r="R14" s="24">
        <v>4.7</v>
      </c>
      <c r="S14" s="24">
        <v>4.7699999999999996</v>
      </c>
      <c r="T14" s="24">
        <v>4.7699999999999996</v>
      </c>
      <c r="U14" s="24">
        <v>4.79</v>
      </c>
      <c r="V14" s="24">
        <v>4.74</v>
      </c>
      <c r="W14" s="28">
        <v>4.59</v>
      </c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4.8099999999999996</v>
      </c>
      <c r="C15" s="24">
        <v>4.9400000000000004</v>
      </c>
      <c r="D15" s="24">
        <v>4.96</v>
      </c>
      <c r="E15" s="24">
        <v>4.82</v>
      </c>
      <c r="F15" s="28">
        <v>4.7699999999999996</v>
      </c>
      <c r="G15" s="25"/>
      <c r="H15" s="24">
        <v>4</v>
      </c>
      <c r="I15" s="24">
        <v>4.08</v>
      </c>
      <c r="J15" s="24">
        <v>4.0199999999999996</v>
      </c>
      <c r="K15" s="24">
        <v>3.89</v>
      </c>
      <c r="L15" s="28">
        <v>3.81</v>
      </c>
      <c r="M15" s="25"/>
      <c r="N15" s="24">
        <v>4.59</v>
      </c>
      <c r="O15" s="24">
        <v>4.55</v>
      </c>
      <c r="P15" s="24">
        <v>4.55</v>
      </c>
      <c r="Q15" s="24">
        <v>4.5999999999999996</v>
      </c>
      <c r="R15" s="24">
        <v>4.7</v>
      </c>
      <c r="S15" s="24">
        <v>4.7699999999999996</v>
      </c>
      <c r="T15" s="24">
        <v>4.76</v>
      </c>
      <c r="U15" s="24">
        <v>4.8099999999999996</v>
      </c>
      <c r="V15" s="24">
        <v>4.71</v>
      </c>
      <c r="W15" s="28">
        <v>4.55</v>
      </c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4.8600000000000003</v>
      </c>
      <c r="C16" s="24">
        <v>4.9400000000000004</v>
      </c>
      <c r="D16" s="24">
        <v>4.9000000000000004</v>
      </c>
      <c r="E16" s="24">
        <v>4.78</v>
      </c>
      <c r="F16" s="28">
        <v>4.79</v>
      </c>
      <c r="G16" s="25"/>
      <c r="H16" s="24">
        <v>4.04</v>
      </c>
      <c r="I16" s="24">
        <v>3.97</v>
      </c>
      <c r="J16" s="24">
        <v>3.98</v>
      </c>
      <c r="K16" s="24">
        <v>4.01</v>
      </c>
      <c r="L16" s="28">
        <v>3.87</v>
      </c>
      <c r="M16" s="25"/>
      <c r="N16" s="24">
        <v>4.54</v>
      </c>
      <c r="O16" s="24">
        <v>4.5599999999999996</v>
      </c>
      <c r="P16" s="24">
        <v>4.5199999999999996</v>
      </c>
      <c r="Q16" s="24">
        <v>4.59</v>
      </c>
      <c r="R16" s="24">
        <v>4.7</v>
      </c>
      <c r="S16" s="24">
        <v>4.76</v>
      </c>
      <c r="T16" s="24">
        <v>4.76</v>
      </c>
      <c r="U16" s="24">
        <v>4.7699999999999996</v>
      </c>
      <c r="V16" s="24">
        <v>4.7300000000000004</v>
      </c>
      <c r="W16" s="28">
        <v>4.58</v>
      </c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4.8</v>
      </c>
      <c r="C17" s="24">
        <v>4.88</v>
      </c>
      <c r="D17" s="24">
        <v>4.8600000000000003</v>
      </c>
      <c r="E17" s="24">
        <v>4.78</v>
      </c>
      <c r="F17" s="28">
        <v>4.74</v>
      </c>
      <c r="G17" s="25"/>
      <c r="H17" s="24">
        <v>4.12</v>
      </c>
      <c r="I17" s="24">
        <v>4.04</v>
      </c>
      <c r="J17" s="24">
        <v>3.97</v>
      </c>
      <c r="K17" s="24">
        <v>3.88</v>
      </c>
      <c r="L17" s="28">
        <v>3.94</v>
      </c>
      <c r="M17" s="25"/>
      <c r="N17" s="24">
        <v>4.54</v>
      </c>
      <c r="O17" s="24">
        <v>4.5</v>
      </c>
      <c r="P17" s="24">
        <v>4.49</v>
      </c>
      <c r="Q17" s="24">
        <v>4.53</v>
      </c>
      <c r="R17" s="24">
        <v>4.62</v>
      </c>
      <c r="S17" s="24">
        <v>4.72</v>
      </c>
      <c r="T17" s="24">
        <v>4.7300000000000004</v>
      </c>
      <c r="U17" s="24">
        <v>4.75</v>
      </c>
      <c r="V17" s="24">
        <v>4.67</v>
      </c>
      <c r="W17" s="28">
        <v>4.49</v>
      </c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4.91</v>
      </c>
      <c r="C18" s="24">
        <v>5.05</v>
      </c>
      <c r="D18" s="24">
        <v>4.76</v>
      </c>
      <c r="E18" s="24">
        <v>4.47</v>
      </c>
      <c r="F18" s="28">
        <v>4.57</v>
      </c>
      <c r="G18" s="25" t="s">
        <v>61</v>
      </c>
      <c r="H18" s="24">
        <v>4.25</v>
      </c>
      <c r="I18" s="24">
        <v>4.26</v>
      </c>
      <c r="J18" s="24">
        <v>4.28</v>
      </c>
      <c r="K18" s="24">
        <v>3.95</v>
      </c>
      <c r="L18" s="28">
        <v>3.75</v>
      </c>
      <c r="M18" s="25" t="s">
        <v>57</v>
      </c>
      <c r="N18" s="24">
        <v>4.49</v>
      </c>
      <c r="O18" s="24">
        <v>4.5999999999999996</v>
      </c>
      <c r="P18" s="24">
        <v>4.58</v>
      </c>
      <c r="Q18" s="24">
        <v>4.59</v>
      </c>
      <c r="R18" s="24">
        <v>4.66</v>
      </c>
      <c r="S18" s="24">
        <v>4.63</v>
      </c>
      <c r="T18" s="24">
        <v>4.76</v>
      </c>
      <c r="U18" s="24">
        <v>4.7</v>
      </c>
      <c r="V18" s="24">
        <v>4.71</v>
      </c>
      <c r="W18" s="28">
        <v>4.53</v>
      </c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4.87</v>
      </c>
      <c r="C19" s="24">
        <v>4.95</v>
      </c>
      <c r="D19" s="24">
        <v>4.79</v>
      </c>
      <c r="E19" s="24">
        <v>4.63</v>
      </c>
      <c r="F19" s="28">
        <v>4.5199999999999996</v>
      </c>
      <c r="G19" s="25"/>
      <c r="H19" s="24">
        <v>4.2699999999999996</v>
      </c>
      <c r="I19" s="24">
        <v>4.28</v>
      </c>
      <c r="J19" s="24">
        <v>4.21</v>
      </c>
      <c r="K19" s="24">
        <v>3.93</v>
      </c>
      <c r="L19" s="28">
        <v>3.81</v>
      </c>
      <c r="M19" s="25"/>
      <c r="N19" s="24">
        <v>4.49</v>
      </c>
      <c r="O19" s="24">
        <v>4.92</v>
      </c>
      <c r="P19" s="24">
        <v>4.63</v>
      </c>
      <c r="Q19" s="24">
        <v>4.58</v>
      </c>
      <c r="R19" s="24">
        <v>4.7</v>
      </c>
      <c r="S19" s="24">
        <v>4.7</v>
      </c>
      <c r="T19" s="24">
        <v>4.72</v>
      </c>
      <c r="U19" s="24">
        <v>4.7300000000000004</v>
      </c>
      <c r="V19" s="24">
        <v>4.7</v>
      </c>
      <c r="W19" s="28">
        <v>4.45</v>
      </c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4.92</v>
      </c>
      <c r="C20" s="24">
        <v>4.91</v>
      </c>
      <c r="D20" s="24">
        <v>4.76</v>
      </c>
      <c r="E20" s="24">
        <v>4.59</v>
      </c>
      <c r="F20" s="28">
        <v>4.63</v>
      </c>
      <c r="G20" s="25"/>
      <c r="H20" s="24">
        <v>4.22</v>
      </c>
      <c r="I20" s="24">
        <v>4.2699999999999996</v>
      </c>
      <c r="J20" s="24">
        <v>4.21</v>
      </c>
      <c r="K20" s="24">
        <v>4.07</v>
      </c>
      <c r="L20" s="28">
        <v>3.85</v>
      </c>
      <c r="M20" s="25"/>
      <c r="N20" s="24">
        <v>4.5</v>
      </c>
      <c r="O20" s="24">
        <v>4.58</v>
      </c>
      <c r="P20" s="24">
        <v>4.54</v>
      </c>
      <c r="Q20" s="24">
        <v>4.57</v>
      </c>
      <c r="R20" s="24">
        <v>4.66</v>
      </c>
      <c r="S20" s="24">
        <v>4.68</v>
      </c>
      <c r="T20" s="24">
        <v>4.72</v>
      </c>
      <c r="U20" s="24">
        <v>4.7699999999999996</v>
      </c>
      <c r="V20" s="24">
        <v>4.75</v>
      </c>
      <c r="W20" s="28">
        <v>4.59</v>
      </c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4.8899999999999997</v>
      </c>
      <c r="C21" s="24">
        <v>4.91</v>
      </c>
      <c r="D21" s="24">
        <v>4.76</v>
      </c>
      <c r="E21" s="24">
        <v>4.51</v>
      </c>
      <c r="F21" s="28">
        <v>4.57</v>
      </c>
      <c r="G21" s="25"/>
      <c r="H21" s="24">
        <v>4.25</v>
      </c>
      <c r="I21" s="24">
        <v>4.25</v>
      </c>
      <c r="J21" s="24">
        <v>4.2699999999999996</v>
      </c>
      <c r="K21" s="24">
        <v>3.99</v>
      </c>
      <c r="L21" s="28">
        <v>3.9</v>
      </c>
      <c r="M21" s="25"/>
      <c r="N21" s="24">
        <v>4.4800000000000004</v>
      </c>
      <c r="O21" s="24">
        <v>4.62</v>
      </c>
      <c r="P21" s="24">
        <v>4.6100000000000003</v>
      </c>
      <c r="Q21" s="24">
        <v>4.59</v>
      </c>
      <c r="R21" s="24">
        <v>4.71</v>
      </c>
      <c r="S21" s="24">
        <v>4.7</v>
      </c>
      <c r="T21" s="24">
        <v>4.7</v>
      </c>
      <c r="U21" s="24">
        <v>4.7</v>
      </c>
      <c r="V21" s="24">
        <v>4.72</v>
      </c>
      <c r="W21" s="28">
        <v>4.59</v>
      </c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4.87</v>
      </c>
      <c r="C22" s="24">
        <v>4.93</v>
      </c>
      <c r="D22" s="24">
        <v>4.8</v>
      </c>
      <c r="E22" s="24">
        <v>4.63</v>
      </c>
      <c r="F22" s="28">
        <v>4.4000000000000004</v>
      </c>
      <c r="G22" s="25"/>
      <c r="H22" s="24">
        <v>4.25</v>
      </c>
      <c r="I22" s="24">
        <v>4.24</v>
      </c>
      <c r="J22" s="24">
        <v>4.21</v>
      </c>
      <c r="K22" s="24">
        <v>3.89</v>
      </c>
      <c r="L22" s="28">
        <v>4.01</v>
      </c>
      <c r="M22" s="25"/>
      <c r="N22" s="24">
        <v>4.55</v>
      </c>
      <c r="O22" s="24">
        <v>4.58</v>
      </c>
      <c r="P22" s="24">
        <v>4.59</v>
      </c>
      <c r="Q22" s="24">
        <v>4.58</v>
      </c>
      <c r="R22" s="24">
        <v>4.67</v>
      </c>
      <c r="S22" s="24">
        <v>4.71</v>
      </c>
      <c r="T22" s="24">
        <v>4.7</v>
      </c>
      <c r="U22" s="24">
        <v>4.72</v>
      </c>
      <c r="V22" s="24">
        <v>4.7</v>
      </c>
      <c r="W22" s="28">
        <v>4.5</v>
      </c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0.3968000000000016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1.1351999999999984</v>
      </c>
      <c r="L25" s="193"/>
      <c r="M25" s="17" t="s">
        <v>13</v>
      </c>
      <c r="N25" s="17" t="s">
        <v>14</v>
      </c>
      <c r="O25" s="180" t="s">
        <v>15</v>
      </c>
      <c r="P25" s="180"/>
      <c r="Q25" s="193">
        <f>AVERAGE(N3:W12)-AVERAGE(N13:W22)</f>
        <v>0.1760199999999994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0.69185641025641309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0.81753086419752974</v>
      </c>
      <c r="L27" s="198"/>
      <c r="M27" s="17" t="s">
        <v>19</v>
      </c>
      <c r="N27" s="17" t="s">
        <v>20</v>
      </c>
      <c r="O27" s="197" t="s">
        <v>21</v>
      </c>
      <c r="P27" s="197"/>
      <c r="Q27" s="198">
        <f>(Q25/(0.975/Q26))</f>
        <v>0.27079999999999904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0.39999999999999947</v>
      </c>
      <c r="C31" s="67">
        <f t="shared" ref="C31:F31" si="0">C3-C13</f>
        <v>0.35999999999999943</v>
      </c>
      <c r="D31" s="67">
        <f t="shared" si="0"/>
        <v>0.41999999999999993</v>
      </c>
      <c r="E31" s="67">
        <f t="shared" si="0"/>
        <v>0.41000000000000014</v>
      </c>
      <c r="F31" s="68">
        <f t="shared" si="0"/>
        <v>0.35000000000000053</v>
      </c>
      <c r="G31" s="69" t="s">
        <v>54</v>
      </c>
      <c r="H31" s="22">
        <f>H3-H13</f>
        <v>1.2299999999999995</v>
      </c>
      <c r="I31" s="22">
        <f t="shared" ref="I31:L31" si="1">I3-I13</f>
        <v>1.29</v>
      </c>
      <c r="J31" s="22">
        <f t="shared" si="1"/>
        <v>1.2600000000000007</v>
      </c>
      <c r="K31" s="22">
        <f t="shared" si="1"/>
        <v>1.27</v>
      </c>
      <c r="L31" s="70">
        <f t="shared" si="1"/>
        <v>1.2300000000000004</v>
      </c>
      <c r="M31" s="69" t="s">
        <v>56</v>
      </c>
      <c r="N31" s="22">
        <f>N3-N13</f>
        <v>0.16500000000000004</v>
      </c>
      <c r="O31" s="22">
        <f t="shared" ref="O31:W31" si="2">O3-O13</f>
        <v>0.16999999999999993</v>
      </c>
      <c r="P31" s="22">
        <f t="shared" ref="P31:U31" si="3">Q3-P13</f>
        <v>0.22700000000000031</v>
      </c>
      <c r="Q31" s="22">
        <f t="shared" si="3"/>
        <v>0.22599999999999998</v>
      </c>
      <c r="R31" s="22">
        <f t="shared" si="3"/>
        <v>0.23699999999999921</v>
      </c>
      <c r="S31" s="22">
        <f t="shared" si="3"/>
        <v>0.23399999999999999</v>
      </c>
      <c r="T31" s="22">
        <f t="shared" si="3"/>
        <v>0.19899999999999984</v>
      </c>
      <c r="U31" s="22">
        <f t="shared" si="3"/>
        <v>7.6000000000000512E-2</v>
      </c>
      <c r="V31" s="22" t="e">
        <f>#REF!-V13</f>
        <v>#REF!</v>
      </c>
      <c r="W31" s="70">
        <f t="shared" si="2"/>
        <v>0.10000000000000053</v>
      </c>
      <c r="X31" s="69" t="s">
        <v>58</v>
      </c>
      <c r="Y31" s="22">
        <f>Y3-Y13</f>
        <v>0</v>
      </c>
      <c r="Z31" s="22">
        <f t="shared" ref="Z31:AH31" si="4">Z3-Z13</f>
        <v>0</v>
      </c>
      <c r="AA31" s="22">
        <f t="shared" si="4"/>
        <v>0</v>
      </c>
      <c r="AB31" s="22">
        <f t="shared" si="4"/>
        <v>0</v>
      </c>
      <c r="AC31" s="22">
        <f t="shared" si="4"/>
        <v>0</v>
      </c>
      <c r="AD31" s="22">
        <f t="shared" si="4"/>
        <v>0</v>
      </c>
      <c r="AE31" s="22">
        <f t="shared" si="4"/>
        <v>0</v>
      </c>
      <c r="AF31" s="22">
        <f t="shared" si="4"/>
        <v>0</v>
      </c>
      <c r="AG31" s="22">
        <f t="shared" si="4"/>
        <v>0</v>
      </c>
      <c r="AH31" s="70">
        <f t="shared" si="4"/>
        <v>0</v>
      </c>
    </row>
    <row r="32" spans="1:34" x14ac:dyDescent="0.35">
      <c r="A32" s="55"/>
      <c r="B32" s="54">
        <f t="shared" ref="B32:F40" si="5">B4-B14</f>
        <v>0.45000000000000018</v>
      </c>
      <c r="C32" s="54">
        <f t="shared" si="5"/>
        <v>0.37000000000000011</v>
      </c>
      <c r="D32" s="54">
        <f t="shared" si="5"/>
        <v>-0.61000000000000032</v>
      </c>
      <c r="E32" s="54">
        <f t="shared" si="5"/>
        <v>0.35000000000000053</v>
      </c>
      <c r="F32" s="56">
        <f t="shared" si="5"/>
        <v>0.29999999999999982</v>
      </c>
      <c r="G32" s="71"/>
      <c r="H32" s="24">
        <f t="shared" ref="H32:L40" si="6">H4-H14</f>
        <v>1.29</v>
      </c>
      <c r="I32" s="24">
        <f t="shared" si="6"/>
        <v>1.25</v>
      </c>
      <c r="J32" s="24">
        <f t="shared" si="6"/>
        <v>1.3199999999999998</v>
      </c>
      <c r="K32" s="24">
        <f t="shared" si="6"/>
        <v>1.2800000000000002</v>
      </c>
      <c r="L32" s="72">
        <f t="shared" si="6"/>
        <v>1.3200000000000003</v>
      </c>
      <c r="M32" s="71"/>
      <c r="N32" s="22">
        <f t="shared" ref="N32:W40" si="7">N4-N14</f>
        <v>0.10000000000000053</v>
      </c>
      <c r="O32" s="22">
        <f t="shared" si="7"/>
        <v>0.19199999999999928</v>
      </c>
      <c r="P32" s="22">
        <f t="shared" si="7"/>
        <v>0.13000000000000078</v>
      </c>
      <c r="Q32" s="22">
        <f t="shared" si="7"/>
        <v>0.14000000000000057</v>
      </c>
      <c r="R32" s="22">
        <f t="shared" si="7"/>
        <v>0.14900000000000002</v>
      </c>
      <c r="S32" s="22">
        <f t="shared" si="7"/>
        <v>0.14900000000000002</v>
      </c>
      <c r="T32" s="22">
        <f t="shared" si="7"/>
        <v>0.16400000000000059</v>
      </c>
      <c r="U32" s="22">
        <f t="shared" si="7"/>
        <v>0.10299999999999976</v>
      </c>
      <c r="V32" s="22">
        <f t="shared" si="7"/>
        <v>0.12300000000000022</v>
      </c>
      <c r="W32" s="70">
        <f t="shared" si="7"/>
        <v>7.3999999999999844E-2</v>
      </c>
      <c r="X32" s="71"/>
      <c r="Y32" s="22">
        <f t="shared" ref="Y32:AH40" si="8">Y4-Y14</f>
        <v>0</v>
      </c>
      <c r="Z32" s="22">
        <f t="shared" si="8"/>
        <v>0</v>
      </c>
      <c r="AA32" s="22">
        <f t="shared" si="8"/>
        <v>0</v>
      </c>
      <c r="AB32" s="22">
        <f t="shared" si="8"/>
        <v>0</v>
      </c>
      <c r="AC32" s="22">
        <f t="shared" si="8"/>
        <v>0</v>
      </c>
      <c r="AD32" s="22">
        <f t="shared" si="8"/>
        <v>0</v>
      </c>
      <c r="AE32" s="22">
        <f t="shared" si="8"/>
        <v>0</v>
      </c>
      <c r="AF32" s="22">
        <f t="shared" si="8"/>
        <v>0</v>
      </c>
      <c r="AG32" s="22">
        <f t="shared" si="8"/>
        <v>0</v>
      </c>
      <c r="AH32" s="70">
        <f t="shared" si="8"/>
        <v>0</v>
      </c>
    </row>
    <row r="33" spans="1:34" x14ac:dyDescent="0.35">
      <c r="A33" s="55"/>
      <c r="B33" s="54">
        <f t="shared" si="5"/>
        <v>0.47000000000000064</v>
      </c>
      <c r="C33" s="54">
        <f t="shared" si="5"/>
        <v>0.33999999999999986</v>
      </c>
      <c r="D33" s="54">
        <f t="shared" si="5"/>
        <v>0.37999999999999989</v>
      </c>
      <c r="E33" s="54">
        <f t="shared" si="5"/>
        <v>0.37999999999999989</v>
      </c>
      <c r="F33" s="56">
        <f t="shared" si="5"/>
        <v>0.4300000000000006</v>
      </c>
      <c r="G33" s="71"/>
      <c r="H33" s="24">
        <f t="shared" si="6"/>
        <v>1.2599999999999998</v>
      </c>
      <c r="I33" s="24">
        <f t="shared" si="6"/>
        <v>1.2999999999999998</v>
      </c>
      <c r="J33" s="24">
        <f t="shared" si="6"/>
        <v>1.3100000000000005</v>
      </c>
      <c r="K33" s="24">
        <f t="shared" si="6"/>
        <v>1.2600000000000002</v>
      </c>
      <c r="L33" s="72">
        <f t="shared" si="6"/>
        <v>1.3000000000000003</v>
      </c>
      <c r="M33" s="71"/>
      <c r="N33" s="22">
        <f t="shared" si="7"/>
        <v>0.13200000000000056</v>
      </c>
      <c r="O33" s="22">
        <f t="shared" si="7"/>
        <v>0.17900000000000027</v>
      </c>
      <c r="P33" s="22">
        <f t="shared" si="7"/>
        <v>0.13499999999999979</v>
      </c>
      <c r="Q33" s="22">
        <f t="shared" si="7"/>
        <v>0.3050000000000006</v>
      </c>
      <c r="R33" s="22">
        <f t="shared" si="7"/>
        <v>0.16500000000000004</v>
      </c>
      <c r="S33" s="22">
        <f t="shared" si="7"/>
        <v>0.20300000000000029</v>
      </c>
      <c r="T33" s="22">
        <f t="shared" si="7"/>
        <v>0.14100000000000001</v>
      </c>
      <c r="U33" s="22">
        <f t="shared" si="7"/>
        <v>0.13700000000000045</v>
      </c>
      <c r="V33" s="22">
        <f t="shared" si="7"/>
        <v>0.14900000000000002</v>
      </c>
      <c r="W33" s="70">
        <f t="shared" si="7"/>
        <v>0.13900000000000023</v>
      </c>
      <c r="X33" s="71"/>
      <c r="Y33" s="22">
        <f t="shared" si="8"/>
        <v>0</v>
      </c>
      <c r="Z33" s="22">
        <f t="shared" si="8"/>
        <v>0</v>
      </c>
      <c r="AA33" s="22">
        <f t="shared" si="8"/>
        <v>0</v>
      </c>
      <c r="AB33" s="22">
        <f t="shared" si="8"/>
        <v>0</v>
      </c>
      <c r="AC33" s="22">
        <f t="shared" si="8"/>
        <v>0</v>
      </c>
      <c r="AD33" s="22">
        <f t="shared" si="8"/>
        <v>0</v>
      </c>
      <c r="AE33" s="22">
        <f t="shared" si="8"/>
        <v>0</v>
      </c>
      <c r="AF33" s="22">
        <f t="shared" si="8"/>
        <v>0</v>
      </c>
      <c r="AG33" s="22">
        <f t="shared" si="8"/>
        <v>0</v>
      </c>
      <c r="AH33" s="70">
        <f t="shared" si="8"/>
        <v>0</v>
      </c>
    </row>
    <row r="34" spans="1:34" x14ac:dyDescent="0.35">
      <c r="A34" s="55"/>
      <c r="B34" s="54">
        <f t="shared" si="5"/>
        <v>0.29000000000000004</v>
      </c>
      <c r="C34" s="54">
        <f t="shared" si="5"/>
        <v>0.38999999999999968</v>
      </c>
      <c r="D34" s="54">
        <f t="shared" si="5"/>
        <v>0.38999999999999968</v>
      </c>
      <c r="E34" s="54">
        <f t="shared" si="5"/>
        <v>0.37000000000000011</v>
      </c>
      <c r="F34" s="56">
        <f t="shared" si="5"/>
        <v>0.41000000000000014</v>
      </c>
      <c r="G34" s="71"/>
      <c r="H34" s="24">
        <f t="shared" si="6"/>
        <v>1.1900000000000004</v>
      </c>
      <c r="I34" s="24">
        <f t="shared" si="6"/>
        <v>1.2499999999999996</v>
      </c>
      <c r="J34" s="24">
        <f t="shared" si="6"/>
        <v>1.2899999999999996</v>
      </c>
      <c r="K34" s="24">
        <f t="shared" si="6"/>
        <v>1.0700000000000003</v>
      </c>
      <c r="L34" s="72">
        <f t="shared" si="6"/>
        <v>1.2299999999999995</v>
      </c>
      <c r="M34" s="71"/>
      <c r="N34" s="22">
        <f t="shared" si="7"/>
        <v>0.19399999999999995</v>
      </c>
      <c r="O34" s="22">
        <f t="shared" si="7"/>
        <v>0.10899999999999999</v>
      </c>
      <c r="P34" s="22">
        <f t="shared" si="7"/>
        <v>0.13700000000000045</v>
      </c>
      <c r="Q34" s="22">
        <f t="shared" si="7"/>
        <v>0.20199999999999996</v>
      </c>
      <c r="R34" s="22">
        <f t="shared" si="7"/>
        <v>0.11699999999999999</v>
      </c>
      <c r="S34" s="22">
        <f t="shared" si="7"/>
        <v>0.14500000000000046</v>
      </c>
      <c r="T34" s="22">
        <f t="shared" si="7"/>
        <v>0.14599999999999991</v>
      </c>
      <c r="U34" s="22">
        <f t="shared" si="7"/>
        <v>0.15500000000000025</v>
      </c>
      <c r="V34" s="22">
        <f t="shared" si="7"/>
        <v>7.3999999999999844E-2</v>
      </c>
      <c r="W34" s="70">
        <f t="shared" si="7"/>
        <v>0.10499999999999954</v>
      </c>
      <c r="X34" s="71"/>
      <c r="Y34" s="22">
        <f t="shared" si="8"/>
        <v>0</v>
      </c>
      <c r="Z34" s="22">
        <f t="shared" si="8"/>
        <v>0</v>
      </c>
      <c r="AA34" s="22">
        <f t="shared" si="8"/>
        <v>0</v>
      </c>
      <c r="AB34" s="22">
        <f t="shared" si="8"/>
        <v>0</v>
      </c>
      <c r="AC34" s="22">
        <f t="shared" si="8"/>
        <v>0</v>
      </c>
      <c r="AD34" s="22">
        <f t="shared" si="8"/>
        <v>0</v>
      </c>
      <c r="AE34" s="22">
        <f t="shared" si="8"/>
        <v>0</v>
      </c>
      <c r="AF34" s="22">
        <f t="shared" si="8"/>
        <v>0</v>
      </c>
      <c r="AG34" s="22">
        <f t="shared" si="8"/>
        <v>0</v>
      </c>
      <c r="AH34" s="70">
        <f t="shared" si="8"/>
        <v>0</v>
      </c>
    </row>
    <row r="35" spans="1:34" x14ac:dyDescent="0.35">
      <c r="A35" s="55"/>
      <c r="B35" s="54">
        <f t="shared" si="5"/>
        <v>0.41000000000000014</v>
      </c>
      <c r="C35" s="54">
        <f t="shared" si="5"/>
        <v>0.45000000000000018</v>
      </c>
      <c r="D35" s="54">
        <f t="shared" si="5"/>
        <v>0.52999999999999936</v>
      </c>
      <c r="E35" s="54">
        <f t="shared" si="5"/>
        <v>0.37999999999999989</v>
      </c>
      <c r="F35" s="56">
        <f t="shared" si="5"/>
        <v>0.41000000000000014</v>
      </c>
      <c r="G35" s="71"/>
      <c r="H35" s="24">
        <f t="shared" si="6"/>
        <v>1.2299999999999995</v>
      </c>
      <c r="I35" s="24">
        <f t="shared" si="6"/>
        <v>1.2299999999999995</v>
      </c>
      <c r="J35" s="24">
        <f t="shared" si="6"/>
        <v>1.2499999999999996</v>
      </c>
      <c r="K35" s="24">
        <f t="shared" si="6"/>
        <v>1.2700000000000005</v>
      </c>
      <c r="L35" s="72">
        <f t="shared" si="6"/>
        <v>1.1599999999999997</v>
      </c>
      <c r="M35" s="71"/>
      <c r="N35" s="22">
        <f t="shared" si="7"/>
        <v>0.17999999999999972</v>
      </c>
      <c r="O35" s="22">
        <f t="shared" si="7"/>
        <v>0.25</v>
      </c>
      <c r="P35" s="22">
        <f t="shared" si="7"/>
        <v>0.16800000000000015</v>
      </c>
      <c r="Q35" s="22">
        <f t="shared" si="7"/>
        <v>0.26999999999999957</v>
      </c>
      <c r="R35" s="22">
        <f t="shared" si="7"/>
        <v>0.25999999999999979</v>
      </c>
      <c r="S35" s="22">
        <f t="shared" si="7"/>
        <v>0.16999999999999993</v>
      </c>
      <c r="T35" s="22">
        <f t="shared" si="7"/>
        <v>0.21999999999999975</v>
      </c>
      <c r="U35" s="22">
        <f t="shared" si="7"/>
        <v>0.24000000000000021</v>
      </c>
      <c r="V35" s="22">
        <f t="shared" si="7"/>
        <v>0.12999999999999989</v>
      </c>
      <c r="W35" s="70">
        <f t="shared" si="7"/>
        <v>0.16000000000000014</v>
      </c>
      <c r="X35" s="71"/>
      <c r="Y35" s="22">
        <f t="shared" si="8"/>
        <v>0</v>
      </c>
      <c r="Z35" s="22">
        <f t="shared" si="8"/>
        <v>0</v>
      </c>
      <c r="AA35" s="22">
        <f t="shared" si="8"/>
        <v>0</v>
      </c>
      <c r="AB35" s="22">
        <f t="shared" si="8"/>
        <v>0</v>
      </c>
      <c r="AC35" s="22">
        <f t="shared" si="8"/>
        <v>0</v>
      </c>
      <c r="AD35" s="22">
        <f t="shared" si="8"/>
        <v>0</v>
      </c>
      <c r="AE35" s="22">
        <f t="shared" si="8"/>
        <v>0</v>
      </c>
      <c r="AF35" s="22">
        <f t="shared" si="8"/>
        <v>0</v>
      </c>
      <c r="AG35" s="22">
        <f t="shared" si="8"/>
        <v>0</v>
      </c>
      <c r="AH35" s="70">
        <f t="shared" si="8"/>
        <v>0</v>
      </c>
    </row>
    <row r="36" spans="1:34" x14ac:dyDescent="0.35">
      <c r="A36" s="55" t="s">
        <v>53</v>
      </c>
      <c r="B36" s="54">
        <f t="shared" si="5"/>
        <v>0.4399999999999995</v>
      </c>
      <c r="C36" s="54">
        <f t="shared" si="5"/>
        <v>0.36000000000000032</v>
      </c>
      <c r="D36" s="54">
        <f t="shared" si="5"/>
        <v>0.41999999999999993</v>
      </c>
      <c r="E36" s="54">
        <f t="shared" si="5"/>
        <v>0.47000000000000064</v>
      </c>
      <c r="F36" s="56">
        <f t="shared" si="5"/>
        <v>0.44999999999999929</v>
      </c>
      <c r="G36" s="71" t="s">
        <v>55</v>
      </c>
      <c r="H36" s="24">
        <f t="shared" si="6"/>
        <v>1.1200000000000001</v>
      </c>
      <c r="I36" s="24">
        <f t="shared" si="6"/>
        <v>1.0300000000000002</v>
      </c>
      <c r="J36" s="24">
        <f t="shared" si="6"/>
        <v>0.96</v>
      </c>
      <c r="K36" s="24">
        <f t="shared" si="6"/>
        <v>1.0499999999999998</v>
      </c>
      <c r="L36" s="72">
        <f t="shared" si="6"/>
        <v>1.0599999999999996</v>
      </c>
      <c r="M36" s="71" t="s">
        <v>57</v>
      </c>
      <c r="N36" s="22">
        <f t="shared" si="7"/>
        <v>0.17999999999999972</v>
      </c>
      <c r="O36" s="22">
        <f t="shared" si="7"/>
        <v>0.27000000000000046</v>
      </c>
      <c r="P36" s="22">
        <f t="shared" si="7"/>
        <v>0.21999999999999975</v>
      </c>
      <c r="Q36" s="22">
        <f t="shared" si="7"/>
        <v>0.23000000000000043</v>
      </c>
      <c r="R36" s="22">
        <f t="shared" si="7"/>
        <v>0.24000000000000021</v>
      </c>
      <c r="S36" s="22">
        <f t="shared" si="7"/>
        <v>0.20000000000000018</v>
      </c>
      <c r="T36" s="22">
        <f t="shared" si="7"/>
        <v>0.14000000000000057</v>
      </c>
      <c r="U36" s="22">
        <f t="shared" si="7"/>
        <v>0.20000000000000018</v>
      </c>
      <c r="V36" s="22">
        <f t="shared" si="7"/>
        <v>0.20000000000000018</v>
      </c>
      <c r="W36" s="70">
        <f t="shared" si="7"/>
        <v>0.34999999999999964</v>
      </c>
      <c r="X36" s="71" t="s">
        <v>59</v>
      </c>
      <c r="Y36" s="22">
        <f t="shared" si="8"/>
        <v>0</v>
      </c>
      <c r="Z36" s="22">
        <f t="shared" si="8"/>
        <v>0</v>
      </c>
      <c r="AA36" s="22">
        <f t="shared" si="8"/>
        <v>0</v>
      </c>
      <c r="AB36" s="22">
        <f t="shared" si="8"/>
        <v>0</v>
      </c>
      <c r="AC36" s="22">
        <f t="shared" si="8"/>
        <v>0</v>
      </c>
      <c r="AD36" s="22">
        <f t="shared" si="8"/>
        <v>0</v>
      </c>
      <c r="AE36" s="22">
        <f t="shared" si="8"/>
        <v>0</v>
      </c>
      <c r="AF36" s="22">
        <f t="shared" si="8"/>
        <v>0</v>
      </c>
      <c r="AG36" s="22">
        <f t="shared" si="8"/>
        <v>0</v>
      </c>
      <c r="AH36" s="70">
        <f t="shared" si="8"/>
        <v>0</v>
      </c>
    </row>
    <row r="37" spans="1:34" x14ac:dyDescent="0.35">
      <c r="A37" s="55"/>
      <c r="B37" s="54">
        <f t="shared" si="5"/>
        <v>0.42999999999999972</v>
      </c>
      <c r="C37" s="54">
        <f t="shared" si="5"/>
        <v>0.34999999999999964</v>
      </c>
      <c r="D37" s="54">
        <f t="shared" si="5"/>
        <v>0.42999999999999972</v>
      </c>
      <c r="E37" s="54">
        <f t="shared" si="5"/>
        <v>0.41000000000000014</v>
      </c>
      <c r="F37" s="56">
        <f t="shared" si="5"/>
        <v>0.57000000000000028</v>
      </c>
      <c r="G37" s="71"/>
      <c r="H37" s="24">
        <f t="shared" si="6"/>
        <v>1.08</v>
      </c>
      <c r="I37" s="24">
        <f t="shared" si="6"/>
        <v>0.98999999999999932</v>
      </c>
      <c r="J37" s="24">
        <f t="shared" si="6"/>
        <v>1.0200000000000005</v>
      </c>
      <c r="K37" s="24">
        <f t="shared" si="6"/>
        <v>1.0100000000000002</v>
      </c>
      <c r="L37" s="72">
        <f t="shared" si="6"/>
        <v>1.1199999999999997</v>
      </c>
      <c r="M37" s="71"/>
      <c r="N37" s="22">
        <f t="shared" si="7"/>
        <v>0.20999999999999996</v>
      </c>
      <c r="O37" s="22">
        <f t="shared" si="7"/>
        <v>-0.1899999999999995</v>
      </c>
      <c r="P37" s="22">
        <f t="shared" si="7"/>
        <v>0.12999999999999989</v>
      </c>
      <c r="Q37" s="22">
        <f t="shared" si="7"/>
        <v>0.17999999999999972</v>
      </c>
      <c r="R37" s="22">
        <f t="shared" si="7"/>
        <v>0.12000000000000011</v>
      </c>
      <c r="S37" s="22">
        <f t="shared" si="7"/>
        <v>0.13999999999999968</v>
      </c>
      <c r="T37" s="22">
        <f t="shared" si="7"/>
        <v>0.16999999999999993</v>
      </c>
      <c r="U37" s="22">
        <f t="shared" si="7"/>
        <v>0.16999999999999993</v>
      </c>
      <c r="V37" s="22">
        <f t="shared" si="7"/>
        <v>0.20999999999999996</v>
      </c>
      <c r="W37" s="70">
        <f t="shared" si="7"/>
        <v>0.37000000000000011</v>
      </c>
      <c r="X37" s="71"/>
      <c r="Y37" s="22">
        <f t="shared" si="8"/>
        <v>0</v>
      </c>
      <c r="Z37" s="22">
        <f t="shared" si="8"/>
        <v>0</v>
      </c>
      <c r="AA37" s="22">
        <f t="shared" si="8"/>
        <v>0</v>
      </c>
      <c r="AB37" s="22">
        <f t="shared" si="8"/>
        <v>0</v>
      </c>
      <c r="AC37" s="22">
        <f t="shared" si="8"/>
        <v>0</v>
      </c>
      <c r="AD37" s="22">
        <f t="shared" si="8"/>
        <v>0</v>
      </c>
      <c r="AE37" s="22">
        <f t="shared" si="8"/>
        <v>0</v>
      </c>
      <c r="AF37" s="22">
        <f t="shared" si="8"/>
        <v>0</v>
      </c>
      <c r="AG37" s="22">
        <f t="shared" si="8"/>
        <v>0</v>
      </c>
      <c r="AH37" s="70">
        <f t="shared" si="8"/>
        <v>0</v>
      </c>
    </row>
    <row r="38" spans="1:34" x14ac:dyDescent="0.35">
      <c r="A38" s="55"/>
      <c r="B38" s="54">
        <f t="shared" si="5"/>
        <v>0.49000000000000021</v>
      </c>
      <c r="C38" s="54">
        <f t="shared" si="5"/>
        <v>0.38999999999999968</v>
      </c>
      <c r="D38" s="54">
        <f t="shared" si="5"/>
        <v>0.41999999999999993</v>
      </c>
      <c r="E38" s="54">
        <f t="shared" si="5"/>
        <v>0.42999999999999972</v>
      </c>
      <c r="F38" s="56">
        <f t="shared" si="5"/>
        <v>0.5600000000000005</v>
      </c>
      <c r="G38" s="71"/>
      <c r="H38" s="24">
        <f t="shared" si="6"/>
        <v>1.1600000000000001</v>
      </c>
      <c r="I38" s="24">
        <f t="shared" si="6"/>
        <v>1.1600000000000001</v>
      </c>
      <c r="J38" s="24">
        <f t="shared" si="6"/>
        <v>1.04</v>
      </c>
      <c r="K38" s="24">
        <f t="shared" si="6"/>
        <v>0.96999999999999975</v>
      </c>
      <c r="L38" s="72">
        <f t="shared" si="6"/>
        <v>1.0900000000000003</v>
      </c>
      <c r="M38" s="71"/>
      <c r="N38" s="22">
        <f t="shared" si="7"/>
        <v>9.9999999999999645E-2</v>
      </c>
      <c r="O38" s="22">
        <f t="shared" si="7"/>
        <v>0.21999999999999975</v>
      </c>
      <c r="P38" s="22">
        <f t="shared" si="7"/>
        <v>0.17999999999999972</v>
      </c>
      <c r="Q38" s="22">
        <f t="shared" si="7"/>
        <v>0.17999999999999972</v>
      </c>
      <c r="R38" s="22">
        <f t="shared" si="7"/>
        <v>0.22999999999999954</v>
      </c>
      <c r="S38" s="22">
        <f t="shared" si="7"/>
        <v>0.1800000000000006</v>
      </c>
      <c r="T38" s="22">
        <f t="shared" si="7"/>
        <v>0.16999999999999993</v>
      </c>
      <c r="U38" s="22">
        <f t="shared" si="7"/>
        <v>0.14000000000000057</v>
      </c>
      <c r="V38" s="22">
        <f t="shared" si="7"/>
        <v>0.25</v>
      </c>
      <c r="W38" s="70">
        <f t="shared" si="7"/>
        <v>0.3100000000000005</v>
      </c>
      <c r="X38" s="71"/>
      <c r="Y38" s="22">
        <f t="shared" si="8"/>
        <v>0</v>
      </c>
      <c r="Z38" s="22">
        <f t="shared" si="8"/>
        <v>0</v>
      </c>
      <c r="AA38" s="22">
        <f t="shared" si="8"/>
        <v>0</v>
      </c>
      <c r="AB38" s="22">
        <f t="shared" si="8"/>
        <v>0</v>
      </c>
      <c r="AC38" s="22">
        <f t="shared" si="8"/>
        <v>0</v>
      </c>
      <c r="AD38" s="22">
        <f t="shared" si="8"/>
        <v>0</v>
      </c>
      <c r="AE38" s="22">
        <f t="shared" si="8"/>
        <v>0</v>
      </c>
      <c r="AF38" s="22">
        <f t="shared" si="8"/>
        <v>0</v>
      </c>
      <c r="AG38" s="22">
        <f t="shared" si="8"/>
        <v>0</v>
      </c>
      <c r="AH38" s="70">
        <f t="shared" si="8"/>
        <v>0</v>
      </c>
    </row>
    <row r="39" spans="1:34" x14ac:dyDescent="0.35">
      <c r="A39" s="55"/>
      <c r="B39" s="54">
        <f t="shared" si="5"/>
        <v>0.40000000000000036</v>
      </c>
      <c r="C39" s="54">
        <f t="shared" si="5"/>
        <v>0.41000000000000014</v>
      </c>
      <c r="D39" s="54">
        <f t="shared" si="5"/>
        <v>0.41999999999999993</v>
      </c>
      <c r="E39" s="54">
        <f t="shared" si="5"/>
        <v>0.53000000000000025</v>
      </c>
      <c r="F39" s="56">
        <f t="shared" si="5"/>
        <v>0.46999999999999975</v>
      </c>
      <c r="G39" s="71"/>
      <c r="H39" s="24">
        <f t="shared" si="6"/>
        <v>1.0099999999999998</v>
      </c>
      <c r="I39" s="24">
        <f t="shared" si="6"/>
        <v>1.0499999999999998</v>
      </c>
      <c r="J39" s="24">
        <f t="shared" si="6"/>
        <v>0.9300000000000006</v>
      </c>
      <c r="K39" s="24">
        <f t="shared" si="6"/>
        <v>0.91999999999999993</v>
      </c>
      <c r="L39" s="72">
        <f t="shared" si="6"/>
        <v>1.0000000000000004</v>
      </c>
      <c r="M39" s="71"/>
      <c r="N39" s="22">
        <f t="shared" si="7"/>
        <v>0.19999999999999929</v>
      </c>
      <c r="O39" s="22">
        <f t="shared" si="7"/>
        <v>0.21999999999999975</v>
      </c>
      <c r="P39" s="22">
        <f t="shared" si="7"/>
        <v>0.1899999999999995</v>
      </c>
      <c r="Q39" s="22">
        <f t="shared" si="7"/>
        <v>0.24000000000000021</v>
      </c>
      <c r="R39" s="22">
        <f t="shared" si="7"/>
        <v>0.17999999999999972</v>
      </c>
      <c r="S39" s="22">
        <f t="shared" si="7"/>
        <v>0.16999999999999993</v>
      </c>
      <c r="T39" s="22">
        <f t="shared" si="7"/>
        <v>0.25999999999999979</v>
      </c>
      <c r="U39" s="22">
        <f t="shared" si="7"/>
        <v>0.21999999999999975</v>
      </c>
      <c r="V39" s="22">
        <f t="shared" si="7"/>
        <v>0.16000000000000014</v>
      </c>
      <c r="W39" s="70">
        <f t="shared" si="7"/>
        <v>0.21999999999999975</v>
      </c>
      <c r="X39" s="71"/>
      <c r="Y39" s="22">
        <f t="shared" si="8"/>
        <v>0</v>
      </c>
      <c r="Z39" s="22">
        <f t="shared" si="8"/>
        <v>0</v>
      </c>
      <c r="AA39" s="22">
        <f t="shared" si="8"/>
        <v>0</v>
      </c>
      <c r="AB39" s="22">
        <f t="shared" si="8"/>
        <v>0</v>
      </c>
      <c r="AC39" s="22">
        <f t="shared" si="8"/>
        <v>0</v>
      </c>
      <c r="AD39" s="22">
        <f t="shared" si="8"/>
        <v>0</v>
      </c>
      <c r="AE39" s="22">
        <f t="shared" si="8"/>
        <v>0</v>
      </c>
      <c r="AF39" s="22">
        <f t="shared" si="8"/>
        <v>0</v>
      </c>
      <c r="AG39" s="22">
        <f t="shared" si="8"/>
        <v>0</v>
      </c>
      <c r="AH39" s="70">
        <f t="shared" si="8"/>
        <v>0</v>
      </c>
    </row>
    <row r="40" spans="1:34" ht="17.25" thickBot="1" x14ac:dyDescent="0.4">
      <c r="A40" s="57"/>
      <c r="B40" s="58">
        <f t="shared" si="5"/>
        <v>0.45999999999999996</v>
      </c>
      <c r="C40" s="58">
        <f t="shared" si="5"/>
        <v>0.44000000000000039</v>
      </c>
      <c r="D40" s="58">
        <f t="shared" si="5"/>
        <v>0.44000000000000039</v>
      </c>
      <c r="E40" s="58">
        <f t="shared" si="5"/>
        <v>0.37999999999999989</v>
      </c>
      <c r="F40" s="59">
        <f t="shared" si="5"/>
        <v>0.4399999999999995</v>
      </c>
      <c r="G40" s="73"/>
      <c r="H40" s="36">
        <f t="shared" si="6"/>
        <v>0.92999999999999972</v>
      </c>
      <c r="I40" s="36">
        <f t="shared" si="6"/>
        <v>1.0099999999999998</v>
      </c>
      <c r="J40" s="36">
        <f t="shared" si="6"/>
        <v>0.99000000000000021</v>
      </c>
      <c r="K40" s="36">
        <f t="shared" si="6"/>
        <v>0.94</v>
      </c>
      <c r="L40" s="74">
        <f t="shared" si="6"/>
        <v>0.78000000000000025</v>
      </c>
      <c r="M40" s="73"/>
      <c r="N40" s="36">
        <f t="shared" si="7"/>
        <v>7.0000000000000284E-2</v>
      </c>
      <c r="O40" s="36">
        <f t="shared" si="7"/>
        <v>0.17999999999999972</v>
      </c>
      <c r="P40" s="36">
        <f t="shared" si="7"/>
        <v>0.17999999999999972</v>
      </c>
      <c r="Q40" s="36">
        <f t="shared" si="7"/>
        <v>0.15000000000000036</v>
      </c>
      <c r="R40" s="36">
        <f t="shared" si="7"/>
        <v>0.16999999999999993</v>
      </c>
      <c r="S40" s="36">
        <f t="shared" si="7"/>
        <v>0.11000000000000032</v>
      </c>
      <c r="T40" s="36">
        <f t="shared" si="7"/>
        <v>0.17999999999999972</v>
      </c>
      <c r="U40" s="36">
        <f t="shared" si="7"/>
        <v>0.20999999999999996</v>
      </c>
      <c r="V40" s="36">
        <f t="shared" si="7"/>
        <v>0.1899999999999995</v>
      </c>
      <c r="W40" s="74">
        <f t="shared" si="7"/>
        <v>0.33999999999999986</v>
      </c>
      <c r="X40" s="73"/>
      <c r="Y40" s="36">
        <f t="shared" si="8"/>
        <v>0</v>
      </c>
      <c r="Z40" s="36">
        <f t="shared" si="8"/>
        <v>0</v>
      </c>
      <c r="AA40" s="36">
        <f t="shared" si="8"/>
        <v>0</v>
      </c>
      <c r="AB40" s="36">
        <f t="shared" si="8"/>
        <v>0</v>
      </c>
      <c r="AC40" s="36">
        <f t="shared" si="8"/>
        <v>0</v>
      </c>
      <c r="AD40" s="36">
        <f t="shared" si="8"/>
        <v>0</v>
      </c>
      <c r="AE40" s="36">
        <f t="shared" si="8"/>
        <v>0</v>
      </c>
      <c r="AF40" s="36">
        <f t="shared" si="8"/>
        <v>0</v>
      </c>
      <c r="AG40" s="36">
        <f t="shared" si="8"/>
        <v>0</v>
      </c>
      <c r="AH40" s="74">
        <f t="shared" si="8"/>
        <v>0</v>
      </c>
    </row>
    <row r="41" spans="1:34" ht="17.25" thickTop="1" x14ac:dyDescent="0.35">
      <c r="A41" s="82" t="s">
        <v>65</v>
      </c>
      <c r="B41" s="60">
        <f>AVERAGE(B31:F35)</f>
        <v>0.35319999999999996</v>
      </c>
      <c r="C41" s="64" t="s">
        <v>51</v>
      </c>
      <c r="D41" s="60">
        <f>MAX(B31:F35)-MIN(B31:F35)</f>
        <v>1.1399999999999997</v>
      </c>
      <c r="E41" s="64" t="s">
        <v>50</v>
      </c>
      <c r="F41" s="61">
        <f>B41/(0.975/E26)</f>
        <v>0.61583589743589739</v>
      </c>
      <c r="G41" s="82" t="s">
        <v>65</v>
      </c>
      <c r="H41" s="60">
        <f>AVERAGE(H31:L35)</f>
        <v>1.2536</v>
      </c>
      <c r="I41" s="64" t="s">
        <v>51</v>
      </c>
      <c r="J41" s="60">
        <f>MAX(H31:L35)-MIN(H31:L35)</f>
        <v>0.25</v>
      </c>
      <c r="K41" s="64" t="s">
        <v>50</v>
      </c>
      <c r="L41" s="61">
        <f>H41/(1.944/K26)</f>
        <v>0.90279835390946506</v>
      </c>
      <c r="M41" s="82" t="s">
        <v>65</v>
      </c>
      <c r="N41" s="60" t="e">
        <f>AVERAGE(N31:W35)</f>
        <v>#REF!</v>
      </c>
      <c r="O41" s="64" t="s">
        <v>51</v>
      </c>
      <c r="P41" s="60" t="e">
        <f>MAX(N31:W35)-MIN(N31:W35)</f>
        <v>#REF!</v>
      </c>
      <c r="Q41" s="64" t="s">
        <v>50</v>
      </c>
      <c r="R41" s="78" t="e">
        <f>N41/(0.975/Q26)</f>
        <v>#REF!</v>
      </c>
      <c r="S41" s="79" t="s">
        <v>60</v>
      </c>
      <c r="T41" s="80" t="e">
        <f>1-(P41/2*N41)</f>
        <v>#REF!</v>
      </c>
      <c r="U41" s="84" t="s">
        <v>62</v>
      </c>
      <c r="V41" s="86" t="e">
        <f>MAX(N31:W40)-MIN(N31:W40)</f>
        <v>#REF!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0.44349999999999995</v>
      </c>
      <c r="C42" s="65" t="s">
        <v>51</v>
      </c>
      <c r="D42" s="62">
        <f>MAX(B36:F40)-MIN(B36:F40)</f>
        <v>0.22000000000000064</v>
      </c>
      <c r="E42" s="65" t="s">
        <v>50</v>
      </c>
      <c r="F42" s="63">
        <f>B42/(0.975/E26)</f>
        <v>0.7732820512820513</v>
      </c>
      <c r="G42" s="83" t="s">
        <v>64</v>
      </c>
      <c r="H42" s="62">
        <f>AVERAGE(H37:L40)</f>
        <v>1.01</v>
      </c>
      <c r="I42" s="65" t="s">
        <v>51</v>
      </c>
      <c r="J42" s="62">
        <f>MAX(H36:L40)-MIN(H36:L40)</f>
        <v>0.37999999999999989</v>
      </c>
      <c r="K42" s="65" t="s">
        <v>50</v>
      </c>
      <c r="L42" s="63">
        <f>H42/(1.944/K26)</f>
        <v>0.72736625514403297</v>
      </c>
      <c r="M42" s="83" t="s">
        <v>64</v>
      </c>
      <c r="N42" s="62">
        <f>AVERAGE(N37:W40)</f>
        <v>0.18274999999999991</v>
      </c>
      <c r="O42" s="65" t="s">
        <v>51</v>
      </c>
      <c r="P42" s="62">
        <f>MAX(N36:W40)-MIN(N36:W40)</f>
        <v>0.55999999999999961</v>
      </c>
      <c r="Q42" s="65" t="s">
        <v>50</v>
      </c>
      <c r="R42" s="75">
        <f>N42/(0.975/Q26)</f>
        <v>0.28115384615384603</v>
      </c>
      <c r="S42" s="76" t="s">
        <v>60</v>
      </c>
      <c r="T42" s="81">
        <f>1-(P42/2*N42)</f>
        <v>0.94883000000000006</v>
      </c>
      <c r="U42" s="85" t="s">
        <v>63</v>
      </c>
      <c r="V42" s="87" t="e">
        <f>1-(V41/2*AVERAGE(N41:N42))</f>
        <v>#REF!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30:F30"/>
    <mergeCell ref="G30:L30"/>
    <mergeCell ref="M30:W30"/>
    <mergeCell ref="X30:AH30"/>
    <mergeCell ref="W41:W42"/>
    <mergeCell ref="AH41:AH42"/>
    <mergeCell ref="A28:B28"/>
    <mergeCell ref="C28:F28"/>
    <mergeCell ref="A29:F29"/>
    <mergeCell ref="G29:L29"/>
    <mergeCell ref="M29:W29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</mergeCells>
  <phoneticPr fontId="13" type="noConversion"/>
  <conditionalFormatting sqref="E25">
    <cfRule type="cellIs" dxfId="473" priority="7" operator="notBetween">
      <formula>0.2</formula>
      <formula>0.404</formula>
    </cfRule>
  </conditionalFormatting>
  <conditionalFormatting sqref="E27">
    <cfRule type="cellIs" dxfId="472" priority="8" operator="notBetween">
      <formula>0.38</formula>
      <formula>0.72</formula>
    </cfRule>
  </conditionalFormatting>
  <conditionalFormatting sqref="K25">
    <cfRule type="cellIs" dxfId="471" priority="6" operator="notBetween">
      <formula>0.77</formula>
      <formula>0.91</formula>
    </cfRule>
  </conditionalFormatting>
  <conditionalFormatting sqref="K27">
    <cfRule type="cellIs" dxfId="470" priority="5" operator="notBetween">
      <formula>0.68</formula>
      <formula>0.82</formula>
    </cfRule>
  </conditionalFormatting>
  <conditionalFormatting sqref="Q25">
    <cfRule type="cellIs" dxfId="469" priority="3" operator="notBetween">
      <formula>0.77</formula>
      <formula>0.91</formula>
    </cfRule>
  </conditionalFormatting>
  <conditionalFormatting sqref="Q27:R27">
    <cfRule type="cellIs" dxfId="468" priority="2" operator="notBetween">
      <formula>0.38</formula>
      <formula>0.72</formula>
    </cfRule>
  </conditionalFormatting>
  <conditionalFormatting sqref="AB25">
    <cfRule type="cellIs" dxfId="467" priority="4" operator="notBetween">
      <formula>0.77</formula>
      <formula>0.91</formula>
    </cfRule>
  </conditionalFormatting>
  <conditionalFormatting sqref="AB27:AC27">
    <cfRule type="cellIs" dxfId="466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A7805-CF0A-4400-9A0C-AF171181FA7F}">
  <dimension ref="A1:AH43"/>
  <sheetViews>
    <sheetView zoomScale="120" zoomScaleNormal="120" workbookViewId="0">
      <selection activeCell="X22" sqref="X22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5.17</v>
      </c>
      <c r="C3" s="20">
        <v>5.28</v>
      </c>
      <c r="D3" s="20">
        <v>5.17</v>
      </c>
      <c r="E3" s="20">
        <v>4.88</v>
      </c>
      <c r="F3" s="30">
        <v>4.4800000000000004</v>
      </c>
      <c r="G3" s="23" t="s">
        <v>3</v>
      </c>
      <c r="H3" s="20">
        <v>5.17</v>
      </c>
      <c r="I3" s="20">
        <v>5.28</v>
      </c>
      <c r="J3" s="20">
        <v>5.28</v>
      </c>
      <c r="K3" s="20">
        <v>5.09</v>
      </c>
      <c r="L3" s="30">
        <v>4.97</v>
      </c>
      <c r="M3" s="23" t="s">
        <v>3</v>
      </c>
      <c r="N3" s="20">
        <v>2.145</v>
      </c>
      <c r="O3" s="20">
        <v>2.3119999999999998</v>
      </c>
      <c r="P3" s="20">
        <v>2.3439999999999999</v>
      </c>
      <c r="Q3" s="20">
        <v>2.335</v>
      </c>
      <c r="R3" s="20">
        <v>2.3740000000000001</v>
      </c>
      <c r="S3" s="20">
        <v>2.3740000000000001</v>
      </c>
      <c r="T3" s="20">
        <v>2.4089999999999998</v>
      </c>
      <c r="U3" s="20">
        <v>2.407</v>
      </c>
      <c r="V3" s="20">
        <v>2.343</v>
      </c>
      <c r="W3" s="30">
        <v>2.2799999999999998</v>
      </c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5.14</v>
      </c>
      <c r="C4" s="11">
        <v>5.29</v>
      </c>
      <c r="D4" s="11">
        <v>5.0999999999999996</v>
      </c>
      <c r="E4" s="11">
        <v>4.8499999999999996</v>
      </c>
      <c r="F4" s="29">
        <v>4.8600000000000003</v>
      </c>
      <c r="G4" s="25"/>
      <c r="H4" s="20">
        <v>5.22</v>
      </c>
      <c r="I4" s="11">
        <v>5.29</v>
      </c>
      <c r="J4" s="11">
        <v>5.2</v>
      </c>
      <c r="K4" s="11">
        <v>5.0999999999999996</v>
      </c>
      <c r="L4" s="29">
        <v>4.95</v>
      </c>
      <c r="M4" s="25"/>
      <c r="N4" s="20">
        <v>2.2090000000000001</v>
      </c>
      <c r="O4" s="11">
        <v>2.34</v>
      </c>
      <c r="P4" s="11">
        <v>2.335</v>
      </c>
      <c r="Q4" s="11">
        <v>2.379</v>
      </c>
      <c r="R4" s="11">
        <v>2.3740000000000001</v>
      </c>
      <c r="S4" s="11">
        <v>2.3490000000000002</v>
      </c>
      <c r="T4" s="11">
        <v>2.4039999999999999</v>
      </c>
      <c r="U4" s="11">
        <v>2.3839999999999999</v>
      </c>
      <c r="V4" s="11">
        <v>2.3439999999999999</v>
      </c>
      <c r="W4" s="29">
        <v>2.266</v>
      </c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5.22</v>
      </c>
      <c r="C5" s="11">
        <v>5.32</v>
      </c>
      <c r="D5" s="11">
        <v>5.15</v>
      </c>
      <c r="E5" s="11">
        <v>4.92</v>
      </c>
      <c r="F5" s="29">
        <v>4.8099999999999996</v>
      </c>
      <c r="G5" s="25"/>
      <c r="H5" s="20">
        <v>5.22</v>
      </c>
      <c r="I5" s="11">
        <v>5.29</v>
      </c>
      <c r="J5" s="11">
        <v>5.27</v>
      </c>
      <c r="K5" s="11">
        <v>5.0599999999999996</v>
      </c>
      <c r="L5" s="29">
        <v>5.1100000000000003</v>
      </c>
      <c r="M5" s="25"/>
      <c r="N5" s="20">
        <v>2.181</v>
      </c>
      <c r="O5" s="11">
        <v>2.302</v>
      </c>
      <c r="P5" s="11">
        <v>2.375</v>
      </c>
      <c r="Q5" s="11">
        <v>2.3570000000000002</v>
      </c>
      <c r="R5" s="11">
        <v>2.3490000000000002</v>
      </c>
      <c r="S5" s="11">
        <v>2.3239999999999998</v>
      </c>
      <c r="T5" s="11">
        <v>2.3879999999999999</v>
      </c>
      <c r="U5" s="11">
        <v>2.3610000000000002</v>
      </c>
      <c r="V5" s="11">
        <v>2.3450000000000002</v>
      </c>
      <c r="W5" s="29">
        <v>2.2309999999999999</v>
      </c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5.17</v>
      </c>
      <c r="C6" s="11">
        <v>5.37</v>
      </c>
      <c r="D6" s="11">
        <v>5.15</v>
      </c>
      <c r="E6" s="11">
        <v>4.8899999999999997</v>
      </c>
      <c r="F6" s="29">
        <v>4.9000000000000004</v>
      </c>
      <c r="G6" s="25"/>
      <c r="H6" s="20">
        <v>5.17</v>
      </c>
      <c r="I6" s="11">
        <v>5.29</v>
      </c>
      <c r="J6" s="11">
        <v>5.24</v>
      </c>
      <c r="K6" s="11">
        <v>5.0199999999999996</v>
      </c>
      <c r="L6" s="29">
        <v>5</v>
      </c>
      <c r="M6" s="25"/>
      <c r="N6" s="20">
        <v>2.202</v>
      </c>
      <c r="O6" s="11">
        <v>2.3279999999999998</v>
      </c>
      <c r="P6" s="11">
        <v>2.3130000000000002</v>
      </c>
      <c r="Q6" s="11">
        <v>2.367</v>
      </c>
      <c r="R6" s="11">
        <v>2.3620000000000001</v>
      </c>
      <c r="S6" s="11">
        <v>2.3679999999999999</v>
      </c>
      <c r="T6" s="11">
        <v>2.351</v>
      </c>
      <c r="U6" s="11">
        <v>2.3490000000000002</v>
      </c>
      <c r="V6" s="11">
        <v>2.2919999999999998</v>
      </c>
      <c r="W6" s="29">
        <v>2.2320000000000002</v>
      </c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5.21</v>
      </c>
      <c r="C7" s="11">
        <v>5.14</v>
      </c>
      <c r="D7" s="11">
        <v>5.07</v>
      </c>
      <c r="E7" s="11">
        <v>4.95</v>
      </c>
      <c r="F7" s="29">
        <v>4.84</v>
      </c>
      <c r="G7" s="25"/>
      <c r="H7" s="20">
        <v>5.09</v>
      </c>
      <c r="I7" s="11">
        <v>5.18</v>
      </c>
      <c r="J7" s="11">
        <v>5.23</v>
      </c>
      <c r="K7" s="11">
        <v>5.08</v>
      </c>
      <c r="L7" s="29">
        <v>4.99</v>
      </c>
      <c r="M7" s="25"/>
      <c r="N7" s="20">
        <v>2.125</v>
      </c>
      <c r="O7" s="11">
        <v>2.278</v>
      </c>
      <c r="P7" s="11">
        <v>2.35</v>
      </c>
      <c r="Q7" s="11">
        <v>2.35</v>
      </c>
      <c r="R7" s="11">
        <v>2.2989999999999999</v>
      </c>
      <c r="S7" s="11">
        <v>2.2869999999999999</v>
      </c>
      <c r="T7" s="11">
        <v>2.3119999999999998</v>
      </c>
      <c r="U7" s="11">
        <v>2.3439999999999999</v>
      </c>
      <c r="V7" s="11">
        <v>2.3119999999999998</v>
      </c>
      <c r="W7" s="29">
        <v>2.278</v>
      </c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5.23</v>
      </c>
      <c r="C8" s="11">
        <v>5.27</v>
      </c>
      <c r="D8" s="11">
        <v>5.27</v>
      </c>
      <c r="E8" s="11">
        <v>5.03</v>
      </c>
      <c r="F8" s="29">
        <v>4.9800000000000004</v>
      </c>
      <c r="G8" s="25" t="s">
        <v>4</v>
      </c>
      <c r="H8" s="11">
        <v>5.15</v>
      </c>
      <c r="I8" s="11">
        <v>5.24</v>
      </c>
      <c r="J8" s="11">
        <v>5.05</v>
      </c>
      <c r="K8" s="11">
        <v>4.8499999999999996</v>
      </c>
      <c r="L8" s="29">
        <v>4.8600000000000003</v>
      </c>
      <c r="M8" s="25" t="s">
        <v>4</v>
      </c>
      <c r="N8" s="11">
        <v>2.3159999999999998</v>
      </c>
      <c r="O8" s="11">
        <v>2.4350000000000001</v>
      </c>
      <c r="P8" s="11">
        <v>2.4870000000000001</v>
      </c>
      <c r="Q8" s="11">
        <v>2.456</v>
      </c>
      <c r="R8" s="11">
        <v>2.391</v>
      </c>
      <c r="S8" s="11">
        <v>2.3929999999999998</v>
      </c>
      <c r="T8" s="11">
        <v>2.4580000000000002</v>
      </c>
      <c r="U8" s="11">
        <v>2.4049999999999998</v>
      </c>
      <c r="V8" s="11">
        <v>2.3039999999999998</v>
      </c>
      <c r="W8" s="29">
        <v>2.2370000000000001</v>
      </c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5.25</v>
      </c>
      <c r="C9" s="11">
        <v>5.32</v>
      </c>
      <c r="D9" s="11">
        <v>5.24</v>
      </c>
      <c r="E9" s="11">
        <v>5.14</v>
      </c>
      <c r="F9" s="29">
        <v>5.14</v>
      </c>
      <c r="G9" s="31"/>
      <c r="H9" s="11">
        <v>5.29</v>
      </c>
      <c r="I9" s="11">
        <v>5.4</v>
      </c>
      <c r="J9" s="11">
        <v>5.23</v>
      </c>
      <c r="K9" s="11">
        <v>4.84</v>
      </c>
      <c r="L9" s="29">
        <v>4.95</v>
      </c>
      <c r="M9" s="31"/>
      <c r="N9" s="11">
        <v>2.1819999999999999</v>
      </c>
      <c r="O9" s="11">
        <v>2.3199999999999998</v>
      </c>
      <c r="P9" s="11">
        <v>2.367</v>
      </c>
      <c r="Q9" s="11">
        <v>2.4</v>
      </c>
      <c r="R9" s="11">
        <v>2.3690000000000002</v>
      </c>
      <c r="S9" s="11">
        <v>2.3889999999999998</v>
      </c>
      <c r="T9" s="11">
        <v>2.3159999999999998</v>
      </c>
      <c r="U9" s="11">
        <v>2.2919999999999998</v>
      </c>
      <c r="V9" s="11">
        <v>2.2989999999999999</v>
      </c>
      <c r="W9" s="29">
        <v>2.2109999999999999</v>
      </c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5.24</v>
      </c>
      <c r="C10" s="32">
        <v>5.26</v>
      </c>
      <c r="D10" s="32">
        <v>5.25</v>
      </c>
      <c r="E10" s="32">
        <v>5.12</v>
      </c>
      <c r="F10" s="34">
        <v>5.12</v>
      </c>
      <c r="G10" s="23"/>
      <c r="H10" s="32">
        <v>5.24</v>
      </c>
      <c r="I10" s="32">
        <v>5.32</v>
      </c>
      <c r="J10" s="32">
        <v>5.19</v>
      </c>
      <c r="K10" s="32">
        <v>4.95</v>
      </c>
      <c r="L10" s="34">
        <v>4.82</v>
      </c>
      <c r="M10" s="23"/>
      <c r="N10" s="32">
        <v>2.2130000000000001</v>
      </c>
      <c r="O10" s="32">
        <v>2.3069999999999999</v>
      </c>
      <c r="P10" s="32">
        <v>2.41</v>
      </c>
      <c r="Q10" s="32">
        <v>2.403</v>
      </c>
      <c r="R10" s="32">
        <v>2.3370000000000002</v>
      </c>
      <c r="S10" s="32">
        <v>2.3490000000000002</v>
      </c>
      <c r="T10" s="32">
        <v>2.3239999999999998</v>
      </c>
      <c r="U10" s="32">
        <v>2.3410000000000002</v>
      </c>
      <c r="V10" s="32">
        <v>2.2850000000000001</v>
      </c>
      <c r="W10" s="34">
        <v>2.21</v>
      </c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5.17</v>
      </c>
      <c r="C11" s="11">
        <v>5.28</v>
      </c>
      <c r="D11" s="11">
        <v>5.26</v>
      </c>
      <c r="E11" s="11">
        <v>5.04</v>
      </c>
      <c r="F11" s="29">
        <v>4.9800000000000004</v>
      </c>
      <c r="G11" s="25"/>
      <c r="H11" s="11">
        <v>5.23</v>
      </c>
      <c r="I11" s="11">
        <v>5.29</v>
      </c>
      <c r="J11" s="11">
        <v>5.07</v>
      </c>
      <c r="K11" s="11">
        <v>4.9400000000000004</v>
      </c>
      <c r="L11" s="29">
        <v>4.8099999999999996</v>
      </c>
      <c r="M11" s="25"/>
      <c r="N11" s="11">
        <v>2.1880000000000002</v>
      </c>
      <c r="O11" s="11">
        <v>2.3370000000000002</v>
      </c>
      <c r="P11" s="11">
        <v>2.39</v>
      </c>
      <c r="Q11" s="11">
        <v>2.3860000000000001</v>
      </c>
      <c r="R11" s="11">
        <v>2.3679999999999999</v>
      </c>
      <c r="S11" s="11">
        <v>2.3690000000000002</v>
      </c>
      <c r="T11" s="11">
        <v>2.41</v>
      </c>
      <c r="U11" s="11">
        <v>2.4220000000000002</v>
      </c>
      <c r="V11" s="11">
        <v>2.294</v>
      </c>
      <c r="W11" s="29">
        <v>2.2050000000000001</v>
      </c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5.16</v>
      </c>
      <c r="C12" s="21">
        <v>5.26</v>
      </c>
      <c r="D12" s="21">
        <v>5.2</v>
      </c>
      <c r="E12" s="21">
        <v>5.15</v>
      </c>
      <c r="F12" s="26">
        <v>5.07</v>
      </c>
      <c r="G12" s="33"/>
      <c r="H12" s="21">
        <v>5.16</v>
      </c>
      <c r="I12" s="21">
        <v>5.2</v>
      </c>
      <c r="J12" s="21">
        <v>5.03</v>
      </c>
      <c r="K12" s="21">
        <v>4.88</v>
      </c>
      <c r="L12" s="26">
        <v>4.8099999999999996</v>
      </c>
      <c r="M12" s="33"/>
      <c r="N12" s="21">
        <v>2.113</v>
      </c>
      <c r="O12" s="21">
        <v>2.2949999999999999</v>
      </c>
      <c r="P12" s="21">
        <v>2.3340000000000001</v>
      </c>
      <c r="Q12" s="21">
        <v>2.331</v>
      </c>
      <c r="R12" s="21">
        <v>2.2930000000000001</v>
      </c>
      <c r="S12" s="21">
        <v>2.3130000000000002</v>
      </c>
      <c r="T12" s="21">
        <v>2.2810000000000001</v>
      </c>
      <c r="U12" s="21">
        <v>2.2749999999999999</v>
      </c>
      <c r="V12" s="21">
        <v>2.278</v>
      </c>
      <c r="W12" s="26">
        <v>2.1949999999999998</v>
      </c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4.7699999999999996</v>
      </c>
      <c r="C13" s="22">
        <v>4.96</v>
      </c>
      <c r="D13" s="22">
        <v>4.74</v>
      </c>
      <c r="E13" s="22">
        <v>4.57</v>
      </c>
      <c r="F13" s="27">
        <v>4.4800000000000004</v>
      </c>
      <c r="G13" s="23"/>
      <c r="H13" s="22">
        <v>4.07</v>
      </c>
      <c r="I13" s="22">
        <v>4.12</v>
      </c>
      <c r="J13" s="22">
        <v>4.13</v>
      </c>
      <c r="K13" s="22">
        <v>4.0199999999999996</v>
      </c>
      <c r="L13" s="27">
        <v>3.97</v>
      </c>
      <c r="M13" s="23" t="s">
        <v>56</v>
      </c>
      <c r="N13" s="22">
        <v>1.8879999999999999</v>
      </c>
      <c r="O13" s="22">
        <v>2.0169999999999999</v>
      </c>
      <c r="P13" s="22">
        <v>2.077</v>
      </c>
      <c r="Q13" s="22">
        <v>2.0779999999999998</v>
      </c>
      <c r="R13" s="22">
        <v>2.0880000000000001</v>
      </c>
      <c r="S13" s="22">
        <v>2.0609999999999999</v>
      </c>
      <c r="T13" s="22">
        <v>2.0750000000000002</v>
      </c>
      <c r="U13" s="22">
        <v>2.0910000000000002</v>
      </c>
      <c r="V13" s="22">
        <v>2.0329999999999999</v>
      </c>
      <c r="W13" s="27">
        <v>2.004</v>
      </c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4.91</v>
      </c>
      <c r="C14" s="24">
        <v>4.9800000000000004</v>
      </c>
      <c r="D14" s="24">
        <v>4.82</v>
      </c>
      <c r="E14" s="24">
        <v>4.58</v>
      </c>
      <c r="F14" s="28">
        <v>4.5199999999999996</v>
      </c>
      <c r="G14" s="25"/>
      <c r="H14" s="24">
        <v>4.16</v>
      </c>
      <c r="I14" s="24">
        <v>4.13</v>
      </c>
      <c r="J14" s="24">
        <v>4.1399999999999997</v>
      </c>
      <c r="K14" s="24">
        <v>4.01</v>
      </c>
      <c r="L14" s="28">
        <v>3.95</v>
      </c>
      <c r="M14" s="25"/>
      <c r="N14" s="24">
        <v>1.909</v>
      </c>
      <c r="O14" s="24">
        <v>2.0390000000000001</v>
      </c>
      <c r="P14" s="24">
        <v>2.081</v>
      </c>
      <c r="Q14" s="24">
        <v>2.0739999999999998</v>
      </c>
      <c r="R14" s="24">
        <v>2.097</v>
      </c>
      <c r="S14" s="24">
        <v>2.0720000000000001</v>
      </c>
      <c r="T14" s="24">
        <v>2.13</v>
      </c>
      <c r="U14" s="24">
        <v>2.097</v>
      </c>
      <c r="V14" s="24">
        <v>2.077</v>
      </c>
      <c r="W14" s="28">
        <v>2.02</v>
      </c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4.97</v>
      </c>
      <c r="C15" s="24">
        <v>4.96</v>
      </c>
      <c r="D15" s="24">
        <v>4.79</v>
      </c>
      <c r="E15" s="24">
        <v>4.59</v>
      </c>
      <c r="F15" s="28">
        <v>4.5</v>
      </c>
      <c r="G15" s="25"/>
      <c r="H15" s="24">
        <v>4.1399999999999997</v>
      </c>
      <c r="I15" s="24">
        <v>4.21</v>
      </c>
      <c r="J15" s="24">
        <v>4.18</v>
      </c>
      <c r="K15" s="24">
        <v>4.0199999999999996</v>
      </c>
      <c r="L15" s="28">
        <v>3.98</v>
      </c>
      <c r="M15" s="25"/>
      <c r="N15" s="24">
        <v>1.893</v>
      </c>
      <c r="O15" s="24">
        <v>2.048</v>
      </c>
      <c r="P15" s="24">
        <v>2.1070000000000002</v>
      </c>
      <c r="Q15" s="24">
        <v>2.1</v>
      </c>
      <c r="R15" s="24">
        <v>2.0960000000000001</v>
      </c>
      <c r="S15" s="24">
        <v>2.0939999999999999</v>
      </c>
      <c r="T15" s="24">
        <v>2.1139999999999999</v>
      </c>
      <c r="U15" s="24">
        <v>2.0910000000000002</v>
      </c>
      <c r="V15" s="24">
        <v>2.048</v>
      </c>
      <c r="W15" s="28">
        <v>1.976</v>
      </c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4.92</v>
      </c>
      <c r="C16" s="24">
        <v>5.03</v>
      </c>
      <c r="D16" s="24">
        <v>4.83</v>
      </c>
      <c r="E16" s="24">
        <v>4.51</v>
      </c>
      <c r="F16" s="28">
        <v>4.5999999999999996</v>
      </c>
      <c r="G16" s="25"/>
      <c r="H16" s="24">
        <v>4.1399999999999997</v>
      </c>
      <c r="I16" s="24">
        <v>4.1900000000000004</v>
      </c>
      <c r="J16" s="24">
        <v>4.1900000000000004</v>
      </c>
      <c r="K16" s="24">
        <v>3.96</v>
      </c>
      <c r="L16" s="28">
        <v>3.93</v>
      </c>
      <c r="M16" s="25"/>
      <c r="N16" s="24">
        <v>1.9219999999999999</v>
      </c>
      <c r="O16" s="24">
        <v>2.0379999999999998</v>
      </c>
      <c r="P16" s="24">
        <v>2.0640000000000001</v>
      </c>
      <c r="Q16" s="24">
        <v>2.1040000000000001</v>
      </c>
      <c r="R16" s="24">
        <v>2.101</v>
      </c>
      <c r="S16" s="24">
        <v>2.0840000000000001</v>
      </c>
      <c r="T16" s="24">
        <v>2.09</v>
      </c>
      <c r="U16" s="24">
        <v>2.06</v>
      </c>
      <c r="V16" s="24">
        <v>2.06</v>
      </c>
      <c r="W16" s="28">
        <v>1.988</v>
      </c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4.88</v>
      </c>
      <c r="C17" s="24">
        <v>4.8499999999999996</v>
      </c>
      <c r="D17" s="24">
        <v>4.7300000000000004</v>
      </c>
      <c r="E17" s="24">
        <v>4.59</v>
      </c>
      <c r="F17" s="28">
        <v>4.38</v>
      </c>
      <c r="G17" s="25"/>
      <c r="H17" s="24">
        <v>4.05</v>
      </c>
      <c r="I17" s="24">
        <v>4.05</v>
      </c>
      <c r="J17" s="24">
        <v>4.04</v>
      </c>
      <c r="K17" s="24">
        <v>3.95</v>
      </c>
      <c r="L17" s="28">
        <v>3.9</v>
      </c>
      <c r="M17" s="25"/>
      <c r="N17" s="24">
        <v>1.8919999999999999</v>
      </c>
      <c r="O17" s="24">
        <v>2.0310000000000001</v>
      </c>
      <c r="P17" s="24">
        <v>2.0659999999999998</v>
      </c>
      <c r="Q17" s="24">
        <v>2.0790000000000002</v>
      </c>
      <c r="R17" s="24">
        <v>2.0640000000000001</v>
      </c>
      <c r="S17" s="24">
        <v>2.0619999999999998</v>
      </c>
      <c r="T17" s="24">
        <v>2.11</v>
      </c>
      <c r="U17" s="24">
        <v>2.0569999999999999</v>
      </c>
      <c r="V17" s="24">
        <v>2.0449999999999999</v>
      </c>
      <c r="W17" s="28">
        <v>1.978</v>
      </c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4.83</v>
      </c>
      <c r="C18" s="24">
        <v>4.96</v>
      </c>
      <c r="D18" s="24">
        <v>4.93</v>
      </c>
      <c r="E18" s="24">
        <v>4.7</v>
      </c>
      <c r="F18" s="28">
        <v>4.68</v>
      </c>
      <c r="G18" s="25" t="s">
        <v>61</v>
      </c>
      <c r="H18" s="24">
        <v>4.29</v>
      </c>
      <c r="I18" s="24">
        <v>4.43</v>
      </c>
      <c r="J18" s="24">
        <v>4.29</v>
      </c>
      <c r="K18" s="24">
        <v>4.01</v>
      </c>
      <c r="L18" s="28">
        <v>3.9</v>
      </c>
      <c r="M18" s="25" t="s">
        <v>57</v>
      </c>
      <c r="N18" s="24">
        <v>1.996</v>
      </c>
      <c r="O18" s="24">
        <v>2.1259999999999999</v>
      </c>
      <c r="P18" s="24">
        <v>2.2069999999999999</v>
      </c>
      <c r="Q18" s="24">
        <v>2.169</v>
      </c>
      <c r="R18" s="24">
        <v>2.1419999999999999</v>
      </c>
      <c r="S18" s="24">
        <v>2.12</v>
      </c>
      <c r="T18" s="24">
        <v>2.1800000000000002</v>
      </c>
      <c r="U18" s="24">
        <v>2.14</v>
      </c>
      <c r="V18" s="24">
        <v>2.04</v>
      </c>
      <c r="W18" s="28">
        <v>1.91</v>
      </c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4.84</v>
      </c>
      <c r="C19" s="24">
        <v>4.97</v>
      </c>
      <c r="D19" s="24">
        <v>4.97</v>
      </c>
      <c r="E19" s="24">
        <v>4.83</v>
      </c>
      <c r="F19" s="28">
        <v>4.7300000000000004</v>
      </c>
      <c r="G19" s="25"/>
      <c r="H19" s="24">
        <v>4.42</v>
      </c>
      <c r="I19" s="24">
        <v>4.49</v>
      </c>
      <c r="J19" s="24">
        <v>4.3</v>
      </c>
      <c r="K19" s="24">
        <v>4.03</v>
      </c>
      <c r="L19" s="28">
        <v>3.98</v>
      </c>
      <c r="M19" s="25"/>
      <c r="N19" s="24">
        <v>1.91</v>
      </c>
      <c r="O19" s="24">
        <v>2.0499999999999998</v>
      </c>
      <c r="P19" s="24">
        <v>2.09</v>
      </c>
      <c r="Q19" s="24">
        <v>2.09</v>
      </c>
      <c r="R19" s="24">
        <v>2.0699999999999998</v>
      </c>
      <c r="S19" s="24">
        <v>2.09</v>
      </c>
      <c r="T19" s="24">
        <v>2.06</v>
      </c>
      <c r="U19" s="24">
        <v>2.0499999999999998</v>
      </c>
      <c r="V19" s="24">
        <v>1.99</v>
      </c>
      <c r="W19" s="28">
        <v>1.94</v>
      </c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4.88</v>
      </c>
      <c r="C20" s="24">
        <v>4.96</v>
      </c>
      <c r="D20" s="24">
        <v>4.9000000000000004</v>
      </c>
      <c r="E20" s="24">
        <v>4.79</v>
      </c>
      <c r="F20" s="28">
        <v>4.74</v>
      </c>
      <c r="G20" s="25"/>
      <c r="H20" s="24">
        <v>4.43</v>
      </c>
      <c r="I20" s="24">
        <v>4.45</v>
      </c>
      <c r="J20" s="24">
        <v>4.3099999999999996</v>
      </c>
      <c r="K20" s="24">
        <v>4.0199999999999996</v>
      </c>
      <c r="L20" s="28">
        <v>3.94</v>
      </c>
      <c r="M20" s="25"/>
      <c r="N20" s="24">
        <v>1.96</v>
      </c>
      <c r="O20" s="24">
        <v>2.0699999999999998</v>
      </c>
      <c r="P20" s="24">
        <v>2.12</v>
      </c>
      <c r="Q20" s="24">
        <v>2.13</v>
      </c>
      <c r="R20" s="24">
        <v>2.06</v>
      </c>
      <c r="S20" s="24">
        <v>2.06</v>
      </c>
      <c r="T20" s="24">
        <v>2.06</v>
      </c>
      <c r="U20" s="24">
        <v>2.02</v>
      </c>
      <c r="V20" s="24">
        <v>2</v>
      </c>
      <c r="W20" s="28">
        <v>1.91</v>
      </c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4.8099999999999996</v>
      </c>
      <c r="C21" s="24">
        <v>4.91</v>
      </c>
      <c r="D21" s="24">
        <v>4.95</v>
      </c>
      <c r="E21" s="24">
        <v>4.78</v>
      </c>
      <c r="F21" s="28">
        <v>4.67</v>
      </c>
      <c r="G21" s="25"/>
      <c r="H21" s="24">
        <v>4.4000000000000004</v>
      </c>
      <c r="I21" s="24">
        <v>4.4000000000000004</v>
      </c>
      <c r="J21" s="24">
        <v>4.1900000000000004</v>
      </c>
      <c r="K21" s="24">
        <v>4.01</v>
      </c>
      <c r="L21" s="28">
        <v>3.93</v>
      </c>
      <c r="M21" s="25"/>
      <c r="N21" s="24">
        <v>1.89</v>
      </c>
      <c r="O21" s="24">
        <v>2.0699999999999998</v>
      </c>
      <c r="P21" s="24">
        <v>2.12</v>
      </c>
      <c r="Q21" s="24">
        <v>2.12</v>
      </c>
      <c r="R21" s="24">
        <v>2.08</v>
      </c>
      <c r="S21" s="24">
        <v>2.11</v>
      </c>
      <c r="T21" s="24">
        <v>2.1</v>
      </c>
      <c r="U21" s="24">
        <v>2.12</v>
      </c>
      <c r="V21" s="24">
        <v>1.99</v>
      </c>
      <c r="W21" s="28">
        <v>1.91</v>
      </c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4.87</v>
      </c>
      <c r="C22" s="24">
        <v>4.96</v>
      </c>
      <c r="D22" s="24">
        <v>4.97</v>
      </c>
      <c r="E22" s="24">
        <v>4.8099999999999996</v>
      </c>
      <c r="F22" s="28">
        <v>4.76</v>
      </c>
      <c r="G22" s="25"/>
      <c r="H22" s="24">
        <v>4.32</v>
      </c>
      <c r="I22" s="24">
        <v>4.33</v>
      </c>
      <c r="J22" s="24">
        <v>4.2300000000000004</v>
      </c>
      <c r="K22" s="24">
        <v>3.98</v>
      </c>
      <c r="L22" s="28">
        <v>3.99</v>
      </c>
      <c r="M22" s="25"/>
      <c r="N22" s="24">
        <v>1.87</v>
      </c>
      <c r="O22" s="24">
        <v>2.0499999999999998</v>
      </c>
      <c r="P22" s="24">
        <v>2.0699999999999998</v>
      </c>
      <c r="Q22" s="24">
        <v>2.0499999999999998</v>
      </c>
      <c r="R22" s="24">
        <v>2.02</v>
      </c>
      <c r="S22" s="24">
        <v>2.04</v>
      </c>
      <c r="T22" s="24">
        <v>2.04</v>
      </c>
      <c r="U22" s="24">
        <v>2.0099999999999998</v>
      </c>
      <c r="V22" s="24">
        <v>1.96</v>
      </c>
      <c r="W22" s="28">
        <v>1.79</v>
      </c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0.32199999999999918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0.97779999999999934</v>
      </c>
      <c r="L25" s="193"/>
      <c r="M25" s="17" t="s">
        <v>13</v>
      </c>
      <c r="N25" s="17" t="s">
        <v>14</v>
      </c>
      <c r="O25" s="180" t="s">
        <v>15</v>
      </c>
      <c r="P25" s="180"/>
      <c r="Q25" s="193">
        <f>AVERAGE(N3:W12)-AVERAGE(N13:W22)</f>
        <v>0.27661999999999853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0.56143589743589606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0.70417695473250985</v>
      </c>
      <c r="L27" s="198"/>
      <c r="M27" s="17" t="s">
        <v>19</v>
      </c>
      <c r="N27" s="17" t="s">
        <v>20</v>
      </c>
      <c r="O27" s="197" t="s">
        <v>21</v>
      </c>
      <c r="P27" s="197"/>
      <c r="Q27" s="198">
        <f>(Q25/(0.975/Q26))</f>
        <v>0.42556923076922848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0.40000000000000036</v>
      </c>
      <c r="C31" s="67">
        <f t="shared" ref="C31:F31" si="0">C3-C13</f>
        <v>0.32000000000000028</v>
      </c>
      <c r="D31" s="67">
        <f t="shared" si="0"/>
        <v>0.42999999999999972</v>
      </c>
      <c r="E31" s="67">
        <f t="shared" si="0"/>
        <v>0.30999999999999961</v>
      </c>
      <c r="F31" s="68">
        <f t="shared" si="0"/>
        <v>0</v>
      </c>
      <c r="G31" s="69" t="s">
        <v>54</v>
      </c>
      <c r="H31" s="22">
        <f>H3-H13</f>
        <v>1.0999999999999996</v>
      </c>
      <c r="I31" s="22">
        <f t="shared" ref="I31:L31" si="1">I3-I13</f>
        <v>1.1600000000000001</v>
      </c>
      <c r="J31" s="22">
        <f t="shared" si="1"/>
        <v>1.1500000000000004</v>
      </c>
      <c r="K31" s="22">
        <f t="shared" si="1"/>
        <v>1.0700000000000003</v>
      </c>
      <c r="L31" s="70">
        <f t="shared" si="1"/>
        <v>0.99999999999999956</v>
      </c>
      <c r="M31" s="69" t="s">
        <v>56</v>
      </c>
      <c r="N31" s="22">
        <f>N3-N13</f>
        <v>0.25700000000000012</v>
      </c>
      <c r="O31" s="22">
        <f t="shared" ref="O31:W31" si="2">O3-O13</f>
        <v>0.29499999999999993</v>
      </c>
      <c r="P31" s="22">
        <f t="shared" si="2"/>
        <v>0.2669999999999999</v>
      </c>
      <c r="Q31" s="22">
        <f t="shared" si="2"/>
        <v>0.25700000000000012</v>
      </c>
      <c r="R31" s="22">
        <f t="shared" si="2"/>
        <v>0.28600000000000003</v>
      </c>
      <c r="S31" s="22">
        <f t="shared" si="2"/>
        <v>0.31300000000000017</v>
      </c>
      <c r="T31" s="22">
        <f t="shared" si="2"/>
        <v>0.33399999999999963</v>
      </c>
      <c r="U31" s="22">
        <f t="shared" si="2"/>
        <v>0.31599999999999984</v>
      </c>
      <c r="V31" s="22">
        <f t="shared" si="2"/>
        <v>0.31000000000000005</v>
      </c>
      <c r="W31" s="70">
        <f t="shared" si="2"/>
        <v>0.2759999999999998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0.22999999999999954</v>
      </c>
      <c r="C32" s="54">
        <f t="shared" si="4"/>
        <v>0.30999999999999961</v>
      </c>
      <c r="D32" s="54">
        <f t="shared" si="4"/>
        <v>0.27999999999999936</v>
      </c>
      <c r="E32" s="54">
        <f t="shared" si="4"/>
        <v>0.26999999999999957</v>
      </c>
      <c r="F32" s="56">
        <f t="shared" si="4"/>
        <v>0.34000000000000075</v>
      </c>
      <c r="G32" s="71"/>
      <c r="H32" s="24">
        <f t="shared" ref="H32:L40" si="5">H4-H14</f>
        <v>1.0599999999999996</v>
      </c>
      <c r="I32" s="24">
        <f t="shared" si="5"/>
        <v>1.1600000000000001</v>
      </c>
      <c r="J32" s="24">
        <f t="shared" si="5"/>
        <v>1.0600000000000005</v>
      </c>
      <c r="K32" s="24">
        <f t="shared" si="5"/>
        <v>1.0899999999999999</v>
      </c>
      <c r="L32" s="72">
        <f t="shared" si="5"/>
        <v>1</v>
      </c>
      <c r="M32" s="71"/>
      <c r="N32" s="22">
        <f t="shared" ref="N32:W40" si="6">N4-N14</f>
        <v>0.30000000000000004</v>
      </c>
      <c r="O32" s="22">
        <f t="shared" si="6"/>
        <v>0.30099999999999971</v>
      </c>
      <c r="P32" s="22">
        <f t="shared" si="6"/>
        <v>0.254</v>
      </c>
      <c r="Q32" s="22">
        <f t="shared" si="6"/>
        <v>0.30500000000000016</v>
      </c>
      <c r="R32" s="22">
        <f t="shared" si="6"/>
        <v>0.27700000000000014</v>
      </c>
      <c r="S32" s="22">
        <f t="shared" si="6"/>
        <v>0.27700000000000014</v>
      </c>
      <c r="T32" s="22">
        <f t="shared" si="6"/>
        <v>0.27400000000000002</v>
      </c>
      <c r="U32" s="22">
        <f t="shared" si="6"/>
        <v>0.28699999999999992</v>
      </c>
      <c r="V32" s="22">
        <f t="shared" si="6"/>
        <v>0.2669999999999999</v>
      </c>
      <c r="W32" s="70">
        <f t="shared" si="6"/>
        <v>0.246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0.25</v>
      </c>
      <c r="C33" s="54">
        <f t="shared" si="4"/>
        <v>0.36000000000000032</v>
      </c>
      <c r="D33" s="54">
        <f t="shared" si="4"/>
        <v>0.36000000000000032</v>
      </c>
      <c r="E33" s="54">
        <f t="shared" si="4"/>
        <v>0.33000000000000007</v>
      </c>
      <c r="F33" s="56">
        <f t="shared" si="4"/>
        <v>0.30999999999999961</v>
      </c>
      <c r="G33" s="71"/>
      <c r="H33" s="24">
        <f t="shared" si="5"/>
        <v>1.08</v>
      </c>
      <c r="I33" s="24">
        <f t="shared" si="5"/>
        <v>1.08</v>
      </c>
      <c r="J33" s="24">
        <f t="shared" si="5"/>
        <v>1.0899999999999999</v>
      </c>
      <c r="K33" s="24">
        <f t="shared" si="5"/>
        <v>1.04</v>
      </c>
      <c r="L33" s="72">
        <f t="shared" si="5"/>
        <v>1.1300000000000003</v>
      </c>
      <c r="M33" s="71"/>
      <c r="N33" s="22">
        <f t="shared" si="6"/>
        <v>0.28800000000000003</v>
      </c>
      <c r="O33" s="22">
        <f t="shared" si="6"/>
        <v>0.254</v>
      </c>
      <c r="P33" s="22">
        <f t="shared" si="6"/>
        <v>0.26799999999999979</v>
      </c>
      <c r="Q33" s="22">
        <f t="shared" si="6"/>
        <v>0.25700000000000012</v>
      </c>
      <c r="R33" s="22">
        <f t="shared" si="6"/>
        <v>0.25300000000000011</v>
      </c>
      <c r="S33" s="22">
        <f t="shared" si="6"/>
        <v>0.22999999999999998</v>
      </c>
      <c r="T33" s="22">
        <f t="shared" si="6"/>
        <v>0.27400000000000002</v>
      </c>
      <c r="U33" s="22">
        <f t="shared" si="6"/>
        <v>0.27</v>
      </c>
      <c r="V33" s="22">
        <f t="shared" si="6"/>
        <v>0.29700000000000015</v>
      </c>
      <c r="W33" s="70">
        <f t="shared" si="6"/>
        <v>0.25499999999999989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0.25</v>
      </c>
      <c r="C34" s="54">
        <f t="shared" si="4"/>
        <v>0.33999999999999986</v>
      </c>
      <c r="D34" s="54">
        <f t="shared" si="4"/>
        <v>0.32000000000000028</v>
      </c>
      <c r="E34" s="54">
        <f t="shared" si="4"/>
        <v>0.37999999999999989</v>
      </c>
      <c r="F34" s="56">
        <f t="shared" si="4"/>
        <v>0.30000000000000071</v>
      </c>
      <c r="G34" s="71"/>
      <c r="H34" s="24">
        <f t="shared" si="5"/>
        <v>1.0300000000000002</v>
      </c>
      <c r="I34" s="24">
        <f t="shared" si="5"/>
        <v>1.0999999999999996</v>
      </c>
      <c r="J34" s="24">
        <f t="shared" si="5"/>
        <v>1.0499999999999998</v>
      </c>
      <c r="K34" s="24">
        <f t="shared" si="5"/>
        <v>1.0599999999999996</v>
      </c>
      <c r="L34" s="72">
        <f t="shared" si="5"/>
        <v>1.0699999999999998</v>
      </c>
      <c r="M34" s="71"/>
      <c r="N34" s="22">
        <f t="shared" si="6"/>
        <v>0.28000000000000003</v>
      </c>
      <c r="O34" s="22">
        <f t="shared" si="6"/>
        <v>0.29000000000000004</v>
      </c>
      <c r="P34" s="22">
        <f t="shared" si="6"/>
        <v>0.24900000000000011</v>
      </c>
      <c r="Q34" s="22">
        <f t="shared" si="6"/>
        <v>0.2629999999999999</v>
      </c>
      <c r="R34" s="22">
        <f t="shared" si="6"/>
        <v>0.26100000000000012</v>
      </c>
      <c r="S34" s="22">
        <f t="shared" si="6"/>
        <v>0.28399999999999981</v>
      </c>
      <c r="T34" s="22">
        <f t="shared" si="6"/>
        <v>0.26100000000000012</v>
      </c>
      <c r="U34" s="22">
        <f t="shared" si="6"/>
        <v>0.28900000000000015</v>
      </c>
      <c r="V34" s="22">
        <f t="shared" si="6"/>
        <v>0.23199999999999976</v>
      </c>
      <c r="W34" s="70">
        <f t="shared" si="6"/>
        <v>0.24400000000000022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0.33000000000000007</v>
      </c>
      <c r="C35" s="54">
        <f t="shared" si="4"/>
        <v>0.29000000000000004</v>
      </c>
      <c r="D35" s="54">
        <f t="shared" si="4"/>
        <v>0.33999999999999986</v>
      </c>
      <c r="E35" s="54">
        <f t="shared" si="4"/>
        <v>0.36000000000000032</v>
      </c>
      <c r="F35" s="56">
        <f t="shared" si="4"/>
        <v>0.45999999999999996</v>
      </c>
      <c r="G35" s="71"/>
      <c r="H35" s="24">
        <f t="shared" si="5"/>
        <v>1.04</v>
      </c>
      <c r="I35" s="24">
        <f t="shared" si="5"/>
        <v>1.1299999999999999</v>
      </c>
      <c r="J35" s="24">
        <f t="shared" si="5"/>
        <v>1.1900000000000004</v>
      </c>
      <c r="K35" s="24">
        <f t="shared" si="5"/>
        <v>1.1299999999999999</v>
      </c>
      <c r="L35" s="72">
        <f t="shared" si="5"/>
        <v>1.0900000000000003</v>
      </c>
      <c r="M35" s="71"/>
      <c r="N35" s="22">
        <f t="shared" si="6"/>
        <v>0.2330000000000001</v>
      </c>
      <c r="O35" s="22">
        <f t="shared" si="6"/>
        <v>0.24699999999999989</v>
      </c>
      <c r="P35" s="22">
        <f t="shared" si="6"/>
        <v>0.28400000000000025</v>
      </c>
      <c r="Q35" s="22">
        <f t="shared" si="6"/>
        <v>0.27099999999999991</v>
      </c>
      <c r="R35" s="22">
        <f t="shared" si="6"/>
        <v>0.23499999999999988</v>
      </c>
      <c r="S35" s="22">
        <f t="shared" si="6"/>
        <v>0.22500000000000009</v>
      </c>
      <c r="T35" s="22">
        <f t="shared" si="6"/>
        <v>0.20199999999999996</v>
      </c>
      <c r="U35" s="22">
        <f t="shared" si="6"/>
        <v>0.28699999999999992</v>
      </c>
      <c r="V35" s="22">
        <f t="shared" si="6"/>
        <v>0.2669999999999999</v>
      </c>
      <c r="W35" s="70">
        <f t="shared" si="6"/>
        <v>0.30000000000000004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0.40000000000000036</v>
      </c>
      <c r="C36" s="54">
        <f t="shared" si="4"/>
        <v>0.30999999999999961</v>
      </c>
      <c r="D36" s="54">
        <f t="shared" si="4"/>
        <v>0.33999999999999986</v>
      </c>
      <c r="E36" s="54">
        <f t="shared" si="4"/>
        <v>0.33000000000000007</v>
      </c>
      <c r="F36" s="56">
        <f t="shared" si="4"/>
        <v>0.30000000000000071</v>
      </c>
      <c r="G36" s="71" t="s">
        <v>55</v>
      </c>
      <c r="H36" s="24">
        <f t="shared" si="5"/>
        <v>0.86000000000000032</v>
      </c>
      <c r="I36" s="24">
        <f t="shared" si="5"/>
        <v>0.8100000000000005</v>
      </c>
      <c r="J36" s="24">
        <f t="shared" si="5"/>
        <v>0.75999999999999979</v>
      </c>
      <c r="K36" s="24">
        <f t="shared" si="5"/>
        <v>0.83999999999999986</v>
      </c>
      <c r="L36" s="72">
        <f t="shared" si="5"/>
        <v>0.96000000000000041</v>
      </c>
      <c r="M36" s="71" t="s">
        <v>57</v>
      </c>
      <c r="N36" s="22">
        <f t="shared" si="6"/>
        <v>0.31999999999999984</v>
      </c>
      <c r="O36" s="22">
        <f t="shared" si="6"/>
        <v>0.30900000000000016</v>
      </c>
      <c r="P36" s="22">
        <f t="shared" si="6"/>
        <v>0.28000000000000025</v>
      </c>
      <c r="Q36" s="22">
        <f t="shared" si="6"/>
        <v>0.28699999999999992</v>
      </c>
      <c r="R36" s="22">
        <f t="shared" si="6"/>
        <v>0.24900000000000011</v>
      </c>
      <c r="S36" s="22">
        <f t="shared" si="6"/>
        <v>0.27299999999999969</v>
      </c>
      <c r="T36" s="22">
        <f t="shared" si="6"/>
        <v>0.27800000000000002</v>
      </c>
      <c r="U36" s="22">
        <f t="shared" si="6"/>
        <v>0.26499999999999968</v>
      </c>
      <c r="V36" s="22">
        <f t="shared" si="6"/>
        <v>0.26399999999999979</v>
      </c>
      <c r="W36" s="70">
        <f t="shared" si="6"/>
        <v>0.32700000000000018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0.41000000000000014</v>
      </c>
      <c r="C37" s="54">
        <f t="shared" si="4"/>
        <v>0.35000000000000053</v>
      </c>
      <c r="D37" s="54">
        <f t="shared" si="4"/>
        <v>0.27000000000000046</v>
      </c>
      <c r="E37" s="54">
        <f t="shared" si="4"/>
        <v>0.30999999999999961</v>
      </c>
      <c r="F37" s="56">
        <f t="shared" si="4"/>
        <v>0.40999999999999925</v>
      </c>
      <c r="G37" s="71"/>
      <c r="H37" s="24">
        <f t="shared" si="5"/>
        <v>0.87000000000000011</v>
      </c>
      <c r="I37" s="24">
        <f t="shared" si="5"/>
        <v>0.91000000000000014</v>
      </c>
      <c r="J37" s="24">
        <f t="shared" si="5"/>
        <v>0.9300000000000006</v>
      </c>
      <c r="K37" s="24">
        <f t="shared" si="5"/>
        <v>0.80999999999999961</v>
      </c>
      <c r="L37" s="72">
        <f t="shared" si="5"/>
        <v>0.9700000000000002</v>
      </c>
      <c r="M37" s="71"/>
      <c r="N37" s="22">
        <f t="shared" si="6"/>
        <v>0.27200000000000002</v>
      </c>
      <c r="O37" s="22">
        <f t="shared" si="6"/>
        <v>0.27</v>
      </c>
      <c r="P37" s="22">
        <f t="shared" si="6"/>
        <v>0.27700000000000014</v>
      </c>
      <c r="Q37" s="22">
        <f t="shared" si="6"/>
        <v>0.31000000000000005</v>
      </c>
      <c r="R37" s="22">
        <f t="shared" si="6"/>
        <v>0.29900000000000038</v>
      </c>
      <c r="S37" s="22">
        <f t="shared" si="6"/>
        <v>0.29899999999999993</v>
      </c>
      <c r="T37" s="22">
        <f t="shared" si="6"/>
        <v>0.25599999999999978</v>
      </c>
      <c r="U37" s="22">
        <f t="shared" si="6"/>
        <v>0.24199999999999999</v>
      </c>
      <c r="V37" s="22">
        <f t="shared" si="6"/>
        <v>0.30899999999999994</v>
      </c>
      <c r="W37" s="70">
        <f t="shared" si="6"/>
        <v>0.27099999999999991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0.36000000000000032</v>
      </c>
      <c r="C38" s="54">
        <f t="shared" si="4"/>
        <v>0.29999999999999982</v>
      </c>
      <c r="D38" s="54">
        <f t="shared" si="4"/>
        <v>0.34999999999999964</v>
      </c>
      <c r="E38" s="54">
        <f t="shared" si="4"/>
        <v>0.33000000000000007</v>
      </c>
      <c r="F38" s="56">
        <f t="shared" si="4"/>
        <v>0.37999999999999989</v>
      </c>
      <c r="G38" s="71"/>
      <c r="H38" s="24">
        <f t="shared" si="5"/>
        <v>0.8100000000000005</v>
      </c>
      <c r="I38" s="24">
        <f t="shared" si="5"/>
        <v>0.87000000000000011</v>
      </c>
      <c r="J38" s="24">
        <f t="shared" si="5"/>
        <v>0.88000000000000078</v>
      </c>
      <c r="K38" s="24">
        <f t="shared" si="5"/>
        <v>0.9300000000000006</v>
      </c>
      <c r="L38" s="72">
        <f t="shared" si="5"/>
        <v>0.88000000000000034</v>
      </c>
      <c r="M38" s="71"/>
      <c r="N38" s="22">
        <f t="shared" si="6"/>
        <v>0.25300000000000011</v>
      </c>
      <c r="O38" s="22">
        <f t="shared" si="6"/>
        <v>0.2370000000000001</v>
      </c>
      <c r="P38" s="22">
        <f t="shared" si="6"/>
        <v>0.29000000000000004</v>
      </c>
      <c r="Q38" s="22">
        <f t="shared" si="6"/>
        <v>0.27300000000000013</v>
      </c>
      <c r="R38" s="22">
        <f t="shared" si="6"/>
        <v>0.27700000000000014</v>
      </c>
      <c r="S38" s="22">
        <f t="shared" si="6"/>
        <v>0.28900000000000015</v>
      </c>
      <c r="T38" s="22">
        <f t="shared" si="6"/>
        <v>0.26399999999999979</v>
      </c>
      <c r="U38" s="22">
        <f t="shared" si="6"/>
        <v>0.32100000000000017</v>
      </c>
      <c r="V38" s="22">
        <f t="shared" si="6"/>
        <v>0.28500000000000014</v>
      </c>
      <c r="W38" s="70">
        <f t="shared" si="6"/>
        <v>0.30000000000000004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0.36000000000000032</v>
      </c>
      <c r="C39" s="54">
        <f t="shared" si="4"/>
        <v>0.37000000000000011</v>
      </c>
      <c r="D39" s="54">
        <f t="shared" si="4"/>
        <v>0.30999999999999961</v>
      </c>
      <c r="E39" s="54">
        <f t="shared" si="4"/>
        <v>0.25999999999999979</v>
      </c>
      <c r="F39" s="56">
        <f t="shared" si="4"/>
        <v>0.3100000000000005</v>
      </c>
      <c r="G39" s="71"/>
      <c r="H39" s="24">
        <f t="shared" si="5"/>
        <v>0.83000000000000007</v>
      </c>
      <c r="I39" s="24">
        <f t="shared" si="5"/>
        <v>0.88999999999999968</v>
      </c>
      <c r="J39" s="24">
        <f t="shared" si="5"/>
        <v>0.87999999999999989</v>
      </c>
      <c r="K39" s="24">
        <f t="shared" si="5"/>
        <v>0.9300000000000006</v>
      </c>
      <c r="L39" s="72">
        <f t="shared" si="5"/>
        <v>0.87999999999999945</v>
      </c>
      <c r="M39" s="71"/>
      <c r="N39" s="22">
        <f t="shared" si="6"/>
        <v>0.29800000000000026</v>
      </c>
      <c r="O39" s="22">
        <f t="shared" si="6"/>
        <v>0.26700000000000035</v>
      </c>
      <c r="P39" s="22">
        <f t="shared" si="6"/>
        <v>0.27</v>
      </c>
      <c r="Q39" s="22">
        <f t="shared" si="6"/>
        <v>0.26600000000000001</v>
      </c>
      <c r="R39" s="22">
        <f t="shared" si="6"/>
        <v>0.28799999999999981</v>
      </c>
      <c r="S39" s="22">
        <f t="shared" si="6"/>
        <v>0.25900000000000034</v>
      </c>
      <c r="T39" s="22">
        <f t="shared" si="6"/>
        <v>0.31000000000000005</v>
      </c>
      <c r="U39" s="22">
        <f t="shared" si="6"/>
        <v>0.30200000000000005</v>
      </c>
      <c r="V39" s="22">
        <f t="shared" si="6"/>
        <v>0.30400000000000005</v>
      </c>
      <c r="W39" s="70">
        <f t="shared" si="6"/>
        <v>0.29500000000000015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0.29000000000000004</v>
      </c>
      <c r="C40" s="58">
        <f t="shared" si="4"/>
        <v>0.29999999999999982</v>
      </c>
      <c r="D40" s="58">
        <f t="shared" si="4"/>
        <v>0.23000000000000043</v>
      </c>
      <c r="E40" s="58">
        <f t="shared" si="4"/>
        <v>0.34000000000000075</v>
      </c>
      <c r="F40" s="59">
        <f t="shared" si="4"/>
        <v>0.3100000000000005</v>
      </c>
      <c r="G40" s="73"/>
      <c r="H40" s="36">
        <f t="shared" si="5"/>
        <v>0.83999999999999986</v>
      </c>
      <c r="I40" s="36">
        <f t="shared" si="5"/>
        <v>0.87000000000000011</v>
      </c>
      <c r="J40" s="36">
        <f t="shared" si="5"/>
        <v>0.79999999999999982</v>
      </c>
      <c r="K40" s="36">
        <f t="shared" si="5"/>
        <v>0.89999999999999991</v>
      </c>
      <c r="L40" s="74">
        <f t="shared" si="5"/>
        <v>0.8199999999999994</v>
      </c>
      <c r="M40" s="73"/>
      <c r="N40" s="36">
        <f t="shared" si="6"/>
        <v>0.24299999999999988</v>
      </c>
      <c r="O40" s="36">
        <f t="shared" si="6"/>
        <v>0.24500000000000011</v>
      </c>
      <c r="P40" s="36">
        <f t="shared" si="6"/>
        <v>0.26400000000000023</v>
      </c>
      <c r="Q40" s="36">
        <f t="shared" si="6"/>
        <v>0.28100000000000014</v>
      </c>
      <c r="R40" s="36">
        <f t="shared" si="6"/>
        <v>0.27300000000000013</v>
      </c>
      <c r="S40" s="36">
        <f t="shared" si="6"/>
        <v>0.27300000000000013</v>
      </c>
      <c r="T40" s="36">
        <f t="shared" si="6"/>
        <v>0.2410000000000001</v>
      </c>
      <c r="U40" s="36">
        <f t="shared" si="6"/>
        <v>0.26500000000000012</v>
      </c>
      <c r="V40" s="36">
        <f t="shared" si="6"/>
        <v>0.31800000000000006</v>
      </c>
      <c r="W40" s="74">
        <f t="shared" si="6"/>
        <v>0.4049999999999998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0.31480000000000002</v>
      </c>
      <c r="C41" s="64" t="s">
        <v>51</v>
      </c>
      <c r="D41" s="60">
        <f>MAX(B31:F35)-MIN(B31:F35)</f>
        <v>0.45999999999999996</v>
      </c>
      <c r="E41" s="64" t="s">
        <v>50</v>
      </c>
      <c r="F41" s="61">
        <f>B41/(0.975/E26)</f>
        <v>0.54888205128205136</v>
      </c>
      <c r="G41" s="82" t="s">
        <v>65</v>
      </c>
      <c r="H41" s="60">
        <f>AVERAGE(H31:L35)</f>
        <v>1.0863999999999998</v>
      </c>
      <c r="I41" s="64" t="s">
        <v>51</v>
      </c>
      <c r="J41" s="60">
        <f>MAX(H31:L35)-MIN(H31:L35)</f>
        <v>0.19000000000000083</v>
      </c>
      <c r="K41" s="64" t="s">
        <v>50</v>
      </c>
      <c r="L41" s="61">
        <f>H41/(1.944/K26)</f>
        <v>0.78238683127572006</v>
      </c>
      <c r="M41" s="82" t="s">
        <v>65</v>
      </c>
      <c r="N41" s="60">
        <f>AVERAGE(N31:W35)</f>
        <v>0.27098</v>
      </c>
      <c r="O41" s="64" t="s">
        <v>51</v>
      </c>
      <c r="P41" s="60">
        <f>MAX(N31:W35)-MIN(N31:W35)</f>
        <v>0.13199999999999967</v>
      </c>
      <c r="Q41" s="64" t="s">
        <v>50</v>
      </c>
      <c r="R41" s="78">
        <f>N41/(0.975/Q26)</f>
        <v>0.41689230769230767</v>
      </c>
      <c r="S41" s="79" t="s">
        <v>60</v>
      </c>
      <c r="T41" s="80">
        <f>1-(P41/2*N41)</f>
        <v>0.98211532000000001</v>
      </c>
      <c r="U41" s="84" t="s">
        <v>62</v>
      </c>
      <c r="V41" s="86">
        <f>MAX(N31:W40)-MIN(N31:W40)</f>
        <v>0.20299999999999985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0.32750000000000007</v>
      </c>
      <c r="C42" s="65" t="s">
        <v>51</v>
      </c>
      <c r="D42" s="62">
        <f>MAX(B36:F40)-MIN(B36:F40)</f>
        <v>0.17999999999999972</v>
      </c>
      <c r="E42" s="65" t="s">
        <v>50</v>
      </c>
      <c r="F42" s="63">
        <f>B42/(0.975/E26)</f>
        <v>0.57102564102564124</v>
      </c>
      <c r="G42" s="83" t="s">
        <v>64</v>
      </c>
      <c r="H42" s="62">
        <f>AVERAGE(H37:L40)</f>
        <v>0.875</v>
      </c>
      <c r="I42" s="65" t="s">
        <v>51</v>
      </c>
      <c r="J42" s="62">
        <f>MAX(H36:L40)-MIN(H36:L40)</f>
        <v>0.21000000000000041</v>
      </c>
      <c r="K42" s="65" t="s">
        <v>50</v>
      </c>
      <c r="L42" s="63">
        <f>H42/(1.944/K26)</f>
        <v>0.63014403292181065</v>
      </c>
      <c r="M42" s="83" t="s">
        <v>64</v>
      </c>
      <c r="N42" s="62">
        <f>AVERAGE(N37:W40)</f>
        <v>0.28152500000000003</v>
      </c>
      <c r="O42" s="65" t="s">
        <v>51</v>
      </c>
      <c r="P42" s="62">
        <f>MAX(N36:W40)-MIN(N36:W40)</f>
        <v>0.16799999999999971</v>
      </c>
      <c r="Q42" s="65" t="s">
        <v>50</v>
      </c>
      <c r="R42" s="75">
        <f>N42/(0.975/Q26)</f>
        <v>0.43311538461538462</v>
      </c>
      <c r="S42" s="76" t="s">
        <v>60</v>
      </c>
      <c r="T42" s="81">
        <f>1-(P42/2*N42)</f>
        <v>0.97635190000000005</v>
      </c>
      <c r="U42" s="85" t="s">
        <v>63</v>
      </c>
      <c r="V42" s="87">
        <f>1-(V41/2*AVERAGE(N41:N42))</f>
        <v>0.97196037125000001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30:F30"/>
    <mergeCell ref="G30:L30"/>
    <mergeCell ref="M30:W30"/>
    <mergeCell ref="X30:AH30"/>
    <mergeCell ref="W41:W42"/>
    <mergeCell ref="AH41:AH42"/>
    <mergeCell ref="A28:B28"/>
    <mergeCell ref="C28:F28"/>
    <mergeCell ref="A29:F29"/>
    <mergeCell ref="G29:L29"/>
    <mergeCell ref="M29:W29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</mergeCells>
  <phoneticPr fontId="13" type="noConversion"/>
  <conditionalFormatting sqref="E25">
    <cfRule type="cellIs" dxfId="465" priority="7" operator="notBetween">
      <formula>0.2</formula>
      <formula>0.404</formula>
    </cfRule>
  </conditionalFormatting>
  <conditionalFormatting sqref="E27">
    <cfRule type="cellIs" dxfId="464" priority="8" operator="notBetween">
      <formula>0.38</formula>
      <formula>0.72</formula>
    </cfRule>
  </conditionalFormatting>
  <conditionalFormatting sqref="K25">
    <cfRule type="cellIs" dxfId="463" priority="6" operator="notBetween">
      <formula>0.77</formula>
      <formula>0.91</formula>
    </cfRule>
  </conditionalFormatting>
  <conditionalFormatting sqref="K27">
    <cfRule type="cellIs" dxfId="462" priority="5" operator="notBetween">
      <formula>0.68</formula>
      <formula>0.82</formula>
    </cfRule>
  </conditionalFormatting>
  <conditionalFormatting sqref="Q25">
    <cfRule type="cellIs" dxfId="461" priority="3" operator="notBetween">
      <formula>0.77</formula>
      <formula>0.91</formula>
    </cfRule>
  </conditionalFormatting>
  <conditionalFormatting sqref="Q27:R27">
    <cfRule type="cellIs" dxfId="460" priority="2" operator="notBetween">
      <formula>0.38</formula>
      <formula>0.72</formula>
    </cfRule>
  </conditionalFormatting>
  <conditionalFormatting sqref="AB25">
    <cfRule type="cellIs" dxfId="459" priority="4" operator="notBetween">
      <formula>0.77</formula>
      <formula>0.91</formula>
    </cfRule>
  </conditionalFormatting>
  <conditionalFormatting sqref="AB27:AC27">
    <cfRule type="cellIs" dxfId="458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7A0F0-C4BE-4C9D-BFF5-0167B62FEFC2}">
  <dimension ref="A1:AT43"/>
  <sheetViews>
    <sheetView topLeftCell="D1" zoomScale="120" zoomScaleNormal="120" workbookViewId="0">
      <selection activeCell="W22" sqref="W22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  <col min="35" max="35" width="7.25" customWidth="1"/>
    <col min="36" max="36" width="6.625" customWidth="1"/>
    <col min="37" max="37" width="6.5" customWidth="1"/>
    <col min="38" max="38" width="6.125" customWidth="1"/>
    <col min="39" max="39" width="5.125" customWidth="1"/>
    <col min="40" max="40" width="5.625" customWidth="1"/>
    <col min="41" max="41" width="8.375" customWidth="1"/>
    <col min="42" max="46" width="5.625" customWidth="1"/>
  </cols>
  <sheetData>
    <row r="1" spans="1:46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  <c r="AI1" s="187" t="s">
        <v>68</v>
      </c>
      <c r="AJ1" s="185"/>
      <c r="AK1" s="185"/>
      <c r="AL1" s="185"/>
      <c r="AM1" s="185"/>
      <c r="AN1" s="186"/>
      <c r="AO1" s="184" t="s">
        <v>71</v>
      </c>
      <c r="AP1" s="185"/>
      <c r="AQ1" s="185"/>
      <c r="AR1" s="185"/>
      <c r="AS1" s="185"/>
      <c r="AT1" s="186"/>
    </row>
    <row r="2" spans="1:46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  <c r="AI2" s="49" t="s">
        <v>49</v>
      </c>
      <c r="AJ2" s="50">
        <v>1</v>
      </c>
      <c r="AK2" s="50">
        <v>2</v>
      </c>
      <c r="AL2" s="50">
        <v>3</v>
      </c>
      <c r="AM2" s="50">
        <v>4</v>
      </c>
      <c r="AN2" s="51">
        <v>5</v>
      </c>
      <c r="AO2" s="49" t="s">
        <v>49</v>
      </c>
      <c r="AP2" s="50">
        <v>1</v>
      </c>
      <c r="AQ2" s="50">
        <v>2</v>
      </c>
      <c r="AR2" s="50">
        <v>3</v>
      </c>
      <c r="AS2" s="50">
        <v>4</v>
      </c>
      <c r="AT2" s="51">
        <v>5</v>
      </c>
    </row>
    <row r="3" spans="1:46" ht="17.25" thickTop="1" x14ac:dyDescent="0.35">
      <c r="A3" s="23" t="s">
        <v>3</v>
      </c>
      <c r="B3" s="20">
        <v>5.07</v>
      </c>
      <c r="C3" s="20">
        <v>5.14</v>
      </c>
      <c r="D3" s="20">
        <v>5.27</v>
      </c>
      <c r="E3" s="20">
        <v>5.32</v>
      </c>
      <c r="F3" s="30">
        <v>5.34</v>
      </c>
      <c r="G3" s="23" t="s">
        <v>3</v>
      </c>
      <c r="H3" s="20">
        <v>5.27</v>
      </c>
      <c r="I3" s="20">
        <v>5.3</v>
      </c>
      <c r="J3" s="20">
        <v>5.28</v>
      </c>
      <c r="K3" s="20">
        <v>5.13</v>
      </c>
      <c r="L3" s="30">
        <v>5.13</v>
      </c>
      <c r="M3" s="23" t="s">
        <v>3</v>
      </c>
      <c r="N3" s="20">
        <v>2.31</v>
      </c>
      <c r="O3" s="20">
        <v>2.4300000000000002</v>
      </c>
      <c r="P3" s="20">
        <v>2.46</v>
      </c>
      <c r="Q3" s="20">
        <v>2.5099999999999998</v>
      </c>
      <c r="R3" s="20">
        <v>2.4700000000000002</v>
      </c>
      <c r="S3" s="20">
        <v>2.4</v>
      </c>
      <c r="T3" s="20">
        <v>2.4500000000000002</v>
      </c>
      <c r="U3" s="20">
        <v>2.4700000000000002</v>
      </c>
      <c r="V3" s="20">
        <v>2.4500000000000002</v>
      </c>
      <c r="W3" s="30">
        <v>2.48</v>
      </c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  <c r="AI3" s="23" t="s">
        <v>3</v>
      </c>
      <c r="AJ3" s="20">
        <v>5</v>
      </c>
      <c r="AK3" s="20">
        <v>5.04</v>
      </c>
      <c r="AL3" s="20">
        <v>5.19</v>
      </c>
      <c r="AM3" s="20">
        <v>5.21</v>
      </c>
      <c r="AN3" s="30">
        <v>5.16</v>
      </c>
      <c r="AO3" s="23" t="s">
        <v>3</v>
      </c>
      <c r="AP3" s="20">
        <v>5.0199999999999996</v>
      </c>
      <c r="AQ3" s="20">
        <v>5.05</v>
      </c>
      <c r="AR3" s="20">
        <v>5.31</v>
      </c>
      <c r="AS3" s="20">
        <v>5.27</v>
      </c>
      <c r="AT3" s="30">
        <v>5.24</v>
      </c>
    </row>
    <row r="4" spans="1:46" x14ac:dyDescent="0.35">
      <c r="A4" s="10"/>
      <c r="B4" s="20">
        <v>5.01</v>
      </c>
      <c r="C4" s="11">
        <v>5.18</v>
      </c>
      <c r="D4" s="11">
        <v>5.22</v>
      </c>
      <c r="E4" s="11">
        <v>5.3</v>
      </c>
      <c r="F4" s="29">
        <v>5.33</v>
      </c>
      <c r="G4" s="25"/>
      <c r="H4" s="20">
        <v>5.22</v>
      </c>
      <c r="I4" s="11">
        <v>5.32</v>
      </c>
      <c r="J4" s="11">
        <v>5.27</v>
      </c>
      <c r="K4" s="11">
        <v>5.13</v>
      </c>
      <c r="L4" s="29">
        <v>5.2</v>
      </c>
      <c r="M4" s="25"/>
      <c r="N4" s="20">
        <v>2.2000000000000002</v>
      </c>
      <c r="O4" s="11">
        <v>2.23</v>
      </c>
      <c r="P4" s="11">
        <v>2.35</v>
      </c>
      <c r="Q4" s="11">
        <v>2.41</v>
      </c>
      <c r="R4" s="11">
        <v>2.44</v>
      </c>
      <c r="S4" s="11">
        <v>2.36</v>
      </c>
      <c r="T4" s="11">
        <v>2.4</v>
      </c>
      <c r="U4" s="11">
        <v>2.41</v>
      </c>
      <c r="V4" s="11">
        <v>2.41</v>
      </c>
      <c r="W4" s="29">
        <v>2.23</v>
      </c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  <c r="AI4" s="10"/>
      <c r="AJ4" s="20">
        <v>4.99</v>
      </c>
      <c r="AK4" s="11">
        <v>5.0599999999999996</v>
      </c>
      <c r="AL4" s="11">
        <v>5.19</v>
      </c>
      <c r="AM4" s="11">
        <v>5.33</v>
      </c>
      <c r="AN4" s="29">
        <v>5.19</v>
      </c>
      <c r="AO4" s="25"/>
      <c r="AP4" s="20">
        <v>5.08</v>
      </c>
      <c r="AQ4" s="11">
        <v>5.05</v>
      </c>
      <c r="AR4" s="11">
        <v>5.21</v>
      </c>
      <c r="AS4" s="11">
        <v>5.24</v>
      </c>
      <c r="AT4" s="29">
        <v>5.26</v>
      </c>
    </row>
    <row r="5" spans="1:46" x14ac:dyDescent="0.35">
      <c r="A5" s="10"/>
      <c r="B5" s="20">
        <v>5.07</v>
      </c>
      <c r="C5" s="11">
        <v>5.16</v>
      </c>
      <c r="D5" s="11">
        <v>5.31</v>
      </c>
      <c r="E5" s="11">
        <v>5.35</v>
      </c>
      <c r="F5" s="29">
        <v>5.3</v>
      </c>
      <c r="G5" s="25"/>
      <c r="H5" s="20">
        <v>5.27</v>
      </c>
      <c r="I5" s="11">
        <v>5.29</v>
      </c>
      <c r="J5" s="11">
        <v>5.2</v>
      </c>
      <c r="K5" s="11">
        <v>5.1100000000000003</v>
      </c>
      <c r="L5" s="29">
        <v>5.15</v>
      </c>
      <c r="M5" s="25"/>
      <c r="N5" s="20">
        <v>2.14</v>
      </c>
      <c r="O5" s="11">
        <v>2.2799999999999998</v>
      </c>
      <c r="P5" s="11">
        <v>2.33</v>
      </c>
      <c r="Q5" s="11">
        <v>2.4</v>
      </c>
      <c r="R5" s="11">
        <v>2.34</v>
      </c>
      <c r="S5" s="11">
        <v>2.2999999999999998</v>
      </c>
      <c r="T5" s="11">
        <v>2.35</v>
      </c>
      <c r="U5" s="11">
        <v>2.34</v>
      </c>
      <c r="V5" s="11">
        <v>2.2999999999999998</v>
      </c>
      <c r="W5" s="29">
        <v>2.25</v>
      </c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  <c r="AI5" s="10"/>
      <c r="AJ5" s="20">
        <v>4.99</v>
      </c>
      <c r="AK5" s="11">
        <v>5.13</v>
      </c>
      <c r="AL5" s="11">
        <v>5.23</v>
      </c>
      <c r="AM5" s="11">
        <v>5.3</v>
      </c>
      <c r="AN5" s="29">
        <v>5.22</v>
      </c>
      <c r="AO5" s="25"/>
      <c r="AP5" s="20">
        <v>5.0599999999999996</v>
      </c>
      <c r="AQ5" s="11">
        <v>5.0999999999999996</v>
      </c>
      <c r="AR5" s="11">
        <v>5.23</v>
      </c>
      <c r="AS5" s="11">
        <v>5.17</v>
      </c>
      <c r="AT5" s="29">
        <v>5.2</v>
      </c>
    </row>
    <row r="6" spans="1:46" x14ac:dyDescent="0.35">
      <c r="A6" s="10"/>
      <c r="B6" s="20">
        <v>5.07</v>
      </c>
      <c r="C6" s="11">
        <v>5.08</v>
      </c>
      <c r="D6" s="11">
        <v>5.23</v>
      </c>
      <c r="E6" s="11">
        <v>5.41</v>
      </c>
      <c r="F6" s="29">
        <v>5.36</v>
      </c>
      <c r="G6" s="25"/>
      <c r="H6" s="20">
        <v>5.14</v>
      </c>
      <c r="I6" s="11">
        <v>5.23</v>
      </c>
      <c r="J6" s="11">
        <v>5.32</v>
      </c>
      <c r="K6" s="11">
        <v>5.18</v>
      </c>
      <c r="L6" s="29">
        <v>5.09</v>
      </c>
      <c r="M6" s="25"/>
      <c r="N6" s="20">
        <v>2.21</v>
      </c>
      <c r="O6" s="11">
        <v>2.33</v>
      </c>
      <c r="P6" s="11">
        <v>2.36</v>
      </c>
      <c r="Q6" s="11">
        <v>2.36</v>
      </c>
      <c r="R6" s="11">
        <v>2.33</v>
      </c>
      <c r="S6" s="11">
        <v>2.29</v>
      </c>
      <c r="T6" s="11">
        <v>2.34</v>
      </c>
      <c r="U6" s="11">
        <v>2.36</v>
      </c>
      <c r="V6" s="11">
        <v>2.34</v>
      </c>
      <c r="W6" s="29">
        <v>2.29</v>
      </c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  <c r="AI6" s="10"/>
      <c r="AJ6" s="20">
        <v>5</v>
      </c>
      <c r="AK6" s="11">
        <v>5.09</v>
      </c>
      <c r="AL6" s="11">
        <v>5.24</v>
      </c>
      <c r="AM6" s="11">
        <v>5.31</v>
      </c>
      <c r="AN6" s="29">
        <v>5.21</v>
      </c>
      <c r="AO6" s="25"/>
      <c r="AP6" s="20">
        <v>5.05</v>
      </c>
      <c r="AQ6" s="11">
        <v>5.13</v>
      </c>
      <c r="AR6" s="11">
        <v>5.21</v>
      </c>
      <c r="AS6" s="11">
        <v>5.25</v>
      </c>
      <c r="AT6" s="29">
        <v>5.15</v>
      </c>
    </row>
    <row r="7" spans="1:46" x14ac:dyDescent="0.35">
      <c r="A7" s="10"/>
      <c r="B7" s="20">
        <v>5.13</v>
      </c>
      <c r="C7" s="11">
        <v>5.17</v>
      </c>
      <c r="D7" s="11">
        <v>5.29</v>
      </c>
      <c r="E7" s="11">
        <v>5.31</v>
      </c>
      <c r="F7" s="29">
        <v>5.29</v>
      </c>
      <c r="G7" s="25"/>
      <c r="H7" s="20">
        <v>5.21</v>
      </c>
      <c r="I7" s="11">
        <v>5.28</v>
      </c>
      <c r="J7" s="11">
        <v>5.17</v>
      </c>
      <c r="K7" s="11">
        <v>5.13</v>
      </c>
      <c r="L7" s="29">
        <v>5.1100000000000003</v>
      </c>
      <c r="M7" s="25"/>
      <c r="N7" s="20">
        <v>2.2400000000000002</v>
      </c>
      <c r="O7" s="11">
        <v>2.2799999999999998</v>
      </c>
      <c r="P7" s="11">
        <v>2.36</v>
      </c>
      <c r="Q7" s="11">
        <v>2.34</v>
      </c>
      <c r="R7" s="11">
        <v>2.36</v>
      </c>
      <c r="S7" s="11">
        <v>2.36</v>
      </c>
      <c r="T7" s="11">
        <v>2.4</v>
      </c>
      <c r="U7" s="11">
        <v>2.35</v>
      </c>
      <c r="V7" s="11">
        <v>2.31</v>
      </c>
      <c r="W7" s="29">
        <v>2.2599999999999998</v>
      </c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  <c r="AI7" s="10"/>
      <c r="AJ7" s="20">
        <v>5</v>
      </c>
      <c r="AK7" s="11">
        <v>5.0199999999999996</v>
      </c>
      <c r="AL7" s="11">
        <v>5.17</v>
      </c>
      <c r="AM7" s="11">
        <v>5.31</v>
      </c>
      <c r="AN7" s="29">
        <v>5.18</v>
      </c>
      <c r="AO7" s="25"/>
      <c r="AP7" s="20">
        <v>5.05</v>
      </c>
      <c r="AQ7" s="11">
        <v>5.1100000000000003</v>
      </c>
      <c r="AR7" s="11">
        <v>5.24</v>
      </c>
      <c r="AS7" s="11">
        <v>5.22</v>
      </c>
      <c r="AT7" s="29">
        <v>5.1100000000000003</v>
      </c>
    </row>
    <row r="8" spans="1:46" x14ac:dyDescent="0.35">
      <c r="A8" s="25" t="s">
        <v>4</v>
      </c>
      <c r="B8" s="11">
        <v>4.92</v>
      </c>
      <c r="C8" s="11">
        <v>4.9800000000000004</v>
      </c>
      <c r="D8" s="11">
        <v>5.22</v>
      </c>
      <c r="E8" s="11">
        <v>5.44</v>
      </c>
      <c r="F8" s="29">
        <v>5.24</v>
      </c>
      <c r="G8" s="25" t="s">
        <v>4</v>
      </c>
      <c r="H8" s="11">
        <v>5.26</v>
      </c>
      <c r="I8" s="11">
        <v>5.22</v>
      </c>
      <c r="J8" s="11">
        <v>5.16</v>
      </c>
      <c r="K8" s="11">
        <v>4.95</v>
      </c>
      <c r="L8" s="29">
        <v>4.9400000000000004</v>
      </c>
      <c r="M8" s="25" t="s">
        <v>4</v>
      </c>
      <c r="N8" s="11">
        <v>2.2000000000000002</v>
      </c>
      <c r="O8" s="11">
        <v>2.29</v>
      </c>
      <c r="P8" s="11">
        <v>2.35</v>
      </c>
      <c r="Q8" s="11">
        <v>2.39</v>
      </c>
      <c r="R8" s="11">
        <v>2.38</v>
      </c>
      <c r="S8" s="11">
        <v>2.39</v>
      </c>
      <c r="T8" s="11">
        <v>2.4</v>
      </c>
      <c r="U8" s="11">
        <v>2.34</v>
      </c>
      <c r="V8" s="11">
        <v>2.3199999999999998</v>
      </c>
      <c r="W8" s="29">
        <v>2.25</v>
      </c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  <c r="AI8" s="25" t="s">
        <v>4</v>
      </c>
      <c r="AJ8" s="11">
        <v>4.9000000000000004</v>
      </c>
      <c r="AK8" s="11">
        <v>4.9400000000000004</v>
      </c>
      <c r="AL8" s="11">
        <v>5.1100000000000003</v>
      </c>
      <c r="AM8" s="11">
        <v>5.23</v>
      </c>
      <c r="AN8" s="29">
        <v>5.33</v>
      </c>
      <c r="AO8" s="25" t="s">
        <v>4</v>
      </c>
      <c r="AP8" s="11">
        <v>4.83</v>
      </c>
      <c r="AQ8" s="11">
        <v>4.91</v>
      </c>
      <c r="AR8" s="11">
        <v>5.3</v>
      </c>
      <c r="AS8" s="11">
        <v>5.37</v>
      </c>
      <c r="AT8" s="29">
        <v>5.16</v>
      </c>
    </row>
    <row r="9" spans="1:46" x14ac:dyDescent="0.35">
      <c r="A9" s="31"/>
      <c r="B9" s="11">
        <v>4.82</v>
      </c>
      <c r="C9" s="11">
        <v>4.91</v>
      </c>
      <c r="D9" s="11">
        <v>5.14</v>
      </c>
      <c r="E9" s="11">
        <v>5.29</v>
      </c>
      <c r="F9" s="29">
        <v>5.39</v>
      </c>
      <c r="G9" s="31"/>
      <c r="H9" s="11">
        <v>5.37</v>
      </c>
      <c r="I9" s="11">
        <v>5.47</v>
      </c>
      <c r="J9" s="11">
        <v>5.33</v>
      </c>
      <c r="K9" s="11">
        <v>4.8</v>
      </c>
      <c r="L9" s="29">
        <v>4.82</v>
      </c>
      <c r="M9" s="31"/>
      <c r="N9" s="11">
        <v>2.19</v>
      </c>
      <c r="O9" s="11">
        <v>2.2999999999999998</v>
      </c>
      <c r="P9" s="11">
        <v>2.35</v>
      </c>
      <c r="Q9" s="11">
        <v>2.4300000000000002</v>
      </c>
      <c r="R9" s="11">
        <v>2.36</v>
      </c>
      <c r="S9" s="11">
        <v>2.41</v>
      </c>
      <c r="T9" s="11">
        <v>2.4300000000000002</v>
      </c>
      <c r="U9" s="11">
        <v>2.37</v>
      </c>
      <c r="V9" s="11">
        <v>2.33</v>
      </c>
      <c r="W9" s="29">
        <v>2.3199999999999998</v>
      </c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  <c r="AI9" s="31"/>
      <c r="AJ9" s="11">
        <v>4.93</v>
      </c>
      <c r="AK9" s="11">
        <v>4.97</v>
      </c>
      <c r="AL9" s="11">
        <v>5.15</v>
      </c>
      <c r="AM9" s="11">
        <v>5.18</v>
      </c>
      <c r="AN9" s="29">
        <v>5.2</v>
      </c>
      <c r="AO9" s="31"/>
      <c r="AP9" s="11">
        <v>4.93</v>
      </c>
      <c r="AQ9" s="11">
        <v>4.9400000000000004</v>
      </c>
      <c r="AR9" s="11">
        <v>5.21</v>
      </c>
      <c r="AS9" s="11">
        <v>5.36</v>
      </c>
      <c r="AT9" s="29">
        <v>5.34</v>
      </c>
    </row>
    <row r="10" spans="1:46" x14ac:dyDescent="0.35">
      <c r="A10" s="10"/>
      <c r="B10" s="32">
        <v>4.88</v>
      </c>
      <c r="C10" s="32">
        <v>4.96</v>
      </c>
      <c r="D10" s="32">
        <v>5.31</v>
      </c>
      <c r="E10" s="32">
        <v>5.36</v>
      </c>
      <c r="F10" s="34">
        <v>5.28</v>
      </c>
      <c r="G10" s="23"/>
      <c r="H10" s="32">
        <v>5.3</v>
      </c>
      <c r="I10" s="32">
        <v>5.3</v>
      </c>
      <c r="J10" s="32">
        <v>5.23</v>
      </c>
      <c r="K10" s="32">
        <v>4.87</v>
      </c>
      <c r="L10" s="34">
        <v>4.93</v>
      </c>
      <c r="M10" s="23"/>
      <c r="N10" s="32">
        <v>2.1800000000000002</v>
      </c>
      <c r="O10" s="32">
        <v>2.2999999999999998</v>
      </c>
      <c r="P10" s="32">
        <v>2.39</v>
      </c>
      <c r="Q10" s="32">
        <v>2.39</v>
      </c>
      <c r="R10" s="32">
        <v>2.37</v>
      </c>
      <c r="S10" s="32">
        <v>2.39</v>
      </c>
      <c r="T10" s="32">
        <v>2.39</v>
      </c>
      <c r="U10" s="32">
        <v>2.39</v>
      </c>
      <c r="V10" s="32">
        <v>2.33</v>
      </c>
      <c r="W10" s="34">
        <v>2.29</v>
      </c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  <c r="AI10" s="10"/>
      <c r="AJ10" s="32">
        <v>4.92</v>
      </c>
      <c r="AK10" s="32">
        <v>4.97</v>
      </c>
      <c r="AL10" s="32">
        <v>5.19</v>
      </c>
      <c r="AM10" s="32">
        <v>5.25</v>
      </c>
      <c r="AN10" s="34">
        <v>5.3</v>
      </c>
      <c r="AO10" s="23"/>
      <c r="AP10" s="32">
        <v>4.9000000000000004</v>
      </c>
      <c r="AQ10" s="32">
        <v>4.91</v>
      </c>
      <c r="AR10" s="32">
        <v>5.17</v>
      </c>
      <c r="AS10" s="32">
        <v>5.37</v>
      </c>
      <c r="AT10" s="34">
        <v>5.23</v>
      </c>
    </row>
    <row r="11" spans="1:46" x14ac:dyDescent="0.35">
      <c r="A11" s="10"/>
      <c r="B11" s="11">
        <v>4.8899999999999997</v>
      </c>
      <c r="C11" s="11">
        <v>4.95</v>
      </c>
      <c r="D11" s="11">
        <v>5.0999999999999996</v>
      </c>
      <c r="E11" s="11">
        <v>5.35</v>
      </c>
      <c r="F11" s="29">
        <v>5.3</v>
      </c>
      <c r="G11" s="25"/>
      <c r="H11" s="11">
        <v>5.43</v>
      </c>
      <c r="I11" s="11">
        <v>5.34</v>
      </c>
      <c r="J11" s="11">
        <v>5.17</v>
      </c>
      <c r="K11" s="11">
        <v>4.83</v>
      </c>
      <c r="L11" s="29">
        <v>4.91</v>
      </c>
      <c r="M11" s="25"/>
      <c r="N11" s="11">
        <v>2.16</v>
      </c>
      <c r="O11" s="11">
        <v>2.3199999999999998</v>
      </c>
      <c r="P11" s="11">
        <v>2.37</v>
      </c>
      <c r="Q11" s="11">
        <v>2.36</v>
      </c>
      <c r="R11" s="11">
        <v>2.41</v>
      </c>
      <c r="S11" s="11">
        <v>2.38</v>
      </c>
      <c r="T11" s="11">
        <v>2.37</v>
      </c>
      <c r="U11" s="11">
        <v>2.37</v>
      </c>
      <c r="V11" s="11">
        <v>2.3199999999999998</v>
      </c>
      <c r="W11" s="29">
        <v>2.34</v>
      </c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  <c r="AI11" s="10"/>
      <c r="AJ11" s="11">
        <v>4.8099999999999996</v>
      </c>
      <c r="AK11" s="11">
        <v>4.91</v>
      </c>
      <c r="AL11" s="11">
        <v>5.14</v>
      </c>
      <c r="AM11" s="11">
        <v>5.28</v>
      </c>
      <c r="AN11" s="29">
        <v>5.26</v>
      </c>
      <c r="AO11" s="25"/>
      <c r="AP11" s="11">
        <v>4.91</v>
      </c>
      <c r="AQ11" s="11">
        <v>4.78</v>
      </c>
      <c r="AR11" s="11">
        <v>5.2</v>
      </c>
      <c r="AS11" s="11">
        <v>5.28</v>
      </c>
      <c r="AT11" s="29">
        <v>5.18</v>
      </c>
    </row>
    <row r="12" spans="1:46" ht="17.25" thickBot="1" x14ac:dyDescent="0.4">
      <c r="A12" s="12"/>
      <c r="B12" s="21">
        <v>4.8</v>
      </c>
      <c r="C12" s="21">
        <v>4.95</v>
      </c>
      <c r="D12" s="21">
        <v>5.14</v>
      </c>
      <c r="E12" s="21">
        <v>5.08</v>
      </c>
      <c r="F12" s="26">
        <v>5.19</v>
      </c>
      <c r="G12" s="33"/>
      <c r="H12" s="21">
        <v>5.21</v>
      </c>
      <c r="I12" s="21">
        <v>5.27</v>
      </c>
      <c r="J12" s="21">
        <v>5.18</v>
      </c>
      <c r="K12" s="21">
        <v>4.83</v>
      </c>
      <c r="L12" s="26">
        <v>4.7699999999999996</v>
      </c>
      <c r="M12" s="33"/>
      <c r="N12" s="21">
        <v>2.11</v>
      </c>
      <c r="O12" s="21">
        <v>2.3199999999999998</v>
      </c>
      <c r="P12" s="21">
        <v>2.37</v>
      </c>
      <c r="Q12" s="21">
        <v>2.37</v>
      </c>
      <c r="R12" s="21">
        <v>2.41</v>
      </c>
      <c r="S12" s="21">
        <v>2.36</v>
      </c>
      <c r="T12" s="21">
        <v>2.37</v>
      </c>
      <c r="U12" s="21">
        <v>2.34</v>
      </c>
      <c r="V12" s="21">
        <v>2.29</v>
      </c>
      <c r="W12" s="26">
        <v>2.2799999999999998</v>
      </c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  <c r="AI12" s="12"/>
      <c r="AJ12" s="21">
        <v>4.87</v>
      </c>
      <c r="AK12" s="21">
        <v>4.99</v>
      </c>
      <c r="AL12" s="21">
        <v>5.0999999999999996</v>
      </c>
      <c r="AM12" s="21">
        <v>5.12</v>
      </c>
      <c r="AN12" s="26">
        <v>5.03</v>
      </c>
      <c r="AO12" s="33"/>
      <c r="AP12" s="21">
        <v>4.8600000000000003</v>
      </c>
      <c r="AQ12" s="21">
        <v>4.87</v>
      </c>
      <c r="AR12" s="21">
        <v>5.14</v>
      </c>
      <c r="AS12" s="21">
        <v>5.1100000000000003</v>
      </c>
      <c r="AT12" s="26">
        <v>5.18</v>
      </c>
    </row>
    <row r="13" spans="1:46" x14ac:dyDescent="0.35">
      <c r="A13" s="13" t="s">
        <v>52</v>
      </c>
      <c r="B13" s="32">
        <v>4.7300000000000004</v>
      </c>
      <c r="C13" s="22">
        <v>4.75</v>
      </c>
      <c r="D13" s="22">
        <v>4.8</v>
      </c>
      <c r="E13" s="22">
        <v>4.8</v>
      </c>
      <c r="F13" s="27">
        <v>4.8499999999999996</v>
      </c>
      <c r="G13" s="23" t="s">
        <v>54</v>
      </c>
      <c r="H13" s="22">
        <v>3.92</v>
      </c>
      <c r="I13" s="22">
        <v>4.01</v>
      </c>
      <c r="J13" s="22">
        <v>3.91</v>
      </c>
      <c r="K13" s="22">
        <v>3.84</v>
      </c>
      <c r="L13" s="27">
        <v>3.76</v>
      </c>
      <c r="M13" s="23" t="s">
        <v>56</v>
      </c>
      <c r="N13" s="22">
        <v>2.0459999999999998</v>
      </c>
      <c r="O13" s="22">
        <v>2.0779999999999998</v>
      </c>
      <c r="P13" s="22">
        <v>2.12</v>
      </c>
      <c r="Q13" s="22">
        <v>2.11</v>
      </c>
      <c r="R13" s="22">
        <v>2.11</v>
      </c>
      <c r="S13" s="22">
        <v>2.13</v>
      </c>
      <c r="T13" s="22">
        <v>2.0939999999999999</v>
      </c>
      <c r="U13" s="22">
        <v>2.0950000000000002</v>
      </c>
      <c r="V13" s="22">
        <v>2.0099999999999998</v>
      </c>
      <c r="W13" s="27">
        <v>2.016</v>
      </c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  <c r="AI13" s="13" t="s">
        <v>52</v>
      </c>
      <c r="AJ13" s="32">
        <v>4.6100000000000003</v>
      </c>
      <c r="AK13" s="22">
        <v>4.62</v>
      </c>
      <c r="AL13" s="22">
        <v>4.82</v>
      </c>
      <c r="AM13" s="22">
        <v>4.87</v>
      </c>
      <c r="AN13" s="27">
        <v>4.8</v>
      </c>
      <c r="AO13" s="23" t="s">
        <v>54</v>
      </c>
      <c r="AP13" s="22">
        <v>4.7699999999999996</v>
      </c>
      <c r="AQ13" s="22">
        <v>4.7699999999999996</v>
      </c>
      <c r="AR13" s="22">
        <v>4.99</v>
      </c>
      <c r="AS13" s="22">
        <v>4.9400000000000004</v>
      </c>
      <c r="AT13" s="27">
        <v>4.97</v>
      </c>
    </row>
    <row r="14" spans="1:46" x14ac:dyDescent="0.35">
      <c r="A14" s="14"/>
      <c r="B14" s="24">
        <v>4.62</v>
      </c>
      <c r="C14" s="24">
        <v>4.6900000000000004</v>
      </c>
      <c r="D14" s="24">
        <v>4.76</v>
      </c>
      <c r="E14" s="24">
        <v>4.8899999999999997</v>
      </c>
      <c r="F14" s="28">
        <v>4.8099999999999996</v>
      </c>
      <c r="G14" s="25"/>
      <c r="H14" s="24">
        <v>3.88</v>
      </c>
      <c r="I14" s="24">
        <v>3.96</v>
      </c>
      <c r="J14" s="24">
        <v>3.95</v>
      </c>
      <c r="K14" s="24">
        <v>3.83</v>
      </c>
      <c r="L14" s="28">
        <v>3.81</v>
      </c>
      <c r="M14" s="25"/>
      <c r="N14" s="24">
        <v>2.0129999999999999</v>
      </c>
      <c r="O14" s="24">
        <v>2.0990000000000002</v>
      </c>
      <c r="P14" s="24">
        <v>2.1440000000000001</v>
      </c>
      <c r="Q14" s="24">
        <v>2.113</v>
      </c>
      <c r="R14" s="24">
        <v>2.11</v>
      </c>
      <c r="S14" s="24">
        <v>2.15</v>
      </c>
      <c r="T14" s="24">
        <v>2.13</v>
      </c>
      <c r="U14" s="24">
        <v>2.1</v>
      </c>
      <c r="V14" s="24">
        <v>2.04</v>
      </c>
      <c r="W14" s="28">
        <v>1.94</v>
      </c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  <c r="AI14" s="14"/>
      <c r="AJ14" s="24">
        <v>4.71</v>
      </c>
      <c r="AK14" s="24">
        <v>4.7300000000000004</v>
      </c>
      <c r="AL14" s="24">
        <v>4.8499999999999996</v>
      </c>
      <c r="AM14" s="24">
        <v>4.97</v>
      </c>
      <c r="AN14" s="28">
        <v>4.8499999999999996</v>
      </c>
      <c r="AO14" s="25"/>
      <c r="AP14" s="24">
        <v>4.76</v>
      </c>
      <c r="AQ14" s="24">
        <v>4.6900000000000004</v>
      </c>
      <c r="AR14" s="24">
        <v>4.8600000000000003</v>
      </c>
      <c r="AS14" s="24">
        <v>4.8899999999999997</v>
      </c>
      <c r="AT14" s="28">
        <v>4.9400000000000004</v>
      </c>
    </row>
    <row r="15" spans="1:46" x14ac:dyDescent="0.35">
      <c r="A15" s="14"/>
      <c r="B15" s="24">
        <v>4.55</v>
      </c>
      <c r="C15" s="24">
        <v>4.63</v>
      </c>
      <c r="D15" s="24">
        <v>4.87</v>
      </c>
      <c r="E15" s="24">
        <v>4.8600000000000003</v>
      </c>
      <c r="F15" s="28">
        <v>4.82</v>
      </c>
      <c r="G15" s="25"/>
      <c r="H15" s="24">
        <v>3.92</v>
      </c>
      <c r="I15" s="24">
        <v>3.89</v>
      </c>
      <c r="J15" s="24">
        <v>3.96</v>
      </c>
      <c r="K15" s="24">
        <v>3.78</v>
      </c>
      <c r="L15" s="28">
        <v>3.75</v>
      </c>
      <c r="M15" s="25"/>
      <c r="N15" s="24">
        <v>2.06</v>
      </c>
      <c r="O15" s="24">
        <v>2.09</v>
      </c>
      <c r="P15" s="24">
        <v>2.12</v>
      </c>
      <c r="Q15" s="24">
        <v>2.14</v>
      </c>
      <c r="R15" s="24">
        <v>2.11</v>
      </c>
      <c r="S15" s="24">
        <v>2.13</v>
      </c>
      <c r="T15" s="24">
        <v>2.12</v>
      </c>
      <c r="U15" s="24">
        <v>2.1</v>
      </c>
      <c r="V15" s="24">
        <v>2.0099999999999998</v>
      </c>
      <c r="W15" s="28">
        <v>2.02</v>
      </c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  <c r="AI15" s="14"/>
      <c r="AJ15" s="24">
        <v>4.6900000000000004</v>
      </c>
      <c r="AK15" s="24">
        <v>4.72</v>
      </c>
      <c r="AL15" s="24">
        <v>4.82</v>
      </c>
      <c r="AM15" s="24">
        <v>4.91</v>
      </c>
      <c r="AN15" s="28">
        <v>4.7699999999999996</v>
      </c>
      <c r="AO15" s="25"/>
      <c r="AP15" s="24">
        <v>4.76</v>
      </c>
      <c r="AQ15" s="24">
        <v>4.76</v>
      </c>
      <c r="AR15" s="24">
        <v>4.8499999999999996</v>
      </c>
      <c r="AS15" s="24">
        <v>4.91</v>
      </c>
      <c r="AT15" s="28">
        <v>4.8499999999999996</v>
      </c>
    </row>
    <row r="16" spans="1:46" x14ac:dyDescent="0.35">
      <c r="A16" s="14"/>
      <c r="B16" s="24">
        <v>4.59</v>
      </c>
      <c r="C16" s="24">
        <v>4.71</v>
      </c>
      <c r="D16" s="24">
        <v>4.82</v>
      </c>
      <c r="E16" s="24">
        <v>4.96</v>
      </c>
      <c r="F16" s="28">
        <v>4.84</v>
      </c>
      <c r="G16" s="25"/>
      <c r="H16" s="24">
        <v>3.78</v>
      </c>
      <c r="I16" s="24">
        <v>3.9</v>
      </c>
      <c r="J16" s="24">
        <v>3.89</v>
      </c>
      <c r="K16" s="24">
        <v>3.84</v>
      </c>
      <c r="L16" s="28">
        <v>3.73</v>
      </c>
      <c r="M16" s="25"/>
      <c r="N16" s="24">
        <v>2.04</v>
      </c>
      <c r="O16" s="24">
        <v>2.11</v>
      </c>
      <c r="P16" s="24">
        <v>2.12</v>
      </c>
      <c r="Q16" s="24">
        <v>2.13</v>
      </c>
      <c r="R16" s="24">
        <v>2.12</v>
      </c>
      <c r="S16" s="24">
        <v>2.13</v>
      </c>
      <c r="T16" s="24">
        <v>2.13</v>
      </c>
      <c r="U16" s="24">
        <v>2.1</v>
      </c>
      <c r="V16" s="24">
        <v>2.0219999999999998</v>
      </c>
      <c r="W16" s="28">
        <v>1.97</v>
      </c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  <c r="AI16" s="14"/>
      <c r="AJ16" s="24">
        <v>4.6500000000000004</v>
      </c>
      <c r="AK16" s="24">
        <v>4.7</v>
      </c>
      <c r="AL16" s="24">
        <v>4.82</v>
      </c>
      <c r="AM16" s="24">
        <v>4.8099999999999996</v>
      </c>
      <c r="AN16" s="28">
        <v>4.74</v>
      </c>
      <c r="AO16" s="25"/>
      <c r="AP16" s="24">
        <v>4.8099999999999996</v>
      </c>
      <c r="AQ16" s="24">
        <v>4.79</v>
      </c>
      <c r="AR16" s="24">
        <v>4.82</v>
      </c>
      <c r="AS16" s="24">
        <v>4.91</v>
      </c>
      <c r="AT16" s="28">
        <v>4.91</v>
      </c>
    </row>
    <row r="17" spans="1:46" x14ac:dyDescent="0.35">
      <c r="A17" s="14"/>
      <c r="B17" s="24">
        <v>4.54</v>
      </c>
      <c r="C17" s="24">
        <v>4.6100000000000003</v>
      </c>
      <c r="D17" s="24">
        <v>4.79</v>
      </c>
      <c r="E17" s="24">
        <v>4.8499999999999996</v>
      </c>
      <c r="F17" s="28">
        <v>4.84</v>
      </c>
      <c r="G17" s="25"/>
      <c r="H17" s="24">
        <v>3.84</v>
      </c>
      <c r="I17" s="24">
        <v>3.9</v>
      </c>
      <c r="J17" s="24">
        <v>3.8</v>
      </c>
      <c r="K17" s="32">
        <v>3.76</v>
      </c>
      <c r="L17" s="28">
        <v>3.77</v>
      </c>
      <c r="M17" s="25"/>
      <c r="N17" s="24">
        <v>2.04</v>
      </c>
      <c r="O17" s="24" t="s">
        <v>72</v>
      </c>
      <c r="P17" s="24">
        <v>2.11</v>
      </c>
      <c r="Q17" s="24">
        <v>2.12</v>
      </c>
      <c r="R17" s="24">
        <v>2.13</v>
      </c>
      <c r="S17" s="24">
        <v>2.13</v>
      </c>
      <c r="T17" s="24">
        <v>2.0699999999999998</v>
      </c>
      <c r="U17" s="24">
        <v>2.1</v>
      </c>
      <c r="V17" s="24">
        <v>2.04</v>
      </c>
      <c r="W17" s="28">
        <v>2.02</v>
      </c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  <c r="AI17" s="14"/>
      <c r="AJ17" s="24">
        <v>4.55</v>
      </c>
      <c r="AK17" s="24">
        <v>4.59</v>
      </c>
      <c r="AL17" s="24">
        <v>4.6900000000000004</v>
      </c>
      <c r="AM17" s="24">
        <v>4.8099999999999996</v>
      </c>
      <c r="AN17" s="28">
        <v>4.7300000000000004</v>
      </c>
      <c r="AO17" s="25"/>
      <c r="AP17" s="24">
        <v>4.7</v>
      </c>
      <c r="AQ17" s="24">
        <v>4.78</v>
      </c>
      <c r="AR17" s="24">
        <v>4.9000000000000004</v>
      </c>
      <c r="AS17" s="32">
        <v>4.95</v>
      </c>
      <c r="AT17" s="28">
        <v>4.83</v>
      </c>
    </row>
    <row r="18" spans="1:46" x14ac:dyDescent="0.35">
      <c r="A18" s="14" t="s">
        <v>53</v>
      </c>
      <c r="B18" s="24">
        <v>4.46</v>
      </c>
      <c r="C18" s="24">
        <v>4.4800000000000004</v>
      </c>
      <c r="D18" s="24">
        <v>4.75</v>
      </c>
      <c r="E18" s="24">
        <v>4.9400000000000004</v>
      </c>
      <c r="F18" s="28">
        <v>4.82</v>
      </c>
      <c r="G18" s="25" t="s">
        <v>61</v>
      </c>
      <c r="H18" s="24">
        <v>4.24</v>
      </c>
      <c r="I18" s="24">
        <v>4.16</v>
      </c>
      <c r="J18" s="24">
        <v>4.07</v>
      </c>
      <c r="K18" s="24">
        <v>4.83</v>
      </c>
      <c r="L18" s="28">
        <v>3.92</v>
      </c>
      <c r="M18" s="25" t="s">
        <v>57</v>
      </c>
      <c r="N18" s="24">
        <v>2.02</v>
      </c>
      <c r="O18" s="24">
        <v>2.16</v>
      </c>
      <c r="P18" s="24">
        <v>2.21</v>
      </c>
      <c r="Q18" s="24">
        <v>2.16</v>
      </c>
      <c r="R18" s="24">
        <v>2.17</v>
      </c>
      <c r="S18" s="24">
        <v>2.17</v>
      </c>
      <c r="T18" s="24">
        <v>2.17</v>
      </c>
      <c r="U18" s="24">
        <v>2.14</v>
      </c>
      <c r="V18" s="24">
        <v>2.0499999999999998</v>
      </c>
      <c r="W18" s="28">
        <v>2.0099999999999998</v>
      </c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  <c r="AI18" s="14" t="s">
        <v>53</v>
      </c>
      <c r="AJ18" s="24">
        <v>4.4400000000000004</v>
      </c>
      <c r="AK18" s="24">
        <v>4.51</v>
      </c>
      <c r="AL18" s="24">
        <v>4.72</v>
      </c>
      <c r="AM18" s="24">
        <v>4.82</v>
      </c>
      <c r="AN18" s="28">
        <v>4.91</v>
      </c>
      <c r="AO18" s="25" t="s">
        <v>61</v>
      </c>
      <c r="AP18" s="24">
        <v>4.5</v>
      </c>
      <c r="AQ18" s="24">
        <v>4.58</v>
      </c>
      <c r="AR18" s="24">
        <v>4.97</v>
      </c>
      <c r="AS18" s="24">
        <v>5.0599999999999996</v>
      </c>
      <c r="AT18" s="28">
        <v>4.8600000000000003</v>
      </c>
    </row>
    <row r="19" spans="1:46" x14ac:dyDescent="0.35">
      <c r="A19" s="14"/>
      <c r="B19" s="24">
        <v>4.41</v>
      </c>
      <c r="C19" s="24">
        <v>4.43</v>
      </c>
      <c r="D19" s="24">
        <v>4.68</v>
      </c>
      <c r="E19" s="24">
        <v>4.82</v>
      </c>
      <c r="F19" s="28">
        <v>4.9000000000000004</v>
      </c>
      <c r="G19" s="25"/>
      <c r="H19" s="24">
        <v>4.32</v>
      </c>
      <c r="I19" s="24">
        <v>4.2699999999999996</v>
      </c>
      <c r="J19" s="24">
        <v>4.1500000000000004</v>
      </c>
      <c r="K19" s="24">
        <v>3.76</v>
      </c>
      <c r="L19" s="28">
        <v>3.79</v>
      </c>
      <c r="M19" s="25"/>
      <c r="N19" s="24">
        <v>2.04</v>
      </c>
      <c r="O19" s="24">
        <v>2.12</v>
      </c>
      <c r="P19" s="24">
        <v>2.11</v>
      </c>
      <c r="Q19" s="24">
        <v>2.08</v>
      </c>
      <c r="R19" s="24">
        <v>2.09</v>
      </c>
      <c r="S19" s="24">
        <v>2.11</v>
      </c>
      <c r="T19" s="24">
        <v>2.14</v>
      </c>
      <c r="U19" s="24">
        <v>2.04</v>
      </c>
      <c r="V19" s="24">
        <v>1.99</v>
      </c>
      <c r="W19" s="28">
        <v>1.95</v>
      </c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  <c r="AI19" s="14"/>
      <c r="AJ19" s="24">
        <v>4.54</v>
      </c>
      <c r="AK19" s="24">
        <v>4.53</v>
      </c>
      <c r="AL19" s="24">
        <v>4.68</v>
      </c>
      <c r="AM19" s="24">
        <v>4.76</v>
      </c>
      <c r="AN19" s="28">
        <v>4.87</v>
      </c>
      <c r="AO19" s="25"/>
      <c r="AP19" s="24">
        <v>4.66</v>
      </c>
      <c r="AQ19" s="24">
        <v>4.62</v>
      </c>
      <c r="AR19" s="24">
        <v>4.99</v>
      </c>
      <c r="AS19" s="24">
        <v>5.09</v>
      </c>
      <c r="AT19" s="28">
        <v>4.96</v>
      </c>
    </row>
    <row r="20" spans="1:46" x14ac:dyDescent="0.35">
      <c r="A20" s="14"/>
      <c r="B20" s="24">
        <v>4.45</v>
      </c>
      <c r="C20" s="24">
        <v>4.46</v>
      </c>
      <c r="D20" s="24">
        <v>4.8</v>
      </c>
      <c r="E20" s="24">
        <v>4.82</v>
      </c>
      <c r="F20" s="28">
        <v>4.7699999999999996</v>
      </c>
      <c r="G20" s="25"/>
      <c r="H20" s="24">
        <v>4.22</v>
      </c>
      <c r="I20" s="24">
        <v>4.2699999999999996</v>
      </c>
      <c r="J20" s="24">
        <v>4.12</v>
      </c>
      <c r="K20" s="24">
        <v>3.78</v>
      </c>
      <c r="L20" s="28">
        <v>3.83</v>
      </c>
      <c r="M20" s="25"/>
      <c r="N20" s="24">
        <v>1.98</v>
      </c>
      <c r="O20" s="24">
        <v>2.0699999999999998</v>
      </c>
      <c r="P20" s="24">
        <v>2.09</v>
      </c>
      <c r="Q20" s="24">
        <v>2.08</v>
      </c>
      <c r="R20" s="24">
        <v>2.09</v>
      </c>
      <c r="S20" s="24">
        <v>2.1</v>
      </c>
      <c r="T20" s="24">
        <v>2.13</v>
      </c>
      <c r="U20" s="24">
        <v>2.09</v>
      </c>
      <c r="V20" s="24">
        <v>2</v>
      </c>
      <c r="W20" s="28">
        <v>1.95</v>
      </c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  <c r="AI20" s="14"/>
      <c r="AJ20" s="24">
        <v>4.49</v>
      </c>
      <c r="AK20" s="24">
        <v>4.57</v>
      </c>
      <c r="AL20" s="24">
        <v>4.76</v>
      </c>
      <c r="AM20" s="24">
        <v>4.8499999999999996</v>
      </c>
      <c r="AN20" s="28">
        <v>4.9000000000000004</v>
      </c>
      <c r="AO20" s="25"/>
      <c r="AP20" s="24">
        <v>4.6900000000000004</v>
      </c>
      <c r="AQ20" s="24">
        <v>4.67</v>
      </c>
      <c r="AR20" s="24">
        <v>4.84</v>
      </c>
      <c r="AS20" s="24">
        <v>4.93</v>
      </c>
      <c r="AT20" s="28">
        <v>4.96</v>
      </c>
    </row>
    <row r="21" spans="1:46" x14ac:dyDescent="0.35">
      <c r="A21" s="14"/>
      <c r="B21" s="24">
        <v>4.4000000000000004</v>
      </c>
      <c r="C21" s="24">
        <v>4.5199999999999996</v>
      </c>
      <c r="D21" s="24">
        <v>4.67</v>
      </c>
      <c r="E21" s="24">
        <v>4.91</v>
      </c>
      <c r="F21" s="28">
        <v>4.83</v>
      </c>
      <c r="G21" s="25"/>
      <c r="H21" s="24">
        <v>4.25</v>
      </c>
      <c r="I21" s="24">
        <v>4.2</v>
      </c>
      <c r="J21" s="24">
        <v>4.1100000000000003</v>
      </c>
      <c r="K21" s="24">
        <v>3.82</v>
      </c>
      <c r="L21" s="28">
        <v>3.83</v>
      </c>
      <c r="M21" s="25"/>
      <c r="N21" s="24">
        <v>2.0099999999999998</v>
      </c>
      <c r="O21" s="24">
        <v>2.08</v>
      </c>
      <c r="P21" s="24">
        <v>2.09</v>
      </c>
      <c r="Q21" s="24">
        <v>2.0699999999999998</v>
      </c>
      <c r="R21" s="24">
        <v>2.04</v>
      </c>
      <c r="S21" s="24">
        <v>2.09</v>
      </c>
      <c r="T21" s="24">
        <v>2.11</v>
      </c>
      <c r="U21" s="24">
        <v>2.1</v>
      </c>
      <c r="V21" s="24">
        <v>2.02</v>
      </c>
      <c r="W21" s="28">
        <v>1.97</v>
      </c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  <c r="AI21" s="14"/>
      <c r="AJ21" s="24">
        <v>4.3899999999999997</v>
      </c>
      <c r="AK21" s="24">
        <v>4.46</v>
      </c>
      <c r="AL21" s="24">
        <v>4.74</v>
      </c>
      <c r="AM21" s="24">
        <v>4.8899999999999997</v>
      </c>
      <c r="AN21" s="28">
        <v>4.8499999999999996</v>
      </c>
      <c r="AO21" s="25"/>
      <c r="AP21" s="24">
        <v>4.59</v>
      </c>
      <c r="AQ21" s="24">
        <v>4.55</v>
      </c>
      <c r="AR21" s="24">
        <v>4.8099999999999996</v>
      </c>
      <c r="AS21" s="24">
        <v>4.8899999999999997</v>
      </c>
      <c r="AT21" s="28">
        <v>4.84</v>
      </c>
    </row>
    <row r="22" spans="1:46" x14ac:dyDescent="0.35">
      <c r="A22" s="14"/>
      <c r="B22" s="24">
        <v>4.37</v>
      </c>
      <c r="C22" s="24">
        <v>4.47</v>
      </c>
      <c r="D22" s="24">
        <v>4.59</v>
      </c>
      <c r="E22" s="24">
        <v>4.7</v>
      </c>
      <c r="F22" s="28">
        <v>4.72</v>
      </c>
      <c r="G22" s="25"/>
      <c r="H22" s="24">
        <v>4.1900000000000004</v>
      </c>
      <c r="I22" s="24">
        <v>4.16</v>
      </c>
      <c r="J22" s="24">
        <v>4.04</v>
      </c>
      <c r="K22" s="24">
        <v>3.75</v>
      </c>
      <c r="L22" s="28">
        <v>3.7</v>
      </c>
      <c r="M22" s="25"/>
      <c r="N22" s="24">
        <v>1.98</v>
      </c>
      <c r="O22" s="24">
        <v>2.1</v>
      </c>
      <c r="P22" s="24">
        <v>2.13</v>
      </c>
      <c r="Q22" s="24">
        <v>2.11</v>
      </c>
      <c r="R22" s="24">
        <v>2.09</v>
      </c>
      <c r="S22" s="24">
        <v>2.11</v>
      </c>
      <c r="T22" s="24">
        <v>2.1</v>
      </c>
      <c r="U22" s="24">
        <v>2.04</v>
      </c>
      <c r="V22" s="24">
        <v>2.0099999999999998</v>
      </c>
      <c r="W22" s="28">
        <v>2.02</v>
      </c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  <c r="AI22" s="14"/>
      <c r="AJ22" s="24">
        <v>4.46</v>
      </c>
      <c r="AK22" s="24">
        <v>4.51</v>
      </c>
      <c r="AL22" s="24">
        <v>4.67</v>
      </c>
      <c r="AM22" s="24">
        <v>4.7699999999999996</v>
      </c>
      <c r="AN22" s="28">
        <v>4.7699999999999996</v>
      </c>
      <c r="AO22" s="25"/>
      <c r="AP22" s="24">
        <v>4.53</v>
      </c>
      <c r="AQ22" s="24">
        <v>4.4800000000000004</v>
      </c>
      <c r="AR22" s="24">
        <v>4.79</v>
      </c>
      <c r="AS22" s="24">
        <v>4.8</v>
      </c>
      <c r="AT22" s="28">
        <v>4.87</v>
      </c>
    </row>
    <row r="23" spans="1:46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</row>
    <row r="24" spans="1:46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  <c r="AI24" s="16" t="s">
        <v>9</v>
      </c>
      <c r="AJ24" s="16" t="s">
        <v>10</v>
      </c>
      <c r="AK24" s="190" t="s">
        <v>11</v>
      </c>
      <c r="AL24" s="190"/>
      <c r="AM24" s="191" t="s">
        <v>12</v>
      </c>
      <c r="AN24" s="191"/>
      <c r="AO24" s="16" t="s">
        <v>9</v>
      </c>
      <c r="AP24" s="16" t="s">
        <v>10</v>
      </c>
      <c r="AQ24" s="190" t="s">
        <v>11</v>
      </c>
      <c r="AR24" s="190"/>
      <c r="AS24" s="191" t="s">
        <v>12</v>
      </c>
      <c r="AT24" s="191"/>
    </row>
    <row r="25" spans="1:46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0.46899999999999942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1.1972000000000018</v>
      </c>
      <c r="L25" s="193"/>
      <c r="M25" s="17" t="s">
        <v>13</v>
      </c>
      <c r="N25" s="17" t="s">
        <v>14</v>
      </c>
      <c r="O25" s="180" t="s">
        <v>15</v>
      </c>
      <c r="P25" s="180"/>
      <c r="Q25" s="193">
        <f>AVERAGE(N3:W12)-AVERAGE(N13:W22)</f>
        <v>0.26169595959595959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  <c r="AI25" s="17" t="s">
        <v>13</v>
      </c>
      <c r="AJ25" s="17" t="s">
        <v>14</v>
      </c>
      <c r="AK25" s="180" t="s">
        <v>15</v>
      </c>
      <c r="AL25" s="180"/>
      <c r="AM25" s="193">
        <f>AVERAGE(AJ3:AN12)-AVERAGE(AJ13:AN22)</f>
        <v>0.40300000000000136</v>
      </c>
      <c r="AN25" s="193"/>
      <c r="AO25" s="17" t="s">
        <v>13</v>
      </c>
      <c r="AP25" s="17" t="s">
        <v>14</v>
      </c>
      <c r="AQ25" s="194" t="s">
        <v>16</v>
      </c>
      <c r="AR25" s="194"/>
      <c r="AS25" s="193">
        <f>AVERAGE(AP3:AT12)-AVERAGE(AP13:AT22)</f>
        <v>0.31620000000000026</v>
      </c>
      <c r="AT25" s="193"/>
    </row>
    <row r="26" spans="1:46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  <c r="AI26" s="18" t="s">
        <v>17</v>
      </c>
      <c r="AJ26" s="18" t="s">
        <v>18</v>
      </c>
      <c r="AK26" s="174" t="str">
        <f>"--"</f>
        <v>--</v>
      </c>
      <c r="AL26" s="174"/>
      <c r="AM26" s="192">
        <v>1.7</v>
      </c>
      <c r="AN26" s="192"/>
      <c r="AO26" s="18" t="s">
        <v>17</v>
      </c>
      <c r="AP26" s="18" t="s">
        <v>18</v>
      </c>
      <c r="AQ26" s="174" t="str">
        <f>"--"</f>
        <v>--</v>
      </c>
      <c r="AR26" s="174"/>
      <c r="AS26" s="192">
        <v>1.5</v>
      </c>
      <c r="AT26" s="192"/>
    </row>
    <row r="27" spans="1:46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0.81774358974358874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0.86218106995884902</v>
      </c>
      <c r="L27" s="198"/>
      <c r="M27" s="17" t="s">
        <v>19</v>
      </c>
      <c r="N27" s="17" t="s">
        <v>20</v>
      </c>
      <c r="O27" s="197" t="s">
        <v>21</v>
      </c>
      <c r="P27" s="197"/>
      <c r="Q27" s="198">
        <f>(Q25/(0.975/Q26))</f>
        <v>0.40260916860916857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  <c r="AI27" s="17" t="s">
        <v>19</v>
      </c>
      <c r="AJ27" s="17" t="s">
        <v>20</v>
      </c>
      <c r="AK27" s="197" t="s">
        <v>21</v>
      </c>
      <c r="AL27" s="197"/>
      <c r="AM27" s="198">
        <f>(AM25/(0.975/AM26))</f>
        <v>0.7026666666666691</v>
      </c>
      <c r="AN27" s="198"/>
      <c r="AO27" s="17" t="s">
        <v>19</v>
      </c>
      <c r="AP27" s="17" t="s">
        <v>20</v>
      </c>
      <c r="AQ27" s="197" t="s">
        <v>22</v>
      </c>
      <c r="AR27" s="197"/>
      <c r="AS27" s="198">
        <f>(AS25/(1.944/AS26))</f>
        <v>0.24398148148148166</v>
      </c>
      <c r="AT27" s="198"/>
    </row>
    <row r="28" spans="1:46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  <c r="AI28" s="154" t="s">
        <v>23</v>
      </c>
      <c r="AJ28" s="154"/>
      <c r="AK28" s="155">
        <f ca="1">TODAY()</f>
        <v>46251</v>
      </c>
      <c r="AL28" s="155"/>
      <c r="AM28" s="155"/>
      <c r="AN28" s="155"/>
    </row>
    <row r="29" spans="1:46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  <c r="AO29" s="159" t="s">
        <v>46</v>
      </c>
      <c r="AP29" s="160"/>
      <c r="AQ29" s="160"/>
      <c r="AR29" s="160"/>
      <c r="AS29" s="160"/>
      <c r="AT29" s="161"/>
    </row>
    <row r="30" spans="1:46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  <c r="AO30" s="165" t="s">
        <v>36</v>
      </c>
      <c r="AP30" s="166"/>
      <c r="AQ30" s="166"/>
      <c r="AR30" s="166"/>
      <c r="AS30" s="166"/>
      <c r="AT30" s="167"/>
    </row>
    <row r="31" spans="1:46" ht="17.25" thickTop="1" x14ac:dyDescent="0.35">
      <c r="A31" s="66" t="s">
        <v>52</v>
      </c>
      <c r="B31" s="67">
        <f>B3-B13</f>
        <v>0.33999999999999986</v>
      </c>
      <c r="C31" s="67">
        <f t="shared" ref="C31:F31" si="0">C3-C13</f>
        <v>0.38999999999999968</v>
      </c>
      <c r="D31" s="67">
        <f t="shared" si="0"/>
        <v>0.46999999999999975</v>
      </c>
      <c r="E31" s="67">
        <f t="shared" si="0"/>
        <v>0.52000000000000046</v>
      </c>
      <c r="F31" s="68">
        <f t="shared" si="0"/>
        <v>0.49000000000000021</v>
      </c>
      <c r="G31" s="69" t="s">
        <v>54</v>
      </c>
      <c r="H31" s="22">
        <f>H3-H13</f>
        <v>1.3499999999999996</v>
      </c>
      <c r="I31" s="22">
        <f t="shared" ref="I31:L31" si="1">I3-I13</f>
        <v>1.29</v>
      </c>
      <c r="J31" s="22">
        <f t="shared" si="1"/>
        <v>1.37</v>
      </c>
      <c r="K31" s="22">
        <f t="shared" si="1"/>
        <v>1.29</v>
      </c>
      <c r="L31" s="70">
        <f t="shared" si="1"/>
        <v>1.37</v>
      </c>
      <c r="M31" s="69" t="s">
        <v>56</v>
      </c>
      <c r="N31" s="22">
        <f>N3-N13</f>
        <v>0.26400000000000023</v>
      </c>
      <c r="O31" s="22">
        <f t="shared" ref="O31:W31" si="2">O3-O13</f>
        <v>0.35200000000000031</v>
      </c>
      <c r="P31" s="22">
        <f t="shared" si="2"/>
        <v>0.33999999999999986</v>
      </c>
      <c r="Q31" s="22">
        <f t="shared" si="2"/>
        <v>0.39999999999999991</v>
      </c>
      <c r="R31" s="22">
        <f t="shared" si="2"/>
        <v>0.36000000000000032</v>
      </c>
      <c r="S31" s="22">
        <f t="shared" si="2"/>
        <v>0.27</v>
      </c>
      <c r="T31" s="22">
        <f t="shared" si="2"/>
        <v>0.35600000000000032</v>
      </c>
      <c r="U31" s="22">
        <f t="shared" si="2"/>
        <v>0.375</v>
      </c>
      <c r="V31" s="22">
        <f t="shared" si="2"/>
        <v>0.44000000000000039</v>
      </c>
      <c r="W31" s="70">
        <f t="shared" si="2"/>
        <v>0.46399999999999997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  <c r="AO31" s="69" t="s">
        <v>54</v>
      </c>
      <c r="AP31" s="22">
        <f>AP3-AP13</f>
        <v>0.25</v>
      </c>
      <c r="AQ31" s="22">
        <f t="shared" ref="AQ31:AT31" si="4">AQ3-AQ13</f>
        <v>0.28000000000000025</v>
      </c>
      <c r="AR31" s="22">
        <f t="shared" si="4"/>
        <v>0.3199999999999994</v>
      </c>
      <c r="AS31" s="22">
        <f t="shared" si="4"/>
        <v>0.32999999999999918</v>
      </c>
      <c r="AT31" s="70">
        <f t="shared" si="4"/>
        <v>0.27000000000000046</v>
      </c>
    </row>
    <row r="32" spans="1:46" x14ac:dyDescent="0.35">
      <c r="A32" s="55"/>
      <c r="B32" s="54">
        <f t="shared" ref="B32:F40" si="5">B4-B14</f>
        <v>0.38999999999999968</v>
      </c>
      <c r="C32" s="54">
        <f t="shared" si="5"/>
        <v>0.48999999999999932</v>
      </c>
      <c r="D32" s="54">
        <f t="shared" si="5"/>
        <v>0.45999999999999996</v>
      </c>
      <c r="E32" s="54">
        <f t="shared" si="5"/>
        <v>0.41000000000000014</v>
      </c>
      <c r="F32" s="56">
        <f t="shared" si="5"/>
        <v>0.52000000000000046</v>
      </c>
      <c r="G32" s="71"/>
      <c r="H32" s="24">
        <f t="shared" ref="H32:L40" si="6">H4-H14</f>
        <v>1.3399999999999999</v>
      </c>
      <c r="I32" s="24">
        <f t="shared" si="6"/>
        <v>1.3600000000000003</v>
      </c>
      <c r="J32" s="24">
        <f t="shared" si="6"/>
        <v>1.3199999999999994</v>
      </c>
      <c r="K32" s="24">
        <f t="shared" si="6"/>
        <v>1.2999999999999998</v>
      </c>
      <c r="L32" s="72">
        <f t="shared" si="6"/>
        <v>1.3900000000000001</v>
      </c>
      <c r="M32" s="71"/>
      <c r="N32" s="22">
        <f t="shared" ref="N32:W40" si="7">N4-N14</f>
        <v>0.18700000000000028</v>
      </c>
      <c r="O32" s="22">
        <f t="shared" si="7"/>
        <v>0.13099999999999978</v>
      </c>
      <c r="P32" s="22">
        <f t="shared" si="7"/>
        <v>0.20599999999999996</v>
      </c>
      <c r="Q32" s="22">
        <f t="shared" si="7"/>
        <v>0.29700000000000015</v>
      </c>
      <c r="R32" s="22">
        <f t="shared" si="7"/>
        <v>0.33000000000000007</v>
      </c>
      <c r="S32" s="22">
        <f t="shared" si="7"/>
        <v>0.20999999999999996</v>
      </c>
      <c r="T32" s="22">
        <f t="shared" si="7"/>
        <v>0.27</v>
      </c>
      <c r="U32" s="22">
        <f t="shared" si="7"/>
        <v>0.31000000000000005</v>
      </c>
      <c r="V32" s="22">
        <f t="shared" si="7"/>
        <v>0.37000000000000011</v>
      </c>
      <c r="W32" s="70">
        <f t="shared" si="7"/>
        <v>0.29000000000000004</v>
      </c>
      <c r="X32" s="71"/>
      <c r="Y32" s="22">
        <f t="shared" ref="Y32:AH40" si="8">Y4-Y14</f>
        <v>0</v>
      </c>
      <c r="Z32" s="22">
        <f t="shared" si="8"/>
        <v>0</v>
      </c>
      <c r="AA32" s="22">
        <f t="shared" si="8"/>
        <v>0</v>
      </c>
      <c r="AB32" s="22">
        <f t="shared" si="8"/>
        <v>0</v>
      </c>
      <c r="AC32" s="22">
        <f t="shared" si="8"/>
        <v>0</v>
      </c>
      <c r="AD32" s="22">
        <f t="shared" si="8"/>
        <v>0</v>
      </c>
      <c r="AE32" s="22">
        <f t="shared" si="8"/>
        <v>0</v>
      </c>
      <c r="AF32" s="22">
        <f t="shared" si="8"/>
        <v>0</v>
      </c>
      <c r="AG32" s="22">
        <f t="shared" si="8"/>
        <v>0</v>
      </c>
      <c r="AH32" s="70">
        <f t="shared" si="8"/>
        <v>0</v>
      </c>
      <c r="AO32" s="71"/>
      <c r="AP32" s="24">
        <f t="shared" ref="AP32:AT32" si="9">AP4-AP14</f>
        <v>0.32000000000000028</v>
      </c>
      <c r="AQ32" s="24">
        <f t="shared" si="9"/>
        <v>0.35999999999999943</v>
      </c>
      <c r="AR32" s="24">
        <f t="shared" si="9"/>
        <v>0.34999999999999964</v>
      </c>
      <c r="AS32" s="24">
        <f t="shared" si="9"/>
        <v>0.35000000000000053</v>
      </c>
      <c r="AT32" s="72">
        <f t="shared" si="9"/>
        <v>0.3199999999999994</v>
      </c>
    </row>
    <row r="33" spans="1:46" x14ac:dyDescent="0.35">
      <c r="A33" s="55"/>
      <c r="B33" s="54">
        <f t="shared" si="5"/>
        <v>0.52000000000000046</v>
      </c>
      <c r="C33" s="54">
        <f t="shared" si="5"/>
        <v>0.53000000000000025</v>
      </c>
      <c r="D33" s="54">
        <f t="shared" si="5"/>
        <v>0.4399999999999995</v>
      </c>
      <c r="E33" s="54">
        <f t="shared" si="5"/>
        <v>0.48999999999999932</v>
      </c>
      <c r="F33" s="56">
        <f t="shared" si="5"/>
        <v>0.47999999999999954</v>
      </c>
      <c r="G33" s="71"/>
      <c r="H33" s="24">
        <f t="shared" si="6"/>
        <v>1.3499999999999996</v>
      </c>
      <c r="I33" s="24">
        <f t="shared" si="6"/>
        <v>1.4</v>
      </c>
      <c r="J33" s="24">
        <f t="shared" si="6"/>
        <v>1.2400000000000002</v>
      </c>
      <c r="K33" s="24">
        <f t="shared" si="6"/>
        <v>1.3300000000000005</v>
      </c>
      <c r="L33" s="72">
        <f t="shared" si="6"/>
        <v>1.4000000000000004</v>
      </c>
      <c r="M33" s="71"/>
      <c r="N33" s="22">
        <f t="shared" si="7"/>
        <v>8.0000000000000071E-2</v>
      </c>
      <c r="O33" s="22">
        <f t="shared" si="7"/>
        <v>0.18999999999999995</v>
      </c>
      <c r="P33" s="22">
        <f t="shared" si="7"/>
        <v>0.20999999999999996</v>
      </c>
      <c r="Q33" s="22">
        <f t="shared" si="7"/>
        <v>0.25999999999999979</v>
      </c>
      <c r="R33" s="22">
        <f t="shared" si="7"/>
        <v>0.22999999999999998</v>
      </c>
      <c r="S33" s="22">
        <f t="shared" si="7"/>
        <v>0.16999999999999993</v>
      </c>
      <c r="T33" s="22">
        <f t="shared" si="7"/>
        <v>0.22999999999999998</v>
      </c>
      <c r="U33" s="22">
        <f t="shared" si="7"/>
        <v>0.23999999999999977</v>
      </c>
      <c r="V33" s="22">
        <f t="shared" si="7"/>
        <v>0.29000000000000004</v>
      </c>
      <c r="W33" s="70">
        <f t="shared" si="7"/>
        <v>0.22999999999999998</v>
      </c>
      <c r="X33" s="71"/>
      <c r="Y33" s="22">
        <f t="shared" si="8"/>
        <v>0</v>
      </c>
      <c r="Z33" s="22">
        <f t="shared" si="8"/>
        <v>0</v>
      </c>
      <c r="AA33" s="22">
        <f t="shared" si="8"/>
        <v>0</v>
      </c>
      <c r="AB33" s="22">
        <f t="shared" si="8"/>
        <v>0</v>
      </c>
      <c r="AC33" s="22">
        <f t="shared" si="8"/>
        <v>0</v>
      </c>
      <c r="AD33" s="22">
        <f t="shared" si="8"/>
        <v>0</v>
      </c>
      <c r="AE33" s="22">
        <f t="shared" si="8"/>
        <v>0</v>
      </c>
      <c r="AF33" s="22">
        <f t="shared" si="8"/>
        <v>0</v>
      </c>
      <c r="AG33" s="22">
        <f t="shared" si="8"/>
        <v>0</v>
      </c>
      <c r="AH33" s="70">
        <f t="shared" si="8"/>
        <v>0</v>
      </c>
      <c r="AO33" s="71"/>
      <c r="AP33" s="24">
        <f t="shared" ref="AP33:AT33" si="10">AP5-AP15</f>
        <v>0.29999999999999982</v>
      </c>
      <c r="AQ33" s="24">
        <f t="shared" si="10"/>
        <v>0.33999999999999986</v>
      </c>
      <c r="AR33" s="24">
        <f t="shared" si="10"/>
        <v>0.38000000000000078</v>
      </c>
      <c r="AS33" s="24">
        <f t="shared" si="10"/>
        <v>0.25999999999999979</v>
      </c>
      <c r="AT33" s="72">
        <f t="shared" si="10"/>
        <v>0.35000000000000053</v>
      </c>
    </row>
    <row r="34" spans="1:46" x14ac:dyDescent="0.35">
      <c r="A34" s="55"/>
      <c r="B34" s="54">
        <f t="shared" si="5"/>
        <v>0.48000000000000043</v>
      </c>
      <c r="C34" s="54">
        <f t="shared" si="5"/>
        <v>0.37000000000000011</v>
      </c>
      <c r="D34" s="54">
        <f t="shared" si="5"/>
        <v>0.41000000000000014</v>
      </c>
      <c r="E34" s="54">
        <f t="shared" si="5"/>
        <v>0.45000000000000018</v>
      </c>
      <c r="F34" s="56">
        <f t="shared" si="5"/>
        <v>0.52000000000000046</v>
      </c>
      <c r="G34" s="71"/>
      <c r="H34" s="24">
        <f t="shared" si="6"/>
        <v>1.3599999999999999</v>
      </c>
      <c r="I34" s="24">
        <f t="shared" si="6"/>
        <v>1.3300000000000005</v>
      </c>
      <c r="J34" s="24">
        <f t="shared" si="6"/>
        <v>1.4300000000000002</v>
      </c>
      <c r="K34" s="24">
        <f t="shared" si="6"/>
        <v>1.3399999999999999</v>
      </c>
      <c r="L34" s="72">
        <f t="shared" si="6"/>
        <v>1.3599999999999999</v>
      </c>
      <c r="M34" s="71"/>
      <c r="N34" s="22">
        <f t="shared" si="7"/>
        <v>0.16999999999999993</v>
      </c>
      <c r="O34" s="22">
        <f t="shared" si="7"/>
        <v>0.2200000000000002</v>
      </c>
      <c r="P34" s="22">
        <f t="shared" si="7"/>
        <v>0.23999999999999977</v>
      </c>
      <c r="Q34" s="22">
        <f t="shared" si="7"/>
        <v>0.22999999999999998</v>
      </c>
      <c r="R34" s="22">
        <f t="shared" si="7"/>
        <v>0.20999999999999996</v>
      </c>
      <c r="S34" s="22">
        <f t="shared" si="7"/>
        <v>0.16000000000000014</v>
      </c>
      <c r="T34" s="22">
        <f t="shared" si="7"/>
        <v>0.20999999999999996</v>
      </c>
      <c r="U34" s="22">
        <f t="shared" si="7"/>
        <v>0.25999999999999979</v>
      </c>
      <c r="V34" s="22">
        <f t="shared" si="7"/>
        <v>0.31800000000000006</v>
      </c>
      <c r="W34" s="70">
        <f t="shared" si="7"/>
        <v>0.32000000000000006</v>
      </c>
      <c r="X34" s="71"/>
      <c r="Y34" s="22">
        <f t="shared" si="8"/>
        <v>0</v>
      </c>
      <c r="Z34" s="22">
        <f t="shared" si="8"/>
        <v>0</v>
      </c>
      <c r="AA34" s="22">
        <f t="shared" si="8"/>
        <v>0</v>
      </c>
      <c r="AB34" s="22">
        <f t="shared" si="8"/>
        <v>0</v>
      </c>
      <c r="AC34" s="22">
        <f t="shared" si="8"/>
        <v>0</v>
      </c>
      <c r="AD34" s="22">
        <f t="shared" si="8"/>
        <v>0</v>
      </c>
      <c r="AE34" s="22">
        <f t="shared" si="8"/>
        <v>0</v>
      </c>
      <c r="AF34" s="22">
        <f t="shared" si="8"/>
        <v>0</v>
      </c>
      <c r="AG34" s="22">
        <f t="shared" si="8"/>
        <v>0</v>
      </c>
      <c r="AH34" s="70">
        <f t="shared" si="8"/>
        <v>0</v>
      </c>
      <c r="AO34" s="71"/>
      <c r="AP34" s="24">
        <f t="shared" ref="AP34:AT34" si="11">AP6-AP16</f>
        <v>0.24000000000000021</v>
      </c>
      <c r="AQ34" s="24">
        <f t="shared" si="11"/>
        <v>0.33999999999999986</v>
      </c>
      <c r="AR34" s="24">
        <f t="shared" si="11"/>
        <v>0.38999999999999968</v>
      </c>
      <c r="AS34" s="24">
        <f t="shared" si="11"/>
        <v>0.33999999999999986</v>
      </c>
      <c r="AT34" s="72">
        <f t="shared" si="11"/>
        <v>0.24000000000000021</v>
      </c>
    </row>
    <row r="35" spans="1:46" x14ac:dyDescent="0.35">
      <c r="A35" s="55"/>
      <c r="B35" s="54">
        <f t="shared" si="5"/>
        <v>0.58999999999999986</v>
      </c>
      <c r="C35" s="54">
        <f t="shared" si="5"/>
        <v>0.55999999999999961</v>
      </c>
      <c r="D35" s="54">
        <f t="shared" si="5"/>
        <v>0.5</v>
      </c>
      <c r="E35" s="54">
        <f t="shared" si="5"/>
        <v>0.45999999999999996</v>
      </c>
      <c r="F35" s="56">
        <f t="shared" si="5"/>
        <v>0.45000000000000018</v>
      </c>
      <c r="G35" s="71"/>
      <c r="H35" s="24">
        <f t="shared" si="6"/>
        <v>1.37</v>
      </c>
      <c r="I35" s="24">
        <f t="shared" si="6"/>
        <v>1.3800000000000003</v>
      </c>
      <c r="J35" s="24">
        <f>J7-J17</f>
        <v>1.37</v>
      </c>
      <c r="K35" s="24" t="e">
        <f>K7-#REF!</f>
        <v>#REF!</v>
      </c>
      <c r="L35" s="72">
        <f t="shared" si="6"/>
        <v>1.3400000000000003</v>
      </c>
      <c r="M35" s="71"/>
      <c r="N35" s="22">
        <f t="shared" si="7"/>
        <v>0.20000000000000018</v>
      </c>
      <c r="O35" s="22" t="e">
        <f t="shared" si="7"/>
        <v>#VALUE!</v>
      </c>
      <c r="P35" s="22">
        <f t="shared" si="7"/>
        <v>0.25</v>
      </c>
      <c r="Q35" s="22">
        <f t="shared" si="7"/>
        <v>0.21999999999999975</v>
      </c>
      <c r="R35" s="22">
        <f t="shared" si="7"/>
        <v>0.22999999999999998</v>
      </c>
      <c r="S35" s="22">
        <f t="shared" si="7"/>
        <v>0.22999999999999998</v>
      </c>
      <c r="T35" s="22">
        <f t="shared" si="7"/>
        <v>0.33000000000000007</v>
      </c>
      <c r="U35" s="22">
        <f t="shared" si="7"/>
        <v>0.25</v>
      </c>
      <c r="V35" s="22">
        <f t="shared" si="7"/>
        <v>0.27</v>
      </c>
      <c r="W35" s="70">
        <f t="shared" si="7"/>
        <v>0.23999999999999977</v>
      </c>
      <c r="X35" s="71"/>
      <c r="Y35" s="22">
        <f t="shared" si="8"/>
        <v>0</v>
      </c>
      <c r="Z35" s="22">
        <f t="shared" si="8"/>
        <v>0</v>
      </c>
      <c r="AA35" s="22">
        <f t="shared" si="8"/>
        <v>0</v>
      </c>
      <c r="AB35" s="22">
        <f t="shared" si="8"/>
        <v>0</v>
      </c>
      <c r="AC35" s="22">
        <f t="shared" si="8"/>
        <v>0</v>
      </c>
      <c r="AD35" s="22">
        <f t="shared" si="8"/>
        <v>0</v>
      </c>
      <c r="AE35" s="22">
        <f t="shared" si="8"/>
        <v>0</v>
      </c>
      <c r="AF35" s="22">
        <f t="shared" si="8"/>
        <v>0</v>
      </c>
      <c r="AG35" s="22">
        <f t="shared" si="8"/>
        <v>0</v>
      </c>
      <c r="AH35" s="70">
        <f t="shared" si="8"/>
        <v>0</v>
      </c>
      <c r="AO35" s="71"/>
      <c r="AP35" s="24">
        <f t="shared" ref="AP35:AQ35" si="12">AP7-AP17</f>
        <v>0.34999999999999964</v>
      </c>
      <c r="AQ35" s="24">
        <f t="shared" si="12"/>
        <v>0.33000000000000007</v>
      </c>
      <c r="AR35" s="24">
        <f>AR7-AR17</f>
        <v>0.33999999999999986</v>
      </c>
      <c r="AS35" s="24">
        <f>AS7-AS17</f>
        <v>0.26999999999999957</v>
      </c>
      <c r="AT35" s="72">
        <f t="shared" ref="AT35" si="13">AT7-AT17</f>
        <v>0.28000000000000025</v>
      </c>
    </row>
    <row r="36" spans="1:46" x14ac:dyDescent="0.35">
      <c r="A36" s="55" t="s">
        <v>53</v>
      </c>
      <c r="B36" s="54">
        <f t="shared" si="5"/>
        <v>0.45999999999999996</v>
      </c>
      <c r="C36" s="54">
        <f t="shared" si="5"/>
        <v>0.5</v>
      </c>
      <c r="D36" s="54">
        <f t="shared" si="5"/>
        <v>0.46999999999999975</v>
      </c>
      <c r="E36" s="54">
        <f t="shared" si="5"/>
        <v>0.5</v>
      </c>
      <c r="F36" s="56">
        <f t="shared" si="5"/>
        <v>0.41999999999999993</v>
      </c>
      <c r="G36" s="71" t="s">
        <v>55</v>
      </c>
      <c r="H36" s="24">
        <f t="shared" si="6"/>
        <v>1.0199999999999996</v>
      </c>
      <c r="I36" s="24">
        <f t="shared" si="6"/>
        <v>1.0599999999999996</v>
      </c>
      <c r="J36" s="24">
        <f t="shared" si="6"/>
        <v>1.0899999999999999</v>
      </c>
      <c r="K36" s="24">
        <f t="shared" si="6"/>
        <v>0.12000000000000011</v>
      </c>
      <c r="L36" s="72">
        <f t="shared" si="6"/>
        <v>1.0200000000000005</v>
      </c>
      <c r="M36" s="71" t="s">
        <v>57</v>
      </c>
      <c r="N36" s="22">
        <f t="shared" si="7"/>
        <v>0.18000000000000016</v>
      </c>
      <c r="O36" s="22">
        <f t="shared" si="7"/>
        <v>0.12999999999999989</v>
      </c>
      <c r="P36" s="22">
        <f t="shared" si="7"/>
        <v>0.14000000000000012</v>
      </c>
      <c r="Q36" s="22">
        <f t="shared" si="7"/>
        <v>0.22999999999999998</v>
      </c>
      <c r="R36" s="22">
        <f t="shared" si="7"/>
        <v>0.20999999999999996</v>
      </c>
      <c r="S36" s="22">
        <f t="shared" si="7"/>
        <v>0.2200000000000002</v>
      </c>
      <c r="T36" s="22">
        <f t="shared" si="7"/>
        <v>0.22999999999999998</v>
      </c>
      <c r="U36" s="22">
        <f t="shared" si="7"/>
        <v>0.19999999999999973</v>
      </c>
      <c r="V36" s="22">
        <f t="shared" si="7"/>
        <v>0.27</v>
      </c>
      <c r="W36" s="70">
        <f t="shared" si="7"/>
        <v>0.24000000000000021</v>
      </c>
      <c r="X36" s="71" t="s">
        <v>59</v>
      </c>
      <c r="Y36" s="22">
        <f t="shared" si="8"/>
        <v>0</v>
      </c>
      <c r="Z36" s="22">
        <f t="shared" si="8"/>
        <v>0</v>
      </c>
      <c r="AA36" s="22">
        <f t="shared" si="8"/>
        <v>0</v>
      </c>
      <c r="AB36" s="22">
        <f t="shared" si="8"/>
        <v>0</v>
      </c>
      <c r="AC36" s="22">
        <f t="shared" si="8"/>
        <v>0</v>
      </c>
      <c r="AD36" s="22">
        <f t="shared" si="8"/>
        <v>0</v>
      </c>
      <c r="AE36" s="22">
        <f t="shared" si="8"/>
        <v>0</v>
      </c>
      <c r="AF36" s="22">
        <f t="shared" si="8"/>
        <v>0</v>
      </c>
      <c r="AG36" s="22">
        <f t="shared" si="8"/>
        <v>0</v>
      </c>
      <c r="AH36" s="70">
        <f t="shared" si="8"/>
        <v>0</v>
      </c>
      <c r="AO36" s="71" t="s">
        <v>55</v>
      </c>
      <c r="AP36" s="24">
        <f t="shared" ref="AP36:AT36" si="14">AP8-AP18</f>
        <v>0.33000000000000007</v>
      </c>
      <c r="AQ36" s="24">
        <f t="shared" si="14"/>
        <v>0.33000000000000007</v>
      </c>
      <c r="AR36" s="24">
        <f t="shared" si="14"/>
        <v>0.33000000000000007</v>
      </c>
      <c r="AS36" s="24">
        <f t="shared" si="14"/>
        <v>0.3100000000000005</v>
      </c>
      <c r="AT36" s="72">
        <f t="shared" si="14"/>
        <v>0.29999999999999982</v>
      </c>
    </row>
    <row r="37" spans="1:46" x14ac:dyDescent="0.35">
      <c r="A37" s="55"/>
      <c r="B37" s="54">
        <f t="shared" si="5"/>
        <v>0.41000000000000014</v>
      </c>
      <c r="C37" s="54">
        <f t="shared" si="5"/>
        <v>0.48000000000000043</v>
      </c>
      <c r="D37" s="54">
        <f t="shared" si="5"/>
        <v>0.45999999999999996</v>
      </c>
      <c r="E37" s="54">
        <f t="shared" si="5"/>
        <v>0.46999999999999975</v>
      </c>
      <c r="F37" s="56">
        <f t="shared" si="5"/>
        <v>0.48999999999999932</v>
      </c>
      <c r="G37" s="71"/>
      <c r="H37" s="24">
        <f t="shared" si="6"/>
        <v>1.0499999999999998</v>
      </c>
      <c r="I37" s="24">
        <f t="shared" si="6"/>
        <v>1.2000000000000002</v>
      </c>
      <c r="J37" s="24">
        <f t="shared" si="6"/>
        <v>1.1799999999999997</v>
      </c>
      <c r="K37" s="24">
        <f t="shared" si="6"/>
        <v>1.04</v>
      </c>
      <c r="L37" s="72">
        <f t="shared" si="6"/>
        <v>1.0300000000000002</v>
      </c>
      <c r="M37" s="71"/>
      <c r="N37" s="22">
        <f t="shared" si="7"/>
        <v>0.14999999999999991</v>
      </c>
      <c r="O37" s="22">
        <f t="shared" si="7"/>
        <v>0.17999999999999972</v>
      </c>
      <c r="P37" s="22">
        <f t="shared" si="7"/>
        <v>0.24000000000000021</v>
      </c>
      <c r="Q37" s="22">
        <f t="shared" si="7"/>
        <v>0.35000000000000009</v>
      </c>
      <c r="R37" s="22">
        <f t="shared" si="7"/>
        <v>0.27</v>
      </c>
      <c r="S37" s="22">
        <f t="shared" si="7"/>
        <v>0.30000000000000027</v>
      </c>
      <c r="T37" s="22">
        <f t="shared" si="7"/>
        <v>0.29000000000000004</v>
      </c>
      <c r="U37" s="22">
        <f t="shared" si="7"/>
        <v>0.33000000000000007</v>
      </c>
      <c r="V37" s="22">
        <f t="shared" si="7"/>
        <v>0.34000000000000008</v>
      </c>
      <c r="W37" s="70">
        <f t="shared" si="7"/>
        <v>0.36999999999999988</v>
      </c>
      <c r="X37" s="71"/>
      <c r="Y37" s="22">
        <f t="shared" si="8"/>
        <v>0</v>
      </c>
      <c r="Z37" s="22">
        <f t="shared" si="8"/>
        <v>0</v>
      </c>
      <c r="AA37" s="22">
        <f t="shared" si="8"/>
        <v>0</v>
      </c>
      <c r="AB37" s="22">
        <f t="shared" si="8"/>
        <v>0</v>
      </c>
      <c r="AC37" s="22">
        <f t="shared" si="8"/>
        <v>0</v>
      </c>
      <c r="AD37" s="22">
        <f t="shared" si="8"/>
        <v>0</v>
      </c>
      <c r="AE37" s="22">
        <f t="shared" si="8"/>
        <v>0</v>
      </c>
      <c r="AF37" s="22">
        <f t="shared" si="8"/>
        <v>0</v>
      </c>
      <c r="AG37" s="22">
        <f t="shared" si="8"/>
        <v>0</v>
      </c>
      <c r="AH37" s="70">
        <f t="shared" si="8"/>
        <v>0</v>
      </c>
      <c r="AO37" s="71"/>
      <c r="AP37" s="24">
        <f t="shared" ref="AP37:AT37" si="15">AP9-AP19</f>
        <v>0.26999999999999957</v>
      </c>
      <c r="AQ37" s="24">
        <f t="shared" si="15"/>
        <v>0.32000000000000028</v>
      </c>
      <c r="AR37" s="24">
        <f t="shared" si="15"/>
        <v>0.21999999999999975</v>
      </c>
      <c r="AS37" s="24">
        <f t="shared" si="15"/>
        <v>0.27000000000000046</v>
      </c>
      <c r="AT37" s="72">
        <f t="shared" si="15"/>
        <v>0.37999999999999989</v>
      </c>
    </row>
    <row r="38" spans="1:46" x14ac:dyDescent="0.35">
      <c r="A38" s="55"/>
      <c r="B38" s="54">
        <f t="shared" si="5"/>
        <v>0.42999999999999972</v>
      </c>
      <c r="C38" s="54">
        <f t="shared" si="5"/>
        <v>0.5</v>
      </c>
      <c r="D38" s="54">
        <f t="shared" si="5"/>
        <v>0.50999999999999979</v>
      </c>
      <c r="E38" s="54">
        <f t="shared" si="5"/>
        <v>0.54</v>
      </c>
      <c r="F38" s="56">
        <f t="shared" si="5"/>
        <v>0.51000000000000068</v>
      </c>
      <c r="G38" s="71"/>
      <c r="H38" s="24">
        <f t="shared" si="6"/>
        <v>1.08</v>
      </c>
      <c r="I38" s="24">
        <f t="shared" si="6"/>
        <v>1.0300000000000002</v>
      </c>
      <c r="J38" s="24">
        <f t="shared" si="6"/>
        <v>1.1100000000000003</v>
      </c>
      <c r="K38" s="24">
        <f t="shared" si="6"/>
        <v>1.0900000000000003</v>
      </c>
      <c r="L38" s="72">
        <f t="shared" si="6"/>
        <v>1.0999999999999996</v>
      </c>
      <c r="M38" s="71"/>
      <c r="N38" s="22">
        <f t="shared" si="7"/>
        <v>0.20000000000000018</v>
      </c>
      <c r="O38" s="22">
        <f t="shared" si="7"/>
        <v>0.22999999999999998</v>
      </c>
      <c r="P38" s="22">
        <f t="shared" si="7"/>
        <v>0.30000000000000027</v>
      </c>
      <c r="Q38" s="22">
        <f t="shared" si="7"/>
        <v>0.31000000000000005</v>
      </c>
      <c r="R38" s="22">
        <f t="shared" si="7"/>
        <v>0.28000000000000025</v>
      </c>
      <c r="S38" s="22">
        <f t="shared" si="7"/>
        <v>0.29000000000000004</v>
      </c>
      <c r="T38" s="22">
        <f t="shared" si="7"/>
        <v>0.26000000000000023</v>
      </c>
      <c r="U38" s="22">
        <f t="shared" si="7"/>
        <v>0.30000000000000027</v>
      </c>
      <c r="V38" s="22">
        <f t="shared" si="7"/>
        <v>0.33000000000000007</v>
      </c>
      <c r="W38" s="70">
        <f t="shared" si="7"/>
        <v>0.34000000000000008</v>
      </c>
      <c r="X38" s="71"/>
      <c r="Y38" s="22">
        <f t="shared" si="8"/>
        <v>0</v>
      </c>
      <c r="Z38" s="22">
        <f t="shared" si="8"/>
        <v>0</v>
      </c>
      <c r="AA38" s="22">
        <f t="shared" si="8"/>
        <v>0</v>
      </c>
      <c r="AB38" s="22">
        <f t="shared" si="8"/>
        <v>0</v>
      </c>
      <c r="AC38" s="22">
        <f t="shared" si="8"/>
        <v>0</v>
      </c>
      <c r="AD38" s="22">
        <f t="shared" si="8"/>
        <v>0</v>
      </c>
      <c r="AE38" s="22">
        <f t="shared" si="8"/>
        <v>0</v>
      </c>
      <c r="AF38" s="22">
        <f t="shared" si="8"/>
        <v>0</v>
      </c>
      <c r="AG38" s="22">
        <f t="shared" si="8"/>
        <v>0</v>
      </c>
      <c r="AH38" s="70">
        <f t="shared" si="8"/>
        <v>0</v>
      </c>
      <c r="AO38" s="71"/>
      <c r="AP38" s="24">
        <f t="shared" ref="AP38:AT38" si="16">AP10-AP20</f>
        <v>0.20999999999999996</v>
      </c>
      <c r="AQ38" s="24">
        <f t="shared" si="16"/>
        <v>0.24000000000000021</v>
      </c>
      <c r="AR38" s="24">
        <f t="shared" si="16"/>
        <v>0.33000000000000007</v>
      </c>
      <c r="AS38" s="24">
        <f t="shared" si="16"/>
        <v>0.44000000000000039</v>
      </c>
      <c r="AT38" s="72">
        <f t="shared" si="16"/>
        <v>0.27000000000000046</v>
      </c>
    </row>
    <row r="39" spans="1:46" x14ac:dyDescent="0.35">
      <c r="A39" s="55"/>
      <c r="B39" s="54">
        <f t="shared" si="5"/>
        <v>0.48999999999999932</v>
      </c>
      <c r="C39" s="54">
        <f t="shared" si="5"/>
        <v>0.4300000000000006</v>
      </c>
      <c r="D39" s="54">
        <f t="shared" si="5"/>
        <v>0.42999999999999972</v>
      </c>
      <c r="E39" s="54">
        <f t="shared" si="5"/>
        <v>0.4399999999999995</v>
      </c>
      <c r="F39" s="56">
        <f t="shared" si="5"/>
        <v>0.46999999999999975</v>
      </c>
      <c r="G39" s="71"/>
      <c r="H39" s="24">
        <f t="shared" si="6"/>
        <v>1.1799999999999997</v>
      </c>
      <c r="I39" s="24">
        <f t="shared" si="6"/>
        <v>1.1399999999999997</v>
      </c>
      <c r="J39" s="24">
        <f t="shared" si="6"/>
        <v>1.0599999999999996</v>
      </c>
      <c r="K39" s="24">
        <f t="shared" si="6"/>
        <v>1.0100000000000002</v>
      </c>
      <c r="L39" s="72">
        <f t="shared" si="6"/>
        <v>1.08</v>
      </c>
      <c r="M39" s="71"/>
      <c r="N39" s="22">
        <f t="shared" si="7"/>
        <v>0.15000000000000036</v>
      </c>
      <c r="O39" s="22">
        <f t="shared" si="7"/>
        <v>0.23999999999999977</v>
      </c>
      <c r="P39" s="22">
        <f t="shared" si="7"/>
        <v>0.28000000000000025</v>
      </c>
      <c r="Q39" s="22">
        <f t="shared" si="7"/>
        <v>0.29000000000000004</v>
      </c>
      <c r="R39" s="22">
        <f t="shared" si="7"/>
        <v>0.37000000000000011</v>
      </c>
      <c r="S39" s="22">
        <f t="shared" si="7"/>
        <v>0.29000000000000004</v>
      </c>
      <c r="T39" s="22">
        <f t="shared" si="7"/>
        <v>0.26000000000000023</v>
      </c>
      <c r="U39" s="22">
        <f t="shared" si="7"/>
        <v>0.27</v>
      </c>
      <c r="V39" s="22">
        <f t="shared" si="7"/>
        <v>0.29999999999999982</v>
      </c>
      <c r="W39" s="70">
        <f t="shared" si="7"/>
        <v>0.36999999999999988</v>
      </c>
      <c r="X39" s="71"/>
      <c r="Y39" s="22">
        <f t="shared" si="8"/>
        <v>0</v>
      </c>
      <c r="Z39" s="22">
        <f t="shared" si="8"/>
        <v>0</v>
      </c>
      <c r="AA39" s="22">
        <f t="shared" si="8"/>
        <v>0</v>
      </c>
      <c r="AB39" s="22">
        <f t="shared" si="8"/>
        <v>0</v>
      </c>
      <c r="AC39" s="22">
        <f t="shared" si="8"/>
        <v>0</v>
      </c>
      <c r="AD39" s="22">
        <f t="shared" si="8"/>
        <v>0</v>
      </c>
      <c r="AE39" s="22">
        <f t="shared" si="8"/>
        <v>0</v>
      </c>
      <c r="AF39" s="22">
        <f t="shared" si="8"/>
        <v>0</v>
      </c>
      <c r="AG39" s="22">
        <f t="shared" si="8"/>
        <v>0</v>
      </c>
      <c r="AH39" s="70">
        <f t="shared" si="8"/>
        <v>0</v>
      </c>
      <c r="AO39" s="71"/>
      <c r="AP39" s="24">
        <f t="shared" ref="AP39:AT39" si="17">AP11-AP21</f>
        <v>0.32000000000000028</v>
      </c>
      <c r="AQ39" s="24">
        <f t="shared" si="17"/>
        <v>0.23000000000000043</v>
      </c>
      <c r="AR39" s="24">
        <f t="shared" si="17"/>
        <v>0.39000000000000057</v>
      </c>
      <c r="AS39" s="24">
        <f t="shared" si="17"/>
        <v>0.39000000000000057</v>
      </c>
      <c r="AT39" s="72">
        <f t="shared" si="17"/>
        <v>0.33999999999999986</v>
      </c>
    </row>
    <row r="40" spans="1:46" ht="17.25" thickBot="1" x14ac:dyDescent="0.4">
      <c r="A40" s="57"/>
      <c r="B40" s="58">
        <f t="shared" si="5"/>
        <v>0.42999999999999972</v>
      </c>
      <c r="C40" s="58">
        <f t="shared" si="5"/>
        <v>0.48000000000000043</v>
      </c>
      <c r="D40" s="58">
        <f t="shared" si="5"/>
        <v>0.54999999999999982</v>
      </c>
      <c r="E40" s="58">
        <f t="shared" si="5"/>
        <v>0.37999999999999989</v>
      </c>
      <c r="F40" s="59">
        <f t="shared" si="5"/>
        <v>0.47000000000000064</v>
      </c>
      <c r="G40" s="73"/>
      <c r="H40" s="36">
        <f t="shared" si="6"/>
        <v>1.0199999999999996</v>
      </c>
      <c r="I40" s="36">
        <f t="shared" si="6"/>
        <v>1.1099999999999994</v>
      </c>
      <c r="J40" s="36">
        <f t="shared" si="6"/>
        <v>1.1399999999999997</v>
      </c>
      <c r="K40" s="36">
        <f t="shared" si="6"/>
        <v>1.08</v>
      </c>
      <c r="L40" s="74">
        <f t="shared" si="6"/>
        <v>1.0699999999999994</v>
      </c>
      <c r="M40" s="73"/>
      <c r="N40" s="36">
        <f t="shared" si="7"/>
        <v>0.12999999999999989</v>
      </c>
      <c r="O40" s="36">
        <f t="shared" si="7"/>
        <v>0.21999999999999975</v>
      </c>
      <c r="P40" s="36">
        <f t="shared" si="7"/>
        <v>0.24000000000000021</v>
      </c>
      <c r="Q40" s="36">
        <f t="shared" si="7"/>
        <v>0.26000000000000023</v>
      </c>
      <c r="R40" s="36">
        <f t="shared" si="7"/>
        <v>0.32000000000000028</v>
      </c>
      <c r="S40" s="36">
        <f t="shared" si="7"/>
        <v>0.25</v>
      </c>
      <c r="T40" s="36">
        <f t="shared" si="7"/>
        <v>0.27</v>
      </c>
      <c r="U40" s="36">
        <f t="shared" si="7"/>
        <v>0.29999999999999982</v>
      </c>
      <c r="V40" s="36">
        <f t="shared" si="7"/>
        <v>0.28000000000000025</v>
      </c>
      <c r="W40" s="74">
        <f t="shared" si="7"/>
        <v>0.25999999999999979</v>
      </c>
      <c r="X40" s="73"/>
      <c r="Y40" s="36">
        <f t="shared" si="8"/>
        <v>0</v>
      </c>
      <c r="Z40" s="36">
        <f t="shared" si="8"/>
        <v>0</v>
      </c>
      <c r="AA40" s="36">
        <f t="shared" si="8"/>
        <v>0</v>
      </c>
      <c r="AB40" s="36">
        <f t="shared" si="8"/>
        <v>0</v>
      </c>
      <c r="AC40" s="36">
        <f t="shared" si="8"/>
        <v>0</v>
      </c>
      <c r="AD40" s="36">
        <f t="shared" si="8"/>
        <v>0</v>
      </c>
      <c r="AE40" s="36">
        <f t="shared" si="8"/>
        <v>0</v>
      </c>
      <c r="AF40" s="36">
        <f t="shared" si="8"/>
        <v>0</v>
      </c>
      <c r="AG40" s="36">
        <f t="shared" si="8"/>
        <v>0</v>
      </c>
      <c r="AH40" s="74">
        <f t="shared" si="8"/>
        <v>0</v>
      </c>
      <c r="AO40" s="73"/>
      <c r="AP40" s="36">
        <f t="shared" ref="AP40:AT40" si="18">AP12-AP22</f>
        <v>0.33000000000000007</v>
      </c>
      <c r="AQ40" s="36">
        <f t="shared" si="18"/>
        <v>0.38999999999999968</v>
      </c>
      <c r="AR40" s="36">
        <f t="shared" si="18"/>
        <v>0.34999999999999964</v>
      </c>
      <c r="AS40" s="36">
        <f t="shared" si="18"/>
        <v>0.3100000000000005</v>
      </c>
      <c r="AT40" s="74">
        <f t="shared" si="18"/>
        <v>0.30999999999999961</v>
      </c>
    </row>
    <row r="41" spans="1:46" ht="17.25" thickTop="1" x14ac:dyDescent="0.35">
      <c r="A41" s="82" t="s">
        <v>65</v>
      </c>
      <c r="B41" s="60">
        <f>AVERAGE(B31:F35)</f>
        <v>0.46919999999999989</v>
      </c>
      <c r="C41" s="64" t="s">
        <v>51</v>
      </c>
      <c r="D41" s="60">
        <f>MAX(B31:F35)-MIN(B31:F35)</f>
        <v>0.25</v>
      </c>
      <c r="E41" s="64" t="s">
        <v>50</v>
      </c>
      <c r="F41" s="61">
        <f>B41/(0.975/E26)</f>
        <v>0.81809230769230756</v>
      </c>
      <c r="G41" s="82" t="s">
        <v>65</v>
      </c>
      <c r="H41" s="60" t="e">
        <f>AVERAGE(H31:L35)</f>
        <v>#REF!</v>
      </c>
      <c r="I41" s="64" t="s">
        <v>51</v>
      </c>
      <c r="J41" s="60" t="e">
        <f>MAX(H31:L35)-MIN(H31:L35)</f>
        <v>#REF!</v>
      </c>
      <c r="K41" s="64" t="s">
        <v>50</v>
      </c>
      <c r="L41" s="61" t="e">
        <f>H41/(1.944/K26)</f>
        <v>#REF!</v>
      </c>
      <c r="M41" s="82" t="s">
        <v>65</v>
      </c>
      <c r="N41" s="60" t="e">
        <f>AVERAGE(N31:W35)</f>
        <v>#VALUE!</v>
      </c>
      <c r="O41" s="64" t="s">
        <v>51</v>
      </c>
      <c r="P41" s="60" t="e">
        <f>MAX(N31:W35)-MIN(N31:W35)</f>
        <v>#VALUE!</v>
      </c>
      <c r="Q41" s="64" t="s">
        <v>50</v>
      </c>
      <c r="R41" s="78" t="e">
        <f>N41/(0.975/Q26)</f>
        <v>#VALUE!</v>
      </c>
      <c r="S41" s="79" t="s">
        <v>60</v>
      </c>
      <c r="T41" s="80" t="e">
        <f>1-(P41/2*N41)</f>
        <v>#VALUE!</v>
      </c>
      <c r="U41" s="84" t="s">
        <v>62</v>
      </c>
      <c r="V41" s="86" t="e">
        <f>MAX(N31:W40)-MIN(N31:W40)</f>
        <v>#VALUE!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  <c r="AO41" s="82" t="s">
        <v>65</v>
      </c>
      <c r="AP41" s="60">
        <f>AVERAGE(AP31:AT35)</f>
        <v>0.31599999999999995</v>
      </c>
      <c r="AQ41" s="64" t="s">
        <v>51</v>
      </c>
      <c r="AR41" s="60">
        <f>MAX(AP31:AT35)-MIN(AP31:AT35)</f>
        <v>0.14999999999999947</v>
      </c>
      <c r="AS41" s="64" t="s">
        <v>50</v>
      </c>
      <c r="AT41" s="61">
        <f>AP41/(1.944/AS26)</f>
        <v>0.24382716049382711</v>
      </c>
    </row>
    <row r="42" spans="1:46" ht="17.25" thickBot="1" x14ac:dyDescent="0.4">
      <c r="A42" s="83" t="s">
        <v>64</v>
      </c>
      <c r="B42" s="62">
        <f>AVERAGE(B37:F40)</f>
        <v>0.46849999999999997</v>
      </c>
      <c r="C42" s="65" t="s">
        <v>51</v>
      </c>
      <c r="D42" s="62">
        <f>MAX(B36:F40)-MIN(B36:F40)</f>
        <v>0.16999999999999993</v>
      </c>
      <c r="E42" s="65" t="s">
        <v>50</v>
      </c>
      <c r="F42" s="63">
        <f>B42/(0.975/E26)</f>
        <v>0.81687179487179484</v>
      </c>
      <c r="G42" s="83" t="s">
        <v>64</v>
      </c>
      <c r="H42" s="62">
        <f>AVERAGE(H37:L40)</f>
        <v>1.0899999999999999</v>
      </c>
      <c r="I42" s="65" t="s">
        <v>51</v>
      </c>
      <c r="J42" s="62">
        <f>MAX(H36:L40)-MIN(H36:L40)</f>
        <v>1.08</v>
      </c>
      <c r="K42" s="65" t="s">
        <v>50</v>
      </c>
      <c r="L42" s="63">
        <f>H42/(1.944/K26)</f>
        <v>0.78497942386831265</v>
      </c>
      <c r="M42" s="83" t="s">
        <v>64</v>
      </c>
      <c r="N42" s="62">
        <f>AVERAGE(N37:W40)</f>
        <v>0.27525000000000011</v>
      </c>
      <c r="O42" s="65" t="s">
        <v>51</v>
      </c>
      <c r="P42" s="62">
        <f>MAX(N36:W40)-MIN(N36:W40)</f>
        <v>0.24000000000000021</v>
      </c>
      <c r="Q42" s="65" t="s">
        <v>50</v>
      </c>
      <c r="R42" s="75">
        <f>N42/(0.975/Q26)</f>
        <v>0.42346153846153861</v>
      </c>
      <c r="S42" s="76" t="s">
        <v>60</v>
      </c>
      <c r="T42" s="81">
        <f>1-(P42/2*N42)</f>
        <v>0.96697</v>
      </c>
      <c r="U42" s="85" t="s">
        <v>63</v>
      </c>
      <c r="V42" s="87" t="e">
        <f>1-(V41/2*AVERAGE(N41:N42))</f>
        <v>#VALUE!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  <c r="AO42" s="83" t="s">
        <v>64</v>
      </c>
      <c r="AP42" s="62">
        <f>AVERAGE(AP37:AT40)</f>
        <v>0.31550000000000011</v>
      </c>
      <c r="AQ42" s="65" t="s">
        <v>51</v>
      </c>
      <c r="AR42" s="62">
        <f>MAX(AP36:AT40)-MIN(AP36:AT40)</f>
        <v>0.23000000000000043</v>
      </c>
      <c r="AS42" s="65" t="s">
        <v>50</v>
      </c>
      <c r="AT42" s="63">
        <f>AP42/(1.944/AS26)</f>
        <v>0.24344135802469144</v>
      </c>
    </row>
    <row r="43" spans="1:46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O43" s="52"/>
      <c r="AP43" s="32"/>
      <c r="AQ43" s="53"/>
      <c r="AR43" s="53"/>
      <c r="AS43" s="53"/>
      <c r="AT43" s="53"/>
    </row>
  </sheetData>
  <sheetProtection selectLockedCells="1" selectUnlockedCells="1"/>
  <mergeCells count="70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  <mergeCell ref="AI1:AN1"/>
    <mergeCell ref="AK24:AL24"/>
    <mergeCell ref="AM24:AN24"/>
    <mergeCell ref="AK25:AL25"/>
    <mergeCell ref="AM25:AN25"/>
    <mergeCell ref="AK26:AL26"/>
    <mergeCell ref="AM26:AN26"/>
    <mergeCell ref="AK27:AL27"/>
    <mergeCell ref="AM27:AN27"/>
    <mergeCell ref="AI28:AJ28"/>
    <mergeCell ref="AK28:AN28"/>
    <mergeCell ref="AO1:AT1"/>
    <mergeCell ref="AQ24:AR24"/>
    <mergeCell ref="AS24:AT24"/>
    <mergeCell ref="AQ25:AR25"/>
    <mergeCell ref="AS25:AT25"/>
    <mergeCell ref="AO30:AT30"/>
    <mergeCell ref="AQ26:AR26"/>
    <mergeCell ref="AS26:AT26"/>
    <mergeCell ref="AQ27:AR27"/>
    <mergeCell ref="AS27:AT27"/>
    <mergeCell ref="AO29:AT29"/>
  </mergeCells>
  <phoneticPr fontId="13" type="noConversion"/>
  <conditionalFormatting sqref="E25">
    <cfRule type="cellIs" dxfId="457" priority="11" operator="notBetween">
      <formula>0.2</formula>
      <formula>0.404</formula>
    </cfRule>
  </conditionalFormatting>
  <conditionalFormatting sqref="E27">
    <cfRule type="cellIs" dxfId="456" priority="12" operator="notBetween">
      <formula>0.38</formula>
      <formula>0.72</formula>
    </cfRule>
  </conditionalFormatting>
  <conditionalFormatting sqref="K25">
    <cfRule type="cellIs" dxfId="455" priority="10" operator="notBetween">
      <formula>0.77</formula>
      <formula>0.91</formula>
    </cfRule>
  </conditionalFormatting>
  <conditionalFormatting sqref="K27">
    <cfRule type="cellIs" dxfId="454" priority="9" operator="notBetween">
      <formula>0.68</formula>
      <formula>0.82</formula>
    </cfRule>
  </conditionalFormatting>
  <conditionalFormatting sqref="Q25">
    <cfRule type="cellIs" dxfId="453" priority="7" operator="notBetween">
      <formula>0.77</formula>
      <formula>0.91</formula>
    </cfRule>
  </conditionalFormatting>
  <conditionalFormatting sqref="Q27:R27">
    <cfRule type="cellIs" dxfId="452" priority="6" operator="notBetween">
      <formula>0.38</formula>
      <formula>0.72</formula>
    </cfRule>
  </conditionalFormatting>
  <conditionalFormatting sqref="AB25">
    <cfRule type="cellIs" dxfId="451" priority="8" operator="notBetween">
      <formula>0.77</formula>
      <formula>0.91</formula>
    </cfRule>
  </conditionalFormatting>
  <conditionalFormatting sqref="AB27:AC27">
    <cfRule type="cellIs" dxfId="450" priority="5" operator="notBetween">
      <formula>0.68</formula>
      <formula>0.82</formula>
    </cfRule>
  </conditionalFormatting>
  <conditionalFormatting sqref="AM25">
    <cfRule type="cellIs" dxfId="449" priority="3" operator="notBetween">
      <formula>0.2</formula>
      <formula>0.404</formula>
    </cfRule>
  </conditionalFormatting>
  <conditionalFormatting sqref="AM27">
    <cfRule type="cellIs" dxfId="448" priority="4" operator="notBetween">
      <formula>0.38</formula>
      <formula>0.72</formula>
    </cfRule>
  </conditionalFormatting>
  <conditionalFormatting sqref="AS25">
    <cfRule type="cellIs" dxfId="447" priority="2" operator="notBetween">
      <formula>0.77</formula>
      <formula>0.91</formula>
    </cfRule>
  </conditionalFormatting>
  <conditionalFormatting sqref="AS27">
    <cfRule type="cellIs" dxfId="446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6041-03A5-40ED-85A2-C0F5DEEA7AAF}">
  <dimension ref="A1:AH43"/>
  <sheetViews>
    <sheetView topLeftCell="C1" zoomScale="120" zoomScaleNormal="120" workbookViewId="0">
      <selection activeCell="X22" sqref="X22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5.15</v>
      </c>
      <c r="C3" s="20">
        <v>5.04</v>
      </c>
      <c r="D3" s="20">
        <v>5.26</v>
      </c>
      <c r="E3" s="20">
        <v>5.33</v>
      </c>
      <c r="F3" s="30">
        <v>5.16</v>
      </c>
      <c r="G3" s="23" t="s">
        <v>3</v>
      </c>
      <c r="H3" s="20">
        <v>5.13</v>
      </c>
      <c r="I3" s="20">
        <v>5.24</v>
      </c>
      <c r="J3" s="20">
        <v>5.24</v>
      </c>
      <c r="K3" s="20">
        <v>5.17</v>
      </c>
      <c r="L3" s="30">
        <v>5.09</v>
      </c>
      <c r="M3" s="23" t="s">
        <v>3</v>
      </c>
      <c r="N3" s="20">
        <v>2.2610000000000001</v>
      </c>
      <c r="O3" s="20">
        <v>2.3679999999999999</v>
      </c>
      <c r="P3" s="20">
        <v>2.42</v>
      </c>
      <c r="Q3" s="20">
        <v>2.4500000000000002</v>
      </c>
      <c r="R3" s="20">
        <v>2.37</v>
      </c>
      <c r="S3" s="20">
        <v>2.34</v>
      </c>
      <c r="T3" s="20">
        <v>2.36</v>
      </c>
      <c r="U3" s="20">
        <v>2.37</v>
      </c>
      <c r="V3" s="20">
        <v>2.31</v>
      </c>
      <c r="W3" s="30">
        <v>2.25</v>
      </c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5.09</v>
      </c>
      <c r="C4" s="11">
        <v>5.15</v>
      </c>
      <c r="D4" s="11">
        <v>5.21</v>
      </c>
      <c r="E4" s="11">
        <v>5.33</v>
      </c>
      <c r="F4" s="29">
        <v>5.29</v>
      </c>
      <c r="G4" s="25"/>
      <c r="H4" s="20">
        <v>5.21</v>
      </c>
      <c r="I4" s="11">
        <v>5.3</v>
      </c>
      <c r="J4" s="11">
        <v>5.18</v>
      </c>
      <c r="K4" s="11">
        <v>5.12</v>
      </c>
      <c r="L4" s="29">
        <v>5.07</v>
      </c>
      <c r="M4" s="25"/>
      <c r="N4" s="20">
        <v>2.25</v>
      </c>
      <c r="O4" s="11">
        <v>2.35</v>
      </c>
      <c r="P4" s="11">
        <v>2.4300000000000002</v>
      </c>
      <c r="Q4" s="11">
        <v>2.4300000000000002</v>
      </c>
      <c r="R4" s="11">
        <v>2.42</v>
      </c>
      <c r="S4" s="11">
        <v>2.3980000000000001</v>
      </c>
      <c r="T4" s="11">
        <v>2.4</v>
      </c>
      <c r="U4" s="11">
        <v>2.2999999999999998</v>
      </c>
      <c r="V4" s="11">
        <v>2.2799999999999998</v>
      </c>
      <c r="W4" s="29">
        <v>2.2200000000000002</v>
      </c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5.19</v>
      </c>
      <c r="C5" s="11">
        <v>5.07</v>
      </c>
      <c r="D5" s="11">
        <v>5.26</v>
      </c>
      <c r="E5" s="11">
        <v>5.38</v>
      </c>
      <c r="F5" s="29">
        <v>5.25</v>
      </c>
      <c r="G5" s="25"/>
      <c r="H5" s="20">
        <v>5.16</v>
      </c>
      <c r="I5" s="11">
        <v>5.19</v>
      </c>
      <c r="J5" s="11">
        <v>5.13</v>
      </c>
      <c r="K5" s="11">
        <v>5.09</v>
      </c>
      <c r="L5" s="29">
        <v>5.08</v>
      </c>
      <c r="M5" s="25"/>
      <c r="N5" s="20">
        <v>2.2400000000000002</v>
      </c>
      <c r="O5" s="11">
        <v>2.3199999999999998</v>
      </c>
      <c r="P5" s="11">
        <v>2.4300000000000002</v>
      </c>
      <c r="Q5" s="11">
        <v>2.44</v>
      </c>
      <c r="R5" s="11">
        <v>2.4</v>
      </c>
      <c r="S5" s="11">
        <v>2.42</v>
      </c>
      <c r="T5" s="11">
        <v>2.42</v>
      </c>
      <c r="U5" s="11">
        <v>2.41</v>
      </c>
      <c r="V5" s="11">
        <v>2.34</v>
      </c>
      <c r="W5" s="29">
        <v>2.2400000000000002</v>
      </c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5.18</v>
      </c>
      <c r="C6" s="11">
        <v>5.05</v>
      </c>
      <c r="D6" s="11">
        <v>5.3</v>
      </c>
      <c r="E6" s="11">
        <v>5.33</v>
      </c>
      <c r="F6" s="29">
        <v>5.23</v>
      </c>
      <c r="G6" s="25"/>
      <c r="H6" s="20">
        <v>5.27</v>
      </c>
      <c r="I6" s="11">
        <v>5.25</v>
      </c>
      <c r="J6" s="11">
        <v>5.21</v>
      </c>
      <c r="K6" s="11">
        <v>5.14</v>
      </c>
      <c r="L6" s="29">
        <v>5.08</v>
      </c>
      <c r="M6" s="25"/>
      <c r="N6" s="20">
        <v>2.19</v>
      </c>
      <c r="O6" s="11">
        <v>2.31</v>
      </c>
      <c r="P6" s="11">
        <v>2.38</v>
      </c>
      <c r="Q6" s="11">
        <v>2.35</v>
      </c>
      <c r="R6" s="11">
        <v>2.3929999999999998</v>
      </c>
      <c r="S6" s="11">
        <v>2.3679999999999999</v>
      </c>
      <c r="T6" s="11">
        <v>2.4169999999999998</v>
      </c>
      <c r="U6" s="11">
        <v>2.4239999999999999</v>
      </c>
      <c r="V6" s="11">
        <v>2.323</v>
      </c>
      <c r="W6" s="29">
        <v>2.2480000000000002</v>
      </c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5.04</v>
      </c>
      <c r="C7" s="11">
        <v>5.08</v>
      </c>
      <c r="D7" s="11">
        <v>5.22</v>
      </c>
      <c r="E7" s="11">
        <v>5.25</v>
      </c>
      <c r="F7" s="29">
        <v>5.17</v>
      </c>
      <c r="G7" s="25"/>
      <c r="H7" s="20">
        <v>5.19</v>
      </c>
      <c r="I7" s="11">
        <v>5.23</v>
      </c>
      <c r="J7" s="11">
        <v>5.21</v>
      </c>
      <c r="K7" s="11">
        <v>5.07</v>
      </c>
      <c r="L7" s="29">
        <v>5.1100000000000003</v>
      </c>
      <c r="M7" s="25"/>
      <c r="N7" s="20">
        <v>2.1779999999999999</v>
      </c>
      <c r="O7" s="11">
        <v>2.2229999999999999</v>
      </c>
      <c r="P7" s="11">
        <v>2.3370000000000002</v>
      </c>
      <c r="Q7" s="11">
        <v>2.302</v>
      </c>
      <c r="R7" s="11">
        <v>2.3159999999999998</v>
      </c>
      <c r="S7" s="11">
        <v>2.242</v>
      </c>
      <c r="T7" s="11">
        <v>2.2879999999999998</v>
      </c>
      <c r="U7" s="11">
        <v>2.2919999999999998</v>
      </c>
      <c r="V7" s="11">
        <v>2.2679999999999998</v>
      </c>
      <c r="W7" s="29">
        <v>2.218</v>
      </c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5.01</v>
      </c>
      <c r="C8" s="11">
        <v>5</v>
      </c>
      <c r="D8" s="11">
        <v>5.16</v>
      </c>
      <c r="E8" s="11">
        <v>5.32</v>
      </c>
      <c r="F8" s="29">
        <v>5.2</v>
      </c>
      <c r="G8" s="25"/>
      <c r="H8" s="11">
        <v>5.0999999999999996</v>
      </c>
      <c r="I8" s="11">
        <v>5.08</v>
      </c>
      <c r="J8" s="11">
        <v>5.0999999999999996</v>
      </c>
      <c r="K8" s="11">
        <v>4.84</v>
      </c>
      <c r="L8" s="29">
        <v>4.8099999999999996</v>
      </c>
      <c r="M8" s="25" t="s">
        <v>4</v>
      </c>
      <c r="N8" s="11">
        <v>2.1659999999999999</v>
      </c>
      <c r="O8" s="11">
        <v>2.319</v>
      </c>
      <c r="P8" s="11">
        <v>2.34</v>
      </c>
      <c r="Q8" s="11">
        <v>2.3769999999999998</v>
      </c>
      <c r="R8" s="11">
        <v>2.3540000000000001</v>
      </c>
      <c r="S8" s="11">
        <v>2.33</v>
      </c>
      <c r="T8" s="11">
        <v>2.3780000000000001</v>
      </c>
      <c r="U8" s="11">
        <v>2.3639999999999999</v>
      </c>
      <c r="V8" s="11">
        <v>2.327</v>
      </c>
      <c r="W8" s="29">
        <v>2.2989999999999999</v>
      </c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4.8899999999999997</v>
      </c>
      <c r="C9" s="11">
        <v>4.96</v>
      </c>
      <c r="D9" s="11">
        <v>5.27</v>
      </c>
      <c r="E9" s="11">
        <v>5.39</v>
      </c>
      <c r="F9" s="29">
        <v>5.21</v>
      </c>
      <c r="G9" s="31"/>
      <c r="H9" s="11">
        <v>5.27</v>
      </c>
      <c r="I9" s="11">
        <v>5.27</v>
      </c>
      <c r="J9" s="11">
        <v>5.13</v>
      </c>
      <c r="K9" s="11">
        <v>4.87</v>
      </c>
      <c r="L9" s="29">
        <v>4.83</v>
      </c>
      <c r="M9" s="31"/>
      <c r="N9" s="11">
        <v>2.1949999999999998</v>
      </c>
      <c r="O9" s="11">
        <v>2.3149999999999999</v>
      </c>
      <c r="P9" s="11">
        <v>2.35</v>
      </c>
      <c r="Q9" s="11">
        <v>2.3879999999999999</v>
      </c>
      <c r="R9" s="11">
        <v>2.4020000000000001</v>
      </c>
      <c r="S9" s="11">
        <v>2.407</v>
      </c>
      <c r="T9" s="11">
        <v>2.4</v>
      </c>
      <c r="U9" s="11">
        <v>2.3879999999999999</v>
      </c>
      <c r="V9" s="11">
        <v>2.33</v>
      </c>
      <c r="W9" s="29">
        <v>2.2679999999999998</v>
      </c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4.78</v>
      </c>
      <c r="C10" s="32">
        <v>4.99</v>
      </c>
      <c r="D10" s="32">
        <v>5.21</v>
      </c>
      <c r="E10" s="32">
        <v>5.26</v>
      </c>
      <c r="F10" s="34">
        <v>5.31</v>
      </c>
      <c r="G10" s="23"/>
      <c r="H10" s="32">
        <v>5.21</v>
      </c>
      <c r="I10" s="32">
        <v>5.23</v>
      </c>
      <c r="J10" s="32">
        <v>5.14</v>
      </c>
      <c r="K10" s="32">
        <v>4.8899999999999997</v>
      </c>
      <c r="L10" s="34">
        <v>4.8</v>
      </c>
      <c r="M10" s="23"/>
      <c r="N10" s="32">
        <v>2.1819999999999999</v>
      </c>
      <c r="O10" s="32">
        <v>2.3359999999999999</v>
      </c>
      <c r="P10" s="32">
        <v>2.3559999999999999</v>
      </c>
      <c r="Q10" s="32">
        <v>2.343</v>
      </c>
      <c r="R10" s="32">
        <v>2.343</v>
      </c>
      <c r="S10" s="32">
        <v>2.335</v>
      </c>
      <c r="T10" s="32">
        <v>2.359</v>
      </c>
      <c r="U10" s="32">
        <v>2.3740000000000001</v>
      </c>
      <c r="V10" s="32">
        <v>2.3290000000000002</v>
      </c>
      <c r="W10" s="34">
        <v>2.2839999999999998</v>
      </c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4.83</v>
      </c>
      <c r="C11" s="11">
        <v>5.03</v>
      </c>
      <c r="D11" s="11">
        <v>5.1100000000000003</v>
      </c>
      <c r="E11" s="11">
        <v>5.2</v>
      </c>
      <c r="F11" s="29">
        <v>5.22</v>
      </c>
      <c r="G11" s="25"/>
      <c r="H11" s="11">
        <v>5.23</v>
      </c>
      <c r="I11" s="11">
        <v>5.19</v>
      </c>
      <c r="J11" s="11">
        <v>5.14</v>
      </c>
      <c r="K11" s="11">
        <v>4.95</v>
      </c>
      <c r="L11" s="29">
        <v>4.93</v>
      </c>
      <c r="M11" s="25"/>
      <c r="N11" s="11">
        <v>2.1859999999999999</v>
      </c>
      <c r="O11" s="11">
        <v>2.3079999999999998</v>
      </c>
      <c r="P11" s="11">
        <v>2.3370000000000002</v>
      </c>
      <c r="Q11" s="11">
        <v>2.3809999999999998</v>
      </c>
      <c r="R11" s="11">
        <v>2.339</v>
      </c>
      <c r="S11" s="11">
        <v>2.3079999999999998</v>
      </c>
      <c r="T11" s="11">
        <v>2.3149999999999999</v>
      </c>
      <c r="U11" s="11">
        <v>2.3090000000000002</v>
      </c>
      <c r="V11" s="11">
        <v>2.282</v>
      </c>
      <c r="W11" s="29">
        <v>2.2770000000000001</v>
      </c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4.72</v>
      </c>
      <c r="C12" s="21">
        <v>4.82</v>
      </c>
      <c r="D12" s="21">
        <v>5.08</v>
      </c>
      <c r="E12" s="21">
        <v>5.22</v>
      </c>
      <c r="F12" s="26">
        <v>5.17</v>
      </c>
      <c r="G12" s="33"/>
      <c r="H12" s="21">
        <v>5.18</v>
      </c>
      <c r="I12" s="21">
        <v>5.22</v>
      </c>
      <c r="J12" s="21">
        <v>5.0599999999999996</v>
      </c>
      <c r="K12" s="21">
        <v>4.87</v>
      </c>
      <c r="L12" s="26">
        <v>4.8899999999999997</v>
      </c>
      <c r="M12" s="33"/>
      <c r="N12" s="21">
        <v>2.1589999999999998</v>
      </c>
      <c r="O12" s="21">
        <v>2.2719999999999998</v>
      </c>
      <c r="P12" s="21">
        <v>2.266</v>
      </c>
      <c r="Q12" s="21">
        <v>2.3210000000000002</v>
      </c>
      <c r="R12" s="21">
        <v>2.2959999999999998</v>
      </c>
      <c r="S12" s="21">
        <v>2.3039999999999998</v>
      </c>
      <c r="T12" s="21">
        <v>2.282</v>
      </c>
      <c r="U12" s="21">
        <v>2.2440000000000002</v>
      </c>
      <c r="V12" s="21">
        <v>2.226</v>
      </c>
      <c r="W12" s="26">
        <v>2.21</v>
      </c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4.76</v>
      </c>
      <c r="C13" s="22">
        <v>4.72</v>
      </c>
      <c r="D13" s="22">
        <v>4.8099999999999996</v>
      </c>
      <c r="E13" s="22">
        <v>4.9400000000000004</v>
      </c>
      <c r="F13" s="27">
        <v>4.84</v>
      </c>
      <c r="G13" s="23" t="s">
        <v>54</v>
      </c>
      <c r="H13" s="22">
        <v>3.91</v>
      </c>
      <c r="I13" s="22">
        <v>3.92</v>
      </c>
      <c r="J13" s="22">
        <v>3.86</v>
      </c>
      <c r="K13" s="22">
        <v>3.84</v>
      </c>
      <c r="L13" s="27">
        <v>3.79</v>
      </c>
      <c r="M13" s="23" t="s">
        <v>56</v>
      </c>
      <c r="N13" s="22">
        <v>1.9870000000000001</v>
      </c>
      <c r="O13" s="22">
        <v>2.089</v>
      </c>
      <c r="P13" s="22">
        <v>2.1890000000000001</v>
      </c>
      <c r="Q13" s="22">
        <v>2.16</v>
      </c>
      <c r="R13" s="22">
        <v>2.1419999999999999</v>
      </c>
      <c r="S13" s="22">
        <v>2.117</v>
      </c>
      <c r="T13" s="22">
        <v>2.14</v>
      </c>
      <c r="U13" s="22">
        <v>2.13</v>
      </c>
      <c r="V13" s="22">
        <v>2.09</v>
      </c>
      <c r="W13" s="27">
        <v>2.0099999999999998</v>
      </c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4.7300000000000004</v>
      </c>
      <c r="C14" s="24">
        <v>4.76</v>
      </c>
      <c r="D14" s="24">
        <v>4.88</v>
      </c>
      <c r="E14" s="24">
        <v>4.92</v>
      </c>
      <c r="F14" s="28">
        <v>4.95</v>
      </c>
      <c r="G14" s="25"/>
      <c r="H14" s="24">
        <v>3.82</v>
      </c>
      <c r="I14" s="24">
        <v>3.99</v>
      </c>
      <c r="J14" s="24">
        <v>3.79</v>
      </c>
      <c r="K14" s="24">
        <v>3.79</v>
      </c>
      <c r="L14" s="28">
        <v>3.82</v>
      </c>
      <c r="M14" s="25"/>
      <c r="N14" s="24">
        <v>1.93</v>
      </c>
      <c r="O14" s="24">
        <v>2.09</v>
      </c>
      <c r="P14" s="24">
        <v>2.19</v>
      </c>
      <c r="Q14" s="24">
        <v>2.1800000000000002</v>
      </c>
      <c r="R14" s="24">
        <v>2.15</v>
      </c>
      <c r="S14" s="24">
        <v>2.11</v>
      </c>
      <c r="T14" s="24">
        <v>2.13</v>
      </c>
      <c r="U14" s="24">
        <v>2.12</v>
      </c>
      <c r="V14" s="24">
        <v>2.0499999999999998</v>
      </c>
      <c r="W14" s="28">
        <v>1.98</v>
      </c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4.79</v>
      </c>
      <c r="C15" s="24">
        <v>4.74</v>
      </c>
      <c r="D15" s="24">
        <v>4.92</v>
      </c>
      <c r="E15" s="24">
        <v>4.97</v>
      </c>
      <c r="F15" s="28">
        <v>4.8600000000000003</v>
      </c>
      <c r="G15" s="25"/>
      <c r="H15" s="24">
        <v>3.91</v>
      </c>
      <c r="I15" s="24">
        <v>3.92</v>
      </c>
      <c r="J15" s="24">
        <v>3.85</v>
      </c>
      <c r="K15" s="24">
        <v>3.73</v>
      </c>
      <c r="L15" s="28">
        <v>3.76</v>
      </c>
      <c r="M15" s="25"/>
      <c r="N15" s="24">
        <v>1.88</v>
      </c>
      <c r="O15" s="24">
        <v>2</v>
      </c>
      <c r="P15" s="24">
        <v>2.1</v>
      </c>
      <c r="Q15" s="24">
        <v>2.1</v>
      </c>
      <c r="R15" s="24">
        <v>2.0699999999999998</v>
      </c>
      <c r="S15" s="24">
        <v>2.0699999999999998</v>
      </c>
      <c r="T15" s="24">
        <v>2.1</v>
      </c>
      <c r="U15" s="24">
        <v>2.11</v>
      </c>
      <c r="V15" s="24">
        <v>2.06</v>
      </c>
      <c r="W15" s="28">
        <v>1.98</v>
      </c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4.7300000000000004</v>
      </c>
      <c r="C16" s="24">
        <v>4.74</v>
      </c>
      <c r="D16" s="24">
        <v>4.8600000000000003</v>
      </c>
      <c r="E16" s="24">
        <v>4.95</v>
      </c>
      <c r="F16" s="28">
        <v>4.8499999999999996</v>
      </c>
      <c r="G16" s="25"/>
      <c r="H16" s="24">
        <v>3.92</v>
      </c>
      <c r="I16" s="24">
        <v>3.95</v>
      </c>
      <c r="J16" s="24">
        <v>3.8</v>
      </c>
      <c r="K16" s="24">
        <v>3.7</v>
      </c>
      <c r="L16" s="28">
        <v>3.75</v>
      </c>
      <c r="M16" s="25"/>
      <c r="N16" s="24">
        <v>1.91</v>
      </c>
      <c r="O16" s="24">
        <v>2.02</v>
      </c>
      <c r="P16" s="24">
        <v>2.11</v>
      </c>
      <c r="Q16" s="24">
        <v>2.13</v>
      </c>
      <c r="R16" s="24">
        <v>2.1</v>
      </c>
      <c r="S16" s="24">
        <v>2.02</v>
      </c>
      <c r="T16" s="24">
        <v>2.09</v>
      </c>
      <c r="U16" s="24">
        <v>2.12</v>
      </c>
      <c r="V16" s="24">
        <v>2.04</v>
      </c>
      <c r="W16" s="28">
        <v>1.98</v>
      </c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4.6500000000000004</v>
      </c>
      <c r="C17" s="24">
        <v>4.6399999999999997</v>
      </c>
      <c r="D17" s="24">
        <v>4.83</v>
      </c>
      <c r="E17" s="24">
        <v>4.87</v>
      </c>
      <c r="F17" s="28">
        <v>4.8499999999999996</v>
      </c>
      <c r="G17" s="25"/>
      <c r="H17" s="24">
        <v>3.8</v>
      </c>
      <c r="I17" s="24">
        <v>3.82</v>
      </c>
      <c r="J17" s="24">
        <v>3.88</v>
      </c>
      <c r="K17" s="24">
        <v>3.68</v>
      </c>
      <c r="L17" s="28">
        <v>3.77</v>
      </c>
      <c r="M17" s="25"/>
      <c r="N17" s="24">
        <v>1.86</v>
      </c>
      <c r="O17" s="24">
        <v>1.99</v>
      </c>
      <c r="P17" s="24">
        <v>2.0299999999999998</v>
      </c>
      <c r="Q17" s="24">
        <v>2.04</v>
      </c>
      <c r="R17" s="24">
        <v>1.99</v>
      </c>
      <c r="S17" s="24">
        <v>1.96</v>
      </c>
      <c r="T17" s="24">
        <v>2.0099999999999998</v>
      </c>
      <c r="U17" s="24">
        <v>2.02</v>
      </c>
      <c r="V17" s="24">
        <v>2</v>
      </c>
      <c r="W17" s="28">
        <v>1.95</v>
      </c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4.47</v>
      </c>
      <c r="C18" s="24">
        <v>4.51</v>
      </c>
      <c r="D18" s="24">
        <v>4.79</v>
      </c>
      <c r="E18" s="24">
        <v>4.95</v>
      </c>
      <c r="F18" s="28">
        <v>4.92</v>
      </c>
      <c r="G18" s="25" t="s">
        <v>61</v>
      </c>
      <c r="H18" s="24">
        <v>4.1100000000000003</v>
      </c>
      <c r="I18" s="24">
        <v>4.03</v>
      </c>
      <c r="J18" s="24">
        <v>4.12</v>
      </c>
      <c r="K18" s="24">
        <v>3.78</v>
      </c>
      <c r="L18" s="28">
        <v>3.75</v>
      </c>
      <c r="M18" s="25" t="s">
        <v>57</v>
      </c>
      <c r="N18" s="24" t="s">
        <v>70</v>
      </c>
      <c r="O18" s="24">
        <v>1.87</v>
      </c>
      <c r="P18" s="24">
        <v>2.0550000000000002</v>
      </c>
      <c r="Q18" s="24">
        <v>2.0499999999999998</v>
      </c>
      <c r="R18" s="24">
        <v>2.0819999999999999</v>
      </c>
      <c r="S18" s="24">
        <v>2.08</v>
      </c>
      <c r="T18" s="24">
        <v>2.097</v>
      </c>
      <c r="U18" s="24">
        <v>2.09</v>
      </c>
      <c r="V18" s="24">
        <v>2.069</v>
      </c>
      <c r="W18" s="28">
        <v>2.06</v>
      </c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4.4800000000000004</v>
      </c>
      <c r="C19" s="24">
        <v>4.47</v>
      </c>
      <c r="D19" s="24">
        <v>4.8099999999999996</v>
      </c>
      <c r="E19" s="24">
        <v>4.9800000000000004</v>
      </c>
      <c r="F19" s="28">
        <v>4.92</v>
      </c>
      <c r="G19" s="25"/>
      <c r="H19" s="24">
        <v>4.21</v>
      </c>
      <c r="I19" s="24">
        <v>4.22</v>
      </c>
      <c r="J19" s="24">
        <v>4.12</v>
      </c>
      <c r="K19" s="24">
        <v>3.77</v>
      </c>
      <c r="L19" s="28">
        <v>3.72</v>
      </c>
      <c r="M19" s="25"/>
      <c r="N19" s="24">
        <v>1.9059999999999999</v>
      </c>
      <c r="O19" s="24">
        <v>2.0529999999999999</v>
      </c>
      <c r="P19" s="24">
        <v>2.0979999999999999</v>
      </c>
      <c r="Q19" s="24">
        <v>2.14</v>
      </c>
      <c r="R19" s="24">
        <v>2.1120000000000001</v>
      </c>
      <c r="S19" s="24">
        <v>2.093</v>
      </c>
      <c r="T19" s="24">
        <v>2.101</v>
      </c>
      <c r="U19" s="24">
        <v>2.105</v>
      </c>
      <c r="V19" s="24">
        <v>2.0880000000000001</v>
      </c>
      <c r="W19" s="28">
        <v>2.0339999999999998</v>
      </c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4.41</v>
      </c>
      <c r="C20" s="24">
        <v>4.4400000000000004</v>
      </c>
      <c r="D20" s="24">
        <v>4.72</v>
      </c>
      <c r="E20" s="24">
        <v>4.8899999999999997</v>
      </c>
      <c r="F20" s="28">
        <v>4.95</v>
      </c>
      <c r="G20" s="25"/>
      <c r="H20" s="24">
        <v>4.17</v>
      </c>
      <c r="I20" s="24">
        <v>4.18</v>
      </c>
      <c r="J20" s="24">
        <v>4.09</v>
      </c>
      <c r="K20" s="24">
        <v>3.8</v>
      </c>
      <c r="L20" s="28">
        <v>3.78</v>
      </c>
      <c r="M20" s="25"/>
      <c r="N20" s="24">
        <v>1.976</v>
      </c>
      <c r="O20" s="24">
        <v>2.0590000000000002</v>
      </c>
      <c r="P20" s="24">
        <v>2.077</v>
      </c>
      <c r="Q20" s="24">
        <v>2.1110000000000002</v>
      </c>
      <c r="R20" s="24">
        <v>2.105</v>
      </c>
      <c r="S20" s="24">
        <v>2.1030000000000002</v>
      </c>
      <c r="T20" s="24">
        <v>2.1320000000000001</v>
      </c>
      <c r="U20" s="24">
        <v>2.1030000000000002</v>
      </c>
      <c r="V20" s="24">
        <v>2.0670000000000002</v>
      </c>
      <c r="W20" s="28">
        <v>2.0139999999999998</v>
      </c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4.42</v>
      </c>
      <c r="C21" s="24">
        <v>4.4800000000000004</v>
      </c>
      <c r="D21" s="24">
        <v>4.68</v>
      </c>
      <c r="E21" s="24">
        <v>4.88</v>
      </c>
      <c r="F21" s="28">
        <v>4.8099999999999996</v>
      </c>
      <c r="G21" s="25"/>
      <c r="H21" s="24">
        <v>4.2</v>
      </c>
      <c r="I21" s="24">
        <v>4.1399999999999997</v>
      </c>
      <c r="J21" s="24">
        <v>4.09</v>
      </c>
      <c r="K21" s="24">
        <v>3.85</v>
      </c>
      <c r="L21" s="28">
        <v>3.81</v>
      </c>
      <c r="M21" s="25"/>
      <c r="N21" s="24">
        <v>1.9450000000000001</v>
      </c>
      <c r="O21" s="24">
        <v>2.0499999999999998</v>
      </c>
      <c r="P21" s="24">
        <v>2.0979999999999999</v>
      </c>
      <c r="Q21" s="24">
        <v>2.1110000000000002</v>
      </c>
      <c r="R21" s="24">
        <v>2.06</v>
      </c>
      <c r="S21" s="24">
        <v>2.06</v>
      </c>
      <c r="T21" s="24">
        <v>2.0699999999999998</v>
      </c>
      <c r="U21" s="24">
        <v>2.08</v>
      </c>
      <c r="V21" s="24">
        <v>2.0489999999999999</v>
      </c>
      <c r="W21" s="28">
        <v>2.4489999999999998</v>
      </c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4.37</v>
      </c>
      <c r="C22" s="24">
        <v>4.49</v>
      </c>
      <c r="D22" s="24">
        <v>4.6900000000000004</v>
      </c>
      <c r="E22" s="24">
        <v>4.92</v>
      </c>
      <c r="F22" s="28">
        <v>4.8</v>
      </c>
      <c r="G22" s="25"/>
      <c r="H22" s="24">
        <v>4.0999999999999996</v>
      </c>
      <c r="I22" s="24">
        <v>4.13</v>
      </c>
      <c r="J22" s="24">
        <v>4.03</v>
      </c>
      <c r="K22" s="24">
        <v>3.81</v>
      </c>
      <c r="L22" s="28">
        <v>3.69</v>
      </c>
      <c r="M22" s="25"/>
      <c r="N22" s="24">
        <v>1.9550000000000001</v>
      </c>
      <c r="O22" s="24">
        <v>2.0129999999999999</v>
      </c>
      <c r="P22" s="24">
        <v>2.0529999999999999</v>
      </c>
      <c r="Q22" s="24">
        <v>2.0979999999999999</v>
      </c>
      <c r="R22" s="24">
        <v>2.0489999999999999</v>
      </c>
      <c r="S22" s="24">
        <v>2.0499999999999998</v>
      </c>
      <c r="T22" s="24">
        <v>2.0659999999999998</v>
      </c>
      <c r="U22" s="24">
        <v>2.0619999999999998</v>
      </c>
      <c r="V22" s="24">
        <v>2.0259999999999998</v>
      </c>
      <c r="W22" s="28">
        <v>1.9750000000000001</v>
      </c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0.39120000000000221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1.1984000000000008</v>
      </c>
      <c r="L25" s="193"/>
      <c r="M25" s="17" t="s">
        <v>13</v>
      </c>
      <c r="N25" s="17" t="s">
        <v>14</v>
      </c>
      <c r="O25" s="180" t="s">
        <v>15</v>
      </c>
      <c r="P25" s="180"/>
      <c r="Q25" s="193">
        <f>AVERAGE(N3:W12)-AVERAGE(N13:W22)</f>
        <v>0.26129656565656489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0.68209230769231155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0.86304526748971255</v>
      </c>
      <c r="L27" s="198"/>
      <c r="M27" s="17" t="s">
        <v>19</v>
      </c>
      <c r="N27" s="17" t="s">
        <v>20</v>
      </c>
      <c r="O27" s="197" t="s">
        <v>21</v>
      </c>
      <c r="P27" s="197"/>
      <c r="Q27" s="198">
        <f>(Q25/(0.975/Q26))</f>
        <v>0.40199471639471523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0.39000000000000057</v>
      </c>
      <c r="C31" s="67">
        <f t="shared" ref="C31:F31" si="0">C3-C13</f>
        <v>0.32000000000000028</v>
      </c>
      <c r="D31" s="67">
        <f t="shared" si="0"/>
        <v>0.45000000000000018</v>
      </c>
      <c r="E31" s="67">
        <f t="shared" si="0"/>
        <v>0.38999999999999968</v>
      </c>
      <c r="F31" s="68">
        <f t="shared" si="0"/>
        <v>0.32000000000000028</v>
      </c>
      <c r="G31" s="69" t="s">
        <v>54</v>
      </c>
      <c r="H31" s="22">
        <f>H3-H13</f>
        <v>1.2199999999999998</v>
      </c>
      <c r="I31" s="22">
        <f t="shared" ref="I31:L31" si="1">I3-I13</f>
        <v>1.3200000000000003</v>
      </c>
      <c r="J31" s="22">
        <f t="shared" si="1"/>
        <v>1.3800000000000003</v>
      </c>
      <c r="K31" s="22">
        <f t="shared" si="1"/>
        <v>1.33</v>
      </c>
      <c r="L31" s="70">
        <f t="shared" si="1"/>
        <v>1.2999999999999998</v>
      </c>
      <c r="M31" s="69" t="s">
        <v>56</v>
      </c>
      <c r="N31" s="22">
        <f>N3-N13</f>
        <v>0.27400000000000002</v>
      </c>
      <c r="O31" s="22">
        <f t="shared" ref="O31:W31" si="2">O3-O13</f>
        <v>0.27899999999999991</v>
      </c>
      <c r="P31" s="22">
        <f t="shared" si="2"/>
        <v>0.23099999999999987</v>
      </c>
      <c r="Q31" s="22">
        <f t="shared" si="2"/>
        <v>0.29000000000000004</v>
      </c>
      <c r="R31" s="22">
        <f t="shared" si="2"/>
        <v>0.2280000000000002</v>
      </c>
      <c r="S31" s="22">
        <f t="shared" si="2"/>
        <v>0.22299999999999986</v>
      </c>
      <c r="T31" s="22">
        <f t="shared" si="2"/>
        <v>0.21999999999999975</v>
      </c>
      <c r="U31" s="22">
        <f t="shared" si="2"/>
        <v>0.24000000000000021</v>
      </c>
      <c r="V31" s="22">
        <f t="shared" si="2"/>
        <v>0.2200000000000002</v>
      </c>
      <c r="W31" s="70">
        <f t="shared" si="2"/>
        <v>0.24000000000000021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0.35999999999999943</v>
      </c>
      <c r="C32" s="54">
        <f t="shared" si="4"/>
        <v>0.39000000000000057</v>
      </c>
      <c r="D32" s="54">
        <f t="shared" si="4"/>
        <v>0.33000000000000007</v>
      </c>
      <c r="E32" s="54">
        <f t="shared" si="4"/>
        <v>0.41000000000000014</v>
      </c>
      <c r="F32" s="56">
        <f t="shared" si="4"/>
        <v>0.33999999999999986</v>
      </c>
      <c r="G32" s="71"/>
      <c r="H32" s="24">
        <f t="shared" ref="H32:L40" si="5">H4-H14</f>
        <v>1.3900000000000001</v>
      </c>
      <c r="I32" s="24">
        <f t="shared" si="5"/>
        <v>1.3099999999999996</v>
      </c>
      <c r="J32" s="24">
        <f t="shared" si="5"/>
        <v>1.3899999999999997</v>
      </c>
      <c r="K32" s="24">
        <f t="shared" si="5"/>
        <v>1.33</v>
      </c>
      <c r="L32" s="72">
        <f t="shared" si="5"/>
        <v>1.2500000000000004</v>
      </c>
      <c r="M32" s="71"/>
      <c r="N32" s="22">
        <f t="shared" ref="N32:W40" si="6">N4-N14</f>
        <v>0.32000000000000006</v>
      </c>
      <c r="O32" s="22">
        <f t="shared" si="6"/>
        <v>0.26000000000000023</v>
      </c>
      <c r="P32" s="22">
        <f t="shared" si="6"/>
        <v>0.24000000000000021</v>
      </c>
      <c r="Q32" s="22">
        <f t="shared" si="6"/>
        <v>0.25</v>
      </c>
      <c r="R32" s="22">
        <f t="shared" si="6"/>
        <v>0.27</v>
      </c>
      <c r="S32" s="22">
        <f t="shared" si="6"/>
        <v>0.28800000000000026</v>
      </c>
      <c r="T32" s="22">
        <f t="shared" si="6"/>
        <v>0.27</v>
      </c>
      <c r="U32" s="22">
        <f t="shared" si="6"/>
        <v>0.17999999999999972</v>
      </c>
      <c r="V32" s="22">
        <f t="shared" si="6"/>
        <v>0.22999999999999998</v>
      </c>
      <c r="W32" s="70">
        <f t="shared" si="6"/>
        <v>0.24000000000000021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0.40000000000000036</v>
      </c>
      <c r="C33" s="54">
        <f t="shared" si="4"/>
        <v>0.33000000000000007</v>
      </c>
      <c r="D33" s="54">
        <f t="shared" si="4"/>
        <v>0.33999999999999986</v>
      </c>
      <c r="E33" s="54">
        <f t="shared" si="4"/>
        <v>0.41000000000000014</v>
      </c>
      <c r="F33" s="56">
        <f t="shared" si="4"/>
        <v>0.38999999999999968</v>
      </c>
      <c r="G33" s="71"/>
      <c r="H33" s="24">
        <f t="shared" si="5"/>
        <v>1.25</v>
      </c>
      <c r="I33" s="24">
        <f t="shared" si="5"/>
        <v>1.2700000000000005</v>
      </c>
      <c r="J33" s="24">
        <f t="shared" si="5"/>
        <v>1.2799999999999998</v>
      </c>
      <c r="K33" s="24">
        <f t="shared" si="5"/>
        <v>1.3599999999999999</v>
      </c>
      <c r="L33" s="72">
        <f t="shared" si="5"/>
        <v>1.3200000000000003</v>
      </c>
      <c r="M33" s="71"/>
      <c r="N33" s="22">
        <f t="shared" si="6"/>
        <v>0.36000000000000032</v>
      </c>
      <c r="O33" s="22">
        <f t="shared" si="6"/>
        <v>0.31999999999999984</v>
      </c>
      <c r="P33" s="22">
        <f t="shared" si="6"/>
        <v>0.33000000000000007</v>
      </c>
      <c r="Q33" s="22">
        <f t="shared" si="6"/>
        <v>0.33999999999999986</v>
      </c>
      <c r="R33" s="22">
        <f t="shared" si="6"/>
        <v>0.33000000000000007</v>
      </c>
      <c r="S33" s="22">
        <f t="shared" si="6"/>
        <v>0.35000000000000009</v>
      </c>
      <c r="T33" s="22">
        <f t="shared" si="6"/>
        <v>0.31999999999999984</v>
      </c>
      <c r="U33" s="22">
        <f t="shared" si="6"/>
        <v>0.30000000000000027</v>
      </c>
      <c r="V33" s="22">
        <f t="shared" si="6"/>
        <v>0.2799999999999998</v>
      </c>
      <c r="W33" s="70">
        <f t="shared" si="6"/>
        <v>0.26000000000000023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0.44999999999999929</v>
      </c>
      <c r="C34" s="54">
        <f t="shared" si="4"/>
        <v>0.30999999999999961</v>
      </c>
      <c r="D34" s="54">
        <f t="shared" si="4"/>
        <v>0.4399999999999995</v>
      </c>
      <c r="E34" s="54">
        <f t="shared" si="4"/>
        <v>0.37999999999999989</v>
      </c>
      <c r="F34" s="56">
        <f t="shared" si="4"/>
        <v>0.38000000000000078</v>
      </c>
      <c r="G34" s="71"/>
      <c r="H34" s="24">
        <f t="shared" si="5"/>
        <v>1.3499999999999996</v>
      </c>
      <c r="I34" s="24">
        <f t="shared" si="5"/>
        <v>1.2999999999999998</v>
      </c>
      <c r="J34" s="24">
        <f t="shared" si="5"/>
        <v>1.4100000000000001</v>
      </c>
      <c r="K34" s="24">
        <f t="shared" si="5"/>
        <v>1.4399999999999995</v>
      </c>
      <c r="L34" s="72">
        <f t="shared" si="5"/>
        <v>1.33</v>
      </c>
      <c r="M34" s="71"/>
      <c r="N34" s="22">
        <f t="shared" si="6"/>
        <v>0.28000000000000003</v>
      </c>
      <c r="O34" s="22">
        <f t="shared" si="6"/>
        <v>0.29000000000000004</v>
      </c>
      <c r="P34" s="22">
        <f t="shared" si="6"/>
        <v>0.27</v>
      </c>
      <c r="Q34" s="22">
        <f t="shared" si="6"/>
        <v>0.2200000000000002</v>
      </c>
      <c r="R34" s="22">
        <f t="shared" si="6"/>
        <v>0.29299999999999971</v>
      </c>
      <c r="S34" s="22">
        <f t="shared" si="6"/>
        <v>0.34799999999999986</v>
      </c>
      <c r="T34" s="22">
        <f t="shared" si="6"/>
        <v>0.32699999999999996</v>
      </c>
      <c r="U34" s="22">
        <f t="shared" si="6"/>
        <v>0.30399999999999983</v>
      </c>
      <c r="V34" s="22">
        <f t="shared" si="6"/>
        <v>0.28299999999999992</v>
      </c>
      <c r="W34" s="70">
        <f t="shared" si="6"/>
        <v>0.26800000000000024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0.38999999999999968</v>
      </c>
      <c r="C35" s="54">
        <f t="shared" si="4"/>
        <v>0.44000000000000039</v>
      </c>
      <c r="D35" s="54">
        <f t="shared" si="4"/>
        <v>0.38999999999999968</v>
      </c>
      <c r="E35" s="54">
        <f t="shared" si="4"/>
        <v>0.37999999999999989</v>
      </c>
      <c r="F35" s="56">
        <f t="shared" si="4"/>
        <v>0.32000000000000028</v>
      </c>
      <c r="G35" s="71"/>
      <c r="H35" s="24">
        <f t="shared" si="5"/>
        <v>1.3900000000000006</v>
      </c>
      <c r="I35" s="24">
        <f t="shared" si="5"/>
        <v>1.4100000000000006</v>
      </c>
      <c r="J35" s="24">
        <f t="shared" si="5"/>
        <v>1.33</v>
      </c>
      <c r="K35" s="24">
        <f t="shared" si="5"/>
        <v>1.3900000000000001</v>
      </c>
      <c r="L35" s="72">
        <f t="shared" si="5"/>
        <v>1.3400000000000003</v>
      </c>
      <c r="M35" s="71"/>
      <c r="N35" s="22">
        <f t="shared" si="6"/>
        <v>0.31799999999999984</v>
      </c>
      <c r="O35" s="22">
        <f t="shared" si="6"/>
        <v>0.23299999999999987</v>
      </c>
      <c r="P35" s="22">
        <f t="shared" si="6"/>
        <v>0.30700000000000038</v>
      </c>
      <c r="Q35" s="22">
        <f t="shared" si="6"/>
        <v>0.26200000000000001</v>
      </c>
      <c r="R35" s="22">
        <f t="shared" si="6"/>
        <v>0.32599999999999985</v>
      </c>
      <c r="S35" s="22">
        <f t="shared" si="6"/>
        <v>0.28200000000000003</v>
      </c>
      <c r="T35" s="22">
        <f t="shared" si="6"/>
        <v>0.27800000000000002</v>
      </c>
      <c r="U35" s="22">
        <f t="shared" si="6"/>
        <v>0.2719999999999998</v>
      </c>
      <c r="V35" s="22">
        <f t="shared" si="6"/>
        <v>0.26799999999999979</v>
      </c>
      <c r="W35" s="70">
        <f t="shared" si="6"/>
        <v>0.26800000000000002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0.54</v>
      </c>
      <c r="C36" s="54">
        <f t="shared" si="4"/>
        <v>0.49000000000000021</v>
      </c>
      <c r="D36" s="54">
        <f t="shared" si="4"/>
        <v>0.37000000000000011</v>
      </c>
      <c r="E36" s="54">
        <f t="shared" si="4"/>
        <v>0.37000000000000011</v>
      </c>
      <c r="F36" s="56">
        <f t="shared" si="4"/>
        <v>0.28000000000000025</v>
      </c>
      <c r="G36" s="71" t="s">
        <v>55</v>
      </c>
      <c r="H36" s="24">
        <f t="shared" si="5"/>
        <v>0.98999999999999932</v>
      </c>
      <c r="I36" s="24">
        <f t="shared" si="5"/>
        <v>1.0499999999999998</v>
      </c>
      <c r="J36" s="24">
        <f t="shared" si="5"/>
        <v>0.97999999999999954</v>
      </c>
      <c r="K36" s="24">
        <f t="shared" si="5"/>
        <v>1.06</v>
      </c>
      <c r="L36" s="72">
        <f t="shared" si="5"/>
        <v>1.0599999999999996</v>
      </c>
      <c r="M36" s="71" t="s">
        <v>57</v>
      </c>
      <c r="N36" s="22" t="e">
        <f t="shared" si="6"/>
        <v>#VALUE!</v>
      </c>
      <c r="O36" s="22">
        <f t="shared" si="6"/>
        <v>0.44899999999999984</v>
      </c>
      <c r="P36" s="22">
        <f t="shared" si="6"/>
        <v>0.2849999999999997</v>
      </c>
      <c r="Q36" s="22">
        <f t="shared" si="6"/>
        <v>0.32699999999999996</v>
      </c>
      <c r="R36" s="22">
        <f t="shared" si="6"/>
        <v>0.27200000000000024</v>
      </c>
      <c r="S36" s="22">
        <f t="shared" si="6"/>
        <v>0.25</v>
      </c>
      <c r="T36" s="22">
        <f t="shared" si="6"/>
        <v>0.28100000000000014</v>
      </c>
      <c r="U36" s="22">
        <f t="shared" si="6"/>
        <v>0.27400000000000002</v>
      </c>
      <c r="V36" s="22">
        <f t="shared" si="6"/>
        <v>0.25800000000000001</v>
      </c>
      <c r="W36" s="70">
        <f t="shared" si="6"/>
        <v>0.23899999999999988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0.40999999999999925</v>
      </c>
      <c r="C37" s="54">
        <f t="shared" si="4"/>
        <v>0.49000000000000021</v>
      </c>
      <c r="D37" s="54">
        <f t="shared" si="4"/>
        <v>0.45999999999999996</v>
      </c>
      <c r="E37" s="54">
        <f t="shared" si="4"/>
        <v>0.40999999999999925</v>
      </c>
      <c r="F37" s="56">
        <f t="shared" si="4"/>
        <v>0.29000000000000004</v>
      </c>
      <c r="G37" s="71"/>
      <c r="H37" s="24">
        <f t="shared" si="5"/>
        <v>1.0599999999999996</v>
      </c>
      <c r="I37" s="24">
        <f t="shared" si="5"/>
        <v>1.0499999999999998</v>
      </c>
      <c r="J37" s="24">
        <f t="shared" si="5"/>
        <v>1.0099999999999998</v>
      </c>
      <c r="K37" s="24">
        <f t="shared" si="5"/>
        <v>1.1000000000000001</v>
      </c>
      <c r="L37" s="72">
        <f t="shared" si="5"/>
        <v>1.1099999999999999</v>
      </c>
      <c r="M37" s="71"/>
      <c r="N37" s="22">
        <f t="shared" si="6"/>
        <v>0.28899999999999992</v>
      </c>
      <c r="O37" s="22">
        <f t="shared" si="6"/>
        <v>0.26200000000000001</v>
      </c>
      <c r="P37" s="22">
        <f t="shared" si="6"/>
        <v>0.25200000000000022</v>
      </c>
      <c r="Q37" s="22">
        <f t="shared" si="6"/>
        <v>0.24799999999999978</v>
      </c>
      <c r="R37" s="22">
        <f t="shared" si="6"/>
        <v>0.29000000000000004</v>
      </c>
      <c r="S37" s="22">
        <f t="shared" si="6"/>
        <v>0.31400000000000006</v>
      </c>
      <c r="T37" s="22">
        <f t="shared" si="6"/>
        <v>0.29899999999999993</v>
      </c>
      <c r="U37" s="22">
        <f t="shared" si="6"/>
        <v>0.28299999999999992</v>
      </c>
      <c r="V37" s="22">
        <f t="shared" si="6"/>
        <v>0.24199999999999999</v>
      </c>
      <c r="W37" s="70">
        <f t="shared" si="6"/>
        <v>0.23399999999999999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0.37000000000000011</v>
      </c>
      <c r="C38" s="54">
        <f t="shared" si="4"/>
        <v>0.54999999999999982</v>
      </c>
      <c r="D38" s="54">
        <f t="shared" si="4"/>
        <v>0.49000000000000021</v>
      </c>
      <c r="E38" s="54">
        <f t="shared" si="4"/>
        <v>0.37000000000000011</v>
      </c>
      <c r="F38" s="56">
        <f t="shared" si="4"/>
        <v>0.35999999999999943</v>
      </c>
      <c r="G38" s="71"/>
      <c r="H38" s="24">
        <f t="shared" si="5"/>
        <v>1.04</v>
      </c>
      <c r="I38" s="24">
        <f t="shared" si="5"/>
        <v>1.0500000000000007</v>
      </c>
      <c r="J38" s="24">
        <f t="shared" si="5"/>
        <v>1.0499999999999998</v>
      </c>
      <c r="K38" s="24">
        <f t="shared" si="5"/>
        <v>1.0899999999999999</v>
      </c>
      <c r="L38" s="72">
        <f t="shared" si="5"/>
        <v>1.02</v>
      </c>
      <c r="M38" s="71"/>
      <c r="N38" s="22">
        <f t="shared" si="6"/>
        <v>0.20599999999999996</v>
      </c>
      <c r="O38" s="22">
        <f t="shared" si="6"/>
        <v>0.27699999999999969</v>
      </c>
      <c r="P38" s="22">
        <f t="shared" si="6"/>
        <v>0.27899999999999991</v>
      </c>
      <c r="Q38" s="22">
        <f t="shared" si="6"/>
        <v>0.23199999999999976</v>
      </c>
      <c r="R38" s="22">
        <f t="shared" si="6"/>
        <v>0.23799999999999999</v>
      </c>
      <c r="S38" s="22">
        <f t="shared" si="6"/>
        <v>0.23199999999999976</v>
      </c>
      <c r="T38" s="22">
        <f t="shared" si="6"/>
        <v>0.22699999999999987</v>
      </c>
      <c r="U38" s="22">
        <f t="shared" si="6"/>
        <v>0.27099999999999991</v>
      </c>
      <c r="V38" s="22">
        <f t="shared" si="6"/>
        <v>0.26200000000000001</v>
      </c>
      <c r="W38" s="70">
        <f t="shared" si="6"/>
        <v>0.27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0.41000000000000014</v>
      </c>
      <c r="C39" s="54">
        <f t="shared" si="4"/>
        <v>0.54999999999999982</v>
      </c>
      <c r="D39" s="54">
        <f t="shared" si="4"/>
        <v>0.4300000000000006</v>
      </c>
      <c r="E39" s="54">
        <f t="shared" si="4"/>
        <v>0.32000000000000028</v>
      </c>
      <c r="F39" s="56">
        <f t="shared" si="4"/>
        <v>0.41000000000000014</v>
      </c>
      <c r="G39" s="71"/>
      <c r="H39" s="24">
        <f t="shared" si="5"/>
        <v>1.0300000000000002</v>
      </c>
      <c r="I39" s="24">
        <f t="shared" si="5"/>
        <v>1.0500000000000007</v>
      </c>
      <c r="J39" s="24">
        <f t="shared" si="5"/>
        <v>1.0499999999999998</v>
      </c>
      <c r="K39" s="24">
        <f t="shared" si="5"/>
        <v>1.1000000000000001</v>
      </c>
      <c r="L39" s="72">
        <f t="shared" si="5"/>
        <v>1.1199999999999997</v>
      </c>
      <c r="M39" s="71"/>
      <c r="N39" s="22">
        <f t="shared" si="6"/>
        <v>0.24099999999999988</v>
      </c>
      <c r="O39" s="22">
        <f t="shared" si="6"/>
        <v>0.25800000000000001</v>
      </c>
      <c r="P39" s="22">
        <f t="shared" si="6"/>
        <v>0.23900000000000032</v>
      </c>
      <c r="Q39" s="22">
        <f t="shared" si="6"/>
        <v>0.26999999999999957</v>
      </c>
      <c r="R39" s="22">
        <f t="shared" si="6"/>
        <v>0.27899999999999991</v>
      </c>
      <c r="S39" s="22">
        <f t="shared" si="6"/>
        <v>0.24799999999999978</v>
      </c>
      <c r="T39" s="22">
        <f t="shared" si="6"/>
        <v>0.24500000000000011</v>
      </c>
      <c r="U39" s="22">
        <f t="shared" si="6"/>
        <v>0.22900000000000009</v>
      </c>
      <c r="V39" s="22">
        <f t="shared" si="6"/>
        <v>0.2330000000000001</v>
      </c>
      <c r="W39" s="70">
        <f t="shared" si="6"/>
        <v>-0.17199999999999971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0.34999999999999964</v>
      </c>
      <c r="C40" s="58">
        <f t="shared" si="4"/>
        <v>0.33000000000000007</v>
      </c>
      <c r="D40" s="58">
        <f t="shared" si="4"/>
        <v>0.38999999999999968</v>
      </c>
      <c r="E40" s="58">
        <f t="shared" si="4"/>
        <v>0.29999999999999982</v>
      </c>
      <c r="F40" s="59">
        <f t="shared" si="4"/>
        <v>0.37000000000000011</v>
      </c>
      <c r="G40" s="73"/>
      <c r="H40" s="36">
        <f t="shared" si="5"/>
        <v>1.08</v>
      </c>
      <c r="I40" s="36">
        <f t="shared" si="5"/>
        <v>1.0899999999999999</v>
      </c>
      <c r="J40" s="36">
        <f t="shared" si="5"/>
        <v>1.0299999999999994</v>
      </c>
      <c r="K40" s="36">
        <f t="shared" si="5"/>
        <v>1.06</v>
      </c>
      <c r="L40" s="74">
        <f t="shared" si="5"/>
        <v>1.1999999999999997</v>
      </c>
      <c r="M40" s="73"/>
      <c r="N40" s="36">
        <f t="shared" si="6"/>
        <v>0.20399999999999974</v>
      </c>
      <c r="O40" s="36">
        <f t="shared" si="6"/>
        <v>0.2589999999999999</v>
      </c>
      <c r="P40" s="36">
        <f t="shared" si="6"/>
        <v>0.21300000000000008</v>
      </c>
      <c r="Q40" s="36">
        <f t="shared" si="6"/>
        <v>0.22300000000000031</v>
      </c>
      <c r="R40" s="36">
        <f t="shared" si="6"/>
        <v>0.24699999999999989</v>
      </c>
      <c r="S40" s="36">
        <f t="shared" si="6"/>
        <v>0.254</v>
      </c>
      <c r="T40" s="36">
        <f t="shared" si="6"/>
        <v>0.21600000000000019</v>
      </c>
      <c r="U40" s="36">
        <f t="shared" si="6"/>
        <v>0.18200000000000038</v>
      </c>
      <c r="V40" s="36">
        <f t="shared" si="6"/>
        <v>0.20000000000000018</v>
      </c>
      <c r="W40" s="74">
        <f t="shared" si="6"/>
        <v>0.23499999999999988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0.37799999999999995</v>
      </c>
      <c r="C41" s="64" t="s">
        <v>51</v>
      </c>
      <c r="D41" s="60">
        <f>MAX(B31:F35)-MIN(B31:F35)</f>
        <v>0.14000000000000057</v>
      </c>
      <c r="E41" s="64" t="s">
        <v>50</v>
      </c>
      <c r="F41" s="61">
        <f>B41/(0.975/E26)</f>
        <v>0.659076923076923</v>
      </c>
      <c r="G41" s="82" t="s">
        <v>65</v>
      </c>
      <c r="H41" s="60">
        <f>AVERAGE(H31:L35)</f>
        <v>1.3356000000000003</v>
      </c>
      <c r="I41" s="64" t="s">
        <v>51</v>
      </c>
      <c r="J41" s="60">
        <f>MAX(H31:L35)-MIN(H31:L35)</f>
        <v>0.21999999999999975</v>
      </c>
      <c r="K41" s="64" t="s">
        <v>50</v>
      </c>
      <c r="L41" s="61">
        <f>H41/(1.944/K26)</f>
        <v>0.96185185185185207</v>
      </c>
      <c r="M41" s="82" t="s">
        <v>65</v>
      </c>
      <c r="N41" s="60">
        <f>AVERAGE(N31:W35)</f>
        <v>0.27760000000000007</v>
      </c>
      <c r="O41" s="64" t="s">
        <v>51</v>
      </c>
      <c r="P41" s="60">
        <f>MAX(N31:W35)-MIN(N31:W35)</f>
        <v>0.1800000000000006</v>
      </c>
      <c r="Q41" s="64" t="s">
        <v>50</v>
      </c>
      <c r="R41" s="78">
        <f>N41/(0.975/Q26)</f>
        <v>0.42707692307692319</v>
      </c>
      <c r="S41" s="79" t="s">
        <v>60</v>
      </c>
      <c r="T41" s="80">
        <f>1-(P41/2*N41)</f>
        <v>0.97501599999999988</v>
      </c>
      <c r="U41" s="84" t="s">
        <v>62</v>
      </c>
      <c r="V41" s="86" t="e">
        <f>MAX(N31:W40)-MIN(N31:W40)</f>
        <v>#VALUE!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0.40299999999999991</v>
      </c>
      <c r="C42" s="65" t="s">
        <v>51</v>
      </c>
      <c r="D42" s="62">
        <f>MAX(B36:F40)-MIN(B36:F40)</f>
        <v>0.26999999999999957</v>
      </c>
      <c r="E42" s="65" t="s">
        <v>50</v>
      </c>
      <c r="F42" s="63">
        <f>B42/(0.975/E26)</f>
        <v>0.70266666666666655</v>
      </c>
      <c r="G42" s="83" t="s">
        <v>64</v>
      </c>
      <c r="H42" s="62">
        <f>AVERAGE(H37:L40)</f>
        <v>1.0694999999999997</v>
      </c>
      <c r="I42" s="65" t="s">
        <v>51</v>
      </c>
      <c r="J42" s="62">
        <f>MAX(H36:L40)-MIN(H36:L40)</f>
        <v>0.2200000000000002</v>
      </c>
      <c r="K42" s="65" t="s">
        <v>50</v>
      </c>
      <c r="L42" s="63">
        <f>H42/(1.944/K26)</f>
        <v>0.77021604938271582</v>
      </c>
      <c r="M42" s="83" t="s">
        <v>64</v>
      </c>
      <c r="N42" s="62">
        <f>AVERAGE(N37:W40)</f>
        <v>0.23774999999999996</v>
      </c>
      <c r="O42" s="65" t="s">
        <v>51</v>
      </c>
      <c r="P42" s="62" t="e">
        <f>MAX(N36:W40)-MIN(N36:W40)</f>
        <v>#VALUE!</v>
      </c>
      <c r="Q42" s="65" t="s">
        <v>50</v>
      </c>
      <c r="R42" s="75">
        <f>N42/(0.975/Q26)</f>
        <v>0.36576923076923068</v>
      </c>
      <c r="S42" s="76" t="s">
        <v>60</v>
      </c>
      <c r="T42" s="81" t="e">
        <f>1-(P42/2*N42)</f>
        <v>#VALUE!</v>
      </c>
      <c r="U42" s="85" t="s">
        <v>63</v>
      </c>
      <c r="V42" s="87" t="e">
        <f>1-(V41/2*AVERAGE(N41:N42))</f>
        <v>#VALUE!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13" type="noConversion"/>
  <conditionalFormatting sqref="E25">
    <cfRule type="cellIs" dxfId="445" priority="7" operator="notBetween">
      <formula>0.2</formula>
      <formula>0.404</formula>
    </cfRule>
  </conditionalFormatting>
  <conditionalFormatting sqref="E27">
    <cfRule type="cellIs" dxfId="444" priority="8" operator="notBetween">
      <formula>0.38</formula>
      <formula>0.72</formula>
    </cfRule>
  </conditionalFormatting>
  <conditionalFormatting sqref="K25">
    <cfRule type="cellIs" dxfId="443" priority="6" operator="notBetween">
      <formula>0.77</formula>
      <formula>0.91</formula>
    </cfRule>
  </conditionalFormatting>
  <conditionalFormatting sqref="K27">
    <cfRule type="cellIs" dxfId="442" priority="5" operator="notBetween">
      <formula>0.68</formula>
      <formula>0.82</formula>
    </cfRule>
  </conditionalFormatting>
  <conditionalFormatting sqref="Q25">
    <cfRule type="cellIs" dxfId="441" priority="3" operator="notBetween">
      <formula>0.77</formula>
      <formula>0.91</formula>
    </cfRule>
  </conditionalFormatting>
  <conditionalFormatting sqref="Q27:R27">
    <cfRule type="cellIs" dxfId="440" priority="2" operator="notBetween">
      <formula>0.38</formula>
      <formula>0.72</formula>
    </cfRule>
  </conditionalFormatting>
  <conditionalFormatting sqref="AB25">
    <cfRule type="cellIs" dxfId="439" priority="4" operator="notBetween">
      <formula>0.77</formula>
      <formula>0.91</formula>
    </cfRule>
  </conditionalFormatting>
  <conditionalFormatting sqref="AB27:AC27">
    <cfRule type="cellIs" dxfId="438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35CE7-DE7D-456B-B78D-490FE0F482D3}">
  <dimension ref="A1:AN43"/>
  <sheetViews>
    <sheetView topLeftCell="I1" zoomScale="120" zoomScaleNormal="120" workbookViewId="0">
      <selection activeCell="AC17" sqref="AC17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  <col min="35" max="35" width="6.75" customWidth="1"/>
    <col min="36" max="36" width="6.375" customWidth="1"/>
    <col min="37" max="37" width="7.25" customWidth="1"/>
    <col min="38" max="38" width="7.125" customWidth="1"/>
    <col min="39" max="39" width="6.375" customWidth="1"/>
    <col min="40" max="40" width="5.75" customWidth="1"/>
  </cols>
  <sheetData>
    <row r="1" spans="1:40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  <c r="AI1" s="188" t="s">
        <v>68</v>
      </c>
      <c r="AJ1" s="185"/>
      <c r="AK1" s="185"/>
      <c r="AL1" s="185"/>
      <c r="AM1" s="185"/>
      <c r="AN1" s="186"/>
    </row>
    <row r="2" spans="1:40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  <c r="AI2" s="49" t="s">
        <v>49</v>
      </c>
      <c r="AJ2" s="50">
        <v>1</v>
      </c>
      <c r="AK2" s="50">
        <v>2</v>
      </c>
      <c r="AL2" s="50">
        <v>3</v>
      </c>
      <c r="AM2" s="50">
        <v>4</v>
      </c>
      <c r="AN2" s="51">
        <v>5</v>
      </c>
    </row>
    <row r="3" spans="1:40" ht="17.25" thickTop="1" x14ac:dyDescent="0.35">
      <c r="A3" s="23" t="s">
        <v>3</v>
      </c>
      <c r="B3" s="20">
        <v>5.23</v>
      </c>
      <c r="C3" s="20">
        <v>5.35</v>
      </c>
      <c r="D3" s="20">
        <v>5.26</v>
      </c>
      <c r="E3" s="20">
        <v>5.14</v>
      </c>
      <c r="F3" s="30">
        <v>5.0999999999999996</v>
      </c>
      <c r="G3" s="23" t="s">
        <v>3</v>
      </c>
      <c r="H3" s="20">
        <v>5.27</v>
      </c>
      <c r="I3" s="20">
        <v>5.26</v>
      </c>
      <c r="J3" s="20">
        <v>5.32</v>
      </c>
      <c r="K3" s="20">
        <v>5.0599999999999996</v>
      </c>
      <c r="L3" s="30">
        <v>5.14</v>
      </c>
      <c r="M3" s="23" t="s">
        <v>3</v>
      </c>
      <c r="N3" s="20">
        <v>2.2200000000000002</v>
      </c>
      <c r="O3" s="20">
        <v>2.2909999999999999</v>
      </c>
      <c r="P3" s="20">
        <v>2.4489999999999998</v>
      </c>
      <c r="Q3" s="20">
        <v>2.375</v>
      </c>
      <c r="R3" s="20">
        <v>2.391</v>
      </c>
      <c r="S3" s="20">
        <v>2.3889999999999998</v>
      </c>
      <c r="T3" s="20">
        <v>2.4510000000000001</v>
      </c>
      <c r="U3" s="20">
        <v>2.4950000000000001</v>
      </c>
      <c r="V3" s="20">
        <v>2.3849999999999998</v>
      </c>
      <c r="W3" s="30">
        <v>2.2890000000000001</v>
      </c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  <c r="AI3" s="23" t="s">
        <v>3</v>
      </c>
      <c r="AJ3" s="20">
        <v>5.14</v>
      </c>
      <c r="AK3" s="20">
        <v>5.09</v>
      </c>
      <c r="AL3" s="20">
        <v>5.21</v>
      </c>
      <c r="AM3" s="20">
        <v>5.31</v>
      </c>
      <c r="AN3" s="30">
        <v>5.14</v>
      </c>
    </row>
    <row r="4" spans="1:40" x14ac:dyDescent="0.35">
      <c r="A4" s="10"/>
      <c r="B4" s="20">
        <v>5.27</v>
      </c>
      <c r="C4" s="11">
        <v>5.22</v>
      </c>
      <c r="D4" s="11">
        <v>5.27</v>
      </c>
      <c r="E4" s="11">
        <v>5.15</v>
      </c>
      <c r="F4" s="29">
        <v>5.04</v>
      </c>
      <c r="G4" s="25"/>
      <c r="H4" s="20">
        <v>5.19</v>
      </c>
      <c r="I4" s="11">
        <v>5.28</v>
      </c>
      <c r="J4" s="11">
        <v>5.29</v>
      </c>
      <c r="K4" s="11">
        <v>5.1100000000000003</v>
      </c>
      <c r="L4" s="29">
        <v>5.14</v>
      </c>
      <c r="M4" s="25"/>
      <c r="N4" s="20">
        <v>2.2320000000000002</v>
      </c>
      <c r="O4" s="11">
        <v>2.2890000000000001</v>
      </c>
      <c r="P4" s="11">
        <v>2.343</v>
      </c>
      <c r="Q4" s="11">
        <v>2.3540000000000001</v>
      </c>
      <c r="R4" s="11">
        <v>2.407</v>
      </c>
      <c r="S4" s="11">
        <v>2.3809999999999998</v>
      </c>
      <c r="T4" s="11">
        <v>2.4260000000000002</v>
      </c>
      <c r="U4" s="11">
        <v>2.4220000000000002</v>
      </c>
      <c r="V4" s="11">
        <v>2.3220000000000001</v>
      </c>
      <c r="W4" s="29">
        <v>2.2429999999999999</v>
      </c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  <c r="AI4" s="10"/>
      <c r="AJ4" s="20">
        <v>5.08</v>
      </c>
      <c r="AK4" s="11">
        <v>5</v>
      </c>
      <c r="AL4" s="11">
        <v>5.29</v>
      </c>
      <c r="AM4" s="11">
        <v>5.29</v>
      </c>
      <c r="AN4" s="29">
        <v>5.24</v>
      </c>
    </row>
    <row r="5" spans="1:40" x14ac:dyDescent="0.35">
      <c r="A5" s="10"/>
      <c r="B5" s="20">
        <v>5.3</v>
      </c>
      <c r="C5" s="11">
        <v>5.33</v>
      </c>
      <c r="D5" s="11">
        <v>5.28</v>
      </c>
      <c r="E5" s="11">
        <v>5.2</v>
      </c>
      <c r="F5" s="29">
        <v>5.2</v>
      </c>
      <c r="G5" s="25"/>
      <c r="H5" s="20">
        <v>5.14</v>
      </c>
      <c r="I5" s="11">
        <v>5.24</v>
      </c>
      <c r="J5" s="11">
        <v>5.19</v>
      </c>
      <c r="K5" s="11">
        <v>5.1100000000000003</v>
      </c>
      <c r="L5" s="29">
        <v>5.1100000000000003</v>
      </c>
      <c r="M5" s="25"/>
      <c r="N5" s="20">
        <v>2.2320000000000002</v>
      </c>
      <c r="O5" s="11">
        <v>2.2789999999999999</v>
      </c>
      <c r="P5" s="11">
        <v>2.347</v>
      </c>
      <c r="Q5" s="11">
        <v>2.3180000000000001</v>
      </c>
      <c r="R5" s="11">
        <v>2.3290000000000002</v>
      </c>
      <c r="S5" s="11">
        <v>2.3559999999999999</v>
      </c>
      <c r="T5" s="11">
        <v>2.3690000000000002</v>
      </c>
      <c r="U5" s="11">
        <v>2.395</v>
      </c>
      <c r="V5" s="11">
        <v>2.3090000000000002</v>
      </c>
      <c r="W5" s="29">
        <v>2.2149999999999999</v>
      </c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  <c r="AI5" s="10"/>
      <c r="AJ5" s="20">
        <v>5.05</v>
      </c>
      <c r="AK5" s="11">
        <v>5.08</v>
      </c>
      <c r="AL5" s="11">
        <v>5.28</v>
      </c>
      <c r="AM5" s="11">
        <v>5.32</v>
      </c>
      <c r="AN5" s="29">
        <v>5.2</v>
      </c>
    </row>
    <row r="6" spans="1:40" x14ac:dyDescent="0.35">
      <c r="A6" s="10"/>
      <c r="B6" s="20">
        <v>5.21</v>
      </c>
      <c r="C6" s="11">
        <v>5.38</v>
      </c>
      <c r="D6" s="11">
        <v>5.26</v>
      </c>
      <c r="E6" s="11">
        <v>5.2</v>
      </c>
      <c r="F6" s="29">
        <v>5.19</v>
      </c>
      <c r="G6" s="25"/>
      <c r="H6" s="20">
        <v>5.14</v>
      </c>
      <c r="I6" s="11">
        <v>5.37</v>
      </c>
      <c r="J6" s="11">
        <v>5.2</v>
      </c>
      <c r="K6" s="11">
        <v>5.08</v>
      </c>
      <c r="L6" s="29">
        <v>5.04</v>
      </c>
      <c r="M6" s="25"/>
      <c r="N6" s="20">
        <v>2.234</v>
      </c>
      <c r="O6" s="11">
        <v>2.302</v>
      </c>
      <c r="P6" s="11">
        <v>2.3820000000000001</v>
      </c>
      <c r="Q6" s="11">
        <v>2.335</v>
      </c>
      <c r="R6" s="11">
        <v>2.3279999999999998</v>
      </c>
      <c r="S6" s="11">
        <v>2.3170000000000002</v>
      </c>
      <c r="T6" s="11">
        <v>2.3260000000000001</v>
      </c>
      <c r="U6" s="11">
        <v>2.3359999999999999</v>
      </c>
      <c r="V6" s="11">
        <v>2.31</v>
      </c>
      <c r="W6" s="29">
        <v>2.1960000000000002</v>
      </c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  <c r="AI6" s="10"/>
      <c r="AJ6" s="20">
        <v>5.07</v>
      </c>
      <c r="AK6" s="11">
        <v>5.1100000000000003</v>
      </c>
      <c r="AL6" s="11">
        <v>5.31</v>
      </c>
      <c r="AM6" s="11">
        <v>5.35</v>
      </c>
      <c r="AN6" s="29">
        <v>5.2</v>
      </c>
    </row>
    <row r="7" spans="1:40" x14ac:dyDescent="0.35">
      <c r="A7" s="10"/>
      <c r="B7" s="20">
        <v>5.22</v>
      </c>
      <c r="C7" s="11">
        <v>5.29</v>
      </c>
      <c r="D7" s="11">
        <v>5.17</v>
      </c>
      <c r="E7" s="11">
        <v>5.07</v>
      </c>
      <c r="F7" s="29">
        <v>5.12</v>
      </c>
      <c r="G7" s="25"/>
      <c r="H7" s="20">
        <v>5.16</v>
      </c>
      <c r="I7" s="11">
        <v>5.3</v>
      </c>
      <c r="J7" s="11">
        <v>5.21</v>
      </c>
      <c r="K7" s="11">
        <v>5.1100000000000003</v>
      </c>
      <c r="L7" s="29">
        <v>5.2</v>
      </c>
      <c r="M7" s="25"/>
      <c r="N7" s="20">
        <v>2.1789999999999998</v>
      </c>
      <c r="O7" s="11">
        <v>2.2749999999999999</v>
      </c>
      <c r="P7" s="11">
        <v>2.2829999999999999</v>
      </c>
      <c r="Q7" s="11">
        <v>2.2909999999999999</v>
      </c>
      <c r="R7" s="11">
        <v>2.3380000000000001</v>
      </c>
      <c r="S7" s="11">
        <v>2.379</v>
      </c>
      <c r="T7" s="11">
        <v>2.3660000000000001</v>
      </c>
      <c r="U7" s="11">
        <v>2.3639999999999999</v>
      </c>
      <c r="V7" s="11">
        <v>2.2789999999999999</v>
      </c>
      <c r="W7" s="29">
        <v>2.173</v>
      </c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  <c r="AI7" s="10"/>
      <c r="AJ7" s="20">
        <v>5.04</v>
      </c>
      <c r="AK7" s="11">
        <v>5.05</v>
      </c>
      <c r="AL7" s="11">
        <v>5.25</v>
      </c>
      <c r="AM7" s="11">
        <v>5.38</v>
      </c>
      <c r="AN7" s="29">
        <v>5.19</v>
      </c>
    </row>
    <row r="8" spans="1:40" x14ac:dyDescent="0.35">
      <c r="A8" s="25" t="s">
        <v>4</v>
      </c>
      <c r="B8" s="11">
        <v>5.26</v>
      </c>
      <c r="C8" s="11">
        <v>5.25</v>
      </c>
      <c r="D8" s="11">
        <v>5.23</v>
      </c>
      <c r="E8" s="11">
        <v>4.9800000000000004</v>
      </c>
      <c r="F8" s="29">
        <v>5.01</v>
      </c>
      <c r="G8" s="25" t="s">
        <v>4</v>
      </c>
      <c r="H8" s="11">
        <v>5.25</v>
      </c>
      <c r="I8" s="11">
        <v>5.21</v>
      </c>
      <c r="J8" s="11">
        <v>5.12</v>
      </c>
      <c r="K8" s="11">
        <v>4.99</v>
      </c>
      <c r="L8" s="29">
        <v>4.82</v>
      </c>
      <c r="M8" s="25" t="s">
        <v>4</v>
      </c>
      <c r="N8" s="11">
        <v>2.1789999999999998</v>
      </c>
      <c r="O8" s="11">
        <v>2.2799999999999998</v>
      </c>
      <c r="P8" s="11">
        <v>2.347</v>
      </c>
      <c r="Q8" s="11">
        <v>2.33</v>
      </c>
      <c r="R8" s="11">
        <v>2.323</v>
      </c>
      <c r="S8" s="11">
        <v>2.323</v>
      </c>
      <c r="T8" s="11">
        <v>2.3220000000000001</v>
      </c>
      <c r="U8" s="11">
        <v>2.3330000000000002</v>
      </c>
      <c r="V8" s="11">
        <v>2.2869999999999999</v>
      </c>
      <c r="W8" s="29">
        <v>2.2389999999999999</v>
      </c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  <c r="AI8" s="25" t="s">
        <v>4</v>
      </c>
      <c r="AJ8" s="11">
        <v>5</v>
      </c>
      <c r="AK8" s="11">
        <v>5.08</v>
      </c>
      <c r="AL8" s="11">
        <v>5.28</v>
      </c>
      <c r="AM8" s="11">
        <v>5.27</v>
      </c>
      <c r="AN8" s="29">
        <v>5.28</v>
      </c>
    </row>
    <row r="9" spans="1:40" x14ac:dyDescent="0.35">
      <c r="A9" s="31"/>
      <c r="B9" s="11">
        <v>5.34</v>
      </c>
      <c r="C9" s="11">
        <v>5.37</v>
      </c>
      <c r="D9" s="11">
        <v>5.27</v>
      </c>
      <c r="E9" s="11">
        <v>5.08</v>
      </c>
      <c r="F9" s="29">
        <v>4.92</v>
      </c>
      <c r="G9" s="31"/>
      <c r="H9" s="11">
        <v>5.24</v>
      </c>
      <c r="I9" s="11">
        <v>5.26</v>
      </c>
      <c r="J9" s="11">
        <v>5.18</v>
      </c>
      <c r="K9" s="11">
        <v>4.97</v>
      </c>
      <c r="L9" s="29">
        <v>4.9000000000000004</v>
      </c>
      <c r="M9" s="31"/>
      <c r="N9" s="11">
        <v>2.266</v>
      </c>
      <c r="O9" s="11">
        <v>2.3050000000000002</v>
      </c>
      <c r="P9" s="11">
        <v>2.3180000000000001</v>
      </c>
      <c r="Q9" s="11">
        <v>2.3490000000000002</v>
      </c>
      <c r="R9" s="11">
        <v>2.3769999999999998</v>
      </c>
      <c r="S9" s="11">
        <v>2.3140000000000001</v>
      </c>
      <c r="T9" s="11">
        <v>2.3580000000000001</v>
      </c>
      <c r="U9" s="11">
        <v>2.3740000000000001</v>
      </c>
      <c r="V9" s="11">
        <v>2.2999999999999998</v>
      </c>
      <c r="W9" s="29">
        <v>2.1429999999999998</v>
      </c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  <c r="AI9" s="31"/>
      <c r="AJ9" s="11">
        <v>4.87</v>
      </c>
      <c r="AK9" s="11">
        <v>5.01</v>
      </c>
      <c r="AL9" s="11">
        <v>5.12</v>
      </c>
      <c r="AM9" s="11">
        <v>5.41</v>
      </c>
      <c r="AN9" s="29">
        <v>5.26</v>
      </c>
    </row>
    <row r="10" spans="1:40" x14ac:dyDescent="0.35">
      <c r="A10" s="10"/>
      <c r="B10" s="32">
        <v>5.3</v>
      </c>
      <c r="C10" s="32">
        <v>5.38</v>
      </c>
      <c r="D10" s="32">
        <v>5.24</v>
      </c>
      <c r="E10" s="32">
        <v>4.99</v>
      </c>
      <c r="F10" s="34">
        <v>4.88</v>
      </c>
      <c r="G10" s="23"/>
      <c r="H10" s="32">
        <v>5.34</v>
      </c>
      <c r="I10" s="32">
        <v>5.31</v>
      </c>
      <c r="J10" s="32">
        <v>5.29</v>
      </c>
      <c r="K10" s="32">
        <v>5.01</v>
      </c>
      <c r="L10" s="34">
        <v>4.99</v>
      </c>
      <c r="M10" s="23"/>
      <c r="N10" s="32">
        <v>2.2370000000000001</v>
      </c>
      <c r="O10" s="32">
        <v>2.3109999999999999</v>
      </c>
      <c r="P10" s="32">
        <v>2.3330000000000002</v>
      </c>
      <c r="Q10" s="32">
        <v>2.339</v>
      </c>
      <c r="R10" s="32">
        <v>2.363</v>
      </c>
      <c r="S10" s="32">
        <v>2.323</v>
      </c>
      <c r="T10" s="32">
        <v>2.3479999999999999</v>
      </c>
      <c r="U10" s="32">
        <v>2.3239999999999998</v>
      </c>
      <c r="V10" s="32">
        <v>2.306</v>
      </c>
      <c r="W10" s="34">
        <v>2.157</v>
      </c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  <c r="AI10" s="10"/>
      <c r="AJ10" s="32">
        <v>4.8899999999999997</v>
      </c>
      <c r="AK10" s="32">
        <v>5.01</v>
      </c>
      <c r="AL10" s="32">
        <v>5.25</v>
      </c>
      <c r="AM10" s="32">
        <v>5.28</v>
      </c>
      <c r="AN10" s="34">
        <v>5.25</v>
      </c>
    </row>
    <row r="11" spans="1:40" x14ac:dyDescent="0.35">
      <c r="A11" s="10"/>
      <c r="B11" s="11">
        <v>5.31</v>
      </c>
      <c r="C11" s="11">
        <v>5.35</v>
      </c>
      <c r="D11" s="11">
        <v>5.18</v>
      </c>
      <c r="E11" s="11">
        <v>4.9000000000000004</v>
      </c>
      <c r="F11" s="29">
        <v>4.99</v>
      </c>
      <c r="G11" s="25"/>
      <c r="H11" s="11">
        <v>5.3</v>
      </c>
      <c r="I11" s="11">
        <v>5.31</v>
      </c>
      <c r="J11" s="11">
        <v>5.16</v>
      </c>
      <c r="K11" s="11">
        <v>5.04</v>
      </c>
      <c r="L11" s="29">
        <v>4.9400000000000004</v>
      </c>
      <c r="M11" s="25"/>
      <c r="N11" s="11">
        <v>2.2200000000000002</v>
      </c>
      <c r="O11" s="11">
        <v>2.2989999999999999</v>
      </c>
      <c r="P11" s="11">
        <v>2.3250000000000002</v>
      </c>
      <c r="Q11" s="11">
        <v>2.339</v>
      </c>
      <c r="R11" s="11">
        <v>2.3420000000000001</v>
      </c>
      <c r="S11" s="11">
        <v>2.3450000000000002</v>
      </c>
      <c r="T11" s="11">
        <v>2.2999999999999998</v>
      </c>
      <c r="U11" s="11">
        <v>2.3780000000000001</v>
      </c>
      <c r="V11" s="11">
        <v>2.3180000000000001</v>
      </c>
      <c r="W11" s="29">
        <v>2.2000000000000002</v>
      </c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  <c r="AI11" s="10"/>
      <c r="AJ11" s="11">
        <v>5</v>
      </c>
      <c r="AK11" s="11">
        <v>4.99</v>
      </c>
      <c r="AL11" s="11">
        <v>5.18</v>
      </c>
      <c r="AM11" s="11">
        <v>5.35</v>
      </c>
      <c r="AN11" s="29">
        <v>5.22</v>
      </c>
    </row>
    <row r="12" spans="1:40" ht="17.25" thickBot="1" x14ac:dyDescent="0.4">
      <c r="A12" s="12"/>
      <c r="B12" s="21">
        <v>5.34</v>
      </c>
      <c r="C12" s="21">
        <v>5.26</v>
      </c>
      <c r="D12" s="21">
        <v>5.2</v>
      </c>
      <c r="E12" s="21">
        <v>4.97</v>
      </c>
      <c r="F12" s="26">
        <v>4.8</v>
      </c>
      <c r="G12" s="33"/>
      <c r="H12" s="21">
        <v>5.26</v>
      </c>
      <c r="I12" s="21">
        <v>5.31</v>
      </c>
      <c r="J12" s="21">
        <v>5.25</v>
      </c>
      <c r="K12" s="21">
        <v>4.95</v>
      </c>
      <c r="L12" s="26">
        <v>4.78</v>
      </c>
      <c r="M12" s="33"/>
      <c r="N12" s="21">
        <v>2.2679999999999998</v>
      </c>
      <c r="O12" s="21">
        <v>2.31</v>
      </c>
      <c r="P12" s="21">
        <v>2.34</v>
      </c>
      <c r="Q12" s="21">
        <v>2.33</v>
      </c>
      <c r="R12" s="21">
        <v>2.33</v>
      </c>
      <c r="S12" s="21">
        <v>2.29</v>
      </c>
      <c r="T12" s="21">
        <v>2.36</v>
      </c>
      <c r="U12" s="21">
        <v>2.355</v>
      </c>
      <c r="V12" s="21">
        <v>2.294</v>
      </c>
      <c r="W12" s="26">
        <v>2.1</v>
      </c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  <c r="AI12" s="12"/>
      <c r="AJ12" s="21">
        <v>4.8099999999999996</v>
      </c>
      <c r="AK12" s="21">
        <v>4.99</v>
      </c>
      <c r="AL12" s="21">
        <v>5.15</v>
      </c>
      <c r="AM12" s="21">
        <v>5.29</v>
      </c>
      <c r="AN12" s="26">
        <v>5.2</v>
      </c>
    </row>
    <row r="13" spans="1:40" x14ac:dyDescent="0.35">
      <c r="A13" s="13" t="s">
        <v>52</v>
      </c>
      <c r="B13" s="32">
        <v>4.8099999999999996</v>
      </c>
      <c r="C13" s="22">
        <v>4.96</v>
      </c>
      <c r="D13" s="22">
        <v>4.8</v>
      </c>
      <c r="E13" s="22">
        <v>4.71</v>
      </c>
      <c r="F13" s="27">
        <v>4.6900000000000004</v>
      </c>
      <c r="G13" s="23" t="s">
        <v>54</v>
      </c>
      <c r="H13" s="22">
        <v>3.94</v>
      </c>
      <c r="I13" s="22">
        <v>3.88</v>
      </c>
      <c r="J13" s="22">
        <v>3.91</v>
      </c>
      <c r="K13" s="22">
        <v>3.74</v>
      </c>
      <c r="L13" s="27">
        <v>3.78</v>
      </c>
      <c r="M13" s="23" t="s">
        <v>56</v>
      </c>
      <c r="N13" s="20">
        <v>1.8480000000000001</v>
      </c>
      <c r="O13" s="20">
        <v>1.899</v>
      </c>
      <c r="P13" s="20">
        <v>2</v>
      </c>
      <c r="Q13" s="20">
        <v>2.0099999999999998</v>
      </c>
      <c r="R13" s="20">
        <v>1.98</v>
      </c>
      <c r="S13" s="20">
        <v>1.98</v>
      </c>
      <c r="T13" s="20">
        <v>2.04</v>
      </c>
      <c r="U13" s="20">
        <v>2.06</v>
      </c>
      <c r="V13" s="20">
        <v>1.99</v>
      </c>
      <c r="W13" s="30">
        <v>1.99</v>
      </c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  <c r="AI13" s="13" t="s">
        <v>52</v>
      </c>
      <c r="AJ13" s="32">
        <v>4.66</v>
      </c>
      <c r="AK13" s="22">
        <v>4.7300000000000004</v>
      </c>
      <c r="AL13" s="22">
        <v>4.79</v>
      </c>
      <c r="AM13" s="22">
        <v>4.9000000000000004</v>
      </c>
      <c r="AN13" s="27">
        <v>4.76</v>
      </c>
    </row>
    <row r="14" spans="1:40" x14ac:dyDescent="0.35">
      <c r="A14" s="14"/>
      <c r="B14" s="24">
        <v>4.78</v>
      </c>
      <c r="C14" s="24">
        <v>4.8499999999999996</v>
      </c>
      <c r="D14" s="24">
        <v>4.8600000000000003</v>
      </c>
      <c r="E14" s="24">
        <v>4.7699999999999996</v>
      </c>
      <c r="F14" s="28">
        <v>4.66</v>
      </c>
      <c r="G14" s="25"/>
      <c r="H14" s="24">
        <v>3.97</v>
      </c>
      <c r="I14" s="24">
        <v>3.95</v>
      </c>
      <c r="J14" s="24">
        <v>3.98</v>
      </c>
      <c r="K14" s="24">
        <v>3.8</v>
      </c>
      <c r="L14" s="28">
        <v>3.83</v>
      </c>
      <c r="M14" s="25"/>
      <c r="N14" s="24">
        <v>1.82</v>
      </c>
      <c r="O14" s="24">
        <v>1.91</v>
      </c>
      <c r="P14" s="24">
        <v>1.95</v>
      </c>
      <c r="Q14" s="24">
        <v>2</v>
      </c>
      <c r="R14" s="24">
        <v>2</v>
      </c>
      <c r="S14" s="24">
        <v>2</v>
      </c>
      <c r="T14" s="24">
        <v>2.0299999999999998</v>
      </c>
      <c r="U14" s="24">
        <v>1.9770000000000001</v>
      </c>
      <c r="V14" s="24">
        <v>1.9450000000000001</v>
      </c>
      <c r="W14" s="28">
        <v>1.8560000000000001</v>
      </c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  <c r="AI14" s="14"/>
      <c r="AJ14" s="24">
        <v>4.74</v>
      </c>
      <c r="AK14" s="24">
        <v>4.62</v>
      </c>
      <c r="AL14" s="24">
        <v>4.8600000000000003</v>
      </c>
      <c r="AM14" s="24">
        <v>4.88</v>
      </c>
      <c r="AN14" s="28">
        <v>4.87</v>
      </c>
    </row>
    <row r="15" spans="1:40" x14ac:dyDescent="0.35">
      <c r="A15" s="14"/>
      <c r="B15" s="24">
        <v>4.7699999999999996</v>
      </c>
      <c r="C15" s="24">
        <v>4.8499999999999996</v>
      </c>
      <c r="D15" s="24">
        <v>4.87</v>
      </c>
      <c r="E15" s="24">
        <v>4.74</v>
      </c>
      <c r="F15" s="28">
        <v>4.72</v>
      </c>
      <c r="G15" s="25"/>
      <c r="H15" s="24">
        <v>3.87</v>
      </c>
      <c r="I15" s="24">
        <v>4.01</v>
      </c>
      <c r="J15" s="24">
        <v>3.86</v>
      </c>
      <c r="K15" s="24">
        <v>3.78</v>
      </c>
      <c r="L15" s="28">
        <v>3.82</v>
      </c>
      <c r="M15" s="25"/>
      <c r="N15" s="24">
        <v>1.8360000000000001</v>
      </c>
      <c r="O15" s="24">
        <v>1.9</v>
      </c>
      <c r="P15" s="24">
        <v>1.94</v>
      </c>
      <c r="Q15" s="24">
        <v>1.92</v>
      </c>
      <c r="R15" s="24">
        <v>1.95</v>
      </c>
      <c r="S15" s="24">
        <v>1.95</v>
      </c>
      <c r="T15" s="24">
        <v>2.0379999999999998</v>
      </c>
      <c r="U15" s="24">
        <v>2.0099999999999998</v>
      </c>
      <c r="V15" s="24">
        <v>1.92</v>
      </c>
      <c r="W15" s="28">
        <v>1.8360000000000001</v>
      </c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  <c r="AI15" s="14"/>
      <c r="AJ15" s="24">
        <v>4.76</v>
      </c>
      <c r="AK15" s="24">
        <v>4.63</v>
      </c>
      <c r="AL15" s="24">
        <v>4.8600000000000003</v>
      </c>
      <c r="AM15" s="24">
        <v>4.91</v>
      </c>
      <c r="AN15" s="28">
        <v>4.7699999999999996</v>
      </c>
    </row>
    <row r="16" spans="1:40" x14ac:dyDescent="0.35">
      <c r="A16" s="14"/>
      <c r="B16" s="24">
        <v>4.76</v>
      </c>
      <c r="C16" s="24">
        <v>4.9000000000000004</v>
      </c>
      <c r="D16" s="24">
        <v>4.9000000000000004</v>
      </c>
      <c r="E16" s="24">
        <v>4.78</v>
      </c>
      <c r="F16" s="28">
        <v>4.75</v>
      </c>
      <c r="G16" s="25"/>
      <c r="H16" s="24">
        <v>3.88</v>
      </c>
      <c r="I16" s="24">
        <v>3.95</v>
      </c>
      <c r="J16" s="24">
        <v>3.92</v>
      </c>
      <c r="K16" s="24">
        <v>3.82</v>
      </c>
      <c r="L16" s="28">
        <v>3.76</v>
      </c>
      <c r="M16" s="25"/>
      <c r="N16" s="24">
        <v>1.84</v>
      </c>
      <c r="O16" s="24">
        <v>1.92</v>
      </c>
      <c r="P16" s="24">
        <v>1.92</v>
      </c>
      <c r="Q16" s="24">
        <v>1.95</v>
      </c>
      <c r="R16" s="24">
        <v>1.94</v>
      </c>
      <c r="S16" s="24">
        <v>1.95</v>
      </c>
      <c r="T16" s="24">
        <v>1.97</v>
      </c>
      <c r="U16" s="24">
        <v>2.0099999999999998</v>
      </c>
      <c r="V16" s="24">
        <v>1.95</v>
      </c>
      <c r="W16" s="28">
        <v>1.81</v>
      </c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  <c r="AI16" s="14"/>
      <c r="AJ16" s="24">
        <v>4.6500000000000004</v>
      </c>
      <c r="AK16" s="24">
        <v>4.6900000000000004</v>
      </c>
      <c r="AL16" s="24">
        <v>4.8499999999999996</v>
      </c>
      <c r="AM16" s="24">
        <v>4.88</v>
      </c>
      <c r="AN16" s="28">
        <v>4.76</v>
      </c>
    </row>
    <row r="17" spans="1:40" x14ac:dyDescent="0.35">
      <c r="A17" s="14"/>
      <c r="B17" s="24">
        <v>4.6900000000000004</v>
      </c>
      <c r="C17" s="24">
        <v>4.83</v>
      </c>
      <c r="D17" s="24">
        <v>4.7300000000000004</v>
      </c>
      <c r="E17" s="24">
        <v>4.7</v>
      </c>
      <c r="F17" s="28">
        <v>4.67</v>
      </c>
      <c r="G17" s="25"/>
      <c r="H17" s="24">
        <v>3.87</v>
      </c>
      <c r="I17" s="24">
        <v>4</v>
      </c>
      <c r="J17" s="24">
        <v>3.93</v>
      </c>
      <c r="K17" s="24">
        <v>3.81</v>
      </c>
      <c r="L17" s="28">
        <v>3.93</v>
      </c>
      <c r="M17" s="25"/>
      <c r="N17" s="24">
        <v>1.78</v>
      </c>
      <c r="O17" s="24">
        <v>1.87</v>
      </c>
      <c r="P17" s="24">
        <v>1.9</v>
      </c>
      <c r="Q17" s="24">
        <v>1.91</v>
      </c>
      <c r="R17" s="24">
        <v>1.88</v>
      </c>
      <c r="S17" s="24">
        <v>1.94</v>
      </c>
      <c r="T17" s="24">
        <v>1.96</v>
      </c>
      <c r="U17" s="24">
        <v>1.97</v>
      </c>
      <c r="V17" s="24">
        <v>1.9</v>
      </c>
      <c r="W17" s="28">
        <v>1.8</v>
      </c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  <c r="AI17" s="14"/>
      <c r="AJ17" s="24">
        <v>4.6399999999999997</v>
      </c>
      <c r="AK17" s="24">
        <v>4.5999999999999996</v>
      </c>
      <c r="AL17" s="24">
        <v>4.79</v>
      </c>
      <c r="AM17" s="24">
        <v>4.88</v>
      </c>
      <c r="AN17" s="28">
        <v>4.82</v>
      </c>
    </row>
    <row r="18" spans="1:40" x14ac:dyDescent="0.35">
      <c r="A18" s="14" t="s">
        <v>53</v>
      </c>
      <c r="B18" s="24">
        <v>4.87</v>
      </c>
      <c r="C18" s="24">
        <v>4.9000000000000004</v>
      </c>
      <c r="D18" s="24">
        <v>4.88</v>
      </c>
      <c r="E18" s="24">
        <v>4.53</v>
      </c>
      <c r="F18" s="28">
        <v>4.59</v>
      </c>
      <c r="G18" s="25" t="s">
        <v>61</v>
      </c>
      <c r="H18" s="24">
        <v>4.21</v>
      </c>
      <c r="I18" s="24">
        <v>4.16</v>
      </c>
      <c r="J18" s="24">
        <v>4.13</v>
      </c>
      <c r="K18" s="24">
        <v>3.89</v>
      </c>
      <c r="L18" s="28">
        <v>3.9</v>
      </c>
      <c r="M18" s="25" t="s">
        <v>57</v>
      </c>
      <c r="N18" s="24">
        <v>1.93</v>
      </c>
      <c r="O18" s="24">
        <v>1.89</v>
      </c>
      <c r="P18" s="24">
        <v>1.93</v>
      </c>
      <c r="Q18" s="24">
        <v>1.92</v>
      </c>
      <c r="R18" s="24">
        <v>1.91</v>
      </c>
      <c r="S18" s="24">
        <v>1.95</v>
      </c>
      <c r="T18" s="24">
        <v>1.97</v>
      </c>
      <c r="U18" s="24">
        <v>1.95</v>
      </c>
      <c r="V18" s="24">
        <v>1.89</v>
      </c>
      <c r="W18" s="28">
        <v>1.78</v>
      </c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  <c r="AI18" s="14" t="s">
        <v>53</v>
      </c>
      <c r="AJ18" s="24">
        <v>4.49</v>
      </c>
      <c r="AK18" s="24">
        <v>4.5599999999999996</v>
      </c>
      <c r="AL18" s="24">
        <v>4.78</v>
      </c>
      <c r="AM18" s="24">
        <v>4.88</v>
      </c>
      <c r="AN18" s="28">
        <v>4.84</v>
      </c>
    </row>
    <row r="19" spans="1:40" x14ac:dyDescent="0.35">
      <c r="A19" s="14"/>
      <c r="B19" s="24">
        <v>4.9000000000000004</v>
      </c>
      <c r="C19" s="24">
        <v>4.91</v>
      </c>
      <c r="D19" s="24">
        <v>4.9000000000000004</v>
      </c>
      <c r="E19" s="24">
        <v>4.6399999999999997</v>
      </c>
      <c r="F19" s="28">
        <v>4.46</v>
      </c>
      <c r="G19" s="25"/>
      <c r="H19" s="24">
        <v>4.12</v>
      </c>
      <c r="I19" s="24">
        <v>4.16</v>
      </c>
      <c r="J19" s="24">
        <v>4.1399999999999997</v>
      </c>
      <c r="K19" s="24">
        <v>3.89</v>
      </c>
      <c r="L19" s="28">
        <v>3.77</v>
      </c>
      <c r="M19" s="25"/>
      <c r="N19" s="24">
        <v>1.83</v>
      </c>
      <c r="O19" s="24">
        <v>1.89</v>
      </c>
      <c r="P19" s="24">
        <v>1.95</v>
      </c>
      <c r="Q19" s="24">
        <v>1.94</v>
      </c>
      <c r="R19" s="24">
        <v>1.94</v>
      </c>
      <c r="S19" s="24">
        <v>1.96</v>
      </c>
      <c r="T19" s="24">
        <v>1.946</v>
      </c>
      <c r="U19" s="24">
        <v>1.96</v>
      </c>
      <c r="V19" s="24">
        <v>1.89</v>
      </c>
      <c r="W19" s="28">
        <v>1.788</v>
      </c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  <c r="AI19" s="14"/>
      <c r="AJ19" s="24">
        <v>4.38</v>
      </c>
      <c r="AK19" s="24">
        <v>4.46</v>
      </c>
      <c r="AL19" s="24">
        <v>4.71</v>
      </c>
      <c r="AM19" s="24">
        <v>5.01</v>
      </c>
      <c r="AN19" s="28">
        <v>4.82</v>
      </c>
    </row>
    <row r="20" spans="1:40" x14ac:dyDescent="0.35">
      <c r="A20" s="14"/>
      <c r="B20" s="24">
        <v>4.84</v>
      </c>
      <c r="C20" s="24">
        <v>4.91</v>
      </c>
      <c r="D20" s="24">
        <v>4.9000000000000004</v>
      </c>
      <c r="E20" s="24">
        <v>4.58</v>
      </c>
      <c r="F20" s="28">
        <v>4.51</v>
      </c>
      <c r="G20" s="25"/>
      <c r="H20" s="24">
        <v>4.2300000000000004</v>
      </c>
      <c r="I20" s="24">
        <v>4.18</v>
      </c>
      <c r="J20" s="24">
        <v>4.0999999999999996</v>
      </c>
      <c r="K20" s="24">
        <v>3.82</v>
      </c>
      <c r="L20" s="28">
        <v>3.82</v>
      </c>
      <c r="M20" s="25"/>
      <c r="N20" s="24">
        <v>1.84</v>
      </c>
      <c r="O20" s="24">
        <v>1.88</v>
      </c>
      <c r="P20" s="24">
        <v>1.95</v>
      </c>
      <c r="Q20" s="24">
        <v>1.98</v>
      </c>
      <c r="R20" s="24">
        <v>1.94</v>
      </c>
      <c r="S20" s="24">
        <v>1.99</v>
      </c>
      <c r="T20" s="24">
        <v>1.96</v>
      </c>
      <c r="U20" s="24">
        <v>1.96</v>
      </c>
      <c r="V20" s="24">
        <v>1.89</v>
      </c>
      <c r="W20" s="28">
        <v>1.79</v>
      </c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  <c r="AI20" s="14"/>
      <c r="AJ20" s="24">
        <v>4.43</v>
      </c>
      <c r="AK20" s="24">
        <v>4.55</v>
      </c>
      <c r="AL20" s="24">
        <v>4.71</v>
      </c>
      <c r="AM20" s="24">
        <v>4.88</v>
      </c>
      <c r="AN20" s="28">
        <v>4.8499999999999996</v>
      </c>
    </row>
    <row r="21" spans="1:40" x14ac:dyDescent="0.35">
      <c r="A21" s="14"/>
      <c r="B21" s="24">
        <v>4.82</v>
      </c>
      <c r="C21" s="24">
        <v>4.84</v>
      </c>
      <c r="D21" s="24">
        <v>4.83</v>
      </c>
      <c r="E21" s="24">
        <v>4.55</v>
      </c>
      <c r="F21" s="28">
        <v>4.51</v>
      </c>
      <c r="G21" s="25"/>
      <c r="H21" s="24">
        <v>4.24</v>
      </c>
      <c r="I21" s="24">
        <v>4.28</v>
      </c>
      <c r="J21" s="24">
        <v>4.2300000000000004</v>
      </c>
      <c r="K21" s="24">
        <v>3.98</v>
      </c>
      <c r="L21" s="28">
        <v>3.86</v>
      </c>
      <c r="M21" s="25"/>
      <c r="N21" s="24">
        <v>1.84</v>
      </c>
      <c r="O21" s="24">
        <v>1.95</v>
      </c>
      <c r="P21" s="24">
        <v>1.97</v>
      </c>
      <c r="Q21" s="24">
        <v>1.96</v>
      </c>
      <c r="R21" s="24">
        <v>1.93</v>
      </c>
      <c r="S21" s="24">
        <v>1.96</v>
      </c>
      <c r="T21" s="24">
        <v>1.97</v>
      </c>
      <c r="U21" s="24">
        <v>1.95</v>
      </c>
      <c r="V21" s="24">
        <v>1.93</v>
      </c>
      <c r="W21" s="28">
        <v>1.78</v>
      </c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  <c r="AI21" s="14"/>
      <c r="AJ21" s="24">
        <v>4.57</v>
      </c>
      <c r="AK21" s="24">
        <v>4.58</v>
      </c>
      <c r="AL21" s="24">
        <v>4.8</v>
      </c>
      <c r="AM21" s="24">
        <v>4.8499999999999996</v>
      </c>
      <c r="AN21" s="28">
        <v>4.8099999999999996</v>
      </c>
    </row>
    <row r="22" spans="1:40" x14ac:dyDescent="0.35">
      <c r="A22" s="14"/>
      <c r="B22" s="24">
        <v>4.8499999999999996</v>
      </c>
      <c r="C22" s="24">
        <v>4.8499999999999996</v>
      </c>
      <c r="D22" s="24">
        <v>4.7699999999999996</v>
      </c>
      <c r="E22" s="24">
        <v>4.54</v>
      </c>
      <c r="F22" s="28">
        <v>4.5</v>
      </c>
      <c r="G22" s="25"/>
      <c r="H22" s="24">
        <v>4.18</v>
      </c>
      <c r="I22" s="24">
        <v>4.17</v>
      </c>
      <c r="J22" s="24">
        <v>4.16</v>
      </c>
      <c r="K22" s="24">
        <v>3.9</v>
      </c>
      <c r="L22" s="28">
        <v>3.85</v>
      </c>
      <c r="M22" s="25"/>
      <c r="N22" s="24">
        <v>1.8</v>
      </c>
      <c r="O22" s="24">
        <v>1.84</v>
      </c>
      <c r="P22" s="24">
        <v>1.93</v>
      </c>
      <c r="Q22" s="24">
        <v>1.95</v>
      </c>
      <c r="R22" s="24">
        <v>1.96</v>
      </c>
      <c r="S22" s="24">
        <v>1.95</v>
      </c>
      <c r="T22" s="24">
        <v>1.96</v>
      </c>
      <c r="U22" s="24">
        <v>1.97</v>
      </c>
      <c r="V22" s="24">
        <v>1.95</v>
      </c>
      <c r="W22" s="28">
        <v>1.93</v>
      </c>
      <c r="X22" s="25">
        <v>1.83</v>
      </c>
      <c r="Y22" s="24"/>
      <c r="Z22" s="24"/>
      <c r="AA22" s="24"/>
      <c r="AB22" s="24"/>
      <c r="AC22" s="24"/>
      <c r="AD22" s="24"/>
      <c r="AE22" s="24"/>
      <c r="AF22" s="24"/>
      <c r="AG22" s="24"/>
      <c r="AH22" s="28"/>
      <c r="AI22" s="14"/>
      <c r="AJ22" s="24">
        <v>4.37</v>
      </c>
      <c r="AK22" s="24">
        <v>4.54</v>
      </c>
      <c r="AL22" s="24">
        <v>4.78</v>
      </c>
      <c r="AM22" s="24">
        <v>4.8899999999999997</v>
      </c>
      <c r="AN22" s="28">
        <v>4.72</v>
      </c>
    </row>
    <row r="23" spans="1:40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 t="s">
        <v>69</v>
      </c>
    </row>
    <row r="24" spans="1:40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  <c r="AI24" s="16" t="s">
        <v>9</v>
      </c>
      <c r="AJ24" s="16" t="s">
        <v>10</v>
      </c>
      <c r="AK24" s="190" t="s">
        <v>11</v>
      </c>
      <c r="AL24" s="190"/>
      <c r="AM24" s="191" t="s">
        <v>12</v>
      </c>
      <c r="AN24" s="191"/>
    </row>
    <row r="25" spans="1:40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0.42639999999999922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1.1896000000000004</v>
      </c>
      <c r="L25" s="193"/>
      <c r="M25" s="17" t="s">
        <v>13</v>
      </c>
      <c r="N25" s="17" t="s">
        <v>14</v>
      </c>
      <c r="O25" s="180" t="s">
        <v>15</v>
      </c>
      <c r="P25" s="180"/>
      <c r="Q25" s="193">
        <f>AVERAGE(N3:W12)-AVERAGE(N13:W22)</f>
        <v>0.38818000000000108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  <c r="AI25" s="17" t="s">
        <v>13</v>
      </c>
      <c r="AJ25" s="17" t="s">
        <v>14</v>
      </c>
      <c r="AK25" s="180" t="s">
        <v>15</v>
      </c>
      <c r="AL25" s="180"/>
      <c r="AM25" s="193">
        <f>AVERAGE(AJ3:AN12)-AVERAGE(AJ13:AN22)</f>
        <v>0.43100000000000094</v>
      </c>
      <c r="AN25" s="193"/>
    </row>
    <row r="26" spans="1:40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  <c r="AI26" s="18" t="s">
        <v>17</v>
      </c>
      <c r="AJ26" s="18" t="s">
        <v>18</v>
      </c>
      <c r="AK26" s="174" t="str">
        <f>"--"</f>
        <v>--</v>
      </c>
      <c r="AL26" s="174"/>
      <c r="AM26" s="192">
        <v>1.7</v>
      </c>
      <c r="AN26" s="192"/>
    </row>
    <row r="27" spans="1:40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0.74346666666666539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0.85670781893004144</v>
      </c>
      <c r="L27" s="198"/>
      <c r="M27" s="17" t="s">
        <v>19</v>
      </c>
      <c r="N27" s="17" t="s">
        <v>20</v>
      </c>
      <c r="O27" s="197" t="s">
        <v>21</v>
      </c>
      <c r="P27" s="197"/>
      <c r="Q27" s="198">
        <f>(Q25/(0.975/Q26))</f>
        <v>0.59720000000000162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  <c r="AI27" s="17" t="s">
        <v>19</v>
      </c>
      <c r="AJ27" s="17" t="s">
        <v>20</v>
      </c>
      <c r="AK27" s="197" t="s">
        <v>21</v>
      </c>
      <c r="AL27" s="197"/>
      <c r="AM27" s="198">
        <f>(AM25/(0.975/AM26))</f>
        <v>0.75148717948718113</v>
      </c>
      <c r="AN27" s="198"/>
    </row>
    <row r="28" spans="1:40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  <c r="AI28" s="154" t="s">
        <v>23</v>
      </c>
      <c r="AJ28" s="154"/>
      <c r="AK28" s="155">
        <f ca="1">TODAY()</f>
        <v>46251</v>
      </c>
      <c r="AL28" s="155"/>
      <c r="AM28" s="155"/>
      <c r="AN28" s="155"/>
    </row>
    <row r="29" spans="1:40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40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40" ht="17.25" thickTop="1" x14ac:dyDescent="0.35">
      <c r="A31" s="66" t="s">
        <v>52</v>
      </c>
      <c r="B31" s="67">
        <f>B3-B13</f>
        <v>0.42000000000000082</v>
      </c>
      <c r="C31" s="67">
        <f t="shared" ref="C31:F31" si="0">C3-C13</f>
        <v>0.38999999999999968</v>
      </c>
      <c r="D31" s="67">
        <f t="shared" si="0"/>
        <v>0.45999999999999996</v>
      </c>
      <c r="E31" s="67">
        <f t="shared" si="0"/>
        <v>0.42999999999999972</v>
      </c>
      <c r="F31" s="68">
        <f t="shared" si="0"/>
        <v>0.40999999999999925</v>
      </c>
      <c r="G31" s="69" t="s">
        <v>54</v>
      </c>
      <c r="H31" s="22">
        <f>H3-H13</f>
        <v>1.3299999999999996</v>
      </c>
      <c r="I31" s="22">
        <f t="shared" ref="I31:L31" si="1">I3-I13</f>
        <v>1.38</v>
      </c>
      <c r="J31" s="22">
        <f t="shared" si="1"/>
        <v>1.4100000000000001</v>
      </c>
      <c r="K31" s="22">
        <f t="shared" si="1"/>
        <v>1.3199999999999994</v>
      </c>
      <c r="L31" s="70">
        <f t="shared" si="1"/>
        <v>1.3599999999999999</v>
      </c>
      <c r="M31" s="69" t="s">
        <v>56</v>
      </c>
      <c r="N31" s="22">
        <f t="shared" ref="N31:W31" si="2">N3-N13</f>
        <v>0.37200000000000011</v>
      </c>
      <c r="O31" s="22">
        <f t="shared" si="2"/>
        <v>0.3919999999999999</v>
      </c>
      <c r="P31" s="22">
        <f t="shared" si="2"/>
        <v>0.44899999999999984</v>
      </c>
      <c r="Q31" s="22">
        <f t="shared" si="2"/>
        <v>0.36500000000000021</v>
      </c>
      <c r="R31" s="22">
        <f t="shared" si="2"/>
        <v>0.41100000000000003</v>
      </c>
      <c r="S31" s="22">
        <f t="shared" si="2"/>
        <v>0.40899999999999981</v>
      </c>
      <c r="T31" s="22">
        <f t="shared" si="2"/>
        <v>0.41100000000000003</v>
      </c>
      <c r="U31" s="22">
        <f t="shared" si="2"/>
        <v>0.43500000000000005</v>
      </c>
      <c r="V31" s="22">
        <f t="shared" si="2"/>
        <v>0.3949999999999998</v>
      </c>
      <c r="W31" s="70">
        <f t="shared" si="2"/>
        <v>0.29900000000000015</v>
      </c>
      <c r="X31" s="69" t="s">
        <v>58</v>
      </c>
      <c r="Y31" s="22">
        <f t="shared" ref="Y31:AH31" si="3">Y3-Y13</f>
        <v>0</v>
      </c>
      <c r="Z31" s="22">
        <f t="shared" si="3"/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40" x14ac:dyDescent="0.35">
      <c r="A32" s="55"/>
      <c r="B32" s="54">
        <f t="shared" ref="B32:F40" si="4">B4-B14</f>
        <v>0.48999999999999932</v>
      </c>
      <c r="C32" s="54">
        <f t="shared" si="4"/>
        <v>0.37000000000000011</v>
      </c>
      <c r="D32" s="54">
        <f t="shared" si="4"/>
        <v>0.40999999999999925</v>
      </c>
      <c r="E32" s="54">
        <f t="shared" si="4"/>
        <v>0.38000000000000078</v>
      </c>
      <c r="F32" s="56">
        <f t="shared" si="4"/>
        <v>0.37999999999999989</v>
      </c>
      <c r="G32" s="71"/>
      <c r="H32" s="24">
        <f t="shared" ref="H32:L40" si="5">H4-H14</f>
        <v>1.2200000000000002</v>
      </c>
      <c r="I32" s="24">
        <f t="shared" si="5"/>
        <v>1.33</v>
      </c>
      <c r="J32" s="24">
        <f t="shared" si="5"/>
        <v>1.31</v>
      </c>
      <c r="K32" s="24">
        <f t="shared" si="5"/>
        <v>1.3100000000000005</v>
      </c>
      <c r="L32" s="72">
        <f t="shared" si="5"/>
        <v>1.3099999999999996</v>
      </c>
      <c r="M32" s="71"/>
      <c r="N32" s="22">
        <f t="shared" ref="N32:W40" si="6">N4-N14</f>
        <v>0.41200000000000014</v>
      </c>
      <c r="O32" s="22">
        <f t="shared" si="6"/>
        <v>0.37900000000000023</v>
      </c>
      <c r="P32" s="22">
        <f t="shared" si="6"/>
        <v>0.39300000000000002</v>
      </c>
      <c r="Q32" s="22">
        <f t="shared" si="6"/>
        <v>0.35400000000000009</v>
      </c>
      <c r="R32" s="22">
        <f t="shared" si="6"/>
        <v>0.40700000000000003</v>
      </c>
      <c r="S32" s="22">
        <f t="shared" si="6"/>
        <v>0.38099999999999978</v>
      </c>
      <c r="T32" s="22">
        <f t="shared" si="6"/>
        <v>0.39600000000000035</v>
      </c>
      <c r="U32" s="22">
        <f t="shared" si="6"/>
        <v>0.44500000000000006</v>
      </c>
      <c r="V32" s="22">
        <f t="shared" si="6"/>
        <v>0.377</v>
      </c>
      <c r="W32" s="70">
        <f t="shared" si="6"/>
        <v>0.38699999999999979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0.53000000000000025</v>
      </c>
      <c r="C33" s="54">
        <f t="shared" si="4"/>
        <v>0.48000000000000043</v>
      </c>
      <c r="D33" s="54">
        <f t="shared" si="4"/>
        <v>0.41000000000000014</v>
      </c>
      <c r="E33" s="54">
        <f t="shared" si="4"/>
        <v>0.45999999999999996</v>
      </c>
      <c r="F33" s="56">
        <f t="shared" si="4"/>
        <v>0.48000000000000043</v>
      </c>
      <c r="G33" s="71"/>
      <c r="H33" s="24">
        <f t="shared" si="5"/>
        <v>1.2699999999999996</v>
      </c>
      <c r="I33" s="24">
        <f t="shared" si="5"/>
        <v>1.2300000000000004</v>
      </c>
      <c r="J33" s="24">
        <f t="shared" si="5"/>
        <v>1.3300000000000005</v>
      </c>
      <c r="K33" s="24">
        <f t="shared" si="5"/>
        <v>1.3300000000000005</v>
      </c>
      <c r="L33" s="72">
        <f t="shared" si="5"/>
        <v>1.2900000000000005</v>
      </c>
      <c r="M33" s="71"/>
      <c r="N33" s="22">
        <f t="shared" si="6"/>
        <v>0.39600000000000013</v>
      </c>
      <c r="O33" s="22">
        <f t="shared" si="6"/>
        <v>0.379</v>
      </c>
      <c r="P33" s="22">
        <f t="shared" si="6"/>
        <v>0.40700000000000003</v>
      </c>
      <c r="Q33" s="22">
        <f t="shared" si="6"/>
        <v>0.39800000000000013</v>
      </c>
      <c r="R33" s="22">
        <f t="shared" si="6"/>
        <v>0.37900000000000023</v>
      </c>
      <c r="S33" s="22">
        <f t="shared" si="6"/>
        <v>0.40599999999999992</v>
      </c>
      <c r="T33" s="22">
        <f t="shared" si="6"/>
        <v>0.33100000000000041</v>
      </c>
      <c r="U33" s="22">
        <f t="shared" si="6"/>
        <v>0.38500000000000023</v>
      </c>
      <c r="V33" s="22">
        <f t="shared" si="6"/>
        <v>0.38900000000000023</v>
      </c>
      <c r="W33" s="70">
        <f t="shared" si="6"/>
        <v>0.37899999999999978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0.45000000000000018</v>
      </c>
      <c r="C34" s="54">
        <f t="shared" si="4"/>
        <v>0.47999999999999954</v>
      </c>
      <c r="D34" s="54">
        <f t="shared" si="4"/>
        <v>0.35999999999999943</v>
      </c>
      <c r="E34" s="54">
        <f t="shared" si="4"/>
        <v>0.41999999999999993</v>
      </c>
      <c r="F34" s="56">
        <f t="shared" si="4"/>
        <v>0.44000000000000039</v>
      </c>
      <c r="G34" s="71"/>
      <c r="H34" s="24">
        <f t="shared" si="5"/>
        <v>1.2599999999999998</v>
      </c>
      <c r="I34" s="24">
        <f t="shared" si="5"/>
        <v>1.42</v>
      </c>
      <c r="J34" s="24">
        <f t="shared" si="5"/>
        <v>1.2800000000000002</v>
      </c>
      <c r="K34" s="24">
        <f t="shared" si="5"/>
        <v>1.2600000000000002</v>
      </c>
      <c r="L34" s="72">
        <f t="shared" si="5"/>
        <v>1.2800000000000002</v>
      </c>
      <c r="M34" s="71"/>
      <c r="N34" s="22">
        <f t="shared" si="6"/>
        <v>0.39399999999999991</v>
      </c>
      <c r="O34" s="22">
        <f t="shared" si="6"/>
        <v>0.38200000000000012</v>
      </c>
      <c r="P34" s="22">
        <f t="shared" si="6"/>
        <v>0.46200000000000019</v>
      </c>
      <c r="Q34" s="22">
        <f t="shared" si="6"/>
        <v>0.38500000000000001</v>
      </c>
      <c r="R34" s="22">
        <f t="shared" si="6"/>
        <v>0.3879999999999999</v>
      </c>
      <c r="S34" s="22">
        <f t="shared" si="6"/>
        <v>0.36700000000000021</v>
      </c>
      <c r="T34" s="22">
        <f t="shared" si="6"/>
        <v>0.35600000000000009</v>
      </c>
      <c r="U34" s="22">
        <f t="shared" si="6"/>
        <v>0.32600000000000007</v>
      </c>
      <c r="V34" s="22">
        <f t="shared" si="6"/>
        <v>0.3600000000000001</v>
      </c>
      <c r="W34" s="70">
        <f t="shared" si="6"/>
        <v>0.38600000000000012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0.52999999999999936</v>
      </c>
      <c r="C35" s="54">
        <f t="shared" si="4"/>
        <v>0.45999999999999996</v>
      </c>
      <c r="D35" s="54">
        <f t="shared" si="4"/>
        <v>0.4399999999999995</v>
      </c>
      <c r="E35" s="54">
        <f t="shared" si="4"/>
        <v>0.37000000000000011</v>
      </c>
      <c r="F35" s="56">
        <f t="shared" si="4"/>
        <v>0.45000000000000018</v>
      </c>
      <c r="G35" s="71"/>
      <c r="H35" s="24">
        <f t="shared" si="5"/>
        <v>1.29</v>
      </c>
      <c r="I35" s="24">
        <f t="shared" si="5"/>
        <v>1.2999999999999998</v>
      </c>
      <c r="J35" s="24">
        <f t="shared" si="5"/>
        <v>1.2799999999999998</v>
      </c>
      <c r="K35" s="24">
        <f t="shared" si="5"/>
        <v>1.3000000000000003</v>
      </c>
      <c r="L35" s="72">
        <f t="shared" si="5"/>
        <v>1.27</v>
      </c>
      <c r="M35" s="71"/>
      <c r="N35" s="22">
        <f t="shared" si="6"/>
        <v>0.3989999999999998</v>
      </c>
      <c r="O35" s="22">
        <f t="shared" si="6"/>
        <v>0.4049999999999998</v>
      </c>
      <c r="P35" s="22">
        <f t="shared" si="6"/>
        <v>0.38300000000000001</v>
      </c>
      <c r="Q35" s="22">
        <f t="shared" si="6"/>
        <v>0.38100000000000001</v>
      </c>
      <c r="R35" s="22">
        <f t="shared" si="6"/>
        <v>0.45800000000000018</v>
      </c>
      <c r="S35" s="22">
        <f t="shared" si="6"/>
        <v>0.43900000000000006</v>
      </c>
      <c r="T35" s="22">
        <f t="shared" si="6"/>
        <v>0.40600000000000014</v>
      </c>
      <c r="U35" s="22">
        <f t="shared" si="6"/>
        <v>0.39399999999999991</v>
      </c>
      <c r="V35" s="22">
        <f t="shared" si="6"/>
        <v>0.379</v>
      </c>
      <c r="W35" s="70">
        <f t="shared" si="6"/>
        <v>0.373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0.38999999999999968</v>
      </c>
      <c r="C36" s="54">
        <f t="shared" si="4"/>
        <v>0.34999999999999964</v>
      </c>
      <c r="D36" s="54">
        <f t="shared" si="4"/>
        <v>0.35000000000000053</v>
      </c>
      <c r="E36" s="54">
        <f t="shared" si="4"/>
        <v>0.45000000000000018</v>
      </c>
      <c r="F36" s="56">
        <f t="shared" si="4"/>
        <v>0.41999999999999993</v>
      </c>
      <c r="G36" s="71" t="s">
        <v>55</v>
      </c>
      <c r="H36" s="24">
        <f t="shared" si="5"/>
        <v>1.04</v>
      </c>
      <c r="I36" s="24">
        <f t="shared" si="5"/>
        <v>1.0499999999999998</v>
      </c>
      <c r="J36" s="24">
        <f t="shared" si="5"/>
        <v>0.99000000000000021</v>
      </c>
      <c r="K36" s="24">
        <f t="shared" si="5"/>
        <v>1.1000000000000001</v>
      </c>
      <c r="L36" s="72">
        <f t="shared" si="5"/>
        <v>0.92000000000000037</v>
      </c>
      <c r="M36" s="71" t="s">
        <v>57</v>
      </c>
      <c r="N36" s="22">
        <f t="shared" si="6"/>
        <v>0.24899999999999989</v>
      </c>
      <c r="O36" s="22">
        <f t="shared" si="6"/>
        <v>0.3899999999999999</v>
      </c>
      <c r="P36" s="22">
        <f t="shared" si="6"/>
        <v>0.41700000000000004</v>
      </c>
      <c r="Q36" s="22">
        <f t="shared" si="6"/>
        <v>0.41000000000000014</v>
      </c>
      <c r="R36" s="22">
        <f t="shared" si="6"/>
        <v>0.41300000000000003</v>
      </c>
      <c r="S36" s="22">
        <f t="shared" si="6"/>
        <v>0.373</v>
      </c>
      <c r="T36" s="22">
        <f t="shared" si="6"/>
        <v>0.35200000000000009</v>
      </c>
      <c r="U36" s="22">
        <f t="shared" si="6"/>
        <v>0.38300000000000023</v>
      </c>
      <c r="V36" s="22">
        <f t="shared" si="6"/>
        <v>0.39700000000000002</v>
      </c>
      <c r="W36" s="70">
        <f t="shared" si="6"/>
        <v>0.45899999999999985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0.4399999999999995</v>
      </c>
      <c r="C37" s="54">
        <f t="shared" si="4"/>
        <v>0.45999999999999996</v>
      </c>
      <c r="D37" s="54">
        <f t="shared" si="4"/>
        <v>0.36999999999999922</v>
      </c>
      <c r="E37" s="54">
        <f t="shared" si="4"/>
        <v>0.44000000000000039</v>
      </c>
      <c r="F37" s="56">
        <f t="shared" si="4"/>
        <v>0.45999999999999996</v>
      </c>
      <c r="G37" s="71"/>
      <c r="H37" s="24">
        <f t="shared" si="5"/>
        <v>1.1200000000000001</v>
      </c>
      <c r="I37" s="24">
        <f t="shared" si="5"/>
        <v>1.0999999999999996</v>
      </c>
      <c r="J37" s="24">
        <f t="shared" si="5"/>
        <v>1.04</v>
      </c>
      <c r="K37" s="24">
        <f t="shared" si="5"/>
        <v>1.0799999999999996</v>
      </c>
      <c r="L37" s="72">
        <f t="shared" si="5"/>
        <v>1.1300000000000003</v>
      </c>
      <c r="M37" s="71"/>
      <c r="N37" s="22">
        <f t="shared" si="6"/>
        <v>0.43599999999999994</v>
      </c>
      <c r="O37" s="22">
        <f t="shared" si="6"/>
        <v>0.41500000000000026</v>
      </c>
      <c r="P37" s="22">
        <f t="shared" si="6"/>
        <v>0.3680000000000001</v>
      </c>
      <c r="Q37" s="22">
        <f t="shared" si="6"/>
        <v>0.40900000000000025</v>
      </c>
      <c r="R37" s="22">
        <f t="shared" si="6"/>
        <v>0.43699999999999983</v>
      </c>
      <c r="S37" s="22">
        <f t="shared" si="6"/>
        <v>0.35400000000000009</v>
      </c>
      <c r="T37" s="22">
        <f t="shared" si="6"/>
        <v>0.41200000000000014</v>
      </c>
      <c r="U37" s="22">
        <f t="shared" si="6"/>
        <v>0.41400000000000015</v>
      </c>
      <c r="V37" s="22">
        <f t="shared" si="6"/>
        <v>0.40999999999999992</v>
      </c>
      <c r="W37" s="70">
        <f t="shared" si="6"/>
        <v>0.35499999999999976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0.45999999999999996</v>
      </c>
      <c r="C38" s="54">
        <f t="shared" si="4"/>
        <v>0.46999999999999975</v>
      </c>
      <c r="D38" s="54">
        <f t="shared" si="4"/>
        <v>0.33999999999999986</v>
      </c>
      <c r="E38" s="54">
        <f t="shared" si="4"/>
        <v>0.41000000000000014</v>
      </c>
      <c r="F38" s="56">
        <f t="shared" si="4"/>
        <v>0.37000000000000011</v>
      </c>
      <c r="G38" s="71"/>
      <c r="H38" s="24">
        <f t="shared" si="5"/>
        <v>1.1099999999999994</v>
      </c>
      <c r="I38" s="24">
        <f t="shared" si="5"/>
        <v>1.1299999999999999</v>
      </c>
      <c r="J38" s="24">
        <f t="shared" si="5"/>
        <v>1.1900000000000004</v>
      </c>
      <c r="K38" s="24">
        <f t="shared" si="5"/>
        <v>1.19</v>
      </c>
      <c r="L38" s="72">
        <f t="shared" si="5"/>
        <v>1.1700000000000004</v>
      </c>
      <c r="M38" s="71"/>
      <c r="N38" s="22">
        <f t="shared" si="6"/>
        <v>0.39700000000000002</v>
      </c>
      <c r="O38" s="22">
        <f t="shared" si="6"/>
        <v>0.43100000000000005</v>
      </c>
      <c r="P38" s="22">
        <f t="shared" si="6"/>
        <v>0.38300000000000023</v>
      </c>
      <c r="Q38" s="22">
        <f t="shared" si="6"/>
        <v>0.35899999999999999</v>
      </c>
      <c r="R38" s="22">
        <f t="shared" si="6"/>
        <v>0.42300000000000004</v>
      </c>
      <c r="S38" s="22">
        <f t="shared" si="6"/>
        <v>0.33299999999999996</v>
      </c>
      <c r="T38" s="22">
        <f t="shared" si="6"/>
        <v>0.3879999999999999</v>
      </c>
      <c r="U38" s="22">
        <f t="shared" si="6"/>
        <v>0.36399999999999988</v>
      </c>
      <c r="V38" s="22">
        <f t="shared" si="6"/>
        <v>0.41600000000000015</v>
      </c>
      <c r="W38" s="70">
        <f t="shared" si="6"/>
        <v>0.36699999999999999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0.48999999999999932</v>
      </c>
      <c r="C39" s="54">
        <f t="shared" si="4"/>
        <v>0.50999999999999979</v>
      </c>
      <c r="D39" s="54">
        <f t="shared" si="4"/>
        <v>0.34999999999999964</v>
      </c>
      <c r="E39" s="54">
        <f t="shared" si="4"/>
        <v>0.35000000000000053</v>
      </c>
      <c r="F39" s="56">
        <f t="shared" si="4"/>
        <v>0.48000000000000043</v>
      </c>
      <c r="G39" s="71"/>
      <c r="H39" s="24">
        <f t="shared" si="5"/>
        <v>1.0599999999999996</v>
      </c>
      <c r="I39" s="24">
        <f t="shared" si="5"/>
        <v>1.0299999999999994</v>
      </c>
      <c r="J39" s="24">
        <f t="shared" si="5"/>
        <v>0.92999999999999972</v>
      </c>
      <c r="K39" s="24">
        <f t="shared" si="5"/>
        <v>1.06</v>
      </c>
      <c r="L39" s="72">
        <f t="shared" si="5"/>
        <v>1.0800000000000005</v>
      </c>
      <c r="M39" s="71"/>
      <c r="N39" s="22">
        <f t="shared" si="6"/>
        <v>0.38000000000000012</v>
      </c>
      <c r="O39" s="22">
        <f t="shared" si="6"/>
        <v>0.34899999999999998</v>
      </c>
      <c r="P39" s="22">
        <f t="shared" si="6"/>
        <v>0.3550000000000002</v>
      </c>
      <c r="Q39" s="22">
        <f t="shared" si="6"/>
        <v>0.379</v>
      </c>
      <c r="R39" s="22">
        <f t="shared" si="6"/>
        <v>0.41200000000000014</v>
      </c>
      <c r="S39" s="22">
        <f t="shared" si="6"/>
        <v>0.38500000000000023</v>
      </c>
      <c r="T39" s="22">
        <f t="shared" si="6"/>
        <v>0.32999999999999985</v>
      </c>
      <c r="U39" s="22">
        <f t="shared" si="6"/>
        <v>0.42800000000000016</v>
      </c>
      <c r="V39" s="22">
        <f t="shared" si="6"/>
        <v>0.38800000000000012</v>
      </c>
      <c r="W39" s="70">
        <f t="shared" si="6"/>
        <v>0.42000000000000015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0.49000000000000021</v>
      </c>
      <c r="C40" s="58">
        <f t="shared" si="4"/>
        <v>0.41000000000000014</v>
      </c>
      <c r="D40" s="58">
        <f t="shared" si="4"/>
        <v>0.4300000000000006</v>
      </c>
      <c r="E40" s="58">
        <f t="shared" si="4"/>
        <v>0.42999999999999972</v>
      </c>
      <c r="F40" s="59">
        <f t="shared" si="4"/>
        <v>0.29999999999999982</v>
      </c>
      <c r="G40" s="73"/>
      <c r="H40" s="36">
        <f t="shared" si="5"/>
        <v>1.08</v>
      </c>
      <c r="I40" s="36">
        <f t="shared" si="5"/>
        <v>1.1399999999999997</v>
      </c>
      <c r="J40" s="36">
        <f t="shared" si="5"/>
        <v>1.0899999999999999</v>
      </c>
      <c r="K40" s="36">
        <f t="shared" si="5"/>
        <v>1.0500000000000003</v>
      </c>
      <c r="L40" s="74">
        <f t="shared" si="5"/>
        <v>0.93000000000000016</v>
      </c>
      <c r="M40" s="73"/>
      <c r="N40" s="36">
        <f t="shared" si="6"/>
        <v>0.46799999999999975</v>
      </c>
      <c r="O40" s="36">
        <f t="shared" si="6"/>
        <v>0.47</v>
      </c>
      <c r="P40" s="36">
        <f t="shared" si="6"/>
        <v>0.40999999999999992</v>
      </c>
      <c r="Q40" s="36">
        <f t="shared" si="6"/>
        <v>0.38000000000000012</v>
      </c>
      <c r="R40" s="36">
        <f t="shared" si="6"/>
        <v>0.37000000000000011</v>
      </c>
      <c r="S40" s="36">
        <f t="shared" si="6"/>
        <v>0.34000000000000008</v>
      </c>
      <c r="T40" s="36">
        <f t="shared" si="6"/>
        <v>0.39999999999999991</v>
      </c>
      <c r="U40" s="36">
        <f t="shared" si="6"/>
        <v>0.38500000000000001</v>
      </c>
      <c r="V40" s="36">
        <f t="shared" si="6"/>
        <v>0.34400000000000008</v>
      </c>
      <c r="W40" s="74">
        <f t="shared" si="6"/>
        <v>0.17000000000000015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0.43599999999999978</v>
      </c>
      <c r="C41" s="64" t="s">
        <v>51</v>
      </c>
      <c r="D41" s="60">
        <f>MAX(B31:F35)-MIN(B31:F35)</f>
        <v>0.17000000000000082</v>
      </c>
      <c r="E41" s="64" t="s">
        <v>50</v>
      </c>
      <c r="F41" s="61">
        <f>B41/(0.975/E26)</f>
        <v>0.76020512820512787</v>
      </c>
      <c r="G41" s="82" t="s">
        <v>65</v>
      </c>
      <c r="H41" s="60">
        <f>AVERAGE(H31:L35)</f>
        <v>1.3068000000000004</v>
      </c>
      <c r="I41" s="64" t="s">
        <v>51</v>
      </c>
      <c r="J41" s="60">
        <f>MAX(H31:L35)-MIN(H31:L35)</f>
        <v>0.19999999999999973</v>
      </c>
      <c r="K41" s="64" t="s">
        <v>50</v>
      </c>
      <c r="L41" s="61">
        <f>H41/(1.944/K26)</f>
        <v>0.94111111111111145</v>
      </c>
      <c r="M41" s="82" t="s">
        <v>65</v>
      </c>
      <c r="N41" s="60">
        <f>AVERAGE(N31:W35)</f>
        <v>0.39081999999999995</v>
      </c>
      <c r="O41" s="64" t="s">
        <v>51</v>
      </c>
      <c r="P41" s="60">
        <f>MAX(N31:W35)-MIN(N31:W35)</f>
        <v>0.16300000000000003</v>
      </c>
      <c r="Q41" s="64" t="s">
        <v>50</v>
      </c>
      <c r="R41" s="78">
        <f>N41/(0.975/Q26)</f>
        <v>0.6012615384615384</v>
      </c>
      <c r="S41" s="79" t="s">
        <v>60</v>
      </c>
      <c r="T41" s="80">
        <f>1-(P41/2*N41)</f>
        <v>0.96814816999999997</v>
      </c>
      <c r="U41" s="84" t="s">
        <v>62</v>
      </c>
      <c r="V41" s="86">
        <f>MAX(N31:W40)-MIN(N31:W40)</f>
        <v>0.29999999999999982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0.42300000000000004</v>
      </c>
      <c r="C42" s="65" t="s">
        <v>51</v>
      </c>
      <c r="D42" s="62">
        <f>MAX(B36:F40)-MIN(B36:F40)</f>
        <v>0.20999999999999996</v>
      </c>
      <c r="E42" s="65" t="s">
        <v>50</v>
      </c>
      <c r="F42" s="63">
        <f>B42/(0.975/E26)</f>
        <v>0.7375384615384617</v>
      </c>
      <c r="G42" s="83" t="s">
        <v>64</v>
      </c>
      <c r="H42" s="62">
        <f>AVERAGE(H37:L40)</f>
        <v>1.0855000000000001</v>
      </c>
      <c r="I42" s="65" t="s">
        <v>51</v>
      </c>
      <c r="J42" s="62">
        <f>MAX(H36:L40)-MIN(H36:L40)</f>
        <v>0.27</v>
      </c>
      <c r="K42" s="65" t="s">
        <v>50</v>
      </c>
      <c r="L42" s="63">
        <f>H42/(1.944/K26)</f>
        <v>0.78173868312757211</v>
      </c>
      <c r="M42" s="83" t="s">
        <v>64</v>
      </c>
      <c r="N42" s="62">
        <f>AVERAGE(N37:W40)</f>
        <v>0.38585000000000014</v>
      </c>
      <c r="O42" s="65" t="s">
        <v>51</v>
      </c>
      <c r="P42" s="62">
        <f>MAX(N36:W40)-MIN(N36:W40)</f>
        <v>0.29999999999999982</v>
      </c>
      <c r="Q42" s="65" t="s">
        <v>50</v>
      </c>
      <c r="R42" s="75">
        <f>N42/(0.975/Q26)</f>
        <v>0.59361538461538477</v>
      </c>
      <c r="S42" s="76" t="s">
        <v>60</v>
      </c>
      <c r="T42" s="81">
        <f>1-(P42/2*N42)</f>
        <v>0.94212249999999997</v>
      </c>
      <c r="U42" s="85" t="s">
        <v>63</v>
      </c>
      <c r="V42" s="87">
        <f>1-(V41/2*AVERAGE(N41:N42))</f>
        <v>0.94174975000000005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59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  <mergeCell ref="AI1:AN1"/>
    <mergeCell ref="AK24:AL24"/>
    <mergeCell ref="AM24:AN24"/>
    <mergeCell ref="AK25:AL25"/>
    <mergeCell ref="AM25:AN25"/>
    <mergeCell ref="AK26:AL26"/>
    <mergeCell ref="AM26:AN26"/>
    <mergeCell ref="AK27:AL27"/>
    <mergeCell ref="AM27:AN27"/>
    <mergeCell ref="AI28:AJ28"/>
    <mergeCell ref="AK28:AN28"/>
  </mergeCells>
  <phoneticPr fontId="13" type="noConversion"/>
  <conditionalFormatting sqref="E25">
    <cfRule type="cellIs" dxfId="437" priority="9" operator="notBetween">
      <formula>0.2</formula>
      <formula>0.404</formula>
    </cfRule>
  </conditionalFormatting>
  <conditionalFormatting sqref="E27">
    <cfRule type="cellIs" dxfId="436" priority="10" operator="notBetween">
      <formula>0.38</formula>
      <formula>0.72</formula>
    </cfRule>
  </conditionalFormatting>
  <conditionalFormatting sqref="K25">
    <cfRule type="cellIs" dxfId="435" priority="8" operator="notBetween">
      <formula>0.77</formula>
      <formula>0.91</formula>
    </cfRule>
  </conditionalFormatting>
  <conditionalFormatting sqref="K27">
    <cfRule type="cellIs" dxfId="434" priority="7" operator="notBetween">
      <formula>0.68</formula>
      <formula>0.82</formula>
    </cfRule>
  </conditionalFormatting>
  <conditionalFormatting sqref="Q25">
    <cfRule type="cellIs" dxfId="433" priority="5" operator="notBetween">
      <formula>0.77</formula>
      <formula>0.91</formula>
    </cfRule>
  </conditionalFormatting>
  <conditionalFormatting sqref="Q27:R27">
    <cfRule type="cellIs" dxfId="432" priority="4" operator="notBetween">
      <formula>0.38</formula>
      <formula>0.72</formula>
    </cfRule>
  </conditionalFormatting>
  <conditionalFormatting sqref="AB25">
    <cfRule type="cellIs" dxfId="431" priority="6" operator="notBetween">
      <formula>0.77</formula>
      <formula>0.91</formula>
    </cfRule>
  </conditionalFormatting>
  <conditionalFormatting sqref="AB27:AC27">
    <cfRule type="cellIs" dxfId="430" priority="3" operator="notBetween">
      <formula>0.68</formula>
      <formula>0.82</formula>
    </cfRule>
  </conditionalFormatting>
  <conditionalFormatting sqref="AM25">
    <cfRule type="cellIs" dxfId="429" priority="1" operator="notBetween">
      <formula>0.2</formula>
      <formula>0.404</formula>
    </cfRule>
  </conditionalFormatting>
  <conditionalFormatting sqref="AM27">
    <cfRule type="cellIs" dxfId="428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D2B0-583E-4C03-A9D3-BB30342B16C4}">
  <dimension ref="A1:AH43"/>
  <sheetViews>
    <sheetView zoomScale="120" zoomScaleNormal="120" workbookViewId="0">
      <selection activeCell="T42" sqref="T42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5.21</v>
      </c>
      <c r="C3" s="20">
        <v>5.28</v>
      </c>
      <c r="D3" s="20">
        <v>5.26</v>
      </c>
      <c r="E3" s="20">
        <v>5.0999999999999996</v>
      </c>
      <c r="F3" s="30">
        <v>5.09</v>
      </c>
      <c r="G3" s="23" t="s">
        <v>3</v>
      </c>
      <c r="H3" s="20">
        <v>5.19</v>
      </c>
      <c r="I3" s="20">
        <v>5.32</v>
      </c>
      <c r="J3" s="20">
        <v>5.14</v>
      </c>
      <c r="K3" s="20">
        <v>4.95</v>
      </c>
      <c r="L3" s="30">
        <v>4.92</v>
      </c>
      <c r="M3" s="23" t="s">
        <v>3</v>
      </c>
      <c r="N3" s="20">
        <v>4.7119999999999997</v>
      </c>
      <c r="O3" s="20">
        <v>4.9870000000000001</v>
      </c>
      <c r="P3" s="20">
        <v>4.6719999999999997</v>
      </c>
      <c r="Q3" s="20">
        <v>5.0449999999999999</v>
      </c>
      <c r="R3" s="20">
        <v>4.8879999999999999</v>
      </c>
      <c r="S3" s="20">
        <v>4.8369999999999997</v>
      </c>
      <c r="T3" s="20">
        <v>4.7439999999999998</v>
      </c>
      <c r="U3" s="20">
        <v>4.72</v>
      </c>
      <c r="V3" s="20">
        <v>4.74</v>
      </c>
      <c r="W3" s="30">
        <v>4.67</v>
      </c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5.22</v>
      </c>
      <c r="C4" s="11">
        <v>5.36</v>
      </c>
      <c r="D4" s="11">
        <v>5.34</v>
      </c>
      <c r="E4" s="11">
        <v>5.2</v>
      </c>
      <c r="F4" s="29">
        <v>5.18</v>
      </c>
      <c r="G4" s="25"/>
      <c r="H4" s="20">
        <v>5.27</v>
      </c>
      <c r="I4" s="11">
        <v>5.27</v>
      </c>
      <c r="J4" s="11">
        <v>5.27</v>
      </c>
      <c r="K4" s="11">
        <v>5.04</v>
      </c>
      <c r="L4" s="29">
        <v>4.93</v>
      </c>
      <c r="M4" s="25"/>
      <c r="N4" s="20">
        <v>4.7629999999999999</v>
      </c>
      <c r="O4" s="11">
        <v>4.8810000000000002</v>
      </c>
      <c r="P4" s="11">
        <v>4.9790000000000001</v>
      </c>
      <c r="Q4" s="11">
        <v>5.0110000000000001</v>
      </c>
      <c r="R4" s="11">
        <v>5.0149999999999997</v>
      </c>
      <c r="S4" s="11">
        <v>4.9080000000000004</v>
      </c>
      <c r="T4" s="11">
        <v>4.8150000000000004</v>
      </c>
      <c r="U4" s="11">
        <v>4.726</v>
      </c>
      <c r="V4" s="11">
        <v>4.7350000000000003</v>
      </c>
      <c r="W4" s="29">
        <v>4.7350000000000003</v>
      </c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5.25</v>
      </c>
      <c r="C5" s="11">
        <v>5.34</v>
      </c>
      <c r="D5" s="11">
        <v>5.42</v>
      </c>
      <c r="E5" s="11">
        <v>5.19</v>
      </c>
      <c r="F5" s="29">
        <v>5.08</v>
      </c>
      <c r="G5" s="25"/>
      <c r="H5" s="20">
        <v>5.37</v>
      </c>
      <c r="I5" s="11">
        <v>5.38</v>
      </c>
      <c r="J5" s="11">
        <v>5.33</v>
      </c>
      <c r="K5" s="11">
        <v>5</v>
      </c>
      <c r="L5" s="29">
        <v>4.8499999999999996</v>
      </c>
      <c r="M5" s="25"/>
      <c r="N5" s="20">
        <v>4.7370000000000001</v>
      </c>
      <c r="O5" s="11">
        <v>4.9160000000000004</v>
      </c>
      <c r="P5" s="11">
        <v>5.0279999999999996</v>
      </c>
      <c r="Q5" s="11">
        <v>4.99</v>
      </c>
      <c r="R5" s="11">
        <v>4.9329999999999998</v>
      </c>
      <c r="S5" s="11">
        <v>4.9180000000000001</v>
      </c>
      <c r="T5" s="11">
        <v>4.7880000000000003</v>
      </c>
      <c r="U5" s="11">
        <v>4.74</v>
      </c>
      <c r="V5" s="11">
        <v>4.7300000000000004</v>
      </c>
      <c r="W5" s="29">
        <v>4.71</v>
      </c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5.21</v>
      </c>
      <c r="C6" s="11">
        <v>5.15</v>
      </c>
      <c r="D6" s="11">
        <v>5.28</v>
      </c>
      <c r="E6" s="11">
        <v>5.08</v>
      </c>
      <c r="F6" s="29">
        <v>5.07</v>
      </c>
      <c r="G6" s="25"/>
      <c r="H6" s="20">
        <v>5.27</v>
      </c>
      <c r="I6" s="11">
        <v>5.33</v>
      </c>
      <c r="J6" s="11">
        <v>5.23</v>
      </c>
      <c r="K6" s="11">
        <v>5.0199999999999996</v>
      </c>
      <c r="L6" s="29">
        <v>4.92</v>
      </c>
      <c r="M6" s="25"/>
      <c r="N6" s="20">
        <v>4.7699999999999996</v>
      </c>
      <c r="O6" s="11">
        <v>4.96</v>
      </c>
      <c r="P6" s="11">
        <v>4.96</v>
      </c>
      <c r="Q6" s="11">
        <v>4.96</v>
      </c>
      <c r="R6" s="11">
        <v>5.0209999999999999</v>
      </c>
      <c r="S6" s="11">
        <v>4.8869999999999996</v>
      </c>
      <c r="T6" s="11">
        <v>4.8090000000000002</v>
      </c>
      <c r="U6" s="11">
        <v>4.7699999999999996</v>
      </c>
      <c r="V6" s="11">
        <v>4.7220000000000004</v>
      </c>
      <c r="W6" s="29">
        <v>4.7519999999999998</v>
      </c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5.23</v>
      </c>
      <c r="C7" s="11">
        <v>5.28</v>
      </c>
      <c r="D7" s="11">
        <v>5.29</v>
      </c>
      <c r="E7" s="11">
        <v>5.19</v>
      </c>
      <c r="F7" s="29">
        <v>5.0999999999999996</v>
      </c>
      <c r="G7" s="25"/>
      <c r="H7" s="20">
        <v>5.18</v>
      </c>
      <c r="I7" s="11">
        <v>5.35</v>
      </c>
      <c r="J7" s="11">
        <v>5.29</v>
      </c>
      <c r="K7" s="11">
        <v>4.95</v>
      </c>
      <c r="L7" s="29">
        <v>4.78</v>
      </c>
      <c r="M7" s="25"/>
      <c r="N7" s="20">
        <v>4.7270000000000003</v>
      </c>
      <c r="O7" s="11">
        <v>4.8899999999999997</v>
      </c>
      <c r="P7" s="11">
        <v>4.95</v>
      </c>
      <c r="Q7" s="11">
        <v>4.95</v>
      </c>
      <c r="R7" s="11">
        <v>4.92</v>
      </c>
      <c r="S7" s="11">
        <v>4.82</v>
      </c>
      <c r="T7" s="11">
        <v>4.798</v>
      </c>
      <c r="U7" s="11">
        <v>4.7439999999999998</v>
      </c>
      <c r="V7" s="11">
        <v>4.7450000000000001</v>
      </c>
      <c r="W7" s="29">
        <v>4.7229999999999999</v>
      </c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5.19</v>
      </c>
      <c r="C8" s="11">
        <v>5.31</v>
      </c>
      <c r="D8" s="11">
        <v>5.18</v>
      </c>
      <c r="E8" s="11">
        <v>4.95</v>
      </c>
      <c r="F8" s="29">
        <v>4.82</v>
      </c>
      <c r="G8" s="25" t="s">
        <v>4</v>
      </c>
      <c r="H8" s="11">
        <v>5.29</v>
      </c>
      <c r="I8" s="11">
        <v>5.32</v>
      </c>
      <c r="J8" s="11">
        <v>5.21</v>
      </c>
      <c r="K8" s="11">
        <v>5.08</v>
      </c>
      <c r="L8" s="29">
        <v>5.14</v>
      </c>
      <c r="M8" s="25" t="s">
        <v>4</v>
      </c>
      <c r="N8" s="11">
        <v>4.8710000000000004</v>
      </c>
      <c r="O8" s="11">
        <v>4.9930000000000003</v>
      </c>
      <c r="P8" s="11">
        <v>4.99</v>
      </c>
      <c r="Q8" s="11">
        <v>4.92</v>
      </c>
      <c r="R8" s="11">
        <v>4.9180000000000001</v>
      </c>
      <c r="S8" s="11">
        <v>4.8390000000000004</v>
      </c>
      <c r="T8" s="11">
        <v>4.7990000000000004</v>
      </c>
      <c r="U8" s="11">
        <v>4.8529999999999998</v>
      </c>
      <c r="V8" s="11">
        <v>4.7880000000000003</v>
      </c>
      <c r="W8" s="29">
        <v>4.7149999999999999</v>
      </c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5.28</v>
      </c>
      <c r="C9" s="11">
        <v>5.35</v>
      </c>
      <c r="D9" s="11">
        <v>5.21</v>
      </c>
      <c r="E9" s="11">
        <v>4.97</v>
      </c>
      <c r="F9" s="29">
        <v>4.87</v>
      </c>
      <c r="G9" s="31"/>
      <c r="H9" s="11">
        <v>5.32</v>
      </c>
      <c r="I9" s="11">
        <v>5.3</v>
      </c>
      <c r="J9" s="11">
        <v>5.41</v>
      </c>
      <c r="K9" s="11">
        <v>5.19</v>
      </c>
      <c r="L9" s="29">
        <v>5.14</v>
      </c>
      <c r="M9" s="31"/>
      <c r="N9" s="11">
        <v>4.8719999999999999</v>
      </c>
      <c r="O9" s="11">
        <v>4.9550000000000001</v>
      </c>
      <c r="P9" s="11">
        <v>4.9569999999999999</v>
      </c>
      <c r="Q9" s="11">
        <v>4.9000000000000004</v>
      </c>
      <c r="R9" s="11">
        <v>4.8840000000000003</v>
      </c>
      <c r="S9" s="11">
        <v>4.9470000000000001</v>
      </c>
      <c r="T9" s="11">
        <v>4.8</v>
      </c>
      <c r="U9" s="11">
        <v>4.8289999999999997</v>
      </c>
      <c r="V9" s="11">
        <v>4.8099999999999996</v>
      </c>
      <c r="W9" s="29">
        <v>4.75</v>
      </c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5.41</v>
      </c>
      <c r="C10" s="32">
        <v>5.5</v>
      </c>
      <c r="D10" s="32">
        <v>5.2</v>
      </c>
      <c r="E10" s="32">
        <v>5.04</v>
      </c>
      <c r="F10" s="34">
        <v>5.01</v>
      </c>
      <c r="G10" s="23"/>
      <c r="H10" s="32">
        <v>5.39</v>
      </c>
      <c r="I10" s="32">
        <v>5.42</v>
      </c>
      <c r="J10" s="32">
        <v>5.33</v>
      </c>
      <c r="K10" s="32">
        <v>5.14</v>
      </c>
      <c r="L10" s="34">
        <v>5.17</v>
      </c>
      <c r="M10" s="23"/>
      <c r="N10" s="32">
        <v>4.8339999999999996</v>
      </c>
      <c r="O10" s="32">
        <v>4.93</v>
      </c>
      <c r="P10" s="32">
        <v>5.0199999999999996</v>
      </c>
      <c r="Q10" s="32">
        <v>4.93</v>
      </c>
      <c r="R10" s="32">
        <v>4.93</v>
      </c>
      <c r="S10" s="32">
        <v>4.8099999999999996</v>
      </c>
      <c r="T10" s="32">
        <v>4.78</v>
      </c>
      <c r="U10" s="32">
        <v>4.8499999999999996</v>
      </c>
      <c r="V10" s="32">
        <v>4.78</v>
      </c>
      <c r="W10" s="34">
        <v>4.76</v>
      </c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5.26</v>
      </c>
      <c r="C11" s="11">
        <v>5.35</v>
      </c>
      <c r="D11" s="11">
        <v>5.21</v>
      </c>
      <c r="E11" s="11">
        <v>5.09</v>
      </c>
      <c r="F11" s="29">
        <v>5.05</v>
      </c>
      <c r="G11" s="25"/>
      <c r="H11" s="11">
        <v>5.23</v>
      </c>
      <c r="I11" s="11">
        <v>5.24</v>
      </c>
      <c r="J11" s="11">
        <v>5.28</v>
      </c>
      <c r="K11" s="11">
        <v>5.2</v>
      </c>
      <c r="L11" s="29">
        <v>5.08</v>
      </c>
      <c r="M11" s="25"/>
      <c r="N11" s="11">
        <v>4.7949999999999999</v>
      </c>
      <c r="O11" s="11">
        <v>4.9859999999999998</v>
      </c>
      <c r="P11" s="11">
        <v>5.0449999999999999</v>
      </c>
      <c r="Q11" s="11">
        <v>4.92</v>
      </c>
      <c r="R11" s="11">
        <v>4.8600000000000003</v>
      </c>
      <c r="S11" s="11">
        <v>4.79</v>
      </c>
      <c r="T11" s="11">
        <v>4.7279999999999998</v>
      </c>
      <c r="U11" s="11">
        <v>4.8259999999999996</v>
      </c>
      <c r="V11" s="11">
        <v>4.7408000000000001</v>
      </c>
      <c r="W11" s="29">
        <v>4.8499999999999996</v>
      </c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5.3</v>
      </c>
      <c r="C12" s="21">
        <v>5.28</v>
      </c>
      <c r="D12" s="21">
        <v>5.12</v>
      </c>
      <c r="E12" s="21">
        <v>4.88</v>
      </c>
      <c r="F12" s="26">
        <v>4.96</v>
      </c>
      <c r="G12" s="33"/>
      <c r="H12" s="21">
        <v>5.2</v>
      </c>
      <c r="I12" s="21">
        <v>5.27</v>
      </c>
      <c r="J12" s="21">
        <v>5.3</v>
      </c>
      <c r="K12" s="21">
        <v>5.09</v>
      </c>
      <c r="L12" s="26">
        <v>5.18</v>
      </c>
      <c r="M12" s="33"/>
      <c r="N12" s="21">
        <v>4.87</v>
      </c>
      <c r="O12" s="21">
        <v>4.8860000000000001</v>
      </c>
      <c r="P12" s="21">
        <v>4.9790000000000001</v>
      </c>
      <c r="Q12" s="21">
        <v>4.9340000000000002</v>
      </c>
      <c r="R12" s="21">
        <v>4.8899999999999997</v>
      </c>
      <c r="S12" s="21">
        <v>4.8</v>
      </c>
      <c r="T12" s="21">
        <v>4.8</v>
      </c>
      <c r="U12" s="21">
        <v>4.83</v>
      </c>
      <c r="V12" s="21">
        <v>4.8099999999999996</v>
      </c>
      <c r="W12" s="26">
        <v>4.7699999999999996</v>
      </c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4.83</v>
      </c>
      <c r="C13" s="22">
        <v>4.99</v>
      </c>
      <c r="D13" s="22">
        <v>4.93</v>
      </c>
      <c r="E13" s="22">
        <v>4.72</v>
      </c>
      <c r="F13" s="27">
        <v>4.8</v>
      </c>
      <c r="G13" s="23" t="s">
        <v>54</v>
      </c>
      <c r="H13" s="22">
        <v>3.79</v>
      </c>
      <c r="I13" s="22">
        <v>3.92</v>
      </c>
      <c r="J13" s="22">
        <v>3.72</v>
      </c>
      <c r="K13" s="22">
        <v>3.55</v>
      </c>
      <c r="L13" s="27">
        <v>3.45</v>
      </c>
      <c r="M13" s="23" t="s">
        <v>56</v>
      </c>
      <c r="N13" s="22">
        <v>4.5410000000000004</v>
      </c>
      <c r="O13" s="22">
        <v>4.6440000000000001</v>
      </c>
      <c r="P13" s="22">
        <v>4.6920000000000002</v>
      </c>
      <c r="Q13" s="22">
        <v>4.7060000000000004</v>
      </c>
      <c r="R13" s="22">
        <v>4.742</v>
      </c>
      <c r="S13" s="22">
        <v>4.6779999999999999</v>
      </c>
      <c r="T13" s="22">
        <v>4.556</v>
      </c>
      <c r="U13" s="22">
        <v>4.4909999999999997</v>
      </c>
      <c r="V13" s="22">
        <v>4.5190000000000001</v>
      </c>
      <c r="W13" s="27">
        <v>4.4349999999999996</v>
      </c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4.96</v>
      </c>
      <c r="C14" s="24">
        <v>5.01</v>
      </c>
      <c r="D14" s="24">
        <v>4.91</v>
      </c>
      <c r="E14" s="24">
        <v>4.83</v>
      </c>
      <c r="F14" s="28">
        <v>4.8099999999999996</v>
      </c>
      <c r="G14" s="25"/>
      <c r="H14" s="24">
        <v>3.87</v>
      </c>
      <c r="I14" s="24">
        <v>3.85</v>
      </c>
      <c r="J14" s="24">
        <v>3.77</v>
      </c>
      <c r="K14" s="24">
        <v>3.53</v>
      </c>
      <c r="L14" s="28">
        <v>3.52</v>
      </c>
      <c r="M14" s="25"/>
      <c r="N14" s="24">
        <v>4.6420000000000003</v>
      </c>
      <c r="O14" s="24">
        <v>4.6130000000000004</v>
      </c>
      <c r="P14" s="24">
        <v>4.6790000000000003</v>
      </c>
      <c r="Q14" s="24">
        <v>4.6349999999999998</v>
      </c>
      <c r="R14" s="24">
        <v>4.6100000000000003</v>
      </c>
      <c r="S14" s="24">
        <v>4.625</v>
      </c>
      <c r="T14" s="24">
        <v>4.5670000000000002</v>
      </c>
      <c r="U14" s="24">
        <v>4.5359999999999996</v>
      </c>
      <c r="V14" s="24">
        <v>4.5</v>
      </c>
      <c r="W14" s="28">
        <v>4.46</v>
      </c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4.8099999999999996</v>
      </c>
      <c r="C15" s="24">
        <v>4.96</v>
      </c>
      <c r="D15" s="24">
        <v>4.95</v>
      </c>
      <c r="E15" s="24">
        <v>4.76</v>
      </c>
      <c r="F15" s="28">
        <v>4.8</v>
      </c>
      <c r="G15" s="25"/>
      <c r="H15" s="24">
        <v>3.98</v>
      </c>
      <c r="I15" s="24">
        <v>3.99</v>
      </c>
      <c r="J15" s="24">
        <v>3.74</v>
      </c>
      <c r="K15" s="24">
        <v>3.51</v>
      </c>
      <c r="L15" s="28">
        <v>3.46</v>
      </c>
      <c r="M15" s="25"/>
      <c r="N15" s="24">
        <v>4.5570000000000004</v>
      </c>
      <c r="O15" s="24">
        <v>4.5960000000000001</v>
      </c>
      <c r="P15" s="24">
        <v>4.6749999999999998</v>
      </c>
      <c r="Q15" s="24">
        <v>4.649</v>
      </c>
      <c r="R15" s="24">
        <v>4.6580000000000004</v>
      </c>
      <c r="S15" s="24">
        <v>4.5519999999999996</v>
      </c>
      <c r="T15" s="24">
        <v>4.5880000000000001</v>
      </c>
      <c r="U15" s="24">
        <v>4.4749999999999996</v>
      </c>
      <c r="V15" s="24">
        <v>4.5</v>
      </c>
      <c r="W15" s="28">
        <v>4.4800000000000004</v>
      </c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4.78</v>
      </c>
      <c r="C16" s="24">
        <v>4.87</v>
      </c>
      <c r="D16" s="24">
        <v>4.8600000000000003</v>
      </c>
      <c r="E16" s="24">
        <v>4.74</v>
      </c>
      <c r="F16" s="28">
        <v>4.76</v>
      </c>
      <c r="G16" s="25"/>
      <c r="H16" s="24">
        <v>3.9</v>
      </c>
      <c r="I16" s="24">
        <v>3.93</v>
      </c>
      <c r="J16" s="24">
        <v>3.79</v>
      </c>
      <c r="K16" s="24">
        <v>3.5</v>
      </c>
      <c r="L16" s="28">
        <v>3.57</v>
      </c>
      <c r="M16" s="25"/>
      <c r="N16" s="24">
        <v>4.5199999999999996</v>
      </c>
      <c r="O16" s="24">
        <v>4.5780000000000003</v>
      </c>
      <c r="P16" s="24">
        <v>4.6710000000000003</v>
      </c>
      <c r="Q16" s="24">
        <v>4.67</v>
      </c>
      <c r="R16" s="24">
        <v>4.67</v>
      </c>
      <c r="S16" s="24">
        <v>4.6500000000000004</v>
      </c>
      <c r="T16" s="24">
        <v>4.5599999999999996</v>
      </c>
      <c r="U16" s="24">
        <v>4.46</v>
      </c>
      <c r="V16" s="24">
        <v>4.49</v>
      </c>
      <c r="W16" s="28">
        <v>4.4800000000000004</v>
      </c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4.8099999999999996</v>
      </c>
      <c r="C17" s="24">
        <v>4.87</v>
      </c>
      <c r="D17" s="24">
        <v>4.84</v>
      </c>
      <c r="E17" s="24">
        <v>4.8099999999999996</v>
      </c>
      <c r="F17" s="28">
        <v>4.7300000000000004</v>
      </c>
      <c r="G17" s="25"/>
      <c r="H17" s="24">
        <v>3.84</v>
      </c>
      <c r="I17" s="24">
        <v>3.86</v>
      </c>
      <c r="J17" s="24">
        <v>3.76</v>
      </c>
      <c r="K17" s="24">
        <v>3.45</v>
      </c>
      <c r="L17" s="28">
        <v>3.43</v>
      </c>
      <c r="M17" s="25"/>
      <c r="N17" s="24">
        <v>4.5</v>
      </c>
      <c r="O17" s="24">
        <v>4.63</v>
      </c>
      <c r="P17" s="24">
        <v>4.76</v>
      </c>
      <c r="Q17" s="24">
        <v>4.7300000000000004</v>
      </c>
      <c r="R17" s="24">
        <v>4.5999999999999996</v>
      </c>
      <c r="S17" s="24">
        <v>4.6500000000000004</v>
      </c>
      <c r="T17" s="24">
        <v>4.5999999999999996</v>
      </c>
      <c r="U17" s="24">
        <v>4.47</v>
      </c>
      <c r="V17" s="24">
        <v>4.4800000000000004</v>
      </c>
      <c r="W17" s="28">
        <v>4.47</v>
      </c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4.83</v>
      </c>
      <c r="C18" s="24">
        <v>4.83</v>
      </c>
      <c r="D18" s="24">
        <v>4.75</v>
      </c>
      <c r="E18" s="24">
        <v>4.5599999999999996</v>
      </c>
      <c r="F18" s="28">
        <v>4.47</v>
      </c>
      <c r="G18" s="25" t="s">
        <v>61</v>
      </c>
      <c r="H18" s="24">
        <v>4.07</v>
      </c>
      <c r="I18" s="24">
        <v>4.17</v>
      </c>
      <c r="J18" s="24">
        <v>4.07</v>
      </c>
      <c r="K18" s="24">
        <v>3.95</v>
      </c>
      <c r="L18" s="28">
        <v>3.95</v>
      </c>
      <c r="M18" s="25" t="s">
        <v>57</v>
      </c>
      <c r="N18" s="24">
        <v>4.5999999999999996</v>
      </c>
      <c r="O18" s="24">
        <v>4.6900000000000004</v>
      </c>
      <c r="P18" s="24">
        <v>4.6900000000000004</v>
      </c>
      <c r="Q18" s="24">
        <v>4.68</v>
      </c>
      <c r="R18" s="24">
        <v>4.66</v>
      </c>
      <c r="S18" s="24">
        <v>4.5999999999999996</v>
      </c>
      <c r="T18" s="24">
        <v>4.59</v>
      </c>
      <c r="U18" s="24">
        <v>4.6500000000000004</v>
      </c>
      <c r="V18" s="24">
        <v>4.5599999999999996</v>
      </c>
      <c r="W18" s="28">
        <v>4.4800000000000004</v>
      </c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4.8499999999999996</v>
      </c>
      <c r="C19" s="24">
        <v>4.96</v>
      </c>
      <c r="D19" s="24">
        <v>4.8600000000000003</v>
      </c>
      <c r="E19" s="24">
        <v>4.5999999999999996</v>
      </c>
      <c r="F19" s="28">
        <v>4.47</v>
      </c>
      <c r="G19" s="25"/>
      <c r="H19" s="24">
        <v>4.07</v>
      </c>
      <c r="I19" s="24">
        <v>4.2</v>
      </c>
      <c r="J19" s="24">
        <v>4.16</v>
      </c>
      <c r="K19" s="24">
        <v>4.0199999999999996</v>
      </c>
      <c r="L19" s="28">
        <v>3.95</v>
      </c>
      <c r="M19" s="25"/>
      <c r="N19" s="24">
        <v>4.59</v>
      </c>
      <c r="O19" s="24">
        <v>4.63</v>
      </c>
      <c r="P19" s="24">
        <v>4.7</v>
      </c>
      <c r="Q19" s="24">
        <v>4.63</v>
      </c>
      <c r="R19" s="24">
        <v>4.6900000000000004</v>
      </c>
      <c r="S19" s="24">
        <v>4.58</v>
      </c>
      <c r="T19" s="24">
        <v>4.5599999999999996</v>
      </c>
      <c r="U19" s="24">
        <v>4.62</v>
      </c>
      <c r="V19" s="24">
        <v>4.5599999999999996</v>
      </c>
      <c r="W19" s="28">
        <v>4.46</v>
      </c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4.9800000000000004</v>
      </c>
      <c r="C20" s="24">
        <v>5.0199999999999996</v>
      </c>
      <c r="D20" s="24">
        <v>4.78</v>
      </c>
      <c r="E20" s="24">
        <v>4.62</v>
      </c>
      <c r="F20" s="28">
        <v>4.5999999999999996</v>
      </c>
      <c r="G20" s="25"/>
      <c r="H20" s="24">
        <v>4.12</v>
      </c>
      <c r="I20" s="24">
        <v>4.26</v>
      </c>
      <c r="J20" s="24">
        <v>4.1399999999999997</v>
      </c>
      <c r="K20" s="24">
        <v>3.99</v>
      </c>
      <c r="L20" s="28">
        <v>4</v>
      </c>
      <c r="M20" s="25"/>
      <c r="N20" s="24">
        <v>4.66</v>
      </c>
      <c r="O20" s="24">
        <v>4.62</v>
      </c>
      <c r="P20" s="24">
        <v>4.68</v>
      </c>
      <c r="Q20" s="24">
        <v>4.6900000000000004</v>
      </c>
      <c r="R20" s="24">
        <v>4.62</v>
      </c>
      <c r="S20" s="24">
        <v>4.5999999999999996</v>
      </c>
      <c r="T20" s="24">
        <v>4.57</v>
      </c>
      <c r="U20" s="24">
        <v>4.62</v>
      </c>
      <c r="V20" s="24">
        <v>4.55</v>
      </c>
      <c r="W20" s="28">
        <v>4.5</v>
      </c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4.92</v>
      </c>
      <c r="C21" s="24">
        <v>4.96</v>
      </c>
      <c r="D21" s="24">
        <v>4.8499999999999996</v>
      </c>
      <c r="E21" s="24">
        <v>4.66</v>
      </c>
      <c r="F21" s="28">
        <v>4.62</v>
      </c>
      <c r="G21" s="25"/>
      <c r="H21" s="24">
        <v>4.17</v>
      </c>
      <c r="I21" s="24">
        <v>4.16</v>
      </c>
      <c r="J21" s="24">
        <v>4.09</v>
      </c>
      <c r="K21" s="24">
        <v>4</v>
      </c>
      <c r="L21" s="28">
        <v>3.93</v>
      </c>
      <c r="M21" s="25"/>
      <c r="N21" s="24">
        <v>4.6100000000000003</v>
      </c>
      <c r="O21" s="24">
        <v>4.68</v>
      </c>
      <c r="P21" s="24">
        <v>4.6100000000000003</v>
      </c>
      <c r="Q21" s="24">
        <v>4.67</v>
      </c>
      <c r="R21" s="24">
        <v>4.67</v>
      </c>
      <c r="S21" s="24">
        <v>4.67</v>
      </c>
      <c r="T21" s="24">
        <v>4.57</v>
      </c>
      <c r="U21" s="24">
        <v>4.6500000000000004</v>
      </c>
      <c r="V21" s="24">
        <v>4.5599999999999996</v>
      </c>
      <c r="W21" s="28">
        <v>4.5</v>
      </c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4.96</v>
      </c>
      <c r="C22" s="24">
        <v>4.91</v>
      </c>
      <c r="D22" s="24">
        <v>4.74</v>
      </c>
      <c r="E22" s="24">
        <v>4.49</v>
      </c>
      <c r="F22" s="28">
        <v>4.5199999999999996</v>
      </c>
      <c r="G22" s="25"/>
      <c r="H22" s="24">
        <v>4.13</v>
      </c>
      <c r="I22" s="24">
        <v>4.21</v>
      </c>
      <c r="J22" s="24">
        <v>4.18</v>
      </c>
      <c r="K22" s="24">
        <v>4</v>
      </c>
      <c r="L22" s="28">
        <v>3.92</v>
      </c>
      <c r="M22" s="25"/>
      <c r="N22" s="24">
        <v>4.58</v>
      </c>
      <c r="O22" s="24">
        <v>4.6500000000000004</v>
      </c>
      <c r="P22" s="24">
        <v>4.6399999999999997</v>
      </c>
      <c r="Q22" s="24">
        <v>4.66</v>
      </c>
      <c r="R22" s="24">
        <v>4.66</v>
      </c>
      <c r="S22" s="24">
        <v>4.53</v>
      </c>
      <c r="T22" s="24">
        <v>4.49</v>
      </c>
      <c r="U22" s="24">
        <v>4.53</v>
      </c>
      <c r="V22" s="24">
        <v>4.45</v>
      </c>
      <c r="W22" s="28">
        <v>4.37</v>
      </c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0.38479999999999848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1.2975999999999983</v>
      </c>
      <c r="L25" s="193"/>
      <c r="M25" s="17" t="s">
        <v>13</v>
      </c>
      <c r="N25" s="17" t="s">
        <v>14</v>
      </c>
      <c r="O25" s="180" t="s">
        <v>15</v>
      </c>
      <c r="P25" s="180"/>
      <c r="Q25" s="193">
        <f>AVERAGE(N3:W12)-AVERAGE(N13:W22)</f>
        <v>0.25754800000000255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0.67093333333333072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0.93448559670781772</v>
      </c>
      <c r="L27" s="198"/>
      <c r="M27" s="17" t="s">
        <v>19</v>
      </c>
      <c r="N27" s="17" t="s">
        <v>20</v>
      </c>
      <c r="O27" s="197" t="s">
        <v>21</v>
      </c>
      <c r="P27" s="197"/>
      <c r="Q27" s="198">
        <f>(Q25/(0.975/Q26))</f>
        <v>0.39622769230769622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0.37999999999999989</v>
      </c>
      <c r="C31" s="67">
        <f t="shared" ref="C31:F31" si="0">C3-C13</f>
        <v>0.29000000000000004</v>
      </c>
      <c r="D31" s="67">
        <f t="shared" si="0"/>
        <v>0.33000000000000007</v>
      </c>
      <c r="E31" s="67">
        <f t="shared" si="0"/>
        <v>0.37999999999999989</v>
      </c>
      <c r="F31" s="68">
        <f t="shared" si="0"/>
        <v>0.29000000000000004</v>
      </c>
      <c r="G31" s="69" t="s">
        <v>54</v>
      </c>
      <c r="H31" s="22">
        <f>H3-H13</f>
        <v>1.4000000000000004</v>
      </c>
      <c r="I31" s="22">
        <f t="shared" ref="I31:L31" si="1">I3-I13</f>
        <v>1.4000000000000004</v>
      </c>
      <c r="J31" s="22">
        <f t="shared" si="1"/>
        <v>1.4199999999999995</v>
      </c>
      <c r="K31" s="22">
        <f t="shared" si="1"/>
        <v>1.4000000000000004</v>
      </c>
      <c r="L31" s="70">
        <f t="shared" si="1"/>
        <v>1.4699999999999998</v>
      </c>
      <c r="M31" s="69" t="s">
        <v>56</v>
      </c>
      <c r="N31" s="22">
        <f>N3-N13</f>
        <v>0.17099999999999937</v>
      </c>
      <c r="O31" s="22">
        <f t="shared" ref="O31:W31" si="2">O3-O13</f>
        <v>0.34299999999999997</v>
      </c>
      <c r="P31" s="22">
        <f t="shared" si="2"/>
        <v>-2.0000000000000462E-2</v>
      </c>
      <c r="Q31" s="22">
        <f t="shared" si="2"/>
        <v>0.33899999999999952</v>
      </c>
      <c r="R31" s="22">
        <f t="shared" si="2"/>
        <v>0.14599999999999991</v>
      </c>
      <c r="S31" s="22">
        <f t="shared" si="2"/>
        <v>0.15899999999999981</v>
      </c>
      <c r="T31" s="22">
        <f t="shared" si="2"/>
        <v>0.18799999999999972</v>
      </c>
      <c r="U31" s="22">
        <f t="shared" si="2"/>
        <v>0.22900000000000009</v>
      </c>
      <c r="V31" s="22">
        <f t="shared" si="2"/>
        <v>0.22100000000000009</v>
      </c>
      <c r="W31" s="70">
        <f t="shared" si="2"/>
        <v>0.23500000000000032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0.25999999999999979</v>
      </c>
      <c r="C32" s="54">
        <f t="shared" si="4"/>
        <v>0.35000000000000053</v>
      </c>
      <c r="D32" s="54">
        <f t="shared" si="4"/>
        <v>0.42999999999999972</v>
      </c>
      <c r="E32" s="54">
        <f t="shared" si="4"/>
        <v>0.37000000000000011</v>
      </c>
      <c r="F32" s="56">
        <f t="shared" si="4"/>
        <v>0.37000000000000011</v>
      </c>
      <c r="G32" s="71"/>
      <c r="H32" s="24">
        <f t="shared" ref="H32:L40" si="5">H4-H14</f>
        <v>1.3999999999999995</v>
      </c>
      <c r="I32" s="24">
        <f t="shared" si="5"/>
        <v>1.4199999999999995</v>
      </c>
      <c r="J32" s="24">
        <f t="shared" si="5"/>
        <v>1.4999999999999996</v>
      </c>
      <c r="K32" s="24">
        <f t="shared" si="5"/>
        <v>1.5100000000000002</v>
      </c>
      <c r="L32" s="72">
        <f t="shared" si="5"/>
        <v>1.4099999999999997</v>
      </c>
      <c r="M32" s="71"/>
      <c r="N32" s="22">
        <f t="shared" ref="N32:W40" si="6">N4-N14</f>
        <v>0.12099999999999955</v>
      </c>
      <c r="O32" s="22">
        <f t="shared" si="6"/>
        <v>0.26799999999999979</v>
      </c>
      <c r="P32" s="22">
        <f t="shared" si="6"/>
        <v>0.29999999999999982</v>
      </c>
      <c r="Q32" s="22">
        <f t="shared" si="6"/>
        <v>0.37600000000000033</v>
      </c>
      <c r="R32" s="22">
        <f t="shared" si="6"/>
        <v>0.40499999999999936</v>
      </c>
      <c r="S32" s="22">
        <f t="shared" si="6"/>
        <v>0.28300000000000036</v>
      </c>
      <c r="T32" s="22">
        <f t="shared" si="6"/>
        <v>0.24800000000000022</v>
      </c>
      <c r="U32" s="22">
        <f t="shared" si="6"/>
        <v>0.19000000000000039</v>
      </c>
      <c r="V32" s="22">
        <f t="shared" si="6"/>
        <v>0.23500000000000032</v>
      </c>
      <c r="W32" s="70">
        <f t="shared" si="6"/>
        <v>0.27500000000000036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0.44000000000000039</v>
      </c>
      <c r="C33" s="54">
        <f t="shared" si="4"/>
        <v>0.37999999999999989</v>
      </c>
      <c r="D33" s="54">
        <f t="shared" si="4"/>
        <v>0.46999999999999975</v>
      </c>
      <c r="E33" s="54">
        <f t="shared" si="4"/>
        <v>0.4300000000000006</v>
      </c>
      <c r="F33" s="56">
        <f t="shared" si="4"/>
        <v>0.28000000000000025</v>
      </c>
      <c r="G33" s="71"/>
      <c r="H33" s="24">
        <f t="shared" si="5"/>
        <v>1.3900000000000001</v>
      </c>
      <c r="I33" s="24">
        <f t="shared" si="5"/>
        <v>1.3899999999999997</v>
      </c>
      <c r="J33" s="24">
        <f t="shared" si="5"/>
        <v>1.5899999999999999</v>
      </c>
      <c r="K33" s="24">
        <f t="shared" si="5"/>
        <v>1.4900000000000002</v>
      </c>
      <c r="L33" s="72">
        <f t="shared" si="5"/>
        <v>1.3899999999999997</v>
      </c>
      <c r="M33" s="71"/>
      <c r="N33" s="22">
        <f t="shared" si="6"/>
        <v>0.17999999999999972</v>
      </c>
      <c r="O33" s="22">
        <f t="shared" si="6"/>
        <v>0.32000000000000028</v>
      </c>
      <c r="P33" s="22">
        <f t="shared" si="6"/>
        <v>0.35299999999999976</v>
      </c>
      <c r="Q33" s="22">
        <f t="shared" si="6"/>
        <v>0.34100000000000019</v>
      </c>
      <c r="R33" s="22">
        <f t="shared" si="6"/>
        <v>0.27499999999999947</v>
      </c>
      <c r="S33" s="22">
        <f t="shared" si="6"/>
        <v>0.36600000000000055</v>
      </c>
      <c r="T33" s="22">
        <f t="shared" si="6"/>
        <v>0.20000000000000018</v>
      </c>
      <c r="U33" s="22">
        <f t="shared" si="6"/>
        <v>0.26500000000000057</v>
      </c>
      <c r="V33" s="22">
        <f t="shared" si="6"/>
        <v>0.23000000000000043</v>
      </c>
      <c r="W33" s="70">
        <f t="shared" si="6"/>
        <v>0.22999999999999954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0.42999999999999972</v>
      </c>
      <c r="C34" s="54">
        <f t="shared" si="4"/>
        <v>0.28000000000000025</v>
      </c>
      <c r="D34" s="54">
        <f t="shared" si="4"/>
        <v>0.41999999999999993</v>
      </c>
      <c r="E34" s="54">
        <f t="shared" si="4"/>
        <v>0.33999999999999986</v>
      </c>
      <c r="F34" s="56">
        <f t="shared" si="4"/>
        <v>0.3100000000000005</v>
      </c>
      <c r="G34" s="71"/>
      <c r="H34" s="24">
        <f t="shared" si="5"/>
        <v>1.3699999999999997</v>
      </c>
      <c r="I34" s="24">
        <f t="shared" si="5"/>
        <v>1.4</v>
      </c>
      <c r="J34" s="24">
        <f t="shared" si="5"/>
        <v>1.4400000000000004</v>
      </c>
      <c r="K34" s="24">
        <f t="shared" si="5"/>
        <v>1.5199999999999996</v>
      </c>
      <c r="L34" s="72">
        <f t="shared" si="5"/>
        <v>1.35</v>
      </c>
      <c r="M34" s="71"/>
      <c r="N34" s="22">
        <f t="shared" si="6"/>
        <v>0.25</v>
      </c>
      <c r="O34" s="22">
        <f t="shared" si="6"/>
        <v>0.38199999999999967</v>
      </c>
      <c r="P34" s="22">
        <f t="shared" si="6"/>
        <v>0.2889999999999997</v>
      </c>
      <c r="Q34" s="22">
        <f t="shared" si="6"/>
        <v>0.29000000000000004</v>
      </c>
      <c r="R34" s="22">
        <f t="shared" si="6"/>
        <v>0.35099999999999998</v>
      </c>
      <c r="S34" s="22">
        <f t="shared" si="6"/>
        <v>0.23699999999999921</v>
      </c>
      <c r="T34" s="22">
        <f t="shared" si="6"/>
        <v>0.24900000000000055</v>
      </c>
      <c r="U34" s="22">
        <f t="shared" si="6"/>
        <v>0.30999999999999961</v>
      </c>
      <c r="V34" s="22">
        <f t="shared" si="6"/>
        <v>0.23200000000000021</v>
      </c>
      <c r="W34" s="70">
        <f t="shared" si="6"/>
        <v>0.27199999999999935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0.42000000000000082</v>
      </c>
      <c r="C35" s="54">
        <f t="shared" si="4"/>
        <v>0.41000000000000014</v>
      </c>
      <c r="D35" s="54">
        <f t="shared" si="4"/>
        <v>0.45000000000000018</v>
      </c>
      <c r="E35" s="54">
        <f t="shared" si="4"/>
        <v>0.38000000000000078</v>
      </c>
      <c r="F35" s="56">
        <f t="shared" si="4"/>
        <v>0.36999999999999922</v>
      </c>
      <c r="G35" s="71"/>
      <c r="H35" s="24">
        <f t="shared" si="5"/>
        <v>1.3399999999999999</v>
      </c>
      <c r="I35" s="24">
        <f t="shared" si="5"/>
        <v>1.4899999999999998</v>
      </c>
      <c r="J35" s="24">
        <f t="shared" si="5"/>
        <v>1.5300000000000002</v>
      </c>
      <c r="K35" s="24">
        <f t="shared" si="5"/>
        <v>1.5</v>
      </c>
      <c r="L35" s="72">
        <f t="shared" si="5"/>
        <v>1.35</v>
      </c>
      <c r="M35" s="71"/>
      <c r="N35" s="22">
        <f t="shared" si="6"/>
        <v>0.22700000000000031</v>
      </c>
      <c r="O35" s="22">
        <f t="shared" si="6"/>
        <v>0.25999999999999979</v>
      </c>
      <c r="P35" s="22">
        <f t="shared" si="6"/>
        <v>0.19000000000000039</v>
      </c>
      <c r="Q35" s="22">
        <f t="shared" si="6"/>
        <v>0.21999999999999975</v>
      </c>
      <c r="R35" s="22">
        <f t="shared" si="6"/>
        <v>0.32000000000000028</v>
      </c>
      <c r="S35" s="22">
        <f t="shared" si="6"/>
        <v>0.16999999999999993</v>
      </c>
      <c r="T35" s="22">
        <f t="shared" si="6"/>
        <v>0.1980000000000004</v>
      </c>
      <c r="U35" s="22">
        <f t="shared" si="6"/>
        <v>0.27400000000000002</v>
      </c>
      <c r="V35" s="22">
        <f t="shared" si="6"/>
        <v>0.26499999999999968</v>
      </c>
      <c r="W35" s="70">
        <f t="shared" si="6"/>
        <v>0.25300000000000011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0.36000000000000032</v>
      </c>
      <c r="C36" s="54">
        <f t="shared" si="4"/>
        <v>0.47999999999999954</v>
      </c>
      <c r="D36" s="54">
        <f t="shared" si="4"/>
        <v>0.42999999999999972</v>
      </c>
      <c r="E36" s="54">
        <f t="shared" si="4"/>
        <v>0.39000000000000057</v>
      </c>
      <c r="F36" s="56">
        <f t="shared" si="4"/>
        <v>0.35000000000000053</v>
      </c>
      <c r="G36" s="71" t="s">
        <v>55</v>
      </c>
      <c r="H36" s="24">
        <f t="shared" si="5"/>
        <v>1.2199999999999998</v>
      </c>
      <c r="I36" s="24">
        <f t="shared" si="5"/>
        <v>1.1500000000000004</v>
      </c>
      <c r="J36" s="24">
        <f t="shared" si="5"/>
        <v>1.1399999999999997</v>
      </c>
      <c r="K36" s="24">
        <f t="shared" si="5"/>
        <v>1.1299999999999999</v>
      </c>
      <c r="L36" s="72">
        <f t="shared" si="5"/>
        <v>1.1899999999999995</v>
      </c>
      <c r="M36" s="71" t="s">
        <v>57</v>
      </c>
      <c r="N36" s="22">
        <f t="shared" si="6"/>
        <v>0.2710000000000008</v>
      </c>
      <c r="O36" s="22">
        <f t="shared" si="6"/>
        <v>0.30299999999999994</v>
      </c>
      <c r="P36" s="22">
        <f t="shared" si="6"/>
        <v>0.29999999999999982</v>
      </c>
      <c r="Q36" s="22">
        <f t="shared" si="6"/>
        <v>0.24000000000000021</v>
      </c>
      <c r="R36" s="22">
        <f t="shared" si="6"/>
        <v>0.25800000000000001</v>
      </c>
      <c r="S36" s="22">
        <f t="shared" si="6"/>
        <v>0.23900000000000077</v>
      </c>
      <c r="T36" s="22">
        <f t="shared" si="6"/>
        <v>0.20900000000000052</v>
      </c>
      <c r="U36" s="22">
        <f t="shared" si="6"/>
        <v>0.2029999999999994</v>
      </c>
      <c r="V36" s="22">
        <f t="shared" si="6"/>
        <v>0.22800000000000065</v>
      </c>
      <c r="W36" s="70">
        <f t="shared" si="6"/>
        <v>0.23499999999999943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0.4300000000000006</v>
      </c>
      <c r="C37" s="54">
        <f t="shared" si="4"/>
        <v>0.38999999999999968</v>
      </c>
      <c r="D37" s="54">
        <f t="shared" si="4"/>
        <v>0.34999999999999964</v>
      </c>
      <c r="E37" s="54">
        <f t="shared" si="4"/>
        <v>0.37000000000000011</v>
      </c>
      <c r="F37" s="56">
        <f t="shared" si="4"/>
        <v>0.40000000000000036</v>
      </c>
      <c r="G37" s="71"/>
      <c r="H37" s="24">
        <f t="shared" si="5"/>
        <v>1.25</v>
      </c>
      <c r="I37" s="24">
        <f t="shared" si="5"/>
        <v>1.0999999999999996</v>
      </c>
      <c r="J37" s="24">
        <f t="shared" si="5"/>
        <v>1.25</v>
      </c>
      <c r="K37" s="24">
        <f t="shared" si="5"/>
        <v>1.1700000000000008</v>
      </c>
      <c r="L37" s="72">
        <f t="shared" si="5"/>
        <v>1.1899999999999995</v>
      </c>
      <c r="M37" s="71"/>
      <c r="N37" s="22">
        <f t="shared" si="6"/>
        <v>0.28200000000000003</v>
      </c>
      <c r="O37" s="22">
        <f t="shared" si="6"/>
        <v>0.32500000000000018</v>
      </c>
      <c r="P37" s="22">
        <f t="shared" si="6"/>
        <v>0.25699999999999967</v>
      </c>
      <c r="Q37" s="22">
        <f t="shared" si="6"/>
        <v>0.27000000000000046</v>
      </c>
      <c r="R37" s="22">
        <f t="shared" si="6"/>
        <v>0.19399999999999995</v>
      </c>
      <c r="S37" s="22">
        <f t="shared" si="6"/>
        <v>0.36699999999999999</v>
      </c>
      <c r="T37" s="22">
        <f t="shared" si="6"/>
        <v>0.24000000000000021</v>
      </c>
      <c r="U37" s="22">
        <f t="shared" si="6"/>
        <v>0.20899999999999963</v>
      </c>
      <c r="V37" s="22">
        <f t="shared" si="6"/>
        <v>0.25</v>
      </c>
      <c r="W37" s="70">
        <f t="shared" si="6"/>
        <v>0.29000000000000004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0.42999999999999972</v>
      </c>
      <c r="C38" s="54">
        <f t="shared" si="4"/>
        <v>0.48000000000000043</v>
      </c>
      <c r="D38" s="54">
        <f t="shared" si="4"/>
        <v>0.41999999999999993</v>
      </c>
      <c r="E38" s="54">
        <f t="shared" si="4"/>
        <v>0.41999999999999993</v>
      </c>
      <c r="F38" s="56">
        <f t="shared" si="4"/>
        <v>0.41000000000000014</v>
      </c>
      <c r="G38" s="71"/>
      <c r="H38" s="24">
        <f t="shared" si="5"/>
        <v>1.2699999999999996</v>
      </c>
      <c r="I38" s="24">
        <f t="shared" si="5"/>
        <v>1.1600000000000001</v>
      </c>
      <c r="J38" s="24">
        <f t="shared" si="5"/>
        <v>1.1900000000000004</v>
      </c>
      <c r="K38" s="24">
        <f t="shared" si="5"/>
        <v>1.1499999999999995</v>
      </c>
      <c r="L38" s="72">
        <f t="shared" si="5"/>
        <v>1.17</v>
      </c>
      <c r="M38" s="71"/>
      <c r="N38" s="22">
        <f t="shared" si="6"/>
        <v>0.17399999999999949</v>
      </c>
      <c r="O38" s="22">
        <f t="shared" si="6"/>
        <v>0.30999999999999961</v>
      </c>
      <c r="P38" s="22">
        <f t="shared" si="6"/>
        <v>0.33999999999999986</v>
      </c>
      <c r="Q38" s="22">
        <f t="shared" si="6"/>
        <v>0.23999999999999932</v>
      </c>
      <c r="R38" s="22">
        <f t="shared" si="6"/>
        <v>0.30999999999999961</v>
      </c>
      <c r="S38" s="22">
        <f t="shared" si="6"/>
        <v>0.20999999999999996</v>
      </c>
      <c r="T38" s="22">
        <f t="shared" si="6"/>
        <v>0.20999999999999996</v>
      </c>
      <c r="U38" s="22">
        <f t="shared" si="6"/>
        <v>0.22999999999999954</v>
      </c>
      <c r="V38" s="22">
        <f t="shared" si="6"/>
        <v>0.23000000000000043</v>
      </c>
      <c r="W38" s="70">
        <f t="shared" si="6"/>
        <v>0.25999999999999979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0.33999999999999986</v>
      </c>
      <c r="C39" s="54">
        <f t="shared" si="4"/>
        <v>0.38999999999999968</v>
      </c>
      <c r="D39" s="54">
        <f t="shared" si="4"/>
        <v>0.36000000000000032</v>
      </c>
      <c r="E39" s="54">
        <f t="shared" si="4"/>
        <v>0.42999999999999972</v>
      </c>
      <c r="F39" s="56">
        <f t="shared" si="4"/>
        <v>0.42999999999999972</v>
      </c>
      <c r="G39" s="71"/>
      <c r="H39" s="24">
        <f t="shared" si="5"/>
        <v>1.0600000000000005</v>
      </c>
      <c r="I39" s="24">
        <f t="shared" si="5"/>
        <v>1.08</v>
      </c>
      <c r="J39" s="24">
        <f t="shared" si="5"/>
        <v>1.1900000000000004</v>
      </c>
      <c r="K39" s="24">
        <f t="shared" si="5"/>
        <v>1.2000000000000002</v>
      </c>
      <c r="L39" s="72">
        <f t="shared" si="5"/>
        <v>1.1499999999999999</v>
      </c>
      <c r="M39" s="71"/>
      <c r="N39" s="22">
        <f t="shared" si="6"/>
        <v>0.18499999999999961</v>
      </c>
      <c r="O39" s="22">
        <f t="shared" si="6"/>
        <v>0.30600000000000005</v>
      </c>
      <c r="P39" s="22">
        <f t="shared" si="6"/>
        <v>0.43499999999999961</v>
      </c>
      <c r="Q39" s="22">
        <f t="shared" si="6"/>
        <v>0.25</v>
      </c>
      <c r="R39" s="22">
        <f t="shared" si="6"/>
        <v>0.19000000000000039</v>
      </c>
      <c r="S39" s="22">
        <f t="shared" si="6"/>
        <v>0.12000000000000011</v>
      </c>
      <c r="T39" s="22">
        <f t="shared" si="6"/>
        <v>0.15799999999999947</v>
      </c>
      <c r="U39" s="22">
        <f t="shared" si="6"/>
        <v>0.17599999999999927</v>
      </c>
      <c r="V39" s="22">
        <f t="shared" si="6"/>
        <v>0.18080000000000052</v>
      </c>
      <c r="W39" s="70">
        <f t="shared" si="6"/>
        <v>0.34999999999999964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0.33999999999999986</v>
      </c>
      <c r="C40" s="58">
        <f t="shared" si="4"/>
        <v>0.37000000000000011</v>
      </c>
      <c r="D40" s="58">
        <f t="shared" si="4"/>
        <v>0.37999999999999989</v>
      </c>
      <c r="E40" s="58">
        <f t="shared" si="4"/>
        <v>0.38999999999999968</v>
      </c>
      <c r="F40" s="59">
        <f t="shared" si="4"/>
        <v>0.44000000000000039</v>
      </c>
      <c r="G40" s="73"/>
      <c r="H40" s="36">
        <f t="shared" si="5"/>
        <v>1.0700000000000003</v>
      </c>
      <c r="I40" s="36">
        <f t="shared" si="5"/>
        <v>1.0599999999999996</v>
      </c>
      <c r="J40" s="36">
        <f t="shared" si="5"/>
        <v>1.1200000000000001</v>
      </c>
      <c r="K40" s="36">
        <f t="shared" si="5"/>
        <v>1.0899999999999999</v>
      </c>
      <c r="L40" s="74">
        <f t="shared" si="5"/>
        <v>1.2599999999999998</v>
      </c>
      <c r="M40" s="73"/>
      <c r="N40" s="36">
        <f t="shared" si="6"/>
        <v>0.29000000000000004</v>
      </c>
      <c r="O40" s="36">
        <f t="shared" si="6"/>
        <v>0.23599999999999977</v>
      </c>
      <c r="P40" s="36">
        <f t="shared" si="6"/>
        <v>0.33900000000000041</v>
      </c>
      <c r="Q40" s="36">
        <f t="shared" si="6"/>
        <v>0.27400000000000002</v>
      </c>
      <c r="R40" s="36">
        <f t="shared" si="6"/>
        <v>0.22999999999999954</v>
      </c>
      <c r="S40" s="36">
        <f t="shared" si="6"/>
        <v>0.26999999999999957</v>
      </c>
      <c r="T40" s="36">
        <f t="shared" si="6"/>
        <v>0.30999999999999961</v>
      </c>
      <c r="U40" s="36">
        <f t="shared" si="6"/>
        <v>0.29999999999999982</v>
      </c>
      <c r="V40" s="36">
        <f t="shared" si="6"/>
        <v>0.35999999999999943</v>
      </c>
      <c r="W40" s="74">
        <f t="shared" si="6"/>
        <v>0.39999999999999947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0.37040000000000006</v>
      </c>
      <c r="C41" s="64" t="s">
        <v>51</v>
      </c>
      <c r="D41" s="60">
        <f>MAX(B31:F35)-MIN(B31:F35)</f>
        <v>0.20999999999999996</v>
      </c>
      <c r="E41" s="64" t="s">
        <v>50</v>
      </c>
      <c r="F41" s="61">
        <f>B41/(0.975/E26)</f>
        <v>0.64582564102564122</v>
      </c>
      <c r="G41" s="82" t="s">
        <v>65</v>
      </c>
      <c r="H41" s="60">
        <f>AVERAGE(H31:L35)</f>
        <v>1.4347999999999999</v>
      </c>
      <c r="I41" s="64" t="s">
        <v>51</v>
      </c>
      <c r="J41" s="60">
        <f>MAX(H31:L35)-MIN(H31:L35)</f>
        <v>0.25</v>
      </c>
      <c r="K41" s="64" t="s">
        <v>50</v>
      </c>
      <c r="L41" s="61">
        <f>H41/(1.944/K26)</f>
        <v>1.0332921810699587</v>
      </c>
      <c r="M41" s="82" t="s">
        <v>65</v>
      </c>
      <c r="N41" s="60">
        <f>AVERAGE(N31:W35)</f>
        <v>0.25421999999999989</v>
      </c>
      <c r="O41" s="64" t="s">
        <v>51</v>
      </c>
      <c r="P41" s="60">
        <f>MAX(N31:W35)-MIN(N31:W35)</f>
        <v>0.42499999999999982</v>
      </c>
      <c r="Q41" s="64" t="s">
        <v>50</v>
      </c>
      <c r="R41" s="78">
        <f>N41/(0.975/Q26)</f>
        <v>0.3911076923076921</v>
      </c>
      <c r="S41" s="79" t="s">
        <v>60</v>
      </c>
      <c r="T41" s="80">
        <f>1-(P41/2*N41)</f>
        <v>0.94597825000000002</v>
      </c>
      <c r="U41" s="84" t="s">
        <v>62</v>
      </c>
      <c r="V41" s="86">
        <f>MAX(N31:W40)-MIN(N31:W40)</f>
        <v>0.45500000000000007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0.39849999999999997</v>
      </c>
      <c r="C42" s="65" t="s">
        <v>51</v>
      </c>
      <c r="D42" s="62">
        <f>MAX(B36:F40)-MIN(B36:F40)</f>
        <v>0.14000000000000057</v>
      </c>
      <c r="E42" s="65" t="s">
        <v>50</v>
      </c>
      <c r="F42" s="63">
        <f>B42/(0.975/E26)</f>
        <v>0.69482051282051283</v>
      </c>
      <c r="G42" s="83" t="s">
        <v>64</v>
      </c>
      <c r="H42" s="62">
        <f>AVERAGE(H37:L40)</f>
        <v>1.159</v>
      </c>
      <c r="I42" s="65" t="s">
        <v>51</v>
      </c>
      <c r="J42" s="62">
        <f>MAX(H36:L40)-MIN(H36:L40)</f>
        <v>0.20999999999999996</v>
      </c>
      <c r="K42" s="65" t="s">
        <v>50</v>
      </c>
      <c r="L42" s="63">
        <f>H42/(1.944/K26)</f>
        <v>0.83467078189300414</v>
      </c>
      <c r="M42" s="83" t="s">
        <v>64</v>
      </c>
      <c r="N42" s="62">
        <f>AVERAGE(N37:W40)</f>
        <v>0.26394499999999982</v>
      </c>
      <c r="O42" s="65" t="s">
        <v>51</v>
      </c>
      <c r="P42" s="62">
        <f>MAX(N36:W40)-MIN(N36:W40)</f>
        <v>0.3149999999999995</v>
      </c>
      <c r="Q42" s="65" t="s">
        <v>50</v>
      </c>
      <c r="R42" s="75">
        <f>N42/(0.975/Q26)</f>
        <v>0.40606923076923046</v>
      </c>
      <c r="S42" s="76" t="s">
        <v>60</v>
      </c>
      <c r="T42" s="81">
        <f>1-(P42/2*N42)</f>
        <v>0.95842866250000014</v>
      </c>
      <c r="U42" s="85" t="s">
        <v>63</v>
      </c>
      <c r="V42" s="87">
        <f>1-(V41/2*AVERAGE(N41:N42))</f>
        <v>0.94105873125000006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13" type="noConversion"/>
  <conditionalFormatting sqref="E25">
    <cfRule type="cellIs" dxfId="427" priority="7" operator="notBetween">
      <formula>0.2</formula>
      <formula>0.404</formula>
    </cfRule>
  </conditionalFormatting>
  <conditionalFormatting sqref="E27">
    <cfRule type="cellIs" dxfId="426" priority="8" operator="notBetween">
      <formula>0.38</formula>
      <formula>0.72</formula>
    </cfRule>
  </conditionalFormatting>
  <conditionalFormatting sqref="K25">
    <cfRule type="cellIs" dxfId="425" priority="6" operator="notBetween">
      <formula>0.77</formula>
      <formula>0.91</formula>
    </cfRule>
  </conditionalFormatting>
  <conditionalFormatting sqref="K27">
    <cfRule type="cellIs" dxfId="424" priority="5" operator="notBetween">
      <formula>0.68</formula>
      <formula>0.82</formula>
    </cfRule>
  </conditionalFormatting>
  <conditionalFormatting sqref="Q25">
    <cfRule type="cellIs" dxfId="423" priority="3" operator="notBetween">
      <formula>0.77</formula>
      <formula>0.91</formula>
    </cfRule>
  </conditionalFormatting>
  <conditionalFormatting sqref="Q27:R27">
    <cfRule type="cellIs" dxfId="422" priority="2" operator="notBetween">
      <formula>0.38</formula>
      <formula>0.72</formula>
    </cfRule>
  </conditionalFormatting>
  <conditionalFormatting sqref="AB25">
    <cfRule type="cellIs" dxfId="421" priority="4" operator="notBetween">
      <formula>0.77</formula>
      <formula>0.91</formula>
    </cfRule>
  </conditionalFormatting>
  <conditionalFormatting sqref="AB27:AC27">
    <cfRule type="cellIs" dxfId="420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CEC3-3630-4CFB-9520-81C594EC23D4}">
  <dimension ref="A1:AH43"/>
  <sheetViews>
    <sheetView topLeftCell="C1" zoomScale="120" zoomScaleNormal="120" workbookViewId="0">
      <selection activeCell="F23" sqref="F23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5.27</v>
      </c>
      <c r="C3" s="20">
        <v>5.3</v>
      </c>
      <c r="D3" s="20">
        <v>5.26</v>
      </c>
      <c r="E3" s="20">
        <v>5.2</v>
      </c>
      <c r="F3" s="30">
        <v>5.14</v>
      </c>
      <c r="G3" s="23" t="s">
        <v>3</v>
      </c>
      <c r="H3" s="20">
        <v>5.17</v>
      </c>
      <c r="I3" s="20">
        <v>5.26</v>
      </c>
      <c r="J3" s="20">
        <v>5.28</v>
      </c>
      <c r="K3" s="20">
        <v>5.01</v>
      </c>
      <c r="L3" s="30">
        <v>5.03</v>
      </c>
      <c r="M3" s="23" t="s">
        <v>3</v>
      </c>
      <c r="N3" s="20">
        <v>2.2320000000000002</v>
      </c>
      <c r="O3" s="20">
        <v>2.2730000000000001</v>
      </c>
      <c r="P3" s="20">
        <v>2.395</v>
      </c>
      <c r="Q3" s="20">
        <v>2.403</v>
      </c>
      <c r="R3" s="20">
        <v>2.3879999999999999</v>
      </c>
      <c r="S3" s="20">
        <v>2.4169999999999998</v>
      </c>
      <c r="T3" s="20">
        <v>2.46</v>
      </c>
      <c r="U3" s="20">
        <v>2.3889999999999998</v>
      </c>
      <c r="V3" s="20">
        <v>2.38</v>
      </c>
      <c r="W3" s="30">
        <v>2.2189999999999999</v>
      </c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5.26</v>
      </c>
      <c r="C4" s="11">
        <v>5.37</v>
      </c>
      <c r="D4" s="11">
        <v>5.28</v>
      </c>
      <c r="E4" s="11">
        <v>5.18</v>
      </c>
      <c r="F4" s="29">
        <v>5.12</v>
      </c>
      <c r="G4" s="25"/>
      <c r="H4" s="20">
        <v>5.21</v>
      </c>
      <c r="I4" s="11">
        <v>5.27</v>
      </c>
      <c r="J4" s="11">
        <v>5.27</v>
      </c>
      <c r="K4" s="11">
        <v>5.21</v>
      </c>
      <c r="L4" s="29">
        <v>5.21</v>
      </c>
      <c r="M4" s="25"/>
      <c r="N4" s="20">
        <v>2.262</v>
      </c>
      <c r="O4" s="11">
        <v>2.3460000000000001</v>
      </c>
      <c r="P4" s="11">
        <v>2.4169999999999998</v>
      </c>
      <c r="Q4" s="11">
        <v>2.3929999999999998</v>
      </c>
      <c r="R4" s="11">
        <v>2.359</v>
      </c>
      <c r="S4" s="11">
        <v>2.363</v>
      </c>
      <c r="T4" s="11">
        <v>2.3969999999999998</v>
      </c>
      <c r="U4" s="11">
        <v>2.399</v>
      </c>
      <c r="V4" s="11">
        <v>2.36</v>
      </c>
      <c r="W4" s="29">
        <v>2.2599999999999998</v>
      </c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5.25</v>
      </c>
      <c r="C5" s="11">
        <v>5.31</v>
      </c>
      <c r="D5" s="11">
        <v>5.24</v>
      </c>
      <c r="E5" s="11">
        <v>5.14</v>
      </c>
      <c r="F5" s="29">
        <v>5.16</v>
      </c>
      <c r="G5" s="25"/>
      <c r="H5" s="20">
        <v>5.26</v>
      </c>
      <c r="I5" s="11">
        <v>5.24</v>
      </c>
      <c r="J5" s="11">
        <v>5.19</v>
      </c>
      <c r="K5" s="11">
        <v>5.08</v>
      </c>
      <c r="L5" s="29">
        <v>5.18</v>
      </c>
      <c r="M5" s="25"/>
      <c r="N5" s="20">
        <v>2.2599999999999998</v>
      </c>
      <c r="O5" s="11">
        <v>2.3290000000000002</v>
      </c>
      <c r="P5" s="11">
        <v>2.3359999999999999</v>
      </c>
      <c r="Q5" s="11">
        <v>2.3439999999999999</v>
      </c>
      <c r="R5" s="11">
        <v>2.2999999999999998</v>
      </c>
      <c r="S5" s="11">
        <v>2.3540000000000001</v>
      </c>
      <c r="T5" s="11">
        <v>2.3450000000000002</v>
      </c>
      <c r="U5" s="11">
        <v>2.351</v>
      </c>
      <c r="V5" s="11">
        <v>2.2789999999999999</v>
      </c>
      <c r="W5" s="29">
        <v>2.2120000000000002</v>
      </c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5.22</v>
      </c>
      <c r="C6" s="11">
        <v>5.29</v>
      </c>
      <c r="D6" s="11">
        <v>5.18</v>
      </c>
      <c r="E6" s="11">
        <v>5.0999999999999996</v>
      </c>
      <c r="F6" s="29">
        <v>5.07</v>
      </c>
      <c r="G6" s="25"/>
      <c r="H6" s="20">
        <v>5.24</v>
      </c>
      <c r="I6" s="11">
        <v>5.22</v>
      </c>
      <c r="J6" s="11">
        <v>5.3</v>
      </c>
      <c r="K6" s="11">
        <v>5.0999999999999996</v>
      </c>
      <c r="L6" s="29">
        <v>5.15</v>
      </c>
      <c r="M6" s="25"/>
      <c r="N6" s="20">
        <v>2.3250000000000002</v>
      </c>
      <c r="O6" s="11">
        <v>2.3010000000000002</v>
      </c>
      <c r="P6" s="11">
        <v>2.3130000000000002</v>
      </c>
      <c r="Q6" s="11">
        <v>2.4079999999999999</v>
      </c>
      <c r="R6" s="11">
        <v>2.3959999999999999</v>
      </c>
      <c r="S6" s="11">
        <v>2.42</v>
      </c>
      <c r="T6" s="11">
        <v>2.4670000000000001</v>
      </c>
      <c r="U6" s="11">
        <v>2.3980000000000001</v>
      </c>
      <c r="V6" s="11">
        <v>2.3639999999999999</v>
      </c>
      <c r="W6" s="29">
        <v>2.2429999999999999</v>
      </c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5.19</v>
      </c>
      <c r="C7" s="11">
        <v>5.23</v>
      </c>
      <c r="D7" s="11">
        <v>5.27</v>
      </c>
      <c r="E7" s="11">
        <v>4.97</v>
      </c>
      <c r="F7" s="29">
        <v>5.0999999999999996</v>
      </c>
      <c r="G7" s="25"/>
      <c r="H7" s="20">
        <v>5.12</v>
      </c>
      <c r="I7" s="11">
        <v>5.23</v>
      </c>
      <c r="J7" s="11">
        <v>5.25</v>
      </c>
      <c r="K7" s="11">
        <v>5.04</v>
      </c>
      <c r="L7" s="29">
        <v>4.97</v>
      </c>
      <c r="M7" s="25"/>
      <c r="N7" s="20">
        <v>2.2570000000000001</v>
      </c>
      <c r="O7" s="11">
        <v>2.2829999999999999</v>
      </c>
      <c r="P7" s="11">
        <v>2.3769999999999998</v>
      </c>
      <c r="Q7" s="11">
        <v>2.3940000000000001</v>
      </c>
      <c r="R7" s="11">
        <v>2.4340000000000002</v>
      </c>
      <c r="S7" s="11">
        <v>2.4500000000000002</v>
      </c>
      <c r="T7" s="11">
        <v>2.456</v>
      </c>
      <c r="U7" s="11">
        <v>2.5110000000000001</v>
      </c>
      <c r="V7" s="11">
        <v>2.41</v>
      </c>
      <c r="W7" s="29">
        <v>2.2909999999999999</v>
      </c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5.19</v>
      </c>
      <c r="C8" s="11">
        <v>5.39</v>
      </c>
      <c r="D8" s="11">
        <v>5.15</v>
      </c>
      <c r="E8" s="11">
        <v>4.95</v>
      </c>
      <c r="F8" s="29">
        <v>4.93</v>
      </c>
      <c r="G8" s="25" t="s">
        <v>4</v>
      </c>
      <c r="H8" s="11">
        <v>5.19</v>
      </c>
      <c r="I8" s="11">
        <v>5.28</v>
      </c>
      <c r="J8" s="11">
        <v>5.2</v>
      </c>
      <c r="K8" s="11">
        <v>4.91</v>
      </c>
      <c r="L8" s="29">
        <v>4.93</v>
      </c>
      <c r="M8" s="25" t="s">
        <v>4</v>
      </c>
      <c r="N8" s="11">
        <v>2.3079999999999998</v>
      </c>
      <c r="O8" s="11">
        <v>2.363</v>
      </c>
      <c r="P8" s="11">
        <v>2.4079999999999999</v>
      </c>
      <c r="Q8" s="11">
        <v>2.4129999999999998</v>
      </c>
      <c r="R8" s="11">
        <v>2.379</v>
      </c>
      <c r="S8" s="11">
        <v>2.3690000000000002</v>
      </c>
      <c r="T8" s="11">
        <v>2.3580000000000001</v>
      </c>
      <c r="U8" s="11">
        <v>2.383</v>
      </c>
      <c r="V8" s="11">
        <v>2.2789999999999999</v>
      </c>
      <c r="W8" s="29">
        <v>2.2050000000000001</v>
      </c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5.27</v>
      </c>
      <c r="C9" s="11">
        <v>5.31</v>
      </c>
      <c r="D9" s="11">
        <v>5.23</v>
      </c>
      <c r="E9" s="11">
        <v>4.95</v>
      </c>
      <c r="F9" s="29">
        <v>4.91</v>
      </c>
      <c r="G9" s="31"/>
      <c r="H9" s="11">
        <v>5.21</v>
      </c>
      <c r="I9" s="11">
        <v>5.34</v>
      </c>
      <c r="J9" s="11">
        <v>5.24</v>
      </c>
      <c r="K9" s="11">
        <v>4.93</v>
      </c>
      <c r="L9" s="29">
        <v>5</v>
      </c>
      <c r="M9" s="31"/>
      <c r="N9" s="11">
        <v>2.2850000000000001</v>
      </c>
      <c r="O9" s="11">
        <v>2.3359999999999999</v>
      </c>
      <c r="P9" s="11">
        <v>2.367</v>
      </c>
      <c r="Q9" s="11">
        <v>2.3940000000000001</v>
      </c>
      <c r="R9" s="11">
        <v>2.39</v>
      </c>
      <c r="S9" s="11">
        <v>2.3650000000000002</v>
      </c>
      <c r="T9" s="11">
        <v>2.3620000000000001</v>
      </c>
      <c r="U9" s="11">
        <v>2.35</v>
      </c>
      <c r="V9" s="11">
        <v>2.3620000000000001</v>
      </c>
      <c r="W9" s="29">
        <v>2.2040000000000002</v>
      </c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5.18</v>
      </c>
      <c r="C10" s="32">
        <v>5.33</v>
      </c>
      <c r="D10" s="32">
        <v>5.14</v>
      </c>
      <c r="E10" s="32">
        <v>5</v>
      </c>
      <c r="F10" s="34">
        <v>4.9000000000000004</v>
      </c>
      <c r="G10" s="23"/>
      <c r="H10" s="32">
        <v>5.28</v>
      </c>
      <c r="I10" s="32">
        <v>5.33</v>
      </c>
      <c r="J10" s="32">
        <v>5.25</v>
      </c>
      <c r="K10" s="32">
        <v>5.01</v>
      </c>
      <c r="L10" s="34">
        <v>4.93</v>
      </c>
      <c r="M10" s="23"/>
      <c r="N10" s="32">
        <v>2.319</v>
      </c>
      <c r="O10" s="32">
        <v>2.379</v>
      </c>
      <c r="P10" s="32">
        <v>2.3450000000000002</v>
      </c>
      <c r="Q10" s="32">
        <v>2.3980000000000001</v>
      </c>
      <c r="R10" s="32">
        <v>2.3679999999999999</v>
      </c>
      <c r="S10" s="32">
        <v>2.339</v>
      </c>
      <c r="T10" s="32">
        <v>2.3679999999999999</v>
      </c>
      <c r="U10" s="32">
        <v>2.3479999999999999</v>
      </c>
      <c r="V10" s="32">
        <v>2.3330000000000002</v>
      </c>
      <c r="W10" s="34">
        <v>2.2040000000000002</v>
      </c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5.3</v>
      </c>
      <c r="C11" s="11">
        <v>5.24</v>
      </c>
      <c r="D11" s="11">
        <v>5.23</v>
      </c>
      <c r="E11" s="11">
        <v>5.0199999999999996</v>
      </c>
      <c r="F11" s="29">
        <v>5.03</v>
      </c>
      <c r="G11" s="25"/>
      <c r="H11" s="11">
        <v>5.3</v>
      </c>
      <c r="I11" s="11">
        <v>5.36</v>
      </c>
      <c r="J11" s="11">
        <v>5.29</v>
      </c>
      <c r="K11" s="11">
        <v>4.97</v>
      </c>
      <c r="L11" s="29">
        <v>4.91</v>
      </c>
      <c r="M11" s="25"/>
      <c r="N11" s="11">
        <v>2.3029999999999999</v>
      </c>
      <c r="O11" s="11">
        <v>2.331</v>
      </c>
      <c r="P11" s="11">
        <v>2.379</v>
      </c>
      <c r="Q11" s="11">
        <v>2.3820000000000001</v>
      </c>
      <c r="R11" s="11">
        <v>2.4039999999999999</v>
      </c>
      <c r="S11" s="11">
        <v>2.4129999999999998</v>
      </c>
      <c r="T11" s="11">
        <v>2.375</v>
      </c>
      <c r="U11" s="11">
        <v>2.3109999999999999</v>
      </c>
      <c r="V11" s="11">
        <v>2.2679999999999998</v>
      </c>
      <c r="W11" s="29">
        <v>2.2200000000000002</v>
      </c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5.28</v>
      </c>
      <c r="C12" s="21">
        <v>5.32</v>
      </c>
      <c r="D12" s="21">
        <v>5.28</v>
      </c>
      <c r="E12" s="21">
        <v>4.9800000000000004</v>
      </c>
      <c r="F12" s="26">
        <v>4.9800000000000004</v>
      </c>
      <c r="G12" s="33"/>
      <c r="H12" s="21">
        <v>5.18</v>
      </c>
      <c r="I12" s="21">
        <v>5.3</v>
      </c>
      <c r="J12" s="21">
        <v>5.18</v>
      </c>
      <c r="K12" s="21">
        <v>4.9800000000000004</v>
      </c>
      <c r="L12" s="26">
        <v>4.93</v>
      </c>
      <c r="M12" s="33"/>
      <c r="N12" s="21">
        <v>2.2970000000000002</v>
      </c>
      <c r="O12" s="21">
        <v>2.34</v>
      </c>
      <c r="P12" s="21">
        <v>2.3940000000000001</v>
      </c>
      <c r="Q12" s="21">
        <v>2.4049999999999998</v>
      </c>
      <c r="R12" s="21">
        <v>2.4169999999999998</v>
      </c>
      <c r="S12" s="21">
        <v>2.3460000000000001</v>
      </c>
      <c r="T12" s="21">
        <v>2.3809999999999998</v>
      </c>
      <c r="U12" s="21">
        <v>2.355</v>
      </c>
      <c r="V12" s="21">
        <v>2.2570000000000001</v>
      </c>
      <c r="W12" s="26">
        <v>2.2269999999999999</v>
      </c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4.9000000000000004</v>
      </c>
      <c r="C13" s="22">
        <v>4.97</v>
      </c>
      <c r="D13" s="22">
        <v>4.9000000000000004</v>
      </c>
      <c r="E13" s="22">
        <v>4.8099999999999996</v>
      </c>
      <c r="F13" s="27">
        <v>4.78</v>
      </c>
      <c r="G13" s="23" t="s">
        <v>54</v>
      </c>
      <c r="H13" s="22">
        <v>3.79</v>
      </c>
      <c r="I13" s="22">
        <v>3.89</v>
      </c>
      <c r="J13" s="22">
        <v>3.87</v>
      </c>
      <c r="K13" s="22">
        <v>3.72</v>
      </c>
      <c r="L13" s="27">
        <v>3.72</v>
      </c>
      <c r="M13" s="23" t="s">
        <v>56</v>
      </c>
      <c r="N13" s="22">
        <v>1.958</v>
      </c>
      <c r="O13" s="22">
        <v>2.0169999999999999</v>
      </c>
      <c r="P13" s="22">
        <v>2.0960000000000001</v>
      </c>
      <c r="Q13" s="22">
        <v>2.0870000000000002</v>
      </c>
      <c r="R13" s="22">
        <v>2.113</v>
      </c>
      <c r="S13" s="22">
        <v>2.1349999999999998</v>
      </c>
      <c r="T13" s="22">
        <v>2.1789999999999998</v>
      </c>
      <c r="U13" s="22">
        <v>2.1360000000000001</v>
      </c>
      <c r="V13" s="22">
        <v>2.1150000000000002</v>
      </c>
      <c r="W13" s="27">
        <v>2.0150000000000001</v>
      </c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4.95</v>
      </c>
      <c r="C14" s="24">
        <v>4.95</v>
      </c>
      <c r="D14" s="24">
        <v>4.9800000000000004</v>
      </c>
      <c r="E14" s="24">
        <v>4.7699999999999996</v>
      </c>
      <c r="F14" s="28">
        <v>4.74</v>
      </c>
      <c r="G14" s="25"/>
      <c r="H14" s="24">
        <v>3.9</v>
      </c>
      <c r="I14" s="24">
        <v>4</v>
      </c>
      <c r="J14" s="24">
        <v>3.83</v>
      </c>
      <c r="K14" s="24">
        <v>3.73</v>
      </c>
      <c r="L14" s="28">
        <v>3.77</v>
      </c>
      <c r="M14" s="25"/>
      <c r="N14" s="24">
        <v>1.996</v>
      </c>
      <c r="O14" s="24">
        <v>2.085</v>
      </c>
      <c r="P14" s="24">
        <v>2.14</v>
      </c>
      <c r="Q14" s="24">
        <v>2.129</v>
      </c>
      <c r="R14" s="24">
        <v>2.0819999999999999</v>
      </c>
      <c r="S14" s="24">
        <v>2.1230000000000002</v>
      </c>
      <c r="T14" s="24">
        <v>2.2149999999999999</v>
      </c>
      <c r="U14" s="24">
        <v>2.198</v>
      </c>
      <c r="V14" s="24">
        <v>2.1509999999999998</v>
      </c>
      <c r="W14" s="28">
        <v>1.998</v>
      </c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4.92</v>
      </c>
      <c r="C15" s="24">
        <v>4.97</v>
      </c>
      <c r="D15" s="24">
        <v>4.9400000000000004</v>
      </c>
      <c r="E15" s="24">
        <v>4.76</v>
      </c>
      <c r="F15" s="28">
        <v>4.7699999999999996</v>
      </c>
      <c r="G15" s="25"/>
      <c r="H15" s="24">
        <v>3.91</v>
      </c>
      <c r="I15" s="24">
        <v>3.91</v>
      </c>
      <c r="J15" s="24">
        <v>3.78</v>
      </c>
      <c r="K15" s="24">
        <v>3.65</v>
      </c>
      <c r="L15" s="28">
        <v>3.71</v>
      </c>
      <c r="M15" s="25"/>
      <c r="N15" s="24">
        <v>1.9950000000000001</v>
      </c>
      <c r="O15" s="24">
        <v>2.0390000000000001</v>
      </c>
      <c r="P15" s="24">
        <v>2.0960000000000001</v>
      </c>
      <c r="Q15" s="24">
        <v>2.0750000000000002</v>
      </c>
      <c r="R15" s="24">
        <v>2.0489999999999999</v>
      </c>
      <c r="S15" s="24">
        <v>2.0830000000000002</v>
      </c>
      <c r="T15" s="24">
        <v>2.1280000000000001</v>
      </c>
      <c r="U15" s="24">
        <v>2.16</v>
      </c>
      <c r="V15" s="24">
        <v>2.093</v>
      </c>
      <c r="W15" s="28">
        <v>1.9670000000000001</v>
      </c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4.8099999999999996</v>
      </c>
      <c r="C16" s="24">
        <v>4.8899999999999997</v>
      </c>
      <c r="D16" s="24">
        <v>4.8</v>
      </c>
      <c r="E16" s="24">
        <v>4.71</v>
      </c>
      <c r="F16" s="28">
        <v>4.6500000000000004</v>
      </c>
      <c r="G16" s="25"/>
      <c r="H16" s="24">
        <v>3.9</v>
      </c>
      <c r="I16" s="24">
        <v>3.9</v>
      </c>
      <c r="J16" s="24">
        <v>3.89</v>
      </c>
      <c r="K16" s="24">
        <v>3.76</v>
      </c>
      <c r="L16" s="28">
        <v>3.76</v>
      </c>
      <c r="M16" s="25"/>
      <c r="N16" s="24">
        <v>2</v>
      </c>
      <c r="O16" s="24">
        <v>2.069</v>
      </c>
      <c r="P16" s="24">
        <v>2.08</v>
      </c>
      <c r="Q16" s="24">
        <v>2.0859999999999999</v>
      </c>
      <c r="R16" s="24">
        <v>2.0670000000000002</v>
      </c>
      <c r="S16" s="24">
        <v>2.08</v>
      </c>
      <c r="T16" s="24">
        <v>2.1389999999999998</v>
      </c>
      <c r="U16" s="24">
        <v>2.121</v>
      </c>
      <c r="V16" s="24">
        <v>2.0870000000000002</v>
      </c>
      <c r="W16" s="28">
        <v>1.962</v>
      </c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4.8099999999999996</v>
      </c>
      <c r="C17" s="24">
        <v>4.83</v>
      </c>
      <c r="D17" s="24">
        <v>4.84</v>
      </c>
      <c r="E17" s="24">
        <v>4.6399999999999997</v>
      </c>
      <c r="F17" s="28">
        <v>4.6500000000000004</v>
      </c>
      <c r="G17" s="25"/>
      <c r="H17" s="24">
        <v>3.99</v>
      </c>
      <c r="I17" s="24">
        <v>3.93</v>
      </c>
      <c r="J17" s="24">
        <v>3.97</v>
      </c>
      <c r="K17" s="24">
        <v>3.75</v>
      </c>
      <c r="L17" s="28">
        <v>3.76</v>
      </c>
      <c r="M17" s="25"/>
      <c r="N17" s="24">
        <v>1.9370000000000001</v>
      </c>
      <c r="O17" s="24">
        <v>1.9910000000000001</v>
      </c>
      <c r="P17" s="24">
        <v>2.0150000000000001</v>
      </c>
      <c r="Q17" s="24">
        <v>2.004</v>
      </c>
      <c r="R17" s="24">
        <v>2.0230000000000001</v>
      </c>
      <c r="S17" s="24">
        <v>2</v>
      </c>
      <c r="T17" s="24">
        <v>1.988</v>
      </c>
      <c r="U17" s="24">
        <v>2.0169999999999999</v>
      </c>
      <c r="V17" s="24">
        <v>1.917</v>
      </c>
      <c r="W17" s="28">
        <v>1.865</v>
      </c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4.82</v>
      </c>
      <c r="C18" s="24">
        <v>4.99</v>
      </c>
      <c r="D18" s="24">
        <v>4.79</v>
      </c>
      <c r="E18" s="24">
        <v>4.68</v>
      </c>
      <c r="F18" s="28">
        <v>4.4800000000000004</v>
      </c>
      <c r="G18" s="25" t="s">
        <v>61</v>
      </c>
      <c r="H18" s="24">
        <v>4.09</v>
      </c>
      <c r="I18" s="24">
        <v>4.21</v>
      </c>
      <c r="J18" s="24">
        <v>4.04</v>
      </c>
      <c r="K18" s="24">
        <v>3.84</v>
      </c>
      <c r="L18" s="28">
        <v>3.82</v>
      </c>
      <c r="M18" s="25" t="s">
        <v>57</v>
      </c>
      <c r="N18" s="24">
        <v>2.0289999999999999</v>
      </c>
      <c r="O18" s="24">
        <v>2.0550000000000002</v>
      </c>
      <c r="P18" s="24">
        <v>2.1040000000000001</v>
      </c>
      <c r="Q18" s="24">
        <v>2.113</v>
      </c>
      <c r="R18" s="24">
        <v>2.1150000000000002</v>
      </c>
      <c r="S18" s="24">
        <v>2.1320000000000001</v>
      </c>
      <c r="T18" s="24">
        <v>2.093</v>
      </c>
      <c r="U18" s="24">
        <v>2.085</v>
      </c>
      <c r="V18" s="24">
        <v>1.986</v>
      </c>
      <c r="W18" s="28">
        <v>1.94</v>
      </c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4.84</v>
      </c>
      <c r="C19" s="24">
        <v>4.96</v>
      </c>
      <c r="D19" s="24">
        <v>4.87</v>
      </c>
      <c r="E19" s="24">
        <v>4.53</v>
      </c>
      <c r="F19" s="28">
        <v>4.45</v>
      </c>
      <c r="G19" s="25"/>
      <c r="H19" s="24">
        <v>4.09</v>
      </c>
      <c r="I19" s="24">
        <v>4.17</v>
      </c>
      <c r="J19" s="24">
        <v>4.03</v>
      </c>
      <c r="K19" s="24">
        <v>3.71</v>
      </c>
      <c r="L19" s="28">
        <v>3.76</v>
      </c>
      <c r="M19" s="25"/>
      <c r="N19" s="24">
        <v>2.036</v>
      </c>
      <c r="O19" s="24">
        <v>2.073</v>
      </c>
      <c r="P19" s="24">
        <v>2.121</v>
      </c>
      <c r="Q19" s="24">
        <v>2.145</v>
      </c>
      <c r="R19" s="24">
        <v>2.1110000000000002</v>
      </c>
      <c r="S19" s="24">
        <v>2.11</v>
      </c>
      <c r="T19" s="24">
        <v>2.12</v>
      </c>
      <c r="U19" s="24">
        <v>2.0819999999999999</v>
      </c>
      <c r="V19" s="24">
        <v>2.012</v>
      </c>
      <c r="W19" s="28">
        <v>1.8959999999999999</v>
      </c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4.79</v>
      </c>
      <c r="C20" s="24">
        <v>4.8899999999999997</v>
      </c>
      <c r="D20" s="24">
        <v>4.78</v>
      </c>
      <c r="E20" s="24">
        <v>4.57</v>
      </c>
      <c r="F20" s="28">
        <v>4.45</v>
      </c>
      <c r="G20" s="25"/>
      <c r="H20" s="24">
        <v>4.16</v>
      </c>
      <c r="I20" s="24">
        <v>4.1500000000000004</v>
      </c>
      <c r="J20" s="24">
        <v>4.03</v>
      </c>
      <c r="K20" s="24">
        <v>3.75</v>
      </c>
      <c r="L20" s="28">
        <v>3.75</v>
      </c>
      <c r="M20" s="25"/>
      <c r="N20" s="24">
        <v>2.0310000000000001</v>
      </c>
      <c r="O20" s="24">
        <v>2.0960000000000001</v>
      </c>
      <c r="P20" s="24">
        <v>2.0840000000000001</v>
      </c>
      <c r="Q20" s="24">
        <v>2.1480000000000001</v>
      </c>
      <c r="R20" s="24">
        <v>2.0910000000000002</v>
      </c>
      <c r="S20" s="24">
        <v>2.137</v>
      </c>
      <c r="T20" s="24">
        <v>2.1259999999999999</v>
      </c>
      <c r="U20" s="24">
        <v>2.125</v>
      </c>
      <c r="V20" s="24">
        <v>2.0739999999999998</v>
      </c>
      <c r="W20" s="28">
        <v>1.909</v>
      </c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4.88</v>
      </c>
      <c r="C21" s="24">
        <v>4.8600000000000003</v>
      </c>
      <c r="D21" s="24">
        <v>4.78</v>
      </c>
      <c r="E21" s="24">
        <v>4.59</v>
      </c>
      <c r="F21" s="28">
        <v>4.62</v>
      </c>
      <c r="G21" s="25"/>
      <c r="H21" s="24">
        <v>4.17</v>
      </c>
      <c r="I21" s="24">
        <v>4.2300000000000004</v>
      </c>
      <c r="J21" s="24">
        <v>4.0999999999999996</v>
      </c>
      <c r="K21" s="24">
        <v>3.88</v>
      </c>
      <c r="L21" s="28">
        <v>3.8</v>
      </c>
      <c r="M21" s="25"/>
      <c r="N21" s="24">
        <v>2.0550000000000002</v>
      </c>
      <c r="O21" s="24">
        <v>2.06</v>
      </c>
      <c r="P21" s="24">
        <v>2.093</v>
      </c>
      <c r="Q21" s="24">
        <v>2.1269999999999998</v>
      </c>
      <c r="R21" s="24">
        <v>2.145</v>
      </c>
      <c r="S21" s="24">
        <v>2.105</v>
      </c>
      <c r="T21" s="24">
        <v>2.1070000000000002</v>
      </c>
      <c r="U21" s="24">
        <v>2.0830000000000002</v>
      </c>
      <c r="V21" s="24">
        <v>2.0299999999999998</v>
      </c>
      <c r="W21" s="28">
        <v>1.962</v>
      </c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4.88</v>
      </c>
      <c r="C22" s="24">
        <v>4.95</v>
      </c>
      <c r="D22" s="24">
        <v>4.8099999999999996</v>
      </c>
      <c r="E22" s="24">
        <v>4.55</v>
      </c>
      <c r="F22" s="28">
        <v>4.5</v>
      </c>
      <c r="G22" s="25"/>
      <c r="H22" s="24">
        <v>4.16</v>
      </c>
      <c r="I22" s="24">
        <v>4.32</v>
      </c>
      <c r="J22" s="24">
        <v>4.09</v>
      </c>
      <c r="K22" s="24">
        <v>3.94</v>
      </c>
      <c r="L22" s="28">
        <v>3.9</v>
      </c>
      <c r="M22" s="25"/>
      <c r="N22" s="24">
        <v>1.988</v>
      </c>
      <c r="O22" s="24">
        <v>2.0790000000000002</v>
      </c>
      <c r="P22" s="24">
        <v>2.1320000000000001</v>
      </c>
      <c r="Q22" s="24">
        <v>2.1240000000000001</v>
      </c>
      <c r="R22" s="24">
        <v>2.113</v>
      </c>
      <c r="S22" s="24">
        <v>2.1030000000000002</v>
      </c>
      <c r="T22" s="24">
        <v>2.113</v>
      </c>
      <c r="U22" s="24">
        <v>2.105</v>
      </c>
      <c r="V22" s="24">
        <v>2.0329999999999999</v>
      </c>
      <c r="W22" s="28">
        <v>1.958</v>
      </c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0.39079999999999959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1.2388000000000012</v>
      </c>
      <c r="L25" s="193"/>
      <c r="M25" s="17" t="s">
        <v>13</v>
      </c>
      <c r="N25" s="17" t="s">
        <v>14</v>
      </c>
      <c r="O25" s="180" t="s">
        <v>15</v>
      </c>
      <c r="P25" s="180"/>
      <c r="Q25" s="193">
        <f>AVERAGE(N3:W12)-AVERAGE(N13:W22)</f>
        <v>0.28010999999999964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0.68139487179487113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0.89213991769547418</v>
      </c>
      <c r="L27" s="198"/>
      <c r="M27" s="17" t="s">
        <v>19</v>
      </c>
      <c r="N27" s="17" t="s">
        <v>20</v>
      </c>
      <c r="O27" s="197" t="s">
        <v>21</v>
      </c>
      <c r="P27" s="197"/>
      <c r="Q27" s="198">
        <f>(Q25/(0.975/Q26))</f>
        <v>0.43093846153846099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0.36999999999999922</v>
      </c>
      <c r="C31" s="67">
        <f t="shared" ref="C31:F31" si="0">C3-C13</f>
        <v>0.33000000000000007</v>
      </c>
      <c r="D31" s="67">
        <f t="shared" si="0"/>
        <v>0.35999999999999943</v>
      </c>
      <c r="E31" s="67">
        <f t="shared" si="0"/>
        <v>0.39000000000000057</v>
      </c>
      <c r="F31" s="68">
        <f t="shared" si="0"/>
        <v>0.35999999999999943</v>
      </c>
      <c r="G31" s="69" t="s">
        <v>54</v>
      </c>
      <c r="H31" s="22">
        <f>H3-H13</f>
        <v>1.38</v>
      </c>
      <c r="I31" s="22">
        <f t="shared" ref="I31:L31" si="1">I3-I13</f>
        <v>1.3699999999999997</v>
      </c>
      <c r="J31" s="22">
        <f t="shared" si="1"/>
        <v>1.4100000000000001</v>
      </c>
      <c r="K31" s="22">
        <f t="shared" si="1"/>
        <v>1.2899999999999996</v>
      </c>
      <c r="L31" s="70">
        <f t="shared" si="1"/>
        <v>1.31</v>
      </c>
      <c r="M31" s="69" t="s">
        <v>56</v>
      </c>
      <c r="N31" s="22">
        <f>N3-N13</f>
        <v>0.27400000000000024</v>
      </c>
      <c r="O31" s="22">
        <f t="shared" ref="O31:W31" si="2">O3-O13</f>
        <v>0.25600000000000023</v>
      </c>
      <c r="P31" s="22">
        <f t="shared" si="2"/>
        <v>0.29899999999999993</v>
      </c>
      <c r="Q31" s="22">
        <f t="shared" si="2"/>
        <v>0.31599999999999984</v>
      </c>
      <c r="R31" s="22">
        <f t="shared" si="2"/>
        <v>0.27499999999999991</v>
      </c>
      <c r="S31" s="22">
        <f t="shared" si="2"/>
        <v>0.28200000000000003</v>
      </c>
      <c r="T31" s="22">
        <f t="shared" si="2"/>
        <v>0.28100000000000014</v>
      </c>
      <c r="U31" s="22">
        <f t="shared" si="2"/>
        <v>0.25299999999999967</v>
      </c>
      <c r="V31" s="22">
        <f t="shared" si="2"/>
        <v>0.26499999999999968</v>
      </c>
      <c r="W31" s="70">
        <f t="shared" si="2"/>
        <v>0.20399999999999974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0.30999999999999961</v>
      </c>
      <c r="C32" s="54">
        <f t="shared" si="4"/>
        <v>0.41999999999999993</v>
      </c>
      <c r="D32" s="54">
        <f t="shared" si="4"/>
        <v>0.29999999999999982</v>
      </c>
      <c r="E32" s="54">
        <f t="shared" si="4"/>
        <v>0.41000000000000014</v>
      </c>
      <c r="F32" s="56">
        <f t="shared" si="4"/>
        <v>0.37999999999999989</v>
      </c>
      <c r="G32" s="71"/>
      <c r="H32" s="24">
        <f t="shared" ref="H32:L40" si="5">H4-H14</f>
        <v>1.31</v>
      </c>
      <c r="I32" s="24">
        <f t="shared" si="5"/>
        <v>1.2699999999999996</v>
      </c>
      <c r="J32" s="24">
        <f t="shared" si="5"/>
        <v>1.4399999999999995</v>
      </c>
      <c r="K32" s="24">
        <f t="shared" si="5"/>
        <v>1.48</v>
      </c>
      <c r="L32" s="72">
        <f t="shared" si="5"/>
        <v>1.44</v>
      </c>
      <c r="M32" s="71"/>
      <c r="N32" s="22">
        <f t="shared" ref="N32:W40" si="6">N4-N14</f>
        <v>0.26600000000000001</v>
      </c>
      <c r="O32" s="22">
        <f t="shared" si="6"/>
        <v>0.26100000000000012</v>
      </c>
      <c r="P32" s="22">
        <f t="shared" si="6"/>
        <v>0.27699999999999969</v>
      </c>
      <c r="Q32" s="22">
        <f t="shared" si="6"/>
        <v>0.26399999999999979</v>
      </c>
      <c r="R32" s="22">
        <f t="shared" si="6"/>
        <v>0.27700000000000014</v>
      </c>
      <c r="S32" s="22">
        <f t="shared" si="6"/>
        <v>0.23999999999999977</v>
      </c>
      <c r="T32" s="22">
        <f t="shared" si="6"/>
        <v>0.18199999999999994</v>
      </c>
      <c r="U32" s="22">
        <f t="shared" si="6"/>
        <v>0.20100000000000007</v>
      </c>
      <c r="V32" s="22">
        <f t="shared" si="6"/>
        <v>0.20900000000000007</v>
      </c>
      <c r="W32" s="70">
        <f t="shared" si="6"/>
        <v>0.26199999999999979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0.33000000000000007</v>
      </c>
      <c r="C33" s="54">
        <f t="shared" si="4"/>
        <v>0.33999999999999986</v>
      </c>
      <c r="D33" s="54">
        <f t="shared" si="4"/>
        <v>0.29999999999999982</v>
      </c>
      <c r="E33" s="54">
        <f t="shared" si="4"/>
        <v>0.37999999999999989</v>
      </c>
      <c r="F33" s="56">
        <f t="shared" si="4"/>
        <v>0.39000000000000057</v>
      </c>
      <c r="G33" s="71"/>
      <c r="H33" s="24">
        <f t="shared" si="5"/>
        <v>1.3499999999999996</v>
      </c>
      <c r="I33" s="24">
        <f t="shared" si="5"/>
        <v>1.33</v>
      </c>
      <c r="J33" s="24">
        <f t="shared" si="5"/>
        <v>1.4100000000000006</v>
      </c>
      <c r="K33" s="24">
        <f t="shared" si="5"/>
        <v>1.4300000000000002</v>
      </c>
      <c r="L33" s="72">
        <f t="shared" si="5"/>
        <v>1.4699999999999998</v>
      </c>
      <c r="M33" s="71"/>
      <c r="N33" s="22">
        <f t="shared" si="6"/>
        <v>0.26499999999999968</v>
      </c>
      <c r="O33" s="22">
        <f t="shared" si="6"/>
        <v>0.29000000000000004</v>
      </c>
      <c r="P33" s="22">
        <f t="shared" si="6"/>
        <v>0.23999999999999977</v>
      </c>
      <c r="Q33" s="22">
        <f t="shared" si="6"/>
        <v>0.26899999999999968</v>
      </c>
      <c r="R33" s="22">
        <f t="shared" si="6"/>
        <v>0.25099999999999989</v>
      </c>
      <c r="S33" s="22">
        <f t="shared" si="6"/>
        <v>0.27099999999999991</v>
      </c>
      <c r="T33" s="22">
        <f t="shared" si="6"/>
        <v>0.21700000000000008</v>
      </c>
      <c r="U33" s="22">
        <f t="shared" si="6"/>
        <v>0.19099999999999984</v>
      </c>
      <c r="V33" s="22">
        <f t="shared" si="6"/>
        <v>0.18599999999999994</v>
      </c>
      <c r="W33" s="70">
        <f t="shared" si="6"/>
        <v>0.24500000000000011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0.41000000000000014</v>
      </c>
      <c r="C34" s="54">
        <f t="shared" si="4"/>
        <v>0.40000000000000036</v>
      </c>
      <c r="D34" s="54">
        <f t="shared" si="4"/>
        <v>0.37999999999999989</v>
      </c>
      <c r="E34" s="54">
        <f t="shared" si="4"/>
        <v>0.38999999999999968</v>
      </c>
      <c r="F34" s="56">
        <f t="shared" si="4"/>
        <v>0.41999999999999993</v>
      </c>
      <c r="G34" s="71"/>
      <c r="H34" s="24">
        <f t="shared" si="5"/>
        <v>1.3400000000000003</v>
      </c>
      <c r="I34" s="24">
        <f t="shared" si="5"/>
        <v>1.3199999999999998</v>
      </c>
      <c r="J34" s="24">
        <f t="shared" si="5"/>
        <v>1.4099999999999997</v>
      </c>
      <c r="K34" s="24">
        <f t="shared" si="5"/>
        <v>1.3399999999999999</v>
      </c>
      <c r="L34" s="72">
        <f t="shared" si="5"/>
        <v>1.3900000000000006</v>
      </c>
      <c r="M34" s="71"/>
      <c r="N34" s="22">
        <f t="shared" si="6"/>
        <v>0.32500000000000018</v>
      </c>
      <c r="O34" s="22">
        <f t="shared" si="6"/>
        <v>0.23200000000000021</v>
      </c>
      <c r="P34" s="22">
        <f t="shared" si="6"/>
        <v>0.2330000000000001</v>
      </c>
      <c r="Q34" s="22">
        <f t="shared" si="6"/>
        <v>0.32200000000000006</v>
      </c>
      <c r="R34" s="22">
        <f t="shared" si="6"/>
        <v>0.32899999999999974</v>
      </c>
      <c r="S34" s="22">
        <f t="shared" si="6"/>
        <v>0.33999999999999986</v>
      </c>
      <c r="T34" s="22">
        <f t="shared" si="6"/>
        <v>0.32800000000000029</v>
      </c>
      <c r="U34" s="22">
        <f t="shared" si="6"/>
        <v>0.27700000000000014</v>
      </c>
      <c r="V34" s="22">
        <f t="shared" si="6"/>
        <v>0.27699999999999969</v>
      </c>
      <c r="W34" s="70">
        <f t="shared" si="6"/>
        <v>0.28099999999999992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0.38000000000000078</v>
      </c>
      <c r="C35" s="54">
        <f t="shared" si="4"/>
        <v>0.40000000000000036</v>
      </c>
      <c r="D35" s="54">
        <f t="shared" si="4"/>
        <v>0.42999999999999972</v>
      </c>
      <c r="E35" s="54">
        <f t="shared" si="4"/>
        <v>0.33000000000000007</v>
      </c>
      <c r="F35" s="56">
        <f t="shared" si="4"/>
        <v>0.44999999999999929</v>
      </c>
      <c r="G35" s="71"/>
      <c r="H35" s="24">
        <f t="shared" si="5"/>
        <v>1.1299999999999999</v>
      </c>
      <c r="I35" s="24">
        <f t="shared" si="5"/>
        <v>1.3000000000000003</v>
      </c>
      <c r="J35" s="24">
        <f t="shared" si="5"/>
        <v>1.2799999999999998</v>
      </c>
      <c r="K35" s="24">
        <f t="shared" si="5"/>
        <v>1.29</v>
      </c>
      <c r="L35" s="72">
        <f t="shared" si="5"/>
        <v>1.21</v>
      </c>
      <c r="M35" s="71"/>
      <c r="N35" s="22">
        <f t="shared" si="6"/>
        <v>0.32000000000000006</v>
      </c>
      <c r="O35" s="22">
        <f t="shared" si="6"/>
        <v>0.29199999999999982</v>
      </c>
      <c r="P35" s="22">
        <f t="shared" si="6"/>
        <v>0.36199999999999966</v>
      </c>
      <c r="Q35" s="22">
        <f t="shared" si="6"/>
        <v>0.39000000000000012</v>
      </c>
      <c r="R35" s="22">
        <f t="shared" si="6"/>
        <v>0.41100000000000003</v>
      </c>
      <c r="S35" s="22">
        <f t="shared" si="6"/>
        <v>0.45000000000000018</v>
      </c>
      <c r="T35" s="22">
        <f t="shared" si="6"/>
        <v>0.46799999999999997</v>
      </c>
      <c r="U35" s="22">
        <f t="shared" si="6"/>
        <v>0.49400000000000022</v>
      </c>
      <c r="V35" s="22">
        <f t="shared" si="6"/>
        <v>0.4930000000000001</v>
      </c>
      <c r="W35" s="70">
        <f t="shared" si="6"/>
        <v>0.42599999999999993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0.37000000000000011</v>
      </c>
      <c r="C36" s="54">
        <f t="shared" si="4"/>
        <v>0.39999999999999947</v>
      </c>
      <c r="D36" s="54">
        <f t="shared" si="4"/>
        <v>0.36000000000000032</v>
      </c>
      <c r="E36" s="54">
        <f t="shared" si="4"/>
        <v>0.27000000000000046</v>
      </c>
      <c r="F36" s="56">
        <f t="shared" si="4"/>
        <v>0.44999999999999929</v>
      </c>
      <c r="G36" s="71" t="s">
        <v>55</v>
      </c>
      <c r="H36" s="24">
        <f t="shared" si="5"/>
        <v>1.1000000000000005</v>
      </c>
      <c r="I36" s="24">
        <f t="shared" si="5"/>
        <v>1.0700000000000003</v>
      </c>
      <c r="J36" s="24">
        <f t="shared" si="5"/>
        <v>1.1600000000000001</v>
      </c>
      <c r="K36" s="24">
        <f t="shared" si="5"/>
        <v>1.0700000000000003</v>
      </c>
      <c r="L36" s="72">
        <f t="shared" si="5"/>
        <v>1.1099999999999999</v>
      </c>
      <c r="M36" s="71" t="s">
        <v>57</v>
      </c>
      <c r="N36" s="22">
        <f t="shared" si="6"/>
        <v>0.27899999999999991</v>
      </c>
      <c r="O36" s="22">
        <f t="shared" si="6"/>
        <v>0.30799999999999983</v>
      </c>
      <c r="P36" s="22">
        <f t="shared" si="6"/>
        <v>0.30399999999999983</v>
      </c>
      <c r="Q36" s="22">
        <f t="shared" si="6"/>
        <v>0.29999999999999982</v>
      </c>
      <c r="R36" s="22">
        <f t="shared" si="6"/>
        <v>0.26399999999999979</v>
      </c>
      <c r="S36" s="22">
        <f t="shared" si="6"/>
        <v>0.2370000000000001</v>
      </c>
      <c r="T36" s="22">
        <f t="shared" si="6"/>
        <v>0.26500000000000012</v>
      </c>
      <c r="U36" s="22">
        <f t="shared" si="6"/>
        <v>0.29800000000000004</v>
      </c>
      <c r="V36" s="22">
        <f t="shared" si="6"/>
        <v>0.29299999999999993</v>
      </c>
      <c r="W36" s="70">
        <f t="shared" si="6"/>
        <v>0.26500000000000012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0.42999999999999972</v>
      </c>
      <c r="C37" s="54">
        <f t="shared" si="4"/>
        <v>0.34999999999999964</v>
      </c>
      <c r="D37" s="54">
        <f t="shared" si="4"/>
        <v>0.36000000000000032</v>
      </c>
      <c r="E37" s="54">
        <f t="shared" si="4"/>
        <v>0.41999999999999993</v>
      </c>
      <c r="F37" s="56">
        <f t="shared" si="4"/>
        <v>0.45999999999999996</v>
      </c>
      <c r="G37" s="71"/>
      <c r="H37" s="24">
        <f t="shared" si="5"/>
        <v>1.1200000000000001</v>
      </c>
      <c r="I37" s="24">
        <f t="shared" si="5"/>
        <v>1.17</v>
      </c>
      <c r="J37" s="24">
        <f t="shared" si="5"/>
        <v>1.21</v>
      </c>
      <c r="K37" s="24">
        <f t="shared" si="5"/>
        <v>1.2199999999999998</v>
      </c>
      <c r="L37" s="72">
        <f t="shared" si="5"/>
        <v>1.2400000000000002</v>
      </c>
      <c r="M37" s="71"/>
      <c r="N37" s="22">
        <f t="shared" si="6"/>
        <v>0.24900000000000011</v>
      </c>
      <c r="O37" s="22">
        <f t="shared" si="6"/>
        <v>0.2629999999999999</v>
      </c>
      <c r="P37" s="22">
        <f t="shared" si="6"/>
        <v>0.246</v>
      </c>
      <c r="Q37" s="22">
        <f t="shared" si="6"/>
        <v>0.24900000000000011</v>
      </c>
      <c r="R37" s="22">
        <f t="shared" si="6"/>
        <v>0.27899999999999991</v>
      </c>
      <c r="S37" s="22">
        <f t="shared" si="6"/>
        <v>0.25500000000000034</v>
      </c>
      <c r="T37" s="22">
        <f t="shared" si="6"/>
        <v>0.24199999999999999</v>
      </c>
      <c r="U37" s="22">
        <f t="shared" si="6"/>
        <v>0.26800000000000024</v>
      </c>
      <c r="V37" s="22">
        <f t="shared" si="6"/>
        <v>0.35000000000000009</v>
      </c>
      <c r="W37" s="70">
        <f t="shared" si="6"/>
        <v>0.30800000000000027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0.38999999999999968</v>
      </c>
      <c r="C38" s="54">
        <f t="shared" si="4"/>
        <v>0.44000000000000039</v>
      </c>
      <c r="D38" s="54">
        <f t="shared" si="4"/>
        <v>0.35999999999999943</v>
      </c>
      <c r="E38" s="54">
        <f t="shared" si="4"/>
        <v>0.42999999999999972</v>
      </c>
      <c r="F38" s="56">
        <f t="shared" si="4"/>
        <v>0.45000000000000018</v>
      </c>
      <c r="G38" s="71"/>
      <c r="H38" s="24">
        <f t="shared" si="5"/>
        <v>1.1200000000000001</v>
      </c>
      <c r="I38" s="24">
        <f t="shared" si="5"/>
        <v>1.1799999999999997</v>
      </c>
      <c r="J38" s="24">
        <f t="shared" si="5"/>
        <v>1.2199999999999998</v>
      </c>
      <c r="K38" s="24">
        <f t="shared" si="5"/>
        <v>1.2599999999999998</v>
      </c>
      <c r="L38" s="72">
        <f t="shared" si="5"/>
        <v>1.1799999999999997</v>
      </c>
      <c r="M38" s="71"/>
      <c r="N38" s="22">
        <f t="shared" si="6"/>
        <v>0.28799999999999981</v>
      </c>
      <c r="O38" s="22">
        <f t="shared" si="6"/>
        <v>0.28299999999999992</v>
      </c>
      <c r="P38" s="22">
        <f t="shared" si="6"/>
        <v>0.26100000000000012</v>
      </c>
      <c r="Q38" s="22">
        <f t="shared" si="6"/>
        <v>0.25</v>
      </c>
      <c r="R38" s="22">
        <f t="shared" si="6"/>
        <v>0.27699999999999969</v>
      </c>
      <c r="S38" s="22">
        <f t="shared" si="6"/>
        <v>0.20199999999999996</v>
      </c>
      <c r="T38" s="22">
        <f t="shared" si="6"/>
        <v>0.24199999999999999</v>
      </c>
      <c r="U38" s="22">
        <f t="shared" si="6"/>
        <v>0.22299999999999986</v>
      </c>
      <c r="V38" s="22">
        <f t="shared" si="6"/>
        <v>0.25900000000000034</v>
      </c>
      <c r="W38" s="70">
        <f t="shared" si="6"/>
        <v>0.29500000000000015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0.41999999999999993</v>
      </c>
      <c r="C39" s="54">
        <f t="shared" si="4"/>
        <v>0.37999999999999989</v>
      </c>
      <c r="D39" s="54">
        <f t="shared" si="4"/>
        <v>0.45000000000000018</v>
      </c>
      <c r="E39" s="54">
        <f t="shared" si="4"/>
        <v>0.42999999999999972</v>
      </c>
      <c r="F39" s="56">
        <f t="shared" si="4"/>
        <v>0.41000000000000014</v>
      </c>
      <c r="G39" s="71"/>
      <c r="H39" s="24">
        <f t="shared" si="5"/>
        <v>1.1299999999999999</v>
      </c>
      <c r="I39" s="24">
        <f t="shared" si="5"/>
        <v>1.1299999999999999</v>
      </c>
      <c r="J39" s="24">
        <f t="shared" si="5"/>
        <v>1.1900000000000004</v>
      </c>
      <c r="K39" s="24">
        <f t="shared" si="5"/>
        <v>1.0899999999999999</v>
      </c>
      <c r="L39" s="72">
        <f t="shared" si="5"/>
        <v>1.1100000000000003</v>
      </c>
      <c r="M39" s="71"/>
      <c r="N39" s="22">
        <f t="shared" si="6"/>
        <v>0.24799999999999978</v>
      </c>
      <c r="O39" s="22">
        <f t="shared" si="6"/>
        <v>0.27099999999999991</v>
      </c>
      <c r="P39" s="22">
        <f t="shared" si="6"/>
        <v>0.28600000000000003</v>
      </c>
      <c r="Q39" s="22">
        <f t="shared" si="6"/>
        <v>0.25500000000000034</v>
      </c>
      <c r="R39" s="22">
        <f t="shared" si="6"/>
        <v>0.2589999999999999</v>
      </c>
      <c r="S39" s="22">
        <f t="shared" si="6"/>
        <v>0.30799999999999983</v>
      </c>
      <c r="T39" s="22">
        <f t="shared" si="6"/>
        <v>0.26799999999999979</v>
      </c>
      <c r="U39" s="22">
        <f t="shared" si="6"/>
        <v>0.22799999999999976</v>
      </c>
      <c r="V39" s="22">
        <f t="shared" si="6"/>
        <v>0.23799999999999999</v>
      </c>
      <c r="W39" s="70">
        <f t="shared" si="6"/>
        <v>0.25800000000000023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0.40000000000000036</v>
      </c>
      <c r="C40" s="58">
        <f t="shared" si="4"/>
        <v>0.37000000000000011</v>
      </c>
      <c r="D40" s="58">
        <f t="shared" si="4"/>
        <v>0.47000000000000064</v>
      </c>
      <c r="E40" s="58">
        <f t="shared" si="4"/>
        <v>0.4300000000000006</v>
      </c>
      <c r="F40" s="59">
        <f t="shared" si="4"/>
        <v>0.48000000000000043</v>
      </c>
      <c r="G40" s="73"/>
      <c r="H40" s="36">
        <f t="shared" si="5"/>
        <v>1.0199999999999996</v>
      </c>
      <c r="I40" s="36">
        <f t="shared" si="5"/>
        <v>0.97999999999999954</v>
      </c>
      <c r="J40" s="36">
        <f t="shared" si="5"/>
        <v>1.0899999999999999</v>
      </c>
      <c r="K40" s="36">
        <f t="shared" si="5"/>
        <v>1.0400000000000005</v>
      </c>
      <c r="L40" s="74">
        <f t="shared" si="5"/>
        <v>1.0299999999999998</v>
      </c>
      <c r="M40" s="73"/>
      <c r="N40" s="36">
        <f t="shared" si="6"/>
        <v>0.30900000000000016</v>
      </c>
      <c r="O40" s="36">
        <f t="shared" si="6"/>
        <v>0.26099999999999968</v>
      </c>
      <c r="P40" s="36">
        <f t="shared" si="6"/>
        <v>0.26200000000000001</v>
      </c>
      <c r="Q40" s="36">
        <f t="shared" si="6"/>
        <v>0.28099999999999969</v>
      </c>
      <c r="R40" s="36">
        <f t="shared" si="6"/>
        <v>0.30399999999999983</v>
      </c>
      <c r="S40" s="36">
        <f t="shared" si="6"/>
        <v>0.24299999999999988</v>
      </c>
      <c r="T40" s="36">
        <f t="shared" si="6"/>
        <v>0.26799999999999979</v>
      </c>
      <c r="U40" s="36">
        <f t="shared" si="6"/>
        <v>0.25</v>
      </c>
      <c r="V40" s="36">
        <f t="shared" si="6"/>
        <v>0.2240000000000002</v>
      </c>
      <c r="W40" s="74">
        <f t="shared" si="6"/>
        <v>0.26899999999999991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0.3743999999999999</v>
      </c>
      <c r="C41" s="64" t="s">
        <v>51</v>
      </c>
      <c r="D41" s="60">
        <f>MAX(B31:F35)-MIN(B31:F35)</f>
        <v>0.14999999999999947</v>
      </c>
      <c r="E41" s="64" t="s">
        <v>50</v>
      </c>
      <c r="F41" s="61">
        <f>B41/(0.975/E26)</f>
        <v>0.65279999999999982</v>
      </c>
      <c r="G41" s="82" t="s">
        <v>65</v>
      </c>
      <c r="H41" s="60">
        <f>AVERAGE(H31:L35)</f>
        <v>1.3480000000000001</v>
      </c>
      <c r="I41" s="64" t="s">
        <v>51</v>
      </c>
      <c r="J41" s="60">
        <f>MAX(H31:L35)-MIN(H31:L35)</f>
        <v>0.35000000000000009</v>
      </c>
      <c r="K41" s="64" t="s">
        <v>50</v>
      </c>
      <c r="L41" s="61">
        <f>H41/(1.944/K26)</f>
        <v>0.97078189300411533</v>
      </c>
      <c r="M41" s="82" t="s">
        <v>65</v>
      </c>
      <c r="N41" s="60">
        <f>AVERAGE(N31:W35)</f>
        <v>0.29237999999999997</v>
      </c>
      <c r="O41" s="64" t="s">
        <v>51</v>
      </c>
      <c r="P41" s="60">
        <f>MAX(N31:W35)-MIN(N31:W35)</f>
        <v>0.31200000000000028</v>
      </c>
      <c r="Q41" s="64" t="s">
        <v>50</v>
      </c>
      <c r="R41" s="78">
        <f>N41/(0.975/Q26)</f>
        <v>0.44981538461538456</v>
      </c>
      <c r="S41" s="79" t="s">
        <v>60</v>
      </c>
      <c r="T41" s="80">
        <f>1-(P41/2*N41)</f>
        <v>0.95438871999999997</v>
      </c>
      <c r="U41" s="84" t="s">
        <v>62</v>
      </c>
      <c r="V41" s="86">
        <f>MAX(N31:W40)-MIN(N31:W40)</f>
        <v>0.31200000000000028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0.41650000000000009</v>
      </c>
      <c r="C42" s="65" t="s">
        <v>51</v>
      </c>
      <c r="D42" s="62">
        <f>MAX(B36:F40)-MIN(B36:F40)</f>
        <v>0.20999999999999996</v>
      </c>
      <c r="E42" s="65" t="s">
        <v>50</v>
      </c>
      <c r="F42" s="63">
        <f>B42/(0.975/E26)</f>
        <v>0.72620512820512839</v>
      </c>
      <c r="G42" s="83" t="s">
        <v>64</v>
      </c>
      <c r="H42" s="62">
        <f>AVERAGE(H37:L40)</f>
        <v>1.1365000000000001</v>
      </c>
      <c r="I42" s="65" t="s">
        <v>51</v>
      </c>
      <c r="J42" s="62">
        <f>MAX(H36:L40)-MIN(H36:L40)</f>
        <v>0.28000000000000025</v>
      </c>
      <c r="K42" s="65" t="s">
        <v>50</v>
      </c>
      <c r="L42" s="63">
        <f>H42/(1.944/K26)</f>
        <v>0.81846707818930042</v>
      </c>
      <c r="M42" s="83" t="s">
        <v>64</v>
      </c>
      <c r="N42" s="62">
        <f>AVERAGE(N37:W40)</f>
        <v>0.26447500000000007</v>
      </c>
      <c r="O42" s="65" t="s">
        <v>51</v>
      </c>
      <c r="P42" s="62">
        <f>MAX(N36:W40)-MIN(N36:W40)</f>
        <v>0.14800000000000013</v>
      </c>
      <c r="Q42" s="65" t="s">
        <v>50</v>
      </c>
      <c r="R42" s="75">
        <f>N42/(0.975/Q26)</f>
        <v>0.40688461538461546</v>
      </c>
      <c r="S42" s="76" t="s">
        <v>60</v>
      </c>
      <c r="T42" s="81">
        <f>1-(P42/2*N42)</f>
        <v>0.98042885000000002</v>
      </c>
      <c r="U42" s="85" t="s">
        <v>63</v>
      </c>
      <c r="V42" s="87">
        <f>1-(V41/2*AVERAGE(N41:N42))</f>
        <v>0.95656531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13" type="noConversion"/>
  <conditionalFormatting sqref="E25">
    <cfRule type="cellIs" dxfId="419" priority="7" operator="notBetween">
      <formula>0.2</formula>
      <formula>0.404</formula>
    </cfRule>
  </conditionalFormatting>
  <conditionalFormatting sqref="E27">
    <cfRule type="cellIs" dxfId="418" priority="8" operator="notBetween">
      <formula>0.38</formula>
      <formula>0.72</formula>
    </cfRule>
  </conditionalFormatting>
  <conditionalFormatting sqref="K25">
    <cfRule type="cellIs" dxfId="417" priority="6" operator="notBetween">
      <formula>0.77</formula>
      <formula>0.91</formula>
    </cfRule>
  </conditionalFormatting>
  <conditionalFormatting sqref="K27">
    <cfRule type="cellIs" dxfId="416" priority="5" operator="notBetween">
      <formula>0.68</formula>
      <formula>0.82</formula>
    </cfRule>
  </conditionalFormatting>
  <conditionalFormatting sqref="Q25">
    <cfRule type="cellIs" dxfId="415" priority="3" operator="notBetween">
      <formula>0.77</formula>
      <formula>0.91</formula>
    </cfRule>
  </conditionalFormatting>
  <conditionalFormatting sqref="Q27:R27">
    <cfRule type="cellIs" dxfId="414" priority="2" operator="notBetween">
      <formula>0.38</formula>
      <formula>0.72</formula>
    </cfRule>
  </conditionalFormatting>
  <conditionalFormatting sqref="AB25">
    <cfRule type="cellIs" dxfId="413" priority="4" operator="notBetween">
      <formula>0.77</formula>
      <formula>0.91</formula>
    </cfRule>
  </conditionalFormatting>
  <conditionalFormatting sqref="AB27:AC27">
    <cfRule type="cellIs" dxfId="412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7ED3-24D6-415F-BC0F-819D650DB2FD}">
  <dimension ref="A1:AH43"/>
  <sheetViews>
    <sheetView topLeftCell="C1" zoomScale="120" zoomScaleNormal="120" workbookViewId="0">
      <selection activeCell="X22" sqref="X22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5.12</v>
      </c>
      <c r="C3" s="20">
        <v>5.28</v>
      </c>
      <c r="D3" s="20">
        <v>5.27</v>
      </c>
      <c r="E3" s="20">
        <v>5.25</v>
      </c>
      <c r="F3" s="30">
        <v>5.22</v>
      </c>
      <c r="G3" s="23" t="s">
        <v>3</v>
      </c>
      <c r="H3" s="20">
        <v>5.26</v>
      </c>
      <c r="I3" s="20">
        <v>5.38</v>
      </c>
      <c r="J3" s="20">
        <v>5.34</v>
      </c>
      <c r="K3" s="20">
        <v>5.17</v>
      </c>
      <c r="L3" s="30">
        <v>5.21</v>
      </c>
      <c r="M3" s="23" t="s">
        <v>3</v>
      </c>
      <c r="N3" s="20">
        <v>2.2400000000000002</v>
      </c>
      <c r="O3" s="20">
        <v>2.31</v>
      </c>
      <c r="P3" s="20">
        <v>2.2999999999999998</v>
      </c>
      <c r="Q3" s="20">
        <v>2.38</v>
      </c>
      <c r="R3" s="20">
        <v>2.38</v>
      </c>
      <c r="S3" s="20">
        <v>2.4</v>
      </c>
      <c r="T3" s="20">
        <v>2.4500000000000002</v>
      </c>
      <c r="U3" s="20">
        <v>2.46</v>
      </c>
      <c r="V3" s="20">
        <v>2.4</v>
      </c>
      <c r="W3" s="30">
        <v>2.29</v>
      </c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5.22</v>
      </c>
      <c r="C4" s="11">
        <v>5.26</v>
      </c>
      <c r="D4" s="11">
        <v>5.32</v>
      </c>
      <c r="E4" s="11">
        <v>5.18</v>
      </c>
      <c r="F4" s="29">
        <v>5.09</v>
      </c>
      <c r="G4" s="25"/>
      <c r="H4" s="20">
        <v>5.22</v>
      </c>
      <c r="I4" s="11">
        <v>5.36</v>
      </c>
      <c r="J4" s="11">
        <v>5.33</v>
      </c>
      <c r="K4" s="11">
        <v>5.15</v>
      </c>
      <c r="L4" s="29">
        <v>5.13</v>
      </c>
      <c r="M4" s="25"/>
      <c r="N4" s="20">
        <v>2.2400000000000002</v>
      </c>
      <c r="O4" s="11">
        <v>2.34</v>
      </c>
      <c r="P4" s="11">
        <v>2.38</v>
      </c>
      <c r="Q4" s="11">
        <v>2.4300000000000002</v>
      </c>
      <c r="R4" s="11">
        <v>2.42</v>
      </c>
      <c r="S4" s="11">
        <v>2.4500000000000002</v>
      </c>
      <c r="T4" s="11">
        <v>2.46</v>
      </c>
      <c r="U4" s="11">
        <v>2.4500000000000002</v>
      </c>
      <c r="V4" s="11">
        <v>2.4</v>
      </c>
      <c r="W4" s="29">
        <v>2.2999999999999998</v>
      </c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5.21</v>
      </c>
      <c r="C5" s="11">
        <v>5.31</v>
      </c>
      <c r="D5" s="11">
        <v>5.29</v>
      </c>
      <c r="E5" s="11">
        <v>5.21</v>
      </c>
      <c r="F5" s="29">
        <v>5.16</v>
      </c>
      <c r="G5" s="25"/>
      <c r="H5" s="20">
        <v>5.23</v>
      </c>
      <c r="I5" s="11">
        <v>5.33</v>
      </c>
      <c r="J5" s="11">
        <v>5.34</v>
      </c>
      <c r="K5" s="11">
        <v>5.21</v>
      </c>
      <c r="L5" s="29">
        <v>5.08</v>
      </c>
      <c r="M5" s="25"/>
      <c r="N5" s="20">
        <v>2.25</v>
      </c>
      <c r="O5" s="11">
        <v>2.29</v>
      </c>
      <c r="P5" s="11">
        <v>2.34</v>
      </c>
      <c r="Q5" s="11">
        <v>2.41</v>
      </c>
      <c r="R5" s="11">
        <v>2.37</v>
      </c>
      <c r="S5" s="11">
        <v>2.37</v>
      </c>
      <c r="T5" s="11">
        <v>2.39</v>
      </c>
      <c r="U5" s="11">
        <v>2.4300000000000002</v>
      </c>
      <c r="V5" s="11">
        <v>2.39</v>
      </c>
      <c r="W5" s="29">
        <v>2.2599999999999998</v>
      </c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5.26</v>
      </c>
      <c r="C6" s="11">
        <v>5.3</v>
      </c>
      <c r="D6" s="11">
        <v>5.3</v>
      </c>
      <c r="E6" s="11">
        <v>5.17</v>
      </c>
      <c r="F6" s="29">
        <v>5.16</v>
      </c>
      <c r="G6" s="25"/>
      <c r="H6" s="20">
        <v>5.3</v>
      </c>
      <c r="I6" s="11">
        <v>5.32</v>
      </c>
      <c r="J6" s="11">
        <v>5.35</v>
      </c>
      <c r="K6" s="11">
        <v>5.18</v>
      </c>
      <c r="L6" s="29">
        <v>5.1100000000000003</v>
      </c>
      <c r="M6" s="25"/>
      <c r="N6" s="20">
        <v>2.21</v>
      </c>
      <c r="O6" s="11">
        <v>2.31</v>
      </c>
      <c r="P6" s="11">
        <v>2.31</v>
      </c>
      <c r="Q6" s="11">
        <v>2.31</v>
      </c>
      <c r="R6" s="11">
        <v>2.4</v>
      </c>
      <c r="S6" s="11">
        <v>2.36</v>
      </c>
      <c r="T6" s="11">
        <v>2.38</v>
      </c>
      <c r="U6" s="11">
        <v>2.44</v>
      </c>
      <c r="V6" s="11">
        <v>2.37</v>
      </c>
      <c r="W6" s="29">
        <v>2.2400000000000002</v>
      </c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5.27</v>
      </c>
      <c r="C7" s="11">
        <v>5.28</v>
      </c>
      <c r="D7" s="11">
        <v>5.27</v>
      </c>
      <c r="E7" s="11">
        <v>5.14</v>
      </c>
      <c r="F7" s="29">
        <v>5.13</v>
      </c>
      <c r="G7" s="25"/>
      <c r="H7" s="20">
        <v>5.24</v>
      </c>
      <c r="I7" s="11">
        <v>5.27</v>
      </c>
      <c r="J7" s="11">
        <v>5.28</v>
      </c>
      <c r="K7" s="11">
        <v>5.2</v>
      </c>
      <c r="L7" s="29">
        <v>5.0999999999999996</v>
      </c>
      <c r="M7" s="25"/>
      <c r="N7" s="20">
        <v>2.19</v>
      </c>
      <c r="O7" s="11">
        <v>2.34</v>
      </c>
      <c r="P7" s="11">
        <v>2.27</v>
      </c>
      <c r="Q7" s="11">
        <v>2.35</v>
      </c>
      <c r="R7" s="11">
        <v>2.36</v>
      </c>
      <c r="S7" s="11">
        <v>2.31</v>
      </c>
      <c r="T7" s="11">
        <v>2.35</v>
      </c>
      <c r="U7" s="11">
        <v>2.34</v>
      </c>
      <c r="V7" s="11">
        <v>2.35</v>
      </c>
      <c r="W7" s="29">
        <v>2.16</v>
      </c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5.19</v>
      </c>
      <c r="C8" s="11">
        <v>5.25</v>
      </c>
      <c r="D8" s="11">
        <v>5.17</v>
      </c>
      <c r="E8" s="11">
        <v>4.99</v>
      </c>
      <c r="F8" s="29">
        <v>4.9800000000000004</v>
      </c>
      <c r="G8" s="25" t="s">
        <v>4</v>
      </c>
      <c r="H8" s="11">
        <v>5.2</v>
      </c>
      <c r="I8" s="11">
        <v>5.19</v>
      </c>
      <c r="J8" s="11">
        <v>5.22</v>
      </c>
      <c r="K8" s="11">
        <v>4.93</v>
      </c>
      <c r="L8" s="29">
        <v>4.93</v>
      </c>
      <c r="M8" s="25" t="s">
        <v>4</v>
      </c>
      <c r="N8" s="11">
        <v>2.3199999999999998</v>
      </c>
      <c r="O8" s="11">
        <v>2.29</v>
      </c>
      <c r="P8" s="11">
        <v>2.33</v>
      </c>
      <c r="Q8" s="11">
        <v>2.41</v>
      </c>
      <c r="R8" s="11">
        <v>2.38</v>
      </c>
      <c r="S8" s="11">
        <v>2.39</v>
      </c>
      <c r="T8" s="11">
        <v>2.4</v>
      </c>
      <c r="U8" s="11">
        <v>2.37</v>
      </c>
      <c r="V8" s="11">
        <v>2.36</v>
      </c>
      <c r="W8" s="29">
        <v>2.31</v>
      </c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5.22</v>
      </c>
      <c r="C9" s="11">
        <v>5.32</v>
      </c>
      <c r="D9" s="11">
        <v>5.42</v>
      </c>
      <c r="E9" s="11">
        <v>5.17</v>
      </c>
      <c r="F9" s="29">
        <v>4.9800000000000004</v>
      </c>
      <c r="G9" s="31"/>
      <c r="H9" s="11">
        <v>5.22</v>
      </c>
      <c r="I9" s="11">
        <v>5.26</v>
      </c>
      <c r="J9" s="11">
        <v>5.19</v>
      </c>
      <c r="K9" s="11">
        <v>4.95</v>
      </c>
      <c r="L9" s="29">
        <v>4.99</v>
      </c>
      <c r="M9" s="31"/>
      <c r="N9" s="11">
        <v>2.33</v>
      </c>
      <c r="O9" s="11">
        <v>2.34</v>
      </c>
      <c r="P9" s="11">
        <v>2.42</v>
      </c>
      <c r="Q9" s="11">
        <v>2.39</v>
      </c>
      <c r="R9" s="11">
        <v>2.41</v>
      </c>
      <c r="S9" s="11">
        <v>2.37</v>
      </c>
      <c r="T9" s="11">
        <v>2.4</v>
      </c>
      <c r="U9" s="11">
        <v>2.41</v>
      </c>
      <c r="V9" s="11">
        <v>2.38</v>
      </c>
      <c r="W9" s="29">
        <v>2.25</v>
      </c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5.28</v>
      </c>
      <c r="C10" s="32">
        <v>5.33</v>
      </c>
      <c r="D10" s="32">
        <v>5.29</v>
      </c>
      <c r="E10" s="32">
        <v>5.07</v>
      </c>
      <c r="F10" s="34">
        <v>4.93</v>
      </c>
      <c r="G10" s="23"/>
      <c r="H10" s="32">
        <v>5.27</v>
      </c>
      <c r="I10" s="32">
        <v>5.32</v>
      </c>
      <c r="J10" s="32">
        <v>5.18</v>
      </c>
      <c r="K10" s="32">
        <v>4.92</v>
      </c>
      <c r="L10" s="34">
        <v>4.8600000000000003</v>
      </c>
      <c r="M10" s="23"/>
      <c r="N10" s="32">
        <v>2.3199999999999998</v>
      </c>
      <c r="O10" s="32">
        <v>2.31</v>
      </c>
      <c r="P10" s="32">
        <v>2.38</v>
      </c>
      <c r="Q10" s="32">
        <v>2.4</v>
      </c>
      <c r="R10" s="32">
        <v>2.38</v>
      </c>
      <c r="S10" s="32">
        <v>2.36</v>
      </c>
      <c r="T10" s="32">
        <v>2.38</v>
      </c>
      <c r="U10" s="32">
        <v>2.33</v>
      </c>
      <c r="V10" s="32">
        <v>2.3199999999999998</v>
      </c>
      <c r="W10" s="34">
        <v>2.2000000000000002</v>
      </c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5.26</v>
      </c>
      <c r="C11" s="11">
        <v>5.25</v>
      </c>
      <c r="D11" s="11">
        <v>5.29</v>
      </c>
      <c r="E11" s="11">
        <v>4.9000000000000004</v>
      </c>
      <c r="F11" s="29">
        <v>4.9000000000000004</v>
      </c>
      <c r="G11" s="25"/>
      <c r="H11" s="11">
        <v>5.3</v>
      </c>
      <c r="I11" s="11">
        <v>5.23</v>
      </c>
      <c r="J11" s="11">
        <v>5.0599999999999996</v>
      </c>
      <c r="K11" s="11">
        <v>4.9800000000000004</v>
      </c>
      <c r="L11" s="29">
        <v>4.82</v>
      </c>
      <c r="M11" s="25"/>
      <c r="N11" s="11">
        <v>2.36</v>
      </c>
      <c r="O11" s="11">
        <v>2.3199999999999998</v>
      </c>
      <c r="P11" s="11">
        <v>2.38</v>
      </c>
      <c r="Q11" s="11">
        <v>2.37</v>
      </c>
      <c r="R11" s="11">
        <v>2.42</v>
      </c>
      <c r="S11" s="11">
        <v>2.39</v>
      </c>
      <c r="T11" s="11">
        <v>2.41</v>
      </c>
      <c r="U11" s="11">
        <v>2.4</v>
      </c>
      <c r="V11" s="11">
        <v>2.36</v>
      </c>
      <c r="W11" s="29">
        <v>2.2400000000000002</v>
      </c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5.17</v>
      </c>
      <c r="C12" s="21">
        <v>5.37</v>
      </c>
      <c r="D12" s="21">
        <v>5.2</v>
      </c>
      <c r="E12" s="21">
        <v>4.87</v>
      </c>
      <c r="F12" s="26">
        <v>4.8499999999999996</v>
      </c>
      <c r="G12" s="33"/>
      <c r="H12" s="21">
        <v>5.21</v>
      </c>
      <c r="I12" s="21">
        <v>5.28</v>
      </c>
      <c r="J12" s="21">
        <v>5.09</v>
      </c>
      <c r="K12" s="21">
        <v>4.97</v>
      </c>
      <c r="L12" s="26">
        <v>4.8099999999999996</v>
      </c>
      <c r="M12" s="33"/>
      <c r="N12" s="21">
        <v>2.29</v>
      </c>
      <c r="O12" s="21">
        <v>2.2999999999999998</v>
      </c>
      <c r="P12" s="21">
        <v>2.34</v>
      </c>
      <c r="Q12" s="21">
        <v>2.35</v>
      </c>
      <c r="R12" s="21">
        <v>2.4</v>
      </c>
      <c r="S12" s="21">
        <v>2.37</v>
      </c>
      <c r="T12" s="21">
        <v>2.36</v>
      </c>
      <c r="U12" s="21">
        <v>2.34</v>
      </c>
      <c r="V12" s="21">
        <v>2.31</v>
      </c>
      <c r="W12" s="26">
        <v>2.2200000000000002</v>
      </c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4.84</v>
      </c>
      <c r="C13" s="22">
        <v>4.9400000000000004</v>
      </c>
      <c r="D13" s="22">
        <v>4.9000000000000004</v>
      </c>
      <c r="E13" s="22">
        <v>4.8499999999999996</v>
      </c>
      <c r="F13" s="27">
        <v>4.78</v>
      </c>
      <c r="G13" s="23" t="s">
        <v>54</v>
      </c>
      <c r="H13" s="22">
        <v>3.91</v>
      </c>
      <c r="I13" s="22">
        <v>3.95</v>
      </c>
      <c r="J13" s="22">
        <v>3.96</v>
      </c>
      <c r="K13" s="22">
        <v>3.78</v>
      </c>
      <c r="L13" s="27">
        <v>3.78</v>
      </c>
      <c r="M13" s="23" t="s">
        <v>56</v>
      </c>
      <c r="N13" s="22">
        <v>1.95</v>
      </c>
      <c r="O13" s="22">
        <v>1.98</v>
      </c>
      <c r="P13" s="22">
        <v>3.02</v>
      </c>
      <c r="Q13" s="22">
        <v>2.02</v>
      </c>
      <c r="R13" s="22">
        <v>2.08</v>
      </c>
      <c r="S13" s="22">
        <v>2.09</v>
      </c>
      <c r="T13" s="22">
        <v>2.11</v>
      </c>
      <c r="U13" s="22">
        <v>2.1</v>
      </c>
      <c r="V13" s="22">
        <v>2.0699999999999998</v>
      </c>
      <c r="W13" s="27">
        <v>2.04</v>
      </c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4.87</v>
      </c>
      <c r="C14" s="24">
        <v>4.88</v>
      </c>
      <c r="D14" s="24">
        <v>4.91</v>
      </c>
      <c r="E14" s="24">
        <v>4.7699999999999996</v>
      </c>
      <c r="F14" s="28">
        <v>4.7699999999999996</v>
      </c>
      <c r="G14" s="25"/>
      <c r="H14" s="24">
        <v>3.84</v>
      </c>
      <c r="I14" s="24">
        <v>3.91</v>
      </c>
      <c r="J14" s="24">
        <v>3.85</v>
      </c>
      <c r="K14" s="24">
        <v>3.68</v>
      </c>
      <c r="L14" s="28">
        <v>3.73</v>
      </c>
      <c r="M14" s="25"/>
      <c r="N14" s="24">
        <v>1.97</v>
      </c>
      <c r="O14" s="24">
        <v>2.02</v>
      </c>
      <c r="P14" s="24">
        <v>2.12</v>
      </c>
      <c r="Q14" s="24">
        <v>2.1</v>
      </c>
      <c r="R14" s="24" t="s">
        <v>67</v>
      </c>
      <c r="S14" s="24">
        <v>2.0699999999999998</v>
      </c>
      <c r="T14" s="24">
        <v>2.1</v>
      </c>
      <c r="U14" s="24">
        <v>2.14</v>
      </c>
      <c r="V14" s="24">
        <v>2.16</v>
      </c>
      <c r="W14" s="28">
        <v>2.0299999999999998</v>
      </c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4.83</v>
      </c>
      <c r="C15" s="24">
        <v>4.91</v>
      </c>
      <c r="D15" s="24">
        <v>4.84</v>
      </c>
      <c r="E15" s="24">
        <v>4.79</v>
      </c>
      <c r="F15" s="28">
        <v>4.7699999999999996</v>
      </c>
      <c r="G15" s="25"/>
      <c r="H15" s="24">
        <v>3.87</v>
      </c>
      <c r="I15" s="24">
        <v>3.9</v>
      </c>
      <c r="J15" s="24">
        <v>3.92</v>
      </c>
      <c r="K15" s="24">
        <v>3.78</v>
      </c>
      <c r="L15" s="28">
        <v>3.73</v>
      </c>
      <c r="M15" s="25"/>
      <c r="N15" s="24">
        <v>2</v>
      </c>
      <c r="O15" s="24">
        <v>1.97</v>
      </c>
      <c r="P15" s="24">
        <v>2.06</v>
      </c>
      <c r="Q15" s="24">
        <v>2.0699999999999998</v>
      </c>
      <c r="R15" s="24">
        <v>2.0699999999999998</v>
      </c>
      <c r="S15" s="24">
        <v>2.0299999999999998</v>
      </c>
      <c r="T15" s="24">
        <v>2.1800000000000002</v>
      </c>
      <c r="U15" s="24">
        <v>2.11</v>
      </c>
      <c r="V15" s="24">
        <v>2.12</v>
      </c>
      <c r="W15" s="28">
        <v>1.99</v>
      </c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4.88</v>
      </c>
      <c r="C16" s="24">
        <v>4.93</v>
      </c>
      <c r="D16" s="24">
        <v>4.84</v>
      </c>
      <c r="E16" s="24">
        <v>4.78</v>
      </c>
      <c r="F16" s="28">
        <v>4.7300000000000004</v>
      </c>
      <c r="G16" s="25"/>
      <c r="H16" s="24">
        <v>3.91</v>
      </c>
      <c r="I16" s="24">
        <v>3.98</v>
      </c>
      <c r="J16" s="24">
        <v>3.96</v>
      </c>
      <c r="K16" s="24">
        <v>3.79</v>
      </c>
      <c r="L16" s="28">
        <v>3.8</v>
      </c>
      <c r="M16" s="25"/>
      <c r="N16" s="24">
        <v>1.95</v>
      </c>
      <c r="O16" s="24">
        <v>2.02</v>
      </c>
      <c r="P16" s="24">
        <v>2.06</v>
      </c>
      <c r="Q16" s="24">
        <v>2.04</v>
      </c>
      <c r="R16" s="24">
        <v>2.0699999999999998</v>
      </c>
      <c r="S16" s="24">
        <v>2.1</v>
      </c>
      <c r="T16" s="24">
        <v>2.0499999999999998</v>
      </c>
      <c r="U16" s="24">
        <v>2.11</v>
      </c>
      <c r="V16" s="24">
        <v>2.1</v>
      </c>
      <c r="W16" s="28">
        <v>1.99</v>
      </c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4.79</v>
      </c>
      <c r="C17" s="24">
        <v>4.9000000000000004</v>
      </c>
      <c r="D17" s="24">
        <v>4.78</v>
      </c>
      <c r="E17" s="24">
        <v>4.72</v>
      </c>
      <c r="F17" s="28">
        <v>4.67</v>
      </c>
      <c r="G17" s="25"/>
      <c r="H17" s="24">
        <v>3.79</v>
      </c>
      <c r="I17" s="24">
        <v>3.96</v>
      </c>
      <c r="J17" s="24">
        <v>3.92</v>
      </c>
      <c r="K17" s="24">
        <v>3.82</v>
      </c>
      <c r="L17" s="28">
        <v>3.74</v>
      </c>
      <c r="M17" s="25"/>
      <c r="N17" s="24">
        <v>1.94</v>
      </c>
      <c r="O17" s="24">
        <v>2.0099999999999998</v>
      </c>
      <c r="P17" s="24">
        <v>2.0299999999999998</v>
      </c>
      <c r="Q17" s="24">
        <v>2.0699999999999998</v>
      </c>
      <c r="R17" s="24">
        <v>2.08</v>
      </c>
      <c r="S17" s="24">
        <v>2.0099999999999998</v>
      </c>
      <c r="T17" s="24">
        <v>2.08</v>
      </c>
      <c r="U17" s="24">
        <v>2.1</v>
      </c>
      <c r="V17" s="24">
        <v>2.06</v>
      </c>
      <c r="W17" s="28">
        <v>1.91</v>
      </c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4.88</v>
      </c>
      <c r="C18" s="24">
        <v>4.97</v>
      </c>
      <c r="D18" s="24">
        <v>4.87</v>
      </c>
      <c r="E18" s="24">
        <v>4.54</v>
      </c>
      <c r="F18" s="28">
        <v>4.63</v>
      </c>
      <c r="G18" s="25" t="s">
        <v>61</v>
      </c>
      <c r="H18" s="24">
        <v>4.04</v>
      </c>
      <c r="I18" s="24">
        <v>4.0599999999999996</v>
      </c>
      <c r="J18" s="24">
        <v>4.03</v>
      </c>
      <c r="K18" s="24">
        <v>3.73</v>
      </c>
      <c r="L18" s="28">
        <v>3.71</v>
      </c>
      <c r="M18" s="25" t="s">
        <v>57</v>
      </c>
      <c r="N18" s="24">
        <v>2.0299999999999998</v>
      </c>
      <c r="O18" s="24">
        <v>2.02</v>
      </c>
      <c r="P18" s="24">
        <v>2.0099999999999998</v>
      </c>
      <c r="Q18" s="24">
        <v>2.06</v>
      </c>
      <c r="R18" s="24">
        <v>2.15</v>
      </c>
      <c r="S18" s="24">
        <v>2.08</v>
      </c>
      <c r="T18" s="24">
        <v>2.13</v>
      </c>
      <c r="U18" s="24">
        <v>2.08</v>
      </c>
      <c r="V18" s="24">
        <v>2.06</v>
      </c>
      <c r="W18" s="28">
        <v>1.97</v>
      </c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4.8499999999999996</v>
      </c>
      <c r="C19" s="24">
        <v>4.97</v>
      </c>
      <c r="D19" s="24">
        <v>4.97</v>
      </c>
      <c r="E19" s="24">
        <v>4.76</v>
      </c>
      <c r="F19" s="28">
        <v>4.53</v>
      </c>
      <c r="G19" s="25"/>
      <c r="H19" s="24">
        <v>4.08</v>
      </c>
      <c r="I19" s="24">
        <v>4.01</v>
      </c>
      <c r="J19" s="24">
        <v>3.99</v>
      </c>
      <c r="K19" s="24">
        <v>3.73</v>
      </c>
      <c r="L19" s="28">
        <v>3.74</v>
      </c>
      <c r="M19" s="25"/>
      <c r="N19" s="24">
        <v>2.09</v>
      </c>
      <c r="O19" s="24">
        <v>2.04</v>
      </c>
      <c r="P19" s="24">
        <v>2.11</v>
      </c>
      <c r="Q19" s="24">
        <v>2.09</v>
      </c>
      <c r="R19" s="24">
        <v>2.14</v>
      </c>
      <c r="S19" s="24">
        <v>2.08</v>
      </c>
      <c r="T19" s="24">
        <v>2.13</v>
      </c>
      <c r="U19" s="24">
        <v>2.13</v>
      </c>
      <c r="V19" s="24">
        <v>2.06</v>
      </c>
      <c r="W19" s="28">
        <v>1.93</v>
      </c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4.8499999999999996</v>
      </c>
      <c r="C20" s="24">
        <v>5</v>
      </c>
      <c r="D20" s="24">
        <v>4.9400000000000004</v>
      </c>
      <c r="E20" s="24">
        <v>4.6399999999999997</v>
      </c>
      <c r="F20" s="28">
        <v>4.5</v>
      </c>
      <c r="G20" s="25"/>
      <c r="H20" s="24">
        <v>4.13</v>
      </c>
      <c r="I20" s="24">
        <v>4.0999999999999996</v>
      </c>
      <c r="J20" s="24">
        <v>4.0199999999999996</v>
      </c>
      <c r="K20" s="24">
        <v>3.72</v>
      </c>
      <c r="L20" s="28">
        <v>3.67</v>
      </c>
      <c r="M20" s="25"/>
      <c r="N20" s="24">
        <v>2.08</v>
      </c>
      <c r="O20" s="24">
        <v>2.46</v>
      </c>
      <c r="P20" s="24">
        <v>2.09</v>
      </c>
      <c r="Q20" s="24">
        <v>2.12</v>
      </c>
      <c r="R20" s="24">
        <v>2.11</v>
      </c>
      <c r="S20" s="24">
        <v>2.11</v>
      </c>
      <c r="T20" s="24">
        <v>2.12</v>
      </c>
      <c r="U20" s="24">
        <v>2.12</v>
      </c>
      <c r="V20" s="24">
        <v>2.0699999999999998</v>
      </c>
      <c r="W20" s="28">
        <v>1.94</v>
      </c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4.82</v>
      </c>
      <c r="C21" s="24">
        <v>4.9400000000000004</v>
      </c>
      <c r="D21" s="24">
        <v>4.92</v>
      </c>
      <c r="E21" s="24">
        <v>4.5599999999999996</v>
      </c>
      <c r="F21" s="28">
        <v>4.47</v>
      </c>
      <c r="G21" s="25"/>
      <c r="H21" s="24">
        <v>4.22</v>
      </c>
      <c r="I21" s="24">
        <v>4.24</v>
      </c>
      <c r="J21" s="24">
        <v>4</v>
      </c>
      <c r="K21" s="24">
        <v>3.83</v>
      </c>
      <c r="L21" s="28">
        <v>3.75</v>
      </c>
      <c r="M21" s="25"/>
      <c r="N21" s="24">
        <v>2.08</v>
      </c>
      <c r="O21" s="24">
        <v>2.4500000000000002</v>
      </c>
      <c r="P21" s="24">
        <v>2.0699999999999998</v>
      </c>
      <c r="Q21" s="24">
        <v>2.11</v>
      </c>
      <c r="R21" s="24">
        <v>2.14</v>
      </c>
      <c r="S21" s="24">
        <v>2.1</v>
      </c>
      <c r="T21" s="24">
        <v>2.13</v>
      </c>
      <c r="U21" s="24">
        <v>2.11</v>
      </c>
      <c r="V21" s="24">
        <v>2.09</v>
      </c>
      <c r="W21" s="28">
        <v>1.94</v>
      </c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4.79</v>
      </c>
      <c r="C22" s="24">
        <v>4.9400000000000004</v>
      </c>
      <c r="D22" s="24">
        <v>4.84</v>
      </c>
      <c r="E22" s="24">
        <v>4.53</v>
      </c>
      <c r="F22" s="28">
        <v>4.4800000000000004</v>
      </c>
      <c r="G22" s="25"/>
      <c r="H22" s="24">
        <v>4.21</v>
      </c>
      <c r="I22" s="24">
        <v>4.3099999999999996</v>
      </c>
      <c r="J22" s="24">
        <v>4.0199999999999996</v>
      </c>
      <c r="K22" s="24">
        <v>3.79</v>
      </c>
      <c r="L22" s="28">
        <v>4.28</v>
      </c>
      <c r="M22" s="25"/>
      <c r="N22" s="24">
        <v>2.06</v>
      </c>
      <c r="O22" s="24">
        <v>2.0499999999999998</v>
      </c>
      <c r="P22" s="24">
        <v>2.13</v>
      </c>
      <c r="Q22" s="24">
        <v>2.09</v>
      </c>
      <c r="R22" s="24">
        <v>2.13</v>
      </c>
      <c r="S22" s="24">
        <v>2.08</v>
      </c>
      <c r="T22" s="24">
        <v>2.0699999999999998</v>
      </c>
      <c r="U22" s="24">
        <v>2.0699999999999998</v>
      </c>
      <c r="V22" s="24">
        <v>2.0099999999999998</v>
      </c>
      <c r="W22" s="28">
        <v>1.91</v>
      </c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0.38920000000000066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1.2559999999999993</v>
      </c>
      <c r="L25" s="193"/>
      <c r="M25" s="17" t="s">
        <v>13</v>
      </c>
      <c r="N25" s="17" t="s">
        <v>14</v>
      </c>
      <c r="O25" s="180" t="s">
        <v>15</v>
      </c>
      <c r="P25" s="180"/>
      <c r="Q25" s="193">
        <f>AVERAGE(N3:W12)-AVERAGE(N13:W22)</f>
        <v>0.26839393939393918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0.67860512820512942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0.9045267489711929</v>
      </c>
      <c r="L27" s="198"/>
      <c r="M27" s="17" t="s">
        <v>19</v>
      </c>
      <c r="N27" s="17" t="s">
        <v>20</v>
      </c>
      <c r="O27" s="197" t="s">
        <v>21</v>
      </c>
      <c r="P27" s="197"/>
      <c r="Q27" s="198">
        <f>(Q25/(0.975/Q26))</f>
        <v>0.4129137529137526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0.28000000000000025</v>
      </c>
      <c r="C31" s="67">
        <f t="shared" ref="C31:F31" si="0">C3-C13</f>
        <v>0.33999999999999986</v>
      </c>
      <c r="D31" s="67">
        <f t="shared" si="0"/>
        <v>0.36999999999999922</v>
      </c>
      <c r="E31" s="67">
        <f t="shared" si="0"/>
        <v>0.40000000000000036</v>
      </c>
      <c r="F31" s="68">
        <f t="shared" si="0"/>
        <v>0.4399999999999995</v>
      </c>
      <c r="G31" s="69" t="s">
        <v>54</v>
      </c>
      <c r="H31" s="22">
        <f>H3-H13</f>
        <v>1.3499999999999996</v>
      </c>
      <c r="I31" s="22">
        <f t="shared" ref="I31:L31" si="1">I3-I13</f>
        <v>1.4299999999999997</v>
      </c>
      <c r="J31" s="22">
        <f t="shared" si="1"/>
        <v>1.38</v>
      </c>
      <c r="K31" s="22">
        <f t="shared" si="1"/>
        <v>1.3900000000000001</v>
      </c>
      <c r="L31" s="70">
        <f t="shared" si="1"/>
        <v>1.4300000000000002</v>
      </c>
      <c r="M31" s="69" t="s">
        <v>56</v>
      </c>
      <c r="N31" s="22">
        <f>N3-N13</f>
        <v>0.29000000000000026</v>
      </c>
      <c r="O31" s="22">
        <f t="shared" ref="O31:W31" si="2">O3-O13</f>
        <v>0.33000000000000007</v>
      </c>
      <c r="P31" s="22">
        <f t="shared" si="2"/>
        <v>-0.7200000000000002</v>
      </c>
      <c r="Q31" s="22">
        <f t="shared" si="2"/>
        <v>0.35999999999999988</v>
      </c>
      <c r="R31" s="22">
        <f t="shared" si="2"/>
        <v>0.29999999999999982</v>
      </c>
      <c r="S31" s="22">
        <f t="shared" si="2"/>
        <v>0.31000000000000005</v>
      </c>
      <c r="T31" s="22">
        <f t="shared" si="2"/>
        <v>0.3400000000000003</v>
      </c>
      <c r="U31" s="22">
        <f t="shared" si="2"/>
        <v>0.35999999999999988</v>
      </c>
      <c r="V31" s="22">
        <f t="shared" si="2"/>
        <v>0.33000000000000007</v>
      </c>
      <c r="W31" s="70">
        <f t="shared" si="2"/>
        <v>0.25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0.34999999999999964</v>
      </c>
      <c r="C32" s="54">
        <f t="shared" si="4"/>
        <v>0.37999999999999989</v>
      </c>
      <c r="D32" s="54">
        <f t="shared" si="4"/>
        <v>0.41000000000000014</v>
      </c>
      <c r="E32" s="54">
        <f t="shared" si="4"/>
        <v>0.41000000000000014</v>
      </c>
      <c r="F32" s="56">
        <f t="shared" si="4"/>
        <v>0.32000000000000028</v>
      </c>
      <c r="G32" s="71"/>
      <c r="H32" s="24">
        <f t="shared" ref="H32:L40" si="5">H4-H14</f>
        <v>1.38</v>
      </c>
      <c r="I32" s="24">
        <f t="shared" si="5"/>
        <v>1.4500000000000002</v>
      </c>
      <c r="J32" s="24">
        <f t="shared" si="5"/>
        <v>1.48</v>
      </c>
      <c r="K32" s="24">
        <f t="shared" si="5"/>
        <v>1.4700000000000002</v>
      </c>
      <c r="L32" s="72">
        <f t="shared" si="5"/>
        <v>1.4</v>
      </c>
      <c r="M32" s="71"/>
      <c r="N32" s="22">
        <f t="shared" ref="N32:W40" si="6">N4-N14</f>
        <v>0.27000000000000024</v>
      </c>
      <c r="O32" s="22">
        <f t="shared" si="6"/>
        <v>0.31999999999999984</v>
      </c>
      <c r="P32" s="22">
        <f t="shared" si="6"/>
        <v>0.25999999999999979</v>
      </c>
      <c r="Q32" s="22">
        <f t="shared" si="6"/>
        <v>0.33000000000000007</v>
      </c>
      <c r="R32" s="22" t="e">
        <f t="shared" si="6"/>
        <v>#VALUE!</v>
      </c>
      <c r="S32" s="22">
        <f t="shared" si="6"/>
        <v>0.38000000000000034</v>
      </c>
      <c r="T32" s="22">
        <f t="shared" si="6"/>
        <v>0.35999999999999988</v>
      </c>
      <c r="U32" s="22">
        <f t="shared" si="6"/>
        <v>0.31000000000000005</v>
      </c>
      <c r="V32" s="22">
        <f t="shared" si="6"/>
        <v>0.23999999999999977</v>
      </c>
      <c r="W32" s="70">
        <f t="shared" si="6"/>
        <v>0.27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0.37999999999999989</v>
      </c>
      <c r="C33" s="54">
        <f t="shared" si="4"/>
        <v>0.39999999999999947</v>
      </c>
      <c r="D33" s="54">
        <f t="shared" si="4"/>
        <v>0.45000000000000018</v>
      </c>
      <c r="E33" s="54">
        <f t="shared" si="4"/>
        <v>0.41999999999999993</v>
      </c>
      <c r="F33" s="56">
        <f t="shared" si="4"/>
        <v>0.39000000000000057</v>
      </c>
      <c r="G33" s="71"/>
      <c r="H33" s="24">
        <f t="shared" si="5"/>
        <v>1.3600000000000003</v>
      </c>
      <c r="I33" s="24">
        <f t="shared" si="5"/>
        <v>1.4300000000000002</v>
      </c>
      <c r="J33" s="24">
        <f t="shared" si="5"/>
        <v>1.42</v>
      </c>
      <c r="K33" s="24">
        <f t="shared" si="5"/>
        <v>1.4300000000000002</v>
      </c>
      <c r="L33" s="72">
        <f t="shared" si="5"/>
        <v>1.35</v>
      </c>
      <c r="M33" s="71"/>
      <c r="N33" s="22">
        <f t="shared" si="6"/>
        <v>0.25</v>
      </c>
      <c r="O33" s="22">
        <f t="shared" si="6"/>
        <v>0.32000000000000006</v>
      </c>
      <c r="P33" s="22">
        <f t="shared" si="6"/>
        <v>0.2799999999999998</v>
      </c>
      <c r="Q33" s="22">
        <f t="shared" si="6"/>
        <v>0.3400000000000003</v>
      </c>
      <c r="R33" s="22">
        <f t="shared" si="6"/>
        <v>0.30000000000000027</v>
      </c>
      <c r="S33" s="22">
        <f t="shared" si="6"/>
        <v>0.3400000000000003</v>
      </c>
      <c r="T33" s="22">
        <f t="shared" si="6"/>
        <v>0.20999999999999996</v>
      </c>
      <c r="U33" s="22">
        <f t="shared" si="6"/>
        <v>0.32000000000000028</v>
      </c>
      <c r="V33" s="22">
        <f t="shared" si="6"/>
        <v>0.27</v>
      </c>
      <c r="W33" s="70">
        <f t="shared" si="6"/>
        <v>0.2699999999999998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0.37999999999999989</v>
      </c>
      <c r="C34" s="54">
        <f t="shared" si="4"/>
        <v>0.37000000000000011</v>
      </c>
      <c r="D34" s="54">
        <f t="shared" si="4"/>
        <v>0.45999999999999996</v>
      </c>
      <c r="E34" s="54">
        <f t="shared" si="4"/>
        <v>0.38999999999999968</v>
      </c>
      <c r="F34" s="56">
        <f t="shared" si="4"/>
        <v>0.42999999999999972</v>
      </c>
      <c r="G34" s="71"/>
      <c r="H34" s="24">
        <f t="shared" si="5"/>
        <v>1.3899999999999997</v>
      </c>
      <c r="I34" s="24">
        <f t="shared" si="5"/>
        <v>1.3400000000000003</v>
      </c>
      <c r="J34" s="24">
        <f t="shared" si="5"/>
        <v>1.3899999999999997</v>
      </c>
      <c r="K34" s="24">
        <f t="shared" si="5"/>
        <v>1.3899999999999997</v>
      </c>
      <c r="L34" s="72">
        <f t="shared" si="5"/>
        <v>1.3100000000000005</v>
      </c>
      <c r="M34" s="71"/>
      <c r="N34" s="22">
        <f t="shared" si="6"/>
        <v>0.26</v>
      </c>
      <c r="O34" s="22">
        <f t="shared" si="6"/>
        <v>0.29000000000000004</v>
      </c>
      <c r="P34" s="22">
        <f t="shared" si="6"/>
        <v>0.25</v>
      </c>
      <c r="Q34" s="22">
        <f t="shared" si="6"/>
        <v>0.27</v>
      </c>
      <c r="R34" s="22">
        <f t="shared" si="6"/>
        <v>0.33000000000000007</v>
      </c>
      <c r="S34" s="22">
        <f t="shared" si="6"/>
        <v>0.25999999999999979</v>
      </c>
      <c r="T34" s="22">
        <f t="shared" si="6"/>
        <v>0.33000000000000007</v>
      </c>
      <c r="U34" s="22">
        <f t="shared" si="6"/>
        <v>0.33000000000000007</v>
      </c>
      <c r="V34" s="22">
        <f t="shared" si="6"/>
        <v>0.27</v>
      </c>
      <c r="W34" s="70">
        <f t="shared" si="6"/>
        <v>0.25000000000000022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0.47999999999999954</v>
      </c>
      <c r="C35" s="54">
        <f t="shared" si="4"/>
        <v>0.37999999999999989</v>
      </c>
      <c r="D35" s="54">
        <f t="shared" si="4"/>
        <v>0.48999999999999932</v>
      </c>
      <c r="E35" s="54">
        <f t="shared" si="4"/>
        <v>0.41999999999999993</v>
      </c>
      <c r="F35" s="56">
        <f t="shared" si="4"/>
        <v>0.45999999999999996</v>
      </c>
      <c r="G35" s="71"/>
      <c r="H35" s="24">
        <f t="shared" si="5"/>
        <v>1.4500000000000002</v>
      </c>
      <c r="I35" s="24">
        <f t="shared" si="5"/>
        <v>1.3099999999999996</v>
      </c>
      <c r="J35" s="24">
        <f t="shared" si="5"/>
        <v>1.3600000000000003</v>
      </c>
      <c r="K35" s="24">
        <f t="shared" si="5"/>
        <v>1.3800000000000003</v>
      </c>
      <c r="L35" s="72">
        <f t="shared" si="5"/>
        <v>1.3599999999999994</v>
      </c>
      <c r="M35" s="71"/>
      <c r="N35" s="22">
        <f t="shared" si="6"/>
        <v>0.25</v>
      </c>
      <c r="O35" s="22">
        <f t="shared" si="6"/>
        <v>0.33000000000000007</v>
      </c>
      <c r="P35" s="22">
        <f t="shared" si="6"/>
        <v>0.24000000000000021</v>
      </c>
      <c r="Q35" s="22">
        <f t="shared" si="6"/>
        <v>0.28000000000000025</v>
      </c>
      <c r="R35" s="22">
        <f t="shared" si="6"/>
        <v>0.2799999999999998</v>
      </c>
      <c r="S35" s="22">
        <f t="shared" si="6"/>
        <v>0.30000000000000027</v>
      </c>
      <c r="T35" s="22">
        <f t="shared" si="6"/>
        <v>0.27</v>
      </c>
      <c r="U35" s="22">
        <f t="shared" si="6"/>
        <v>0.23999999999999977</v>
      </c>
      <c r="V35" s="22">
        <f t="shared" si="6"/>
        <v>0.29000000000000004</v>
      </c>
      <c r="W35" s="70">
        <f t="shared" si="6"/>
        <v>0.25000000000000022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0.3100000000000005</v>
      </c>
      <c r="C36" s="54">
        <f t="shared" si="4"/>
        <v>0.28000000000000025</v>
      </c>
      <c r="D36" s="54">
        <f t="shared" si="4"/>
        <v>0.29999999999999982</v>
      </c>
      <c r="E36" s="54">
        <f t="shared" si="4"/>
        <v>0.45000000000000018</v>
      </c>
      <c r="F36" s="56">
        <f t="shared" si="4"/>
        <v>0.35000000000000053</v>
      </c>
      <c r="G36" s="71" t="s">
        <v>55</v>
      </c>
      <c r="H36" s="24">
        <f t="shared" si="5"/>
        <v>1.1600000000000001</v>
      </c>
      <c r="I36" s="24">
        <f t="shared" si="5"/>
        <v>1.1300000000000008</v>
      </c>
      <c r="J36" s="24">
        <f t="shared" si="5"/>
        <v>1.1899999999999995</v>
      </c>
      <c r="K36" s="24">
        <f t="shared" si="5"/>
        <v>1.1999999999999997</v>
      </c>
      <c r="L36" s="72">
        <f t="shared" si="5"/>
        <v>1.2199999999999998</v>
      </c>
      <c r="M36" s="71" t="s">
        <v>57</v>
      </c>
      <c r="N36" s="22">
        <f t="shared" si="6"/>
        <v>0.29000000000000004</v>
      </c>
      <c r="O36" s="22">
        <f t="shared" si="6"/>
        <v>0.27</v>
      </c>
      <c r="P36" s="22">
        <f t="shared" si="6"/>
        <v>0.32000000000000028</v>
      </c>
      <c r="Q36" s="22">
        <f t="shared" si="6"/>
        <v>0.35000000000000009</v>
      </c>
      <c r="R36" s="22">
        <f t="shared" si="6"/>
        <v>0.22999999999999998</v>
      </c>
      <c r="S36" s="22">
        <f t="shared" si="6"/>
        <v>0.31000000000000005</v>
      </c>
      <c r="T36" s="22">
        <f t="shared" si="6"/>
        <v>0.27</v>
      </c>
      <c r="U36" s="22">
        <f t="shared" si="6"/>
        <v>0.29000000000000004</v>
      </c>
      <c r="V36" s="22">
        <f t="shared" si="6"/>
        <v>0.29999999999999982</v>
      </c>
      <c r="W36" s="70">
        <f t="shared" si="6"/>
        <v>0.34000000000000008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0.37000000000000011</v>
      </c>
      <c r="C37" s="54">
        <f t="shared" si="4"/>
        <v>0.35000000000000053</v>
      </c>
      <c r="D37" s="54">
        <f t="shared" si="4"/>
        <v>0.45000000000000018</v>
      </c>
      <c r="E37" s="54">
        <f t="shared" si="4"/>
        <v>0.41000000000000014</v>
      </c>
      <c r="F37" s="56">
        <f t="shared" si="4"/>
        <v>0.45000000000000018</v>
      </c>
      <c r="G37" s="71"/>
      <c r="H37" s="24">
        <f t="shared" si="5"/>
        <v>1.1399999999999997</v>
      </c>
      <c r="I37" s="24">
        <f t="shared" si="5"/>
        <v>1.25</v>
      </c>
      <c r="J37" s="24">
        <f t="shared" si="5"/>
        <v>1.2000000000000002</v>
      </c>
      <c r="K37" s="24">
        <f t="shared" si="5"/>
        <v>1.2200000000000002</v>
      </c>
      <c r="L37" s="72">
        <f t="shared" si="5"/>
        <v>1.25</v>
      </c>
      <c r="M37" s="71"/>
      <c r="N37" s="22">
        <f t="shared" si="6"/>
        <v>0.24000000000000021</v>
      </c>
      <c r="O37" s="22">
        <f t="shared" si="6"/>
        <v>0.29999999999999982</v>
      </c>
      <c r="P37" s="22">
        <f t="shared" si="6"/>
        <v>0.31000000000000005</v>
      </c>
      <c r="Q37" s="22">
        <f t="shared" si="6"/>
        <v>0.30000000000000027</v>
      </c>
      <c r="R37" s="22">
        <f t="shared" si="6"/>
        <v>0.27</v>
      </c>
      <c r="S37" s="22">
        <f t="shared" si="6"/>
        <v>0.29000000000000004</v>
      </c>
      <c r="T37" s="22">
        <f t="shared" si="6"/>
        <v>0.27</v>
      </c>
      <c r="U37" s="22">
        <f t="shared" si="6"/>
        <v>0.28000000000000025</v>
      </c>
      <c r="V37" s="22">
        <f t="shared" si="6"/>
        <v>0.31999999999999984</v>
      </c>
      <c r="W37" s="70">
        <f t="shared" si="6"/>
        <v>0.32000000000000006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0.4300000000000006</v>
      </c>
      <c r="C38" s="54">
        <f t="shared" si="4"/>
        <v>0.33000000000000007</v>
      </c>
      <c r="D38" s="54">
        <f t="shared" si="4"/>
        <v>0.34999999999999964</v>
      </c>
      <c r="E38" s="54">
        <f t="shared" si="4"/>
        <v>0.4300000000000006</v>
      </c>
      <c r="F38" s="56">
        <f t="shared" si="4"/>
        <v>0.42999999999999972</v>
      </c>
      <c r="G38" s="71"/>
      <c r="H38" s="24">
        <f t="shared" si="5"/>
        <v>1.1399999999999997</v>
      </c>
      <c r="I38" s="24">
        <f t="shared" si="5"/>
        <v>1.2200000000000006</v>
      </c>
      <c r="J38" s="24">
        <f t="shared" si="5"/>
        <v>1.1600000000000001</v>
      </c>
      <c r="K38" s="24">
        <f t="shared" si="5"/>
        <v>1.1999999999999997</v>
      </c>
      <c r="L38" s="72">
        <f t="shared" si="5"/>
        <v>1.1900000000000004</v>
      </c>
      <c r="M38" s="71"/>
      <c r="N38" s="22">
        <f t="shared" si="6"/>
        <v>0.23999999999999977</v>
      </c>
      <c r="O38" s="22">
        <f t="shared" si="6"/>
        <v>-0.14999999999999991</v>
      </c>
      <c r="P38" s="22">
        <f t="shared" si="6"/>
        <v>0.29000000000000004</v>
      </c>
      <c r="Q38" s="22">
        <f t="shared" si="6"/>
        <v>0.2799999999999998</v>
      </c>
      <c r="R38" s="22">
        <f t="shared" si="6"/>
        <v>0.27</v>
      </c>
      <c r="S38" s="22">
        <f t="shared" si="6"/>
        <v>0.25</v>
      </c>
      <c r="T38" s="22">
        <f t="shared" si="6"/>
        <v>0.25999999999999979</v>
      </c>
      <c r="U38" s="22">
        <f t="shared" si="6"/>
        <v>0.20999999999999996</v>
      </c>
      <c r="V38" s="22">
        <f t="shared" si="6"/>
        <v>0.25</v>
      </c>
      <c r="W38" s="70">
        <f t="shared" si="6"/>
        <v>0.26000000000000023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0.4399999999999995</v>
      </c>
      <c r="C39" s="54">
        <f t="shared" si="4"/>
        <v>0.30999999999999961</v>
      </c>
      <c r="D39" s="54">
        <f t="shared" si="4"/>
        <v>0.37000000000000011</v>
      </c>
      <c r="E39" s="54">
        <f t="shared" si="4"/>
        <v>0.34000000000000075</v>
      </c>
      <c r="F39" s="56">
        <f t="shared" si="4"/>
        <v>0.4300000000000006</v>
      </c>
      <c r="G39" s="71"/>
      <c r="H39" s="24">
        <f t="shared" si="5"/>
        <v>1.08</v>
      </c>
      <c r="I39" s="24">
        <f t="shared" si="5"/>
        <v>0.99000000000000021</v>
      </c>
      <c r="J39" s="24">
        <f t="shared" si="5"/>
        <v>1.0599999999999996</v>
      </c>
      <c r="K39" s="24">
        <f t="shared" si="5"/>
        <v>1.1500000000000004</v>
      </c>
      <c r="L39" s="72">
        <f t="shared" si="5"/>
        <v>1.0700000000000003</v>
      </c>
      <c r="M39" s="71"/>
      <c r="N39" s="22">
        <f t="shared" si="6"/>
        <v>0.2799999999999998</v>
      </c>
      <c r="O39" s="22">
        <f t="shared" si="6"/>
        <v>-0.13000000000000034</v>
      </c>
      <c r="P39" s="22">
        <f t="shared" si="6"/>
        <v>0.31000000000000005</v>
      </c>
      <c r="Q39" s="22">
        <f t="shared" si="6"/>
        <v>0.26000000000000023</v>
      </c>
      <c r="R39" s="22">
        <f t="shared" si="6"/>
        <v>0.2799999999999998</v>
      </c>
      <c r="S39" s="22">
        <f t="shared" si="6"/>
        <v>0.29000000000000004</v>
      </c>
      <c r="T39" s="22">
        <f t="shared" si="6"/>
        <v>0.28000000000000025</v>
      </c>
      <c r="U39" s="22">
        <f t="shared" si="6"/>
        <v>0.29000000000000004</v>
      </c>
      <c r="V39" s="22">
        <f t="shared" si="6"/>
        <v>0.27</v>
      </c>
      <c r="W39" s="70">
        <f t="shared" si="6"/>
        <v>0.30000000000000027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0.37999999999999989</v>
      </c>
      <c r="C40" s="58">
        <f t="shared" si="4"/>
        <v>0.42999999999999972</v>
      </c>
      <c r="D40" s="58">
        <f t="shared" si="4"/>
        <v>0.36000000000000032</v>
      </c>
      <c r="E40" s="58">
        <f t="shared" si="4"/>
        <v>0.33999999999999986</v>
      </c>
      <c r="F40" s="59">
        <f t="shared" si="4"/>
        <v>0.36999999999999922</v>
      </c>
      <c r="G40" s="73"/>
      <c r="H40" s="36">
        <f t="shared" si="5"/>
        <v>1</v>
      </c>
      <c r="I40" s="36">
        <f t="shared" si="5"/>
        <v>0.97000000000000064</v>
      </c>
      <c r="J40" s="36">
        <f t="shared" si="5"/>
        <v>1.0700000000000003</v>
      </c>
      <c r="K40" s="36">
        <f t="shared" si="5"/>
        <v>1.1799999999999997</v>
      </c>
      <c r="L40" s="74">
        <f t="shared" si="5"/>
        <v>0.52999999999999936</v>
      </c>
      <c r="M40" s="73"/>
      <c r="N40" s="36">
        <f t="shared" si="6"/>
        <v>0.22999999999999998</v>
      </c>
      <c r="O40" s="36">
        <f t="shared" si="6"/>
        <v>0.25</v>
      </c>
      <c r="P40" s="36">
        <f t="shared" si="6"/>
        <v>0.20999999999999996</v>
      </c>
      <c r="Q40" s="36">
        <f t="shared" si="6"/>
        <v>0.26000000000000023</v>
      </c>
      <c r="R40" s="36">
        <f t="shared" si="6"/>
        <v>0.27</v>
      </c>
      <c r="S40" s="36">
        <f t="shared" si="6"/>
        <v>0.29000000000000004</v>
      </c>
      <c r="T40" s="36">
        <f t="shared" si="6"/>
        <v>0.29000000000000004</v>
      </c>
      <c r="U40" s="36">
        <f t="shared" si="6"/>
        <v>0.27</v>
      </c>
      <c r="V40" s="36">
        <f t="shared" si="6"/>
        <v>0.30000000000000027</v>
      </c>
      <c r="W40" s="74">
        <f t="shared" si="6"/>
        <v>0.31000000000000028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0.39999999999999986</v>
      </c>
      <c r="C41" s="64" t="s">
        <v>51</v>
      </c>
      <c r="D41" s="60">
        <f>MAX(B31:F35)-MIN(B31:F35)</f>
        <v>0.20999999999999908</v>
      </c>
      <c r="E41" s="64" t="s">
        <v>50</v>
      </c>
      <c r="F41" s="61">
        <f>B41/(0.975/E26)</f>
        <v>0.69743589743589718</v>
      </c>
      <c r="G41" s="82" t="s">
        <v>65</v>
      </c>
      <c r="H41" s="60">
        <f>AVERAGE(H31:L35)</f>
        <v>1.3932</v>
      </c>
      <c r="I41" s="64" t="s">
        <v>51</v>
      </c>
      <c r="J41" s="60">
        <f>MAX(H31:L35)-MIN(H31:L35)</f>
        <v>0.17000000000000037</v>
      </c>
      <c r="K41" s="64" t="s">
        <v>50</v>
      </c>
      <c r="L41" s="61">
        <f>H41/(1.944/K26)</f>
        <v>1.0033333333333334</v>
      </c>
      <c r="M41" s="82" t="s">
        <v>65</v>
      </c>
      <c r="N41" s="60" t="e">
        <f>AVERAGE(N31:W35)</f>
        <v>#VALUE!</v>
      </c>
      <c r="O41" s="64" t="s">
        <v>51</v>
      </c>
      <c r="P41" s="60" t="e">
        <f>MAX(N31:W35)-MIN(N31:W35)</f>
        <v>#VALUE!</v>
      </c>
      <c r="Q41" s="64" t="s">
        <v>50</v>
      </c>
      <c r="R41" s="78" t="e">
        <f>N41/(0.975/Q26)</f>
        <v>#VALUE!</v>
      </c>
      <c r="S41" s="79" t="s">
        <v>60</v>
      </c>
      <c r="T41" s="80" t="e">
        <f>1-(P41/2*N41)</f>
        <v>#VALUE!</v>
      </c>
      <c r="U41" s="84" t="s">
        <v>62</v>
      </c>
      <c r="V41" s="86" t="e">
        <f>MAX(N31:W40)-MIN(N31:W40)</f>
        <v>#VALUE!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0.38850000000000007</v>
      </c>
      <c r="C42" s="65" t="s">
        <v>51</v>
      </c>
      <c r="D42" s="62">
        <f>MAX(B36:F40)-MIN(B36:F40)</f>
        <v>0.16999999999999993</v>
      </c>
      <c r="E42" s="65" t="s">
        <v>50</v>
      </c>
      <c r="F42" s="63">
        <f>B42/(0.975/E26)</f>
        <v>0.67738461538461558</v>
      </c>
      <c r="G42" s="83" t="s">
        <v>64</v>
      </c>
      <c r="H42" s="62">
        <f>AVERAGE(H37:L40)</f>
        <v>1.1034999999999999</v>
      </c>
      <c r="I42" s="65" t="s">
        <v>51</v>
      </c>
      <c r="J42" s="62">
        <f>MAX(H36:L40)-MIN(H36:L40)</f>
        <v>0.72000000000000064</v>
      </c>
      <c r="K42" s="65" t="s">
        <v>50</v>
      </c>
      <c r="L42" s="63">
        <f>H42/(1.944/K26)</f>
        <v>0.79470164609053495</v>
      </c>
      <c r="M42" s="83" t="s">
        <v>64</v>
      </c>
      <c r="N42" s="62">
        <f>AVERAGE(N37:W40)</f>
        <v>0.25424999999999998</v>
      </c>
      <c r="O42" s="65" t="s">
        <v>51</v>
      </c>
      <c r="P42" s="62">
        <f>MAX(N36:W40)-MIN(N36:W40)</f>
        <v>0.5</v>
      </c>
      <c r="Q42" s="65" t="s">
        <v>50</v>
      </c>
      <c r="R42" s="75">
        <f>N42/(0.975/Q26)</f>
        <v>0.39115384615384613</v>
      </c>
      <c r="S42" s="76" t="s">
        <v>60</v>
      </c>
      <c r="T42" s="81">
        <f>1-(P42/2*N42)</f>
        <v>0.93643750000000003</v>
      </c>
      <c r="U42" s="85" t="s">
        <v>63</v>
      </c>
      <c r="V42" s="87" t="e">
        <f>1-(V41/2*AVERAGE(N41:N42))</f>
        <v>#VALUE!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13" type="noConversion"/>
  <conditionalFormatting sqref="E25">
    <cfRule type="cellIs" dxfId="411" priority="7" operator="notBetween">
      <formula>0.2</formula>
      <formula>0.404</formula>
    </cfRule>
  </conditionalFormatting>
  <conditionalFormatting sqref="E27">
    <cfRule type="cellIs" dxfId="410" priority="8" operator="notBetween">
      <formula>0.38</formula>
      <formula>0.72</formula>
    </cfRule>
  </conditionalFormatting>
  <conditionalFormatting sqref="K25">
    <cfRule type="cellIs" dxfId="409" priority="6" operator="notBetween">
      <formula>0.77</formula>
      <formula>0.91</formula>
    </cfRule>
  </conditionalFormatting>
  <conditionalFormatting sqref="K27">
    <cfRule type="cellIs" dxfId="408" priority="5" operator="notBetween">
      <formula>0.68</formula>
      <formula>0.82</formula>
    </cfRule>
  </conditionalFormatting>
  <conditionalFormatting sqref="Q25">
    <cfRule type="cellIs" dxfId="407" priority="3" operator="notBetween">
      <formula>0.77</formula>
      <formula>0.91</formula>
    </cfRule>
  </conditionalFormatting>
  <conditionalFormatting sqref="Q27:R27">
    <cfRule type="cellIs" dxfId="406" priority="2" operator="notBetween">
      <formula>0.38</formula>
      <formula>0.72</formula>
    </cfRule>
  </conditionalFormatting>
  <conditionalFormatting sqref="AB25">
    <cfRule type="cellIs" dxfId="405" priority="4" operator="notBetween">
      <formula>0.77</formula>
      <formula>0.91</formula>
    </cfRule>
  </conditionalFormatting>
  <conditionalFormatting sqref="AB27:AC27">
    <cfRule type="cellIs" dxfId="404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EB3D-3129-4825-9BA0-D04B70A8A88C}">
  <dimension ref="A1:AH43"/>
  <sheetViews>
    <sheetView topLeftCell="C1" zoomScale="120" zoomScaleNormal="120" workbookViewId="0">
      <selection activeCell="W23" sqref="W23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5.25</v>
      </c>
      <c r="C3" s="20">
        <v>5.26</v>
      </c>
      <c r="D3" s="20">
        <v>5.28</v>
      </c>
      <c r="E3" s="20">
        <v>5.1100000000000003</v>
      </c>
      <c r="F3" s="30">
        <v>5.16</v>
      </c>
      <c r="G3" s="23" t="s">
        <v>3</v>
      </c>
      <c r="H3" s="20">
        <v>5.25</v>
      </c>
      <c r="I3" s="20">
        <v>5.24</v>
      </c>
      <c r="J3" s="20">
        <v>5.3</v>
      </c>
      <c r="K3" s="20">
        <v>5.08</v>
      </c>
      <c r="L3" s="30">
        <v>5.05</v>
      </c>
      <c r="M3" s="23" t="s">
        <v>3</v>
      </c>
      <c r="N3" s="20">
        <v>2.1680000000000001</v>
      </c>
      <c r="O3" s="20">
        <v>2.266</v>
      </c>
      <c r="P3" s="20">
        <v>2.34</v>
      </c>
      <c r="Q3" s="20">
        <v>2.3140000000000001</v>
      </c>
      <c r="R3" s="20">
        <v>2.3170000000000002</v>
      </c>
      <c r="S3" s="20">
        <v>2.2650000000000001</v>
      </c>
      <c r="T3" s="20">
        <v>2.3170000000000002</v>
      </c>
      <c r="U3" s="20">
        <v>2.3279999999999998</v>
      </c>
      <c r="V3" s="20">
        <v>2.2429999999999999</v>
      </c>
      <c r="W3" s="30">
        <v>2.1669999999999998</v>
      </c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5.17</v>
      </c>
      <c r="C4" s="11">
        <v>5.27</v>
      </c>
      <c r="D4" s="11">
        <v>5.25</v>
      </c>
      <c r="E4" s="11">
        <v>5.14</v>
      </c>
      <c r="F4" s="29">
        <v>5.1100000000000003</v>
      </c>
      <c r="G4" s="25"/>
      <c r="H4" s="20">
        <v>5.2</v>
      </c>
      <c r="I4" s="11">
        <v>5.33</v>
      </c>
      <c r="J4" s="11">
        <v>5.32</v>
      </c>
      <c r="K4" s="11">
        <v>5.14</v>
      </c>
      <c r="L4" s="29">
        <v>5.16</v>
      </c>
      <c r="M4" s="25"/>
      <c r="N4" s="20">
        <v>2.198</v>
      </c>
      <c r="O4" s="11">
        <v>2.2869999999999999</v>
      </c>
      <c r="P4" s="11">
        <v>2.3530000000000002</v>
      </c>
      <c r="Q4" s="11">
        <v>2.3519999999999999</v>
      </c>
      <c r="R4" s="11">
        <v>2.2999999999999998</v>
      </c>
      <c r="S4" s="11">
        <v>2.2789999999999999</v>
      </c>
      <c r="T4" s="11">
        <v>2.3340000000000001</v>
      </c>
      <c r="U4" s="11">
        <v>2.3260000000000001</v>
      </c>
      <c r="V4" s="11">
        <v>2.2879999999999998</v>
      </c>
      <c r="W4" s="29">
        <v>2.2280000000000002</v>
      </c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5.2</v>
      </c>
      <c r="C5" s="11">
        <v>5.26</v>
      </c>
      <c r="D5" s="11">
        <v>5.22</v>
      </c>
      <c r="E5" s="11">
        <v>5.13</v>
      </c>
      <c r="F5" s="29">
        <v>5.04</v>
      </c>
      <c r="G5" s="25"/>
      <c r="H5" s="20">
        <v>5.13</v>
      </c>
      <c r="I5" s="11">
        <v>5.28</v>
      </c>
      <c r="J5" s="11">
        <v>5.27</v>
      </c>
      <c r="K5" s="11">
        <v>5.12</v>
      </c>
      <c r="L5" s="29">
        <v>5.05</v>
      </c>
      <c r="M5" s="25"/>
      <c r="N5" s="20">
        <v>2.2429999999999999</v>
      </c>
      <c r="O5" s="11">
        <v>2.3380000000000001</v>
      </c>
      <c r="P5" s="11">
        <v>2.3959999999999999</v>
      </c>
      <c r="Q5" s="11">
        <v>2.3650000000000002</v>
      </c>
      <c r="R5" s="11">
        <v>2.379</v>
      </c>
      <c r="S5" s="11">
        <v>2.4039999999999999</v>
      </c>
      <c r="T5" s="11">
        <v>2.3220000000000001</v>
      </c>
      <c r="U5" s="11">
        <v>2.3359999999999999</v>
      </c>
      <c r="V5" s="11">
        <v>2.2869999999999999</v>
      </c>
      <c r="W5" s="29">
        <v>2.2170000000000001</v>
      </c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5.24</v>
      </c>
      <c r="C6" s="11">
        <v>5.32</v>
      </c>
      <c r="D6" s="11">
        <v>5.3</v>
      </c>
      <c r="E6" s="11">
        <v>5.16</v>
      </c>
      <c r="F6" s="29">
        <v>5.1100000000000003</v>
      </c>
      <c r="G6" s="25"/>
      <c r="H6" s="20">
        <v>5.19</v>
      </c>
      <c r="I6" s="11">
        <v>5.29</v>
      </c>
      <c r="J6" s="11">
        <v>5.19</v>
      </c>
      <c r="K6" s="11">
        <v>5.04</v>
      </c>
      <c r="L6" s="29">
        <v>4.99</v>
      </c>
      <c r="M6" s="25"/>
      <c r="N6" s="20">
        <v>2.2810000000000001</v>
      </c>
      <c r="O6" s="11">
        <v>2.331</v>
      </c>
      <c r="P6" s="11">
        <v>2.4529999999999998</v>
      </c>
      <c r="Q6" s="11">
        <v>2.387</v>
      </c>
      <c r="R6" s="11">
        <v>2.3929999999999998</v>
      </c>
      <c r="S6" s="11">
        <v>2.4420000000000002</v>
      </c>
      <c r="T6" s="11">
        <v>2.42</v>
      </c>
      <c r="U6" s="11">
        <v>2.42</v>
      </c>
      <c r="V6" s="11">
        <v>2.3140000000000001</v>
      </c>
      <c r="W6" s="29">
        <v>2.2869999999999999</v>
      </c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5.17</v>
      </c>
      <c r="C7" s="11">
        <v>5.21</v>
      </c>
      <c r="D7" s="11">
        <v>5.22</v>
      </c>
      <c r="E7" s="11">
        <v>5.13</v>
      </c>
      <c r="F7" s="29">
        <v>5.03</v>
      </c>
      <c r="G7" s="25"/>
      <c r="H7" s="20">
        <v>5.16</v>
      </c>
      <c r="I7" s="11">
        <v>5.21</v>
      </c>
      <c r="J7" s="11">
        <v>5.2</v>
      </c>
      <c r="K7" s="11">
        <v>5.09</v>
      </c>
      <c r="L7" s="29">
        <v>5.0599999999999996</v>
      </c>
      <c r="M7" s="25"/>
      <c r="N7" s="20">
        <v>2.2549999999999999</v>
      </c>
      <c r="O7" s="11">
        <v>2.363</v>
      </c>
      <c r="P7" s="11">
        <v>2.383</v>
      </c>
      <c r="Q7" s="11">
        <v>2.407</v>
      </c>
      <c r="R7" s="11">
        <v>2.3740000000000001</v>
      </c>
      <c r="S7" s="11">
        <v>2.395</v>
      </c>
      <c r="T7" s="11">
        <v>2.4159999999999999</v>
      </c>
      <c r="U7" s="11">
        <v>2.4</v>
      </c>
      <c r="V7" s="11">
        <v>2.2879999999999998</v>
      </c>
      <c r="W7" s="29">
        <v>2.2450000000000001</v>
      </c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5.2</v>
      </c>
      <c r="C8" s="11">
        <v>5.3</v>
      </c>
      <c r="D8" s="11">
        <v>5.21</v>
      </c>
      <c r="E8" s="11">
        <v>5.03</v>
      </c>
      <c r="F8" s="29">
        <v>4.82</v>
      </c>
      <c r="G8" s="25" t="s">
        <v>4</v>
      </c>
      <c r="H8" s="11">
        <v>5.15</v>
      </c>
      <c r="I8" s="11">
        <v>5.18</v>
      </c>
      <c r="J8" s="11">
        <v>5.13</v>
      </c>
      <c r="K8" s="11">
        <v>4.8899999999999997</v>
      </c>
      <c r="L8" s="29">
        <v>4.84</v>
      </c>
      <c r="M8" s="25" t="s">
        <v>4</v>
      </c>
      <c r="N8" s="20">
        <v>2.2400000000000002</v>
      </c>
      <c r="O8" s="11">
        <v>2.25</v>
      </c>
      <c r="P8" s="11">
        <v>2.31</v>
      </c>
      <c r="Q8" s="11">
        <v>2.33</v>
      </c>
      <c r="R8" s="11">
        <v>2.2999999999999998</v>
      </c>
      <c r="S8" s="11">
        <v>2.37</v>
      </c>
      <c r="T8" s="11">
        <v>2.39</v>
      </c>
      <c r="U8" s="11">
        <v>2.37</v>
      </c>
      <c r="V8" s="11">
        <v>2.35</v>
      </c>
      <c r="W8" s="29">
        <v>2.29</v>
      </c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5.17</v>
      </c>
      <c r="C9" s="11">
        <v>5.15</v>
      </c>
      <c r="D9" s="11">
        <v>5.1100000000000003</v>
      </c>
      <c r="E9" s="11">
        <v>4.88</v>
      </c>
      <c r="F9" s="29">
        <v>4.88</v>
      </c>
      <c r="G9" s="31"/>
      <c r="H9" s="11">
        <v>5.16</v>
      </c>
      <c r="I9" s="11">
        <v>5.23</v>
      </c>
      <c r="J9" s="11">
        <v>5.18</v>
      </c>
      <c r="K9" s="11">
        <v>4.92</v>
      </c>
      <c r="L9" s="29">
        <v>4.78</v>
      </c>
      <c r="M9" s="31"/>
      <c r="N9" s="20">
        <v>2.23</v>
      </c>
      <c r="O9" s="11">
        <v>2.34</v>
      </c>
      <c r="P9" s="11">
        <v>2.3199999999999998</v>
      </c>
      <c r="Q9" s="11">
        <v>2.3199999999999998</v>
      </c>
      <c r="R9" s="11">
        <v>2.35</v>
      </c>
      <c r="S9" s="11">
        <v>2.38</v>
      </c>
      <c r="T9" s="11">
        <v>2.37</v>
      </c>
      <c r="U9" s="11">
        <v>2.41</v>
      </c>
      <c r="V9" s="11">
        <v>2.34</v>
      </c>
      <c r="W9" s="29">
        <v>2.2400000000000002</v>
      </c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5.19</v>
      </c>
      <c r="C10" s="32">
        <v>5.15</v>
      </c>
      <c r="D10" s="32">
        <v>5.14</v>
      </c>
      <c r="E10" s="32">
        <v>4.91</v>
      </c>
      <c r="F10" s="34">
        <v>4.87</v>
      </c>
      <c r="G10" s="23"/>
      <c r="H10" s="32">
        <v>5.17</v>
      </c>
      <c r="I10" s="32">
        <v>5.27</v>
      </c>
      <c r="J10" s="32">
        <v>5.13</v>
      </c>
      <c r="K10" s="32">
        <v>4.87</v>
      </c>
      <c r="L10" s="34">
        <v>4.84</v>
      </c>
      <c r="M10" s="23"/>
      <c r="N10" s="20">
        <v>2.19</v>
      </c>
      <c r="O10" s="11">
        <v>2.23</v>
      </c>
      <c r="P10" s="11">
        <v>2.27</v>
      </c>
      <c r="Q10" s="11">
        <v>2.38</v>
      </c>
      <c r="R10" s="11">
        <v>2.35</v>
      </c>
      <c r="S10" s="11">
        <v>2.35</v>
      </c>
      <c r="T10" s="11">
        <v>2.36</v>
      </c>
      <c r="U10" s="11">
        <v>2.36</v>
      </c>
      <c r="V10" s="11">
        <v>2.35</v>
      </c>
      <c r="W10" s="29">
        <v>2.25</v>
      </c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5.18</v>
      </c>
      <c r="C11" s="11">
        <v>5.3</v>
      </c>
      <c r="D11" s="11">
        <v>5.17</v>
      </c>
      <c r="E11" s="11">
        <v>4.99</v>
      </c>
      <c r="F11" s="29">
        <v>4.8499999999999996</v>
      </c>
      <c r="G11" s="25"/>
      <c r="H11" s="11">
        <v>5.24</v>
      </c>
      <c r="I11" s="11">
        <v>5.22</v>
      </c>
      <c r="J11" s="11">
        <v>5.15</v>
      </c>
      <c r="K11" s="11">
        <v>4.97</v>
      </c>
      <c r="L11" s="29">
        <v>4.9000000000000004</v>
      </c>
      <c r="M11" s="25"/>
      <c r="N11" s="11">
        <v>2.2999999999999998</v>
      </c>
      <c r="O11" s="11">
        <v>2.2999999999999998</v>
      </c>
      <c r="P11" s="11">
        <v>2.3199999999999998</v>
      </c>
      <c r="Q11" s="11">
        <v>2.36</v>
      </c>
      <c r="R11" s="11">
        <v>2.38</v>
      </c>
      <c r="S11" s="11">
        <v>2.38</v>
      </c>
      <c r="T11" s="11">
        <v>2.38</v>
      </c>
      <c r="U11" s="11">
        <v>2.36</v>
      </c>
      <c r="V11" s="11">
        <v>2.36</v>
      </c>
      <c r="W11" s="29">
        <v>2.2400000000000002</v>
      </c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5.1100000000000003</v>
      </c>
      <c r="C12" s="21">
        <v>5.16</v>
      </c>
      <c r="D12" s="21">
        <v>5.1100000000000003</v>
      </c>
      <c r="E12" s="21">
        <v>4.82</v>
      </c>
      <c r="F12" s="26">
        <v>4.8899999999999997</v>
      </c>
      <c r="G12" s="33"/>
      <c r="H12" s="21">
        <v>5.19</v>
      </c>
      <c r="I12" s="21">
        <v>5.17</v>
      </c>
      <c r="J12" s="21">
        <v>5.0599999999999996</v>
      </c>
      <c r="K12" s="21">
        <v>4.87</v>
      </c>
      <c r="L12" s="26">
        <v>4.9400000000000004</v>
      </c>
      <c r="M12" s="33"/>
      <c r="N12" s="11">
        <v>2.35</v>
      </c>
      <c r="O12" s="11">
        <v>2.31</v>
      </c>
      <c r="P12" s="11">
        <v>2.37</v>
      </c>
      <c r="Q12" s="11">
        <v>2.41</v>
      </c>
      <c r="R12" s="11">
        <v>2.4</v>
      </c>
      <c r="S12" s="11">
        <v>2.36</v>
      </c>
      <c r="T12" s="11">
        <v>2.39</v>
      </c>
      <c r="U12" s="11">
        <v>2.37</v>
      </c>
      <c r="V12" s="11">
        <v>2.35</v>
      </c>
      <c r="W12" s="29">
        <v>2.2599999999999998</v>
      </c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4.8899999999999997</v>
      </c>
      <c r="C13" s="22">
        <v>4.9400000000000004</v>
      </c>
      <c r="D13" s="22">
        <v>4.8899999999999997</v>
      </c>
      <c r="E13" s="22">
        <v>4.83</v>
      </c>
      <c r="F13" s="27">
        <v>4.74</v>
      </c>
      <c r="G13" s="23" t="s">
        <v>54</v>
      </c>
      <c r="H13" s="22">
        <v>3.97</v>
      </c>
      <c r="I13" s="22">
        <v>3.84</v>
      </c>
      <c r="J13" s="22">
        <v>3.84</v>
      </c>
      <c r="K13" s="22">
        <v>3.66</v>
      </c>
      <c r="L13" s="27">
        <v>3.68</v>
      </c>
      <c r="M13" s="23" t="s">
        <v>56</v>
      </c>
      <c r="N13" s="22">
        <v>1.867</v>
      </c>
      <c r="O13" s="22">
        <v>2.0129999999999999</v>
      </c>
      <c r="P13" s="22">
        <v>2.1429999999999998</v>
      </c>
      <c r="Q13" s="22">
        <v>2.13</v>
      </c>
      <c r="R13" s="22">
        <v>2.0579999999999998</v>
      </c>
      <c r="S13" s="22">
        <v>2.044</v>
      </c>
      <c r="T13" s="22">
        <v>2.0649999999999999</v>
      </c>
      <c r="U13" s="22">
        <v>2.1080000000000001</v>
      </c>
      <c r="V13" s="22">
        <v>1.9950000000000001</v>
      </c>
      <c r="W13" s="27">
        <v>1.9259999999999999</v>
      </c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4.9400000000000004</v>
      </c>
      <c r="C14" s="24">
        <v>4.92</v>
      </c>
      <c r="D14" s="24">
        <v>4.92</v>
      </c>
      <c r="E14" s="24">
        <v>4.83</v>
      </c>
      <c r="F14" s="28">
        <v>4.8099999999999996</v>
      </c>
      <c r="G14" s="25"/>
      <c r="H14" s="24">
        <v>3.9</v>
      </c>
      <c r="I14" s="24">
        <v>3.96</v>
      </c>
      <c r="J14" s="24">
        <v>3.92</v>
      </c>
      <c r="K14" s="24">
        <v>3.75</v>
      </c>
      <c r="L14" s="28">
        <v>3.69</v>
      </c>
      <c r="M14" s="25"/>
      <c r="N14" s="24">
        <v>1.903</v>
      </c>
      <c r="O14" s="24">
        <v>2.0179999999999998</v>
      </c>
      <c r="P14" s="24">
        <v>2.1019999999999999</v>
      </c>
      <c r="Q14" s="24">
        <v>2.0950000000000002</v>
      </c>
      <c r="R14" s="24">
        <v>2.0529999999999999</v>
      </c>
      <c r="S14" s="24">
        <v>2.0499999999999998</v>
      </c>
      <c r="T14" s="24">
        <v>2.0510000000000002</v>
      </c>
      <c r="U14" s="24">
        <v>2.0510000000000002</v>
      </c>
      <c r="V14" s="24">
        <v>2.0350000000000001</v>
      </c>
      <c r="W14" s="28">
        <v>1.974</v>
      </c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4.95</v>
      </c>
      <c r="C15" s="24">
        <v>4.93</v>
      </c>
      <c r="D15" s="24">
        <v>4.9400000000000004</v>
      </c>
      <c r="E15" s="24">
        <v>4.87</v>
      </c>
      <c r="F15" s="28">
        <v>4.7699999999999996</v>
      </c>
      <c r="G15" s="25"/>
      <c r="H15" s="24">
        <v>3.82</v>
      </c>
      <c r="I15" s="24">
        <v>3.86</v>
      </c>
      <c r="J15" s="24">
        <v>3.86</v>
      </c>
      <c r="K15" s="24">
        <v>3.67</v>
      </c>
      <c r="L15" s="28">
        <v>3.72</v>
      </c>
      <c r="M15" s="25"/>
      <c r="N15" s="24">
        <v>1.9179999999999999</v>
      </c>
      <c r="O15" s="24">
        <v>2.0579999999999998</v>
      </c>
      <c r="P15" s="24">
        <v>2.1259999999999999</v>
      </c>
      <c r="Q15" s="24">
        <v>2.1</v>
      </c>
      <c r="R15" s="24">
        <v>2.0670000000000002</v>
      </c>
      <c r="S15" s="24">
        <v>2.0409999999999999</v>
      </c>
      <c r="T15" s="24">
        <v>2.0550000000000002</v>
      </c>
      <c r="U15" s="24">
        <v>2.0710000000000002</v>
      </c>
      <c r="V15" s="24">
        <v>2.0230000000000001</v>
      </c>
      <c r="W15" s="28">
        <v>1.966</v>
      </c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4.92</v>
      </c>
      <c r="C16" s="24">
        <v>4.97</v>
      </c>
      <c r="D16" s="24">
        <v>4.93</v>
      </c>
      <c r="E16" s="24">
        <v>4.82</v>
      </c>
      <c r="F16" s="28">
        <v>4.8</v>
      </c>
      <c r="G16" s="25"/>
      <c r="H16" s="24">
        <v>3.82</v>
      </c>
      <c r="I16" s="24">
        <v>3.89</v>
      </c>
      <c r="J16" s="24">
        <v>3.78</v>
      </c>
      <c r="K16" s="24">
        <v>3.63</v>
      </c>
      <c r="L16" s="28">
        <v>3.59</v>
      </c>
      <c r="M16" s="25"/>
      <c r="N16" s="24">
        <v>1.9850000000000001</v>
      </c>
      <c r="O16" s="24">
        <v>2.09</v>
      </c>
      <c r="P16" s="24">
        <v>2.16</v>
      </c>
      <c r="Q16" s="24">
        <v>2.12</v>
      </c>
      <c r="R16" s="24">
        <v>2.113</v>
      </c>
      <c r="S16" s="24">
        <v>2.093</v>
      </c>
      <c r="T16" s="24">
        <v>2.141</v>
      </c>
      <c r="U16" s="24">
        <v>2.1110000000000002</v>
      </c>
      <c r="V16" s="24">
        <v>2.0390000000000001</v>
      </c>
      <c r="W16" s="28">
        <v>1.9790000000000001</v>
      </c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4.8</v>
      </c>
      <c r="C17" s="24">
        <v>4.8600000000000003</v>
      </c>
      <c r="D17" s="24">
        <v>4.84</v>
      </c>
      <c r="E17" s="24">
        <v>4.76</v>
      </c>
      <c r="F17" s="28">
        <v>4.75</v>
      </c>
      <c r="G17" s="25"/>
      <c r="H17" s="24">
        <v>3.76</v>
      </c>
      <c r="I17" s="24">
        <v>3.83</v>
      </c>
      <c r="J17" s="24">
        <v>3.82</v>
      </c>
      <c r="K17" s="24">
        <v>3.64</v>
      </c>
      <c r="L17" s="28">
        <v>3.65</v>
      </c>
      <c r="M17" s="25"/>
      <c r="N17" s="24">
        <v>1.944</v>
      </c>
      <c r="O17" s="24">
        <v>2.06</v>
      </c>
      <c r="P17" s="24">
        <v>2.12</v>
      </c>
      <c r="Q17" s="24">
        <v>2.1259999999999999</v>
      </c>
      <c r="R17" s="24">
        <v>2.1070000000000002</v>
      </c>
      <c r="S17" s="24">
        <v>2.0910000000000002</v>
      </c>
      <c r="T17" s="24">
        <v>2.1139999999999999</v>
      </c>
      <c r="U17" s="24">
        <v>2.08</v>
      </c>
      <c r="V17" s="24">
        <v>1.978</v>
      </c>
      <c r="W17" s="28">
        <v>1.897</v>
      </c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4.83</v>
      </c>
      <c r="C18" s="24">
        <v>4.92</v>
      </c>
      <c r="D18" s="24">
        <v>4.8899999999999997</v>
      </c>
      <c r="E18" s="24">
        <v>4.66</v>
      </c>
      <c r="F18" s="28">
        <v>4.47</v>
      </c>
      <c r="G18" s="25" t="s">
        <v>61</v>
      </c>
      <c r="H18" s="24">
        <v>3.95</v>
      </c>
      <c r="I18" s="24">
        <v>4.16</v>
      </c>
      <c r="J18" s="24">
        <v>3.95</v>
      </c>
      <c r="K18" s="24">
        <v>3.82</v>
      </c>
      <c r="L18" s="24">
        <v>3.74</v>
      </c>
      <c r="M18" s="25" t="s">
        <v>57</v>
      </c>
      <c r="N18" s="24">
        <v>1.905</v>
      </c>
      <c r="O18" s="24">
        <v>2.0550000000000002</v>
      </c>
      <c r="P18" s="24">
        <v>2.1429999999999998</v>
      </c>
      <c r="Q18" s="24">
        <v>2.0960000000000001</v>
      </c>
      <c r="R18" s="24">
        <v>2.1</v>
      </c>
      <c r="S18" s="24">
        <v>2.1</v>
      </c>
      <c r="T18" s="24">
        <v>2.08</v>
      </c>
      <c r="U18" s="24">
        <v>2.0699999999999998</v>
      </c>
      <c r="V18" s="24">
        <v>2.0670000000000002</v>
      </c>
      <c r="W18" s="28">
        <v>1.9630000000000001</v>
      </c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4.82</v>
      </c>
      <c r="C19" s="24">
        <v>4.78</v>
      </c>
      <c r="D19" s="24">
        <v>4.7300000000000004</v>
      </c>
      <c r="E19" s="24">
        <v>4.57</v>
      </c>
      <c r="F19" s="28">
        <v>4.53</v>
      </c>
      <c r="G19" s="25"/>
      <c r="H19" s="24">
        <v>4.04</v>
      </c>
      <c r="I19" s="24">
        <v>4.2</v>
      </c>
      <c r="J19" s="24">
        <v>3.93</v>
      </c>
      <c r="K19" s="24">
        <v>3.66</v>
      </c>
      <c r="L19" s="24">
        <v>3.62</v>
      </c>
      <c r="M19" s="25"/>
      <c r="N19" s="24">
        <v>1.9510000000000001</v>
      </c>
      <c r="O19" s="24">
        <v>2.06</v>
      </c>
      <c r="P19" s="24">
        <v>2.0670000000000002</v>
      </c>
      <c r="Q19" s="24">
        <v>2.09</v>
      </c>
      <c r="R19" s="24">
        <v>2.1070000000000002</v>
      </c>
      <c r="S19" s="24">
        <v>2.105</v>
      </c>
      <c r="T19" s="24">
        <v>2.0920000000000001</v>
      </c>
      <c r="U19" s="24">
        <v>2.0760000000000001</v>
      </c>
      <c r="V19" s="24">
        <v>2.0379999999999998</v>
      </c>
      <c r="W19" s="28">
        <v>1.9730000000000001</v>
      </c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4.84</v>
      </c>
      <c r="C20" s="24">
        <v>4.9000000000000004</v>
      </c>
      <c r="D20" s="24">
        <v>4.84</v>
      </c>
      <c r="E20" s="24">
        <v>4.58</v>
      </c>
      <c r="F20" s="28">
        <v>4.5</v>
      </c>
      <c r="G20" s="25"/>
      <c r="H20" s="24">
        <v>4.07</v>
      </c>
      <c r="I20" s="24">
        <v>4.0999999999999996</v>
      </c>
      <c r="J20" s="24">
        <v>3.89</v>
      </c>
      <c r="K20" s="24">
        <v>3.68</v>
      </c>
      <c r="L20" s="28">
        <v>3.69</v>
      </c>
      <c r="M20" s="25"/>
      <c r="N20" s="24">
        <v>1.9319999999999999</v>
      </c>
      <c r="O20" s="24">
        <v>2.0579999999999998</v>
      </c>
      <c r="P20" s="24">
        <v>2.1</v>
      </c>
      <c r="Q20" s="24">
        <v>2.125</v>
      </c>
      <c r="R20" s="24">
        <v>2.1230000000000002</v>
      </c>
      <c r="S20" s="24">
        <v>2.09</v>
      </c>
      <c r="T20" s="24">
        <v>2.1139999999999999</v>
      </c>
      <c r="U20" s="24">
        <v>2.0950000000000002</v>
      </c>
      <c r="V20" s="24">
        <v>2.0529999999999999</v>
      </c>
      <c r="W20" s="28">
        <v>1.9550000000000001</v>
      </c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4.8600000000000003</v>
      </c>
      <c r="C21" s="24">
        <v>4.97</v>
      </c>
      <c r="D21" s="24">
        <v>4.88</v>
      </c>
      <c r="E21" s="24">
        <v>4.75</v>
      </c>
      <c r="F21" s="28">
        <v>4.58</v>
      </c>
      <c r="G21" s="25"/>
      <c r="H21" s="24">
        <v>4.2300000000000004</v>
      </c>
      <c r="I21" s="24">
        <v>4.32</v>
      </c>
      <c r="J21" s="24">
        <v>4.05</v>
      </c>
      <c r="K21" s="24">
        <v>3.87</v>
      </c>
      <c r="L21" s="28">
        <v>3.75</v>
      </c>
      <c r="M21" s="25"/>
      <c r="N21" s="24">
        <v>1.9259999999999999</v>
      </c>
      <c r="O21" s="24">
        <v>2.0609999999999999</v>
      </c>
      <c r="P21" s="24">
        <v>2.0569999999999999</v>
      </c>
      <c r="Q21" s="24">
        <v>2.121</v>
      </c>
      <c r="R21" s="24">
        <v>2.09</v>
      </c>
      <c r="S21" s="24">
        <v>2.1160000000000001</v>
      </c>
      <c r="T21" s="24">
        <v>2.14</v>
      </c>
      <c r="U21" s="24">
        <v>2.1</v>
      </c>
      <c r="V21" s="24">
        <v>2.06</v>
      </c>
      <c r="W21" s="28">
        <v>1.9850000000000001</v>
      </c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4.78</v>
      </c>
      <c r="C22" s="24">
        <v>4.88</v>
      </c>
      <c r="D22" s="24">
        <v>4.8600000000000003</v>
      </c>
      <c r="E22" s="24">
        <v>4.58</v>
      </c>
      <c r="F22" s="28">
        <v>4.5199999999999996</v>
      </c>
      <c r="G22" s="25"/>
      <c r="H22" s="24">
        <v>4.1900000000000004</v>
      </c>
      <c r="I22" s="24">
        <v>4.1399999999999997</v>
      </c>
      <c r="J22" s="24">
        <v>4.04</v>
      </c>
      <c r="K22" s="24">
        <v>3.86</v>
      </c>
      <c r="L22" s="28">
        <v>3.8</v>
      </c>
      <c r="M22" s="25"/>
      <c r="N22" s="24">
        <v>1.9179999999999999</v>
      </c>
      <c r="O22" s="24">
        <v>2.02</v>
      </c>
      <c r="P22" s="24">
        <v>2.0369999999999999</v>
      </c>
      <c r="Q22" s="24">
        <v>2.0720000000000001</v>
      </c>
      <c r="R22" s="24">
        <v>2.0920000000000001</v>
      </c>
      <c r="S22" s="24">
        <v>2.113</v>
      </c>
      <c r="T22" s="24">
        <v>2.097</v>
      </c>
      <c r="U22" s="24">
        <v>2.085</v>
      </c>
      <c r="V22" s="24">
        <v>2.02</v>
      </c>
      <c r="W22" s="28">
        <v>1.962</v>
      </c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0.32379999999999853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1.2498000000000005</v>
      </c>
      <c r="L25" s="193"/>
      <c r="M25" s="17" t="s">
        <v>13</v>
      </c>
      <c r="N25" s="17" t="s">
        <v>14</v>
      </c>
      <c r="O25" s="180" t="s">
        <v>15</v>
      </c>
      <c r="P25" s="180"/>
      <c r="Q25" s="193">
        <f>AVERAGE(N3:W12)-AVERAGE(N13:W22)</f>
        <v>0.27441999999999966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0.56457435897435648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0.90006172839506204</v>
      </c>
      <c r="L27" s="198"/>
      <c r="M27" s="17" t="s">
        <v>19</v>
      </c>
      <c r="N27" s="17" t="s">
        <v>20</v>
      </c>
      <c r="O27" s="197" t="s">
        <v>21</v>
      </c>
      <c r="P27" s="197"/>
      <c r="Q27" s="198">
        <f>(Q25/(0.975/Q26))</f>
        <v>0.42218461538461488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0.36000000000000032</v>
      </c>
      <c r="C31" s="67">
        <f t="shared" ref="C31:F31" si="0">C3-C13</f>
        <v>0.3199999999999994</v>
      </c>
      <c r="D31" s="67">
        <f t="shared" si="0"/>
        <v>0.39000000000000057</v>
      </c>
      <c r="E31" s="67">
        <f t="shared" si="0"/>
        <v>0.28000000000000025</v>
      </c>
      <c r="F31" s="68">
        <f t="shared" si="0"/>
        <v>0.41999999999999993</v>
      </c>
      <c r="G31" s="69" t="s">
        <v>54</v>
      </c>
      <c r="H31" s="22">
        <f>H3-H13</f>
        <v>1.2799999999999998</v>
      </c>
      <c r="I31" s="22">
        <f t="shared" ref="I31:L31" si="1">I3-I13</f>
        <v>1.4000000000000004</v>
      </c>
      <c r="J31" s="22">
        <f t="shared" si="1"/>
        <v>1.46</v>
      </c>
      <c r="K31" s="22">
        <f t="shared" si="1"/>
        <v>1.42</v>
      </c>
      <c r="L31" s="70">
        <f t="shared" si="1"/>
        <v>1.3699999999999997</v>
      </c>
      <c r="M31" s="69" t="s">
        <v>56</v>
      </c>
      <c r="N31" s="22">
        <f>N3-N13</f>
        <v>0.30100000000000016</v>
      </c>
      <c r="O31" s="22">
        <f t="shared" ref="O31:W31" si="2">O3-O13</f>
        <v>0.25300000000000011</v>
      </c>
      <c r="P31" s="22">
        <f t="shared" si="2"/>
        <v>0.19700000000000006</v>
      </c>
      <c r="Q31" s="22">
        <f t="shared" si="2"/>
        <v>0.18400000000000016</v>
      </c>
      <c r="R31" s="22">
        <f t="shared" si="2"/>
        <v>0.25900000000000034</v>
      </c>
      <c r="S31" s="22">
        <f t="shared" si="2"/>
        <v>0.22100000000000009</v>
      </c>
      <c r="T31" s="22">
        <f t="shared" si="2"/>
        <v>0.25200000000000022</v>
      </c>
      <c r="U31" s="22">
        <f t="shared" si="2"/>
        <v>0.21999999999999975</v>
      </c>
      <c r="V31" s="22">
        <f t="shared" si="2"/>
        <v>0.24799999999999978</v>
      </c>
      <c r="W31" s="70">
        <f t="shared" si="2"/>
        <v>0.24099999999999988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0.22999999999999954</v>
      </c>
      <c r="C32" s="54">
        <f t="shared" si="4"/>
        <v>0.34999999999999964</v>
      </c>
      <c r="D32" s="54">
        <f t="shared" si="4"/>
        <v>0.33000000000000007</v>
      </c>
      <c r="E32" s="54">
        <f t="shared" si="4"/>
        <v>0.30999999999999961</v>
      </c>
      <c r="F32" s="56">
        <f t="shared" si="4"/>
        <v>0.30000000000000071</v>
      </c>
      <c r="G32" s="71"/>
      <c r="H32" s="24">
        <f t="shared" ref="H32:L40" si="5">H4-H14</f>
        <v>1.3000000000000003</v>
      </c>
      <c r="I32" s="24">
        <f t="shared" si="5"/>
        <v>1.37</v>
      </c>
      <c r="J32" s="24">
        <f t="shared" si="5"/>
        <v>1.4000000000000004</v>
      </c>
      <c r="K32" s="24">
        <f t="shared" si="5"/>
        <v>1.3899999999999997</v>
      </c>
      <c r="L32" s="72">
        <f t="shared" si="5"/>
        <v>1.4700000000000002</v>
      </c>
      <c r="M32" s="71"/>
      <c r="N32" s="22">
        <f t="shared" ref="N32:W40" si="6">N4-N14</f>
        <v>0.29499999999999993</v>
      </c>
      <c r="O32" s="22">
        <f t="shared" si="6"/>
        <v>0.26900000000000013</v>
      </c>
      <c r="P32" s="22">
        <f t="shared" si="6"/>
        <v>0.25100000000000033</v>
      </c>
      <c r="Q32" s="22">
        <f t="shared" si="6"/>
        <v>0.25699999999999967</v>
      </c>
      <c r="R32" s="22">
        <f t="shared" si="6"/>
        <v>0.24699999999999989</v>
      </c>
      <c r="S32" s="22">
        <f t="shared" si="6"/>
        <v>0.22900000000000009</v>
      </c>
      <c r="T32" s="22">
        <f t="shared" si="6"/>
        <v>0.28299999999999992</v>
      </c>
      <c r="U32" s="22">
        <f t="shared" si="6"/>
        <v>0.27499999999999991</v>
      </c>
      <c r="V32" s="22">
        <f t="shared" si="6"/>
        <v>0.25299999999999967</v>
      </c>
      <c r="W32" s="70">
        <f t="shared" si="6"/>
        <v>0.25400000000000023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0.25</v>
      </c>
      <c r="C33" s="54">
        <f t="shared" si="4"/>
        <v>0.33000000000000007</v>
      </c>
      <c r="D33" s="54">
        <f t="shared" si="4"/>
        <v>0.27999999999999936</v>
      </c>
      <c r="E33" s="54">
        <f t="shared" si="4"/>
        <v>0.25999999999999979</v>
      </c>
      <c r="F33" s="56">
        <f t="shared" si="4"/>
        <v>0.27000000000000046</v>
      </c>
      <c r="G33" s="71"/>
      <c r="H33" s="24">
        <f t="shared" si="5"/>
        <v>1.31</v>
      </c>
      <c r="I33" s="24">
        <f t="shared" si="5"/>
        <v>1.4200000000000004</v>
      </c>
      <c r="J33" s="24">
        <f t="shared" si="5"/>
        <v>1.4099999999999997</v>
      </c>
      <c r="K33" s="24">
        <f t="shared" si="5"/>
        <v>1.4500000000000002</v>
      </c>
      <c r="L33" s="72">
        <f t="shared" si="5"/>
        <v>1.3299999999999996</v>
      </c>
      <c r="M33" s="71"/>
      <c r="N33" s="22">
        <f t="shared" si="6"/>
        <v>0.32499999999999996</v>
      </c>
      <c r="O33" s="22">
        <f t="shared" si="6"/>
        <v>0.28000000000000025</v>
      </c>
      <c r="P33" s="22">
        <f t="shared" si="6"/>
        <v>0.27</v>
      </c>
      <c r="Q33" s="22">
        <f t="shared" si="6"/>
        <v>0.26500000000000012</v>
      </c>
      <c r="R33" s="22">
        <f t="shared" si="6"/>
        <v>0.31199999999999983</v>
      </c>
      <c r="S33" s="22">
        <f t="shared" si="6"/>
        <v>0.36299999999999999</v>
      </c>
      <c r="T33" s="22">
        <f t="shared" si="6"/>
        <v>0.2669999999999999</v>
      </c>
      <c r="U33" s="22">
        <f t="shared" si="6"/>
        <v>0.26499999999999968</v>
      </c>
      <c r="V33" s="22">
        <f t="shared" si="6"/>
        <v>0.26399999999999979</v>
      </c>
      <c r="W33" s="70">
        <f t="shared" si="6"/>
        <v>0.25100000000000011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0.32000000000000028</v>
      </c>
      <c r="C34" s="54">
        <f t="shared" si="4"/>
        <v>0.35000000000000053</v>
      </c>
      <c r="D34" s="54">
        <f t="shared" si="4"/>
        <v>0.37000000000000011</v>
      </c>
      <c r="E34" s="54">
        <f t="shared" si="4"/>
        <v>0.33999999999999986</v>
      </c>
      <c r="F34" s="56">
        <f t="shared" si="4"/>
        <v>0.3100000000000005</v>
      </c>
      <c r="G34" s="71"/>
      <c r="H34" s="24">
        <f t="shared" si="5"/>
        <v>1.3700000000000006</v>
      </c>
      <c r="I34" s="24">
        <f t="shared" si="5"/>
        <v>1.4</v>
      </c>
      <c r="J34" s="24">
        <f t="shared" si="5"/>
        <v>1.4100000000000006</v>
      </c>
      <c r="K34" s="24">
        <f t="shared" si="5"/>
        <v>1.4100000000000001</v>
      </c>
      <c r="L34" s="72">
        <f t="shared" si="5"/>
        <v>1.4000000000000004</v>
      </c>
      <c r="M34" s="71"/>
      <c r="N34" s="22">
        <f t="shared" si="6"/>
        <v>0.29600000000000004</v>
      </c>
      <c r="O34" s="22">
        <f t="shared" si="6"/>
        <v>0.2410000000000001</v>
      </c>
      <c r="P34" s="22">
        <f t="shared" si="6"/>
        <v>0.29299999999999971</v>
      </c>
      <c r="Q34" s="22">
        <f t="shared" si="6"/>
        <v>0.2669999999999999</v>
      </c>
      <c r="R34" s="22">
        <f t="shared" si="6"/>
        <v>0.2799999999999998</v>
      </c>
      <c r="S34" s="22">
        <f t="shared" si="6"/>
        <v>0.3490000000000002</v>
      </c>
      <c r="T34" s="22">
        <f t="shared" si="6"/>
        <v>0.27899999999999991</v>
      </c>
      <c r="U34" s="22">
        <f t="shared" si="6"/>
        <v>0.30899999999999972</v>
      </c>
      <c r="V34" s="22">
        <f t="shared" si="6"/>
        <v>0.27499999999999991</v>
      </c>
      <c r="W34" s="70">
        <f t="shared" si="6"/>
        <v>0.30799999999999983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0.37000000000000011</v>
      </c>
      <c r="C35" s="54">
        <f t="shared" si="4"/>
        <v>0.34999999999999964</v>
      </c>
      <c r="D35" s="54">
        <f t="shared" si="4"/>
        <v>0.37999999999999989</v>
      </c>
      <c r="E35" s="54">
        <f t="shared" si="4"/>
        <v>0.37000000000000011</v>
      </c>
      <c r="F35" s="56">
        <f t="shared" si="4"/>
        <v>0.28000000000000025</v>
      </c>
      <c r="G35" s="71"/>
      <c r="H35" s="24">
        <f t="shared" si="5"/>
        <v>1.4000000000000004</v>
      </c>
      <c r="I35" s="24">
        <f t="shared" si="5"/>
        <v>1.38</v>
      </c>
      <c r="J35" s="24">
        <f t="shared" si="5"/>
        <v>1.3800000000000003</v>
      </c>
      <c r="K35" s="24">
        <f t="shared" si="5"/>
        <v>1.4499999999999997</v>
      </c>
      <c r="L35" s="72">
        <f t="shared" si="5"/>
        <v>1.4099999999999997</v>
      </c>
      <c r="M35" s="71"/>
      <c r="N35" s="22">
        <f t="shared" si="6"/>
        <v>0.31099999999999994</v>
      </c>
      <c r="O35" s="22">
        <f t="shared" si="6"/>
        <v>0.30299999999999994</v>
      </c>
      <c r="P35" s="22">
        <f t="shared" si="6"/>
        <v>0.2629999999999999</v>
      </c>
      <c r="Q35" s="22">
        <f t="shared" si="6"/>
        <v>0.28100000000000014</v>
      </c>
      <c r="R35" s="22">
        <f t="shared" si="6"/>
        <v>0.2669999999999999</v>
      </c>
      <c r="S35" s="22">
        <f t="shared" si="6"/>
        <v>0.30399999999999983</v>
      </c>
      <c r="T35" s="22">
        <f t="shared" si="6"/>
        <v>0.30200000000000005</v>
      </c>
      <c r="U35" s="22">
        <f t="shared" si="6"/>
        <v>0.31999999999999984</v>
      </c>
      <c r="V35" s="22">
        <f t="shared" si="6"/>
        <v>0.30999999999999983</v>
      </c>
      <c r="W35" s="70">
        <f t="shared" si="6"/>
        <v>0.34800000000000009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0.37000000000000011</v>
      </c>
      <c r="C36" s="54">
        <f t="shared" si="4"/>
        <v>0.37999999999999989</v>
      </c>
      <c r="D36" s="54">
        <f t="shared" si="4"/>
        <v>0.32000000000000028</v>
      </c>
      <c r="E36" s="54">
        <f t="shared" si="4"/>
        <v>0.37000000000000011</v>
      </c>
      <c r="F36" s="56">
        <f t="shared" si="4"/>
        <v>0.35000000000000053</v>
      </c>
      <c r="G36" s="71" t="s">
        <v>55</v>
      </c>
      <c r="H36" s="24">
        <f t="shared" si="5"/>
        <v>1.2000000000000002</v>
      </c>
      <c r="I36" s="24">
        <f t="shared" si="5"/>
        <v>1.0199999999999996</v>
      </c>
      <c r="J36" s="24">
        <f t="shared" si="5"/>
        <v>1.1799999999999997</v>
      </c>
      <c r="K36" s="24">
        <f t="shared" si="5"/>
        <v>1.0699999999999998</v>
      </c>
      <c r="L36" s="72">
        <f t="shared" si="5"/>
        <v>1.0999999999999996</v>
      </c>
      <c r="M36" s="71" t="s">
        <v>57</v>
      </c>
      <c r="N36" s="22">
        <f t="shared" si="6"/>
        <v>0.33500000000000019</v>
      </c>
      <c r="O36" s="22">
        <f t="shared" si="6"/>
        <v>0.19499999999999984</v>
      </c>
      <c r="P36" s="22">
        <f t="shared" si="6"/>
        <v>0.16700000000000026</v>
      </c>
      <c r="Q36" s="22">
        <f t="shared" si="6"/>
        <v>0.23399999999999999</v>
      </c>
      <c r="R36" s="22">
        <f t="shared" si="6"/>
        <v>0.19999999999999973</v>
      </c>
      <c r="S36" s="22">
        <f t="shared" si="6"/>
        <v>0.27</v>
      </c>
      <c r="T36" s="22">
        <f t="shared" si="6"/>
        <v>0.31000000000000005</v>
      </c>
      <c r="U36" s="22">
        <f t="shared" si="6"/>
        <v>0.30000000000000027</v>
      </c>
      <c r="V36" s="22">
        <f t="shared" si="6"/>
        <v>0.28299999999999992</v>
      </c>
      <c r="W36" s="70">
        <f t="shared" si="6"/>
        <v>0.32699999999999996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0.34999999999999964</v>
      </c>
      <c r="C37" s="54">
        <f t="shared" si="4"/>
        <v>0.37000000000000011</v>
      </c>
      <c r="D37" s="54">
        <f t="shared" si="4"/>
        <v>0.37999999999999989</v>
      </c>
      <c r="E37" s="54">
        <f t="shared" si="4"/>
        <v>0.30999999999999961</v>
      </c>
      <c r="F37" s="56">
        <f t="shared" si="4"/>
        <v>0.34999999999999964</v>
      </c>
      <c r="G37" s="71"/>
      <c r="H37" s="24">
        <f t="shared" si="5"/>
        <v>1.1200000000000001</v>
      </c>
      <c r="I37" s="24">
        <f t="shared" si="5"/>
        <v>1.0300000000000002</v>
      </c>
      <c r="J37" s="24">
        <f t="shared" si="5"/>
        <v>1.2499999999999996</v>
      </c>
      <c r="K37" s="24">
        <f t="shared" si="5"/>
        <v>1.2599999999999998</v>
      </c>
      <c r="L37" s="72">
        <f t="shared" si="5"/>
        <v>1.1600000000000001</v>
      </c>
      <c r="M37" s="71"/>
      <c r="N37" s="22">
        <f t="shared" si="6"/>
        <v>0.27899999999999991</v>
      </c>
      <c r="O37" s="22">
        <f t="shared" si="6"/>
        <v>0.2799999999999998</v>
      </c>
      <c r="P37" s="22">
        <f t="shared" si="6"/>
        <v>0.25299999999999967</v>
      </c>
      <c r="Q37" s="22">
        <f t="shared" si="6"/>
        <v>0.22999999999999998</v>
      </c>
      <c r="R37" s="22">
        <f t="shared" si="6"/>
        <v>0.24299999999999988</v>
      </c>
      <c r="S37" s="22">
        <f t="shared" si="6"/>
        <v>0.27499999999999991</v>
      </c>
      <c r="T37" s="22">
        <f t="shared" si="6"/>
        <v>0.27800000000000002</v>
      </c>
      <c r="U37" s="22">
        <f t="shared" si="6"/>
        <v>0.33400000000000007</v>
      </c>
      <c r="V37" s="22">
        <f t="shared" si="6"/>
        <v>0.30200000000000005</v>
      </c>
      <c r="W37" s="70">
        <f t="shared" si="6"/>
        <v>0.26700000000000013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0.35000000000000053</v>
      </c>
      <c r="C38" s="54">
        <f t="shared" si="4"/>
        <v>0.25</v>
      </c>
      <c r="D38" s="54">
        <f t="shared" si="4"/>
        <v>0.29999999999999982</v>
      </c>
      <c r="E38" s="54">
        <f t="shared" si="4"/>
        <v>0.33000000000000007</v>
      </c>
      <c r="F38" s="56">
        <f t="shared" si="4"/>
        <v>0.37000000000000011</v>
      </c>
      <c r="G38" s="71"/>
      <c r="H38" s="24">
        <f t="shared" si="5"/>
        <v>1.0999999999999996</v>
      </c>
      <c r="I38" s="24">
        <f t="shared" si="5"/>
        <v>1.17</v>
      </c>
      <c r="J38" s="24">
        <f t="shared" si="5"/>
        <v>1.2399999999999998</v>
      </c>
      <c r="K38" s="24">
        <f t="shared" si="5"/>
        <v>1.19</v>
      </c>
      <c r="L38" s="72">
        <f t="shared" si="5"/>
        <v>1.1499999999999999</v>
      </c>
      <c r="M38" s="71"/>
      <c r="N38" s="22">
        <f t="shared" si="6"/>
        <v>0.25800000000000001</v>
      </c>
      <c r="O38" s="22">
        <f t="shared" si="6"/>
        <v>0.17200000000000015</v>
      </c>
      <c r="P38" s="22">
        <f t="shared" si="6"/>
        <v>0.16999999999999993</v>
      </c>
      <c r="Q38" s="22">
        <f t="shared" si="6"/>
        <v>0.25499999999999989</v>
      </c>
      <c r="R38" s="22">
        <f t="shared" si="6"/>
        <v>0.22699999999999987</v>
      </c>
      <c r="S38" s="22">
        <f t="shared" si="6"/>
        <v>0.26000000000000023</v>
      </c>
      <c r="T38" s="22">
        <f t="shared" si="6"/>
        <v>0.246</v>
      </c>
      <c r="U38" s="22">
        <f t="shared" si="6"/>
        <v>0.26499999999999968</v>
      </c>
      <c r="V38" s="22">
        <f t="shared" si="6"/>
        <v>0.29700000000000015</v>
      </c>
      <c r="W38" s="70">
        <f t="shared" si="6"/>
        <v>0.29499999999999993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0.3199999999999994</v>
      </c>
      <c r="C39" s="54">
        <f t="shared" si="4"/>
        <v>0.33000000000000007</v>
      </c>
      <c r="D39" s="54">
        <f t="shared" si="4"/>
        <v>0.29000000000000004</v>
      </c>
      <c r="E39" s="54">
        <f t="shared" si="4"/>
        <v>0.24000000000000021</v>
      </c>
      <c r="F39" s="56">
        <f t="shared" si="4"/>
        <v>0.26999999999999957</v>
      </c>
      <c r="G39" s="71"/>
      <c r="H39" s="24">
        <f t="shared" si="5"/>
        <v>1.0099999999999998</v>
      </c>
      <c r="I39" s="24">
        <f t="shared" si="5"/>
        <v>0.89999999999999947</v>
      </c>
      <c r="J39" s="24">
        <f t="shared" si="5"/>
        <v>1.1000000000000005</v>
      </c>
      <c r="K39" s="24">
        <f t="shared" si="5"/>
        <v>1.0999999999999996</v>
      </c>
      <c r="L39" s="72">
        <f t="shared" si="5"/>
        <v>1.1500000000000004</v>
      </c>
      <c r="M39" s="71"/>
      <c r="N39" s="22">
        <f t="shared" si="6"/>
        <v>0.37399999999999989</v>
      </c>
      <c r="O39" s="22">
        <f t="shared" si="6"/>
        <v>0.23899999999999988</v>
      </c>
      <c r="P39" s="22">
        <f t="shared" si="6"/>
        <v>0.2629999999999999</v>
      </c>
      <c r="Q39" s="22">
        <f t="shared" si="6"/>
        <v>0.23899999999999988</v>
      </c>
      <c r="R39" s="22">
        <f t="shared" si="6"/>
        <v>0.29000000000000004</v>
      </c>
      <c r="S39" s="22">
        <f t="shared" si="6"/>
        <v>0.26399999999999979</v>
      </c>
      <c r="T39" s="22">
        <f t="shared" si="6"/>
        <v>0.23999999999999977</v>
      </c>
      <c r="U39" s="22">
        <f t="shared" si="6"/>
        <v>0.25999999999999979</v>
      </c>
      <c r="V39" s="22">
        <f t="shared" si="6"/>
        <v>0.29999999999999982</v>
      </c>
      <c r="W39" s="70">
        <f t="shared" si="6"/>
        <v>0.25500000000000012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0.33000000000000007</v>
      </c>
      <c r="C40" s="58">
        <f t="shared" si="4"/>
        <v>0.28000000000000025</v>
      </c>
      <c r="D40" s="58">
        <f t="shared" si="4"/>
        <v>0.25</v>
      </c>
      <c r="E40" s="58">
        <f t="shared" si="4"/>
        <v>0.24000000000000021</v>
      </c>
      <c r="F40" s="59">
        <f t="shared" si="4"/>
        <v>0.37000000000000011</v>
      </c>
      <c r="G40" s="73"/>
      <c r="H40" s="36">
        <f t="shared" si="5"/>
        <v>1</v>
      </c>
      <c r="I40" s="36">
        <f t="shared" si="5"/>
        <v>1.0300000000000002</v>
      </c>
      <c r="J40" s="36">
        <f t="shared" si="5"/>
        <v>1.0199999999999996</v>
      </c>
      <c r="K40" s="36">
        <f t="shared" si="5"/>
        <v>1.0100000000000002</v>
      </c>
      <c r="L40" s="74">
        <f t="shared" si="5"/>
        <v>1.1400000000000006</v>
      </c>
      <c r="M40" s="73"/>
      <c r="N40" s="36">
        <f t="shared" si="6"/>
        <v>0.43200000000000016</v>
      </c>
      <c r="O40" s="36">
        <f t="shared" si="6"/>
        <v>0.29000000000000004</v>
      </c>
      <c r="P40" s="36">
        <f t="shared" si="6"/>
        <v>0.33300000000000018</v>
      </c>
      <c r="Q40" s="36">
        <f t="shared" si="6"/>
        <v>0.33800000000000008</v>
      </c>
      <c r="R40" s="36">
        <f t="shared" si="6"/>
        <v>0.30799999999999983</v>
      </c>
      <c r="S40" s="36">
        <f t="shared" si="6"/>
        <v>0.24699999999999989</v>
      </c>
      <c r="T40" s="36">
        <f t="shared" si="6"/>
        <v>0.29300000000000015</v>
      </c>
      <c r="U40" s="36">
        <f t="shared" si="6"/>
        <v>0.28500000000000014</v>
      </c>
      <c r="V40" s="36">
        <f t="shared" si="6"/>
        <v>0.33000000000000007</v>
      </c>
      <c r="W40" s="74">
        <f t="shared" si="6"/>
        <v>0.29799999999999982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0.32480000000000003</v>
      </c>
      <c r="C41" s="64" t="s">
        <v>51</v>
      </c>
      <c r="D41" s="60">
        <f>MAX(B31:F35)-MIN(B31:F35)</f>
        <v>0.19000000000000039</v>
      </c>
      <c r="E41" s="64" t="s">
        <v>50</v>
      </c>
      <c r="F41" s="61">
        <f>B41/(0.975/E26)</f>
        <v>0.56631794871794883</v>
      </c>
      <c r="G41" s="82" t="s">
        <v>65</v>
      </c>
      <c r="H41" s="60">
        <f>AVERAGE(H31:L35)</f>
        <v>1.3915999999999999</v>
      </c>
      <c r="I41" s="64" t="s">
        <v>51</v>
      </c>
      <c r="J41" s="60">
        <f>MAX(H31:L35)-MIN(H31:L35)</f>
        <v>0.19000000000000039</v>
      </c>
      <c r="K41" s="64" t="s">
        <v>50</v>
      </c>
      <c r="L41" s="61">
        <f>H41/(1.944/K26)</f>
        <v>1.0021810699588476</v>
      </c>
      <c r="M41" s="82" t="s">
        <v>65</v>
      </c>
      <c r="N41" s="60">
        <f>AVERAGE(N31:W35)</f>
        <v>0.27514</v>
      </c>
      <c r="O41" s="64" t="s">
        <v>51</v>
      </c>
      <c r="P41" s="60">
        <f>MAX(N31:W35)-MIN(N31:W35)</f>
        <v>0.17899999999999983</v>
      </c>
      <c r="Q41" s="64" t="s">
        <v>50</v>
      </c>
      <c r="R41" s="78">
        <f>N41/(0.975/Q26)</f>
        <v>0.42329230769230769</v>
      </c>
      <c r="S41" s="79" t="s">
        <v>60</v>
      </c>
      <c r="T41" s="80">
        <f>1-(P41/2*N41)</f>
        <v>0.97537497000000006</v>
      </c>
      <c r="U41" s="84" t="s">
        <v>62</v>
      </c>
      <c r="V41" s="86">
        <f>MAX(N31:W40)-MIN(N31:W40)</f>
        <v>0.2649999999999999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0.31399999999999995</v>
      </c>
      <c r="C42" s="65" t="s">
        <v>51</v>
      </c>
      <c r="D42" s="62">
        <f>MAX(B36:F40)-MIN(B36:F40)</f>
        <v>0.13999999999999968</v>
      </c>
      <c r="E42" s="65" t="s">
        <v>50</v>
      </c>
      <c r="F42" s="63">
        <f>B42/(0.975/E26)</f>
        <v>0.5474871794871794</v>
      </c>
      <c r="G42" s="83" t="s">
        <v>64</v>
      </c>
      <c r="H42" s="62">
        <f>AVERAGE(H37:L40)</f>
        <v>1.1065</v>
      </c>
      <c r="I42" s="65" t="s">
        <v>51</v>
      </c>
      <c r="J42" s="62">
        <f>MAX(H36:L40)-MIN(H36:L40)</f>
        <v>0.36000000000000032</v>
      </c>
      <c r="K42" s="65" t="s">
        <v>50</v>
      </c>
      <c r="L42" s="63">
        <f>H42/(1.944/K26)</f>
        <v>0.7968621399176955</v>
      </c>
      <c r="M42" s="83" t="s">
        <v>64</v>
      </c>
      <c r="N42" s="62">
        <f>AVERAGE(N37:W40)</f>
        <v>0.2765999999999999</v>
      </c>
      <c r="O42" s="65" t="s">
        <v>51</v>
      </c>
      <c r="P42" s="62">
        <f>MAX(N36:W40)-MIN(N36:W40)</f>
        <v>0.2649999999999999</v>
      </c>
      <c r="Q42" s="65" t="s">
        <v>50</v>
      </c>
      <c r="R42" s="75">
        <f>N42/(0.975/Q26)</f>
        <v>0.42553846153846137</v>
      </c>
      <c r="S42" s="76" t="s">
        <v>60</v>
      </c>
      <c r="T42" s="81">
        <f>1-(P42/2*N42)</f>
        <v>0.9633505</v>
      </c>
      <c r="U42" s="85" t="s">
        <v>63</v>
      </c>
      <c r="V42" s="87">
        <f>1-(V41/2*AVERAGE(N41:N42))</f>
        <v>0.96344722500000002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13" type="noConversion"/>
  <conditionalFormatting sqref="E25">
    <cfRule type="cellIs" dxfId="403" priority="7" operator="notBetween">
      <formula>0.2</formula>
      <formula>0.404</formula>
    </cfRule>
  </conditionalFormatting>
  <conditionalFormatting sqref="E27">
    <cfRule type="cellIs" dxfId="402" priority="8" operator="notBetween">
      <formula>0.38</formula>
      <formula>0.72</formula>
    </cfRule>
  </conditionalFormatting>
  <conditionalFormatting sqref="K25">
    <cfRule type="cellIs" dxfId="401" priority="6" operator="notBetween">
      <formula>0.77</formula>
      <formula>0.91</formula>
    </cfRule>
  </conditionalFormatting>
  <conditionalFormatting sqref="K27">
    <cfRule type="cellIs" dxfId="400" priority="5" operator="notBetween">
      <formula>0.68</formula>
      <formula>0.82</formula>
    </cfRule>
  </conditionalFormatting>
  <conditionalFormatting sqref="Q25">
    <cfRule type="cellIs" dxfId="399" priority="3" operator="notBetween">
      <formula>0.77</formula>
      <formula>0.91</formula>
    </cfRule>
  </conditionalFormatting>
  <conditionalFormatting sqref="Q27:R27">
    <cfRule type="cellIs" dxfId="398" priority="2" operator="notBetween">
      <formula>0.38</formula>
      <formula>0.72</formula>
    </cfRule>
  </conditionalFormatting>
  <conditionalFormatting sqref="AB25">
    <cfRule type="cellIs" dxfId="397" priority="4" operator="notBetween">
      <formula>0.77</formula>
      <formula>0.91</formula>
    </cfRule>
  </conditionalFormatting>
  <conditionalFormatting sqref="AB27:AC27">
    <cfRule type="cellIs" dxfId="396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2B802-1782-4FD9-8FD2-1E9D688E2606}">
  <dimension ref="A1:AH43"/>
  <sheetViews>
    <sheetView topLeftCell="C1" zoomScale="120" zoomScaleNormal="120" workbookViewId="0">
      <selection activeCell="N5" sqref="N5:W9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5.25</v>
      </c>
      <c r="C3" s="20">
        <v>5.32</v>
      </c>
      <c r="D3" s="20">
        <v>5.37</v>
      </c>
      <c r="E3" s="20">
        <v>5.17</v>
      </c>
      <c r="F3" s="30">
        <v>5.16</v>
      </c>
      <c r="G3" s="23" t="s">
        <v>3</v>
      </c>
      <c r="H3" s="20">
        <v>5.0599999999999996</v>
      </c>
      <c r="I3" s="20">
        <v>5.1100000000000003</v>
      </c>
      <c r="J3" s="20">
        <v>5.27</v>
      </c>
      <c r="K3" s="20">
        <v>5.29</v>
      </c>
      <c r="L3" s="30">
        <v>5.24</v>
      </c>
      <c r="M3" s="23" t="s">
        <v>3</v>
      </c>
      <c r="N3" s="20">
        <v>2.23</v>
      </c>
      <c r="O3" s="20">
        <v>2.27</v>
      </c>
      <c r="P3" s="20">
        <v>2.36</v>
      </c>
      <c r="Q3" s="20">
        <v>2.41</v>
      </c>
      <c r="R3" s="20">
        <v>2.38</v>
      </c>
      <c r="S3" s="20">
        <v>2.35</v>
      </c>
      <c r="T3" s="20">
        <v>2.41</v>
      </c>
      <c r="U3" s="20">
        <v>2.36</v>
      </c>
      <c r="V3" s="20">
        <v>2.38</v>
      </c>
      <c r="W3" s="30">
        <v>2.2599999999999998</v>
      </c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5.23</v>
      </c>
      <c r="C4" s="11">
        <v>5.27</v>
      </c>
      <c r="D4" s="11">
        <v>5.27</v>
      </c>
      <c r="E4" s="11">
        <v>5.16</v>
      </c>
      <c r="F4" s="29">
        <v>5.12</v>
      </c>
      <c r="G4" s="25"/>
      <c r="H4" s="20">
        <v>5.15</v>
      </c>
      <c r="I4" s="11">
        <v>5.13</v>
      </c>
      <c r="J4" s="11">
        <v>5.27</v>
      </c>
      <c r="K4" s="11">
        <v>5.33</v>
      </c>
      <c r="L4" s="29">
        <v>5.26</v>
      </c>
      <c r="M4" s="25"/>
      <c r="N4" s="20">
        <v>2.2400000000000002</v>
      </c>
      <c r="O4" s="11">
        <v>2.25</v>
      </c>
      <c r="P4" s="11">
        <v>2.4</v>
      </c>
      <c r="Q4" s="11">
        <v>2.42</v>
      </c>
      <c r="R4" s="11">
        <v>2.46</v>
      </c>
      <c r="S4" s="11">
        <v>2.4300000000000002</v>
      </c>
      <c r="T4" s="11">
        <v>2.44</v>
      </c>
      <c r="U4" s="11">
        <v>2.5</v>
      </c>
      <c r="V4" s="11">
        <v>2.4300000000000002</v>
      </c>
      <c r="W4" s="29">
        <v>2.38</v>
      </c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5.22</v>
      </c>
      <c r="C5" s="11">
        <v>5.16</v>
      </c>
      <c r="D5" s="11">
        <v>5.19</v>
      </c>
      <c r="E5" s="11">
        <v>5.09</v>
      </c>
      <c r="F5" s="29">
        <v>5.01</v>
      </c>
      <c r="G5" s="25"/>
      <c r="H5" s="20">
        <v>5.12</v>
      </c>
      <c r="I5" s="11">
        <v>5.16</v>
      </c>
      <c r="J5" s="11">
        <v>5.27</v>
      </c>
      <c r="K5" s="11">
        <v>5.29</v>
      </c>
      <c r="L5" s="29">
        <v>5.28</v>
      </c>
      <c r="M5" s="25"/>
      <c r="N5" s="20">
        <v>2.2400000000000002</v>
      </c>
      <c r="O5" s="11">
        <v>2.25</v>
      </c>
      <c r="P5" s="11">
        <v>2.31</v>
      </c>
      <c r="Q5" s="11">
        <v>2.33</v>
      </c>
      <c r="R5" s="11">
        <v>2.2999999999999998</v>
      </c>
      <c r="S5" s="11">
        <v>2.37</v>
      </c>
      <c r="T5" s="11">
        <v>2.39</v>
      </c>
      <c r="U5" s="11">
        <v>2.37</v>
      </c>
      <c r="V5" s="11">
        <v>2.35</v>
      </c>
      <c r="W5" s="29">
        <v>2.29</v>
      </c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5.17</v>
      </c>
      <c r="C6" s="11">
        <v>5.28</v>
      </c>
      <c r="D6" s="11">
        <v>5.22</v>
      </c>
      <c r="E6" s="11">
        <v>5.09</v>
      </c>
      <c r="F6" s="29">
        <v>5.0199999999999996</v>
      </c>
      <c r="G6" s="25"/>
      <c r="H6" s="20">
        <v>5.05</v>
      </c>
      <c r="I6" s="11">
        <v>5.16</v>
      </c>
      <c r="J6" s="11">
        <v>5.3</v>
      </c>
      <c r="K6" s="11">
        <v>5.34</v>
      </c>
      <c r="L6" s="29">
        <v>5.15</v>
      </c>
      <c r="M6" s="25"/>
      <c r="N6" s="20">
        <v>2.23</v>
      </c>
      <c r="O6" s="11">
        <v>2.34</v>
      </c>
      <c r="P6" s="11">
        <v>2.3199999999999998</v>
      </c>
      <c r="Q6" s="11">
        <v>2.3199999999999998</v>
      </c>
      <c r="R6" s="11">
        <v>2.35</v>
      </c>
      <c r="S6" s="11">
        <v>2.38</v>
      </c>
      <c r="T6" s="11">
        <v>2.37</v>
      </c>
      <c r="U6" s="11">
        <v>2.41</v>
      </c>
      <c r="V6" s="11">
        <v>2.34</v>
      </c>
      <c r="W6" s="29">
        <v>2.2400000000000002</v>
      </c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5.21</v>
      </c>
      <c r="C7" s="11">
        <v>5.27</v>
      </c>
      <c r="D7" s="11">
        <v>5.2</v>
      </c>
      <c r="E7" s="11">
        <v>5.08</v>
      </c>
      <c r="F7" s="29">
        <v>5.04</v>
      </c>
      <c r="G7" s="25"/>
      <c r="H7" s="20">
        <v>5.08</v>
      </c>
      <c r="I7" s="11">
        <v>5.18</v>
      </c>
      <c r="J7" s="11">
        <v>5.3</v>
      </c>
      <c r="K7" s="11">
        <v>5.22</v>
      </c>
      <c r="L7" s="29">
        <v>5.16</v>
      </c>
      <c r="M7" s="25"/>
      <c r="N7" s="20">
        <v>2.19</v>
      </c>
      <c r="O7" s="11">
        <v>2.23</v>
      </c>
      <c r="P7" s="11">
        <v>2.27</v>
      </c>
      <c r="Q7" s="11">
        <v>2.38</v>
      </c>
      <c r="R7" s="11">
        <v>2.35</v>
      </c>
      <c r="S7" s="11">
        <v>2.35</v>
      </c>
      <c r="T7" s="11">
        <v>2.36</v>
      </c>
      <c r="U7" s="11">
        <v>2.36</v>
      </c>
      <c r="V7" s="11">
        <v>2.35</v>
      </c>
      <c r="W7" s="29">
        <v>2.25</v>
      </c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5.19</v>
      </c>
      <c r="C8" s="11">
        <v>5.28</v>
      </c>
      <c r="D8" s="11">
        <v>5.18</v>
      </c>
      <c r="E8" s="11">
        <v>4.8499999999999996</v>
      </c>
      <c r="F8" s="29">
        <v>4.83</v>
      </c>
      <c r="G8" s="25" t="s">
        <v>4</v>
      </c>
      <c r="H8" s="11">
        <v>4.92</v>
      </c>
      <c r="I8" s="11">
        <v>4.99</v>
      </c>
      <c r="J8" s="11">
        <v>5.2</v>
      </c>
      <c r="K8" s="11">
        <v>5.31</v>
      </c>
      <c r="L8" s="29">
        <v>5.19</v>
      </c>
      <c r="M8" s="25" t="s">
        <v>4</v>
      </c>
      <c r="N8" s="11">
        <v>2.2999999999999998</v>
      </c>
      <c r="O8" s="11">
        <v>2.2999999999999998</v>
      </c>
      <c r="P8" s="11">
        <v>2.3199999999999998</v>
      </c>
      <c r="Q8" s="11">
        <v>2.36</v>
      </c>
      <c r="R8" s="11">
        <v>2.38</v>
      </c>
      <c r="S8" s="11">
        <v>2.38</v>
      </c>
      <c r="T8" s="11">
        <v>2.38</v>
      </c>
      <c r="U8" s="11">
        <v>2.36</v>
      </c>
      <c r="V8" s="11">
        <v>2.36</v>
      </c>
      <c r="W8" s="29">
        <v>2.2400000000000002</v>
      </c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5.18</v>
      </c>
      <c r="C9" s="11">
        <v>5.35</v>
      </c>
      <c r="D9" s="11">
        <v>5.14</v>
      </c>
      <c r="E9" s="11">
        <v>4.92</v>
      </c>
      <c r="F9" s="29">
        <v>4.91</v>
      </c>
      <c r="G9" s="31"/>
      <c r="H9" s="11">
        <v>4.93</v>
      </c>
      <c r="I9" s="11">
        <v>5</v>
      </c>
      <c r="J9" s="11">
        <v>5.19</v>
      </c>
      <c r="K9" s="11">
        <v>5.35</v>
      </c>
      <c r="L9" s="29">
        <v>5.29</v>
      </c>
      <c r="M9" s="31"/>
      <c r="N9" s="11">
        <v>2.35</v>
      </c>
      <c r="O9" s="11">
        <v>2.31</v>
      </c>
      <c r="P9" s="11">
        <v>2.37</v>
      </c>
      <c r="Q9" s="11">
        <v>2.41</v>
      </c>
      <c r="R9" s="11">
        <v>2.4</v>
      </c>
      <c r="S9" s="11">
        <v>2.36</v>
      </c>
      <c r="T9" s="11">
        <v>2.39</v>
      </c>
      <c r="U9" s="11">
        <v>2.37</v>
      </c>
      <c r="V9" s="11">
        <v>2.35</v>
      </c>
      <c r="W9" s="29">
        <v>2.2599999999999998</v>
      </c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5.21</v>
      </c>
      <c r="C10" s="32">
        <v>5.34</v>
      </c>
      <c r="D10" s="32">
        <v>5.15</v>
      </c>
      <c r="E10" s="32">
        <v>4.9400000000000004</v>
      </c>
      <c r="F10" s="34">
        <v>4.8499999999999996</v>
      </c>
      <c r="G10" s="23"/>
      <c r="H10" s="32">
        <v>4.8899999999999997</v>
      </c>
      <c r="I10" s="32">
        <v>4.8899999999999997</v>
      </c>
      <c r="J10" s="32">
        <v>5.22</v>
      </c>
      <c r="K10" s="32">
        <v>5.31</v>
      </c>
      <c r="L10" s="34">
        <v>5.24</v>
      </c>
      <c r="M10" s="23"/>
      <c r="N10" s="32">
        <v>2.2999999999999998</v>
      </c>
      <c r="O10" s="32">
        <v>2.35</v>
      </c>
      <c r="P10" s="32">
        <v>2.35</v>
      </c>
      <c r="Q10" s="32">
        <v>2.4</v>
      </c>
      <c r="R10" s="32">
        <v>2.4</v>
      </c>
      <c r="S10" s="32">
        <v>2.37</v>
      </c>
      <c r="T10" s="32">
        <v>2.39</v>
      </c>
      <c r="U10" s="32">
        <v>2.39</v>
      </c>
      <c r="V10" s="32">
        <v>2.38</v>
      </c>
      <c r="W10" s="34">
        <v>2.2400000000000002</v>
      </c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5.26</v>
      </c>
      <c r="C11" s="11">
        <v>5.41</v>
      </c>
      <c r="D11" s="11">
        <v>5.14</v>
      </c>
      <c r="E11" s="11">
        <v>4.84</v>
      </c>
      <c r="F11" s="29">
        <v>4.87</v>
      </c>
      <c r="G11" s="25"/>
      <c r="H11" s="11">
        <v>4.9400000000000004</v>
      </c>
      <c r="I11" s="11">
        <v>5</v>
      </c>
      <c r="J11" s="11">
        <v>5.2</v>
      </c>
      <c r="K11" s="11">
        <v>5.29</v>
      </c>
      <c r="L11" s="29">
        <v>5.3</v>
      </c>
      <c r="M11" s="25"/>
      <c r="N11" s="11">
        <v>2.36</v>
      </c>
      <c r="O11" s="11">
        <v>2.33</v>
      </c>
      <c r="P11" s="11">
        <v>2.42</v>
      </c>
      <c r="Q11" s="11">
        <v>2.4300000000000002</v>
      </c>
      <c r="R11" s="11">
        <v>2.44</v>
      </c>
      <c r="S11" s="11">
        <v>2.4</v>
      </c>
      <c r="T11" s="11">
        <v>2.3199999999999998</v>
      </c>
      <c r="U11" s="11">
        <v>2.37</v>
      </c>
      <c r="V11" s="11">
        <v>2.36</v>
      </c>
      <c r="W11" s="29">
        <v>2.2200000000000002</v>
      </c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5.26</v>
      </c>
      <c r="C12" s="21">
        <v>5.18</v>
      </c>
      <c r="D12" s="21">
        <v>5.08</v>
      </c>
      <c r="E12" s="21">
        <v>4.97</v>
      </c>
      <c r="F12" s="26">
        <v>4.8</v>
      </c>
      <c r="G12" s="33"/>
      <c r="H12" s="21">
        <v>4.82</v>
      </c>
      <c r="I12" s="21">
        <v>4.8600000000000003</v>
      </c>
      <c r="J12" s="21">
        <v>5.18</v>
      </c>
      <c r="K12" s="21">
        <v>5.27</v>
      </c>
      <c r="L12" s="26">
        <v>5.23</v>
      </c>
      <c r="M12" s="33"/>
      <c r="N12" s="21">
        <v>2.31</v>
      </c>
      <c r="O12" s="21">
        <v>2.31</v>
      </c>
      <c r="P12" s="21">
        <v>2.36</v>
      </c>
      <c r="Q12" s="21">
        <v>2.37</v>
      </c>
      <c r="R12" s="21">
        <v>2.39</v>
      </c>
      <c r="S12" s="21">
        <v>2.38</v>
      </c>
      <c r="T12" s="21">
        <v>2.36</v>
      </c>
      <c r="U12" s="21">
        <v>2.35</v>
      </c>
      <c r="V12" s="21">
        <v>2.31</v>
      </c>
      <c r="W12" s="26">
        <v>2.25</v>
      </c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4.82</v>
      </c>
      <c r="C13" s="22">
        <v>4.9400000000000004</v>
      </c>
      <c r="D13" s="22">
        <v>4.95</v>
      </c>
      <c r="E13" s="22">
        <v>4.8</v>
      </c>
      <c r="F13" s="27">
        <v>4.74</v>
      </c>
      <c r="G13" s="23" t="s">
        <v>54</v>
      </c>
      <c r="H13" s="22">
        <v>3.64</v>
      </c>
      <c r="I13" s="22">
        <v>3.67</v>
      </c>
      <c r="J13" s="22">
        <v>3.74</v>
      </c>
      <c r="K13" s="22">
        <v>3.79</v>
      </c>
      <c r="L13" s="27">
        <v>3.77</v>
      </c>
      <c r="M13" s="23" t="s">
        <v>56</v>
      </c>
      <c r="N13" s="22">
        <v>1.9339999999999999</v>
      </c>
      <c r="O13" s="22">
        <v>1.958</v>
      </c>
      <c r="P13" s="22">
        <v>2.081</v>
      </c>
      <c r="Q13" s="22">
        <v>2.1480000000000001</v>
      </c>
      <c r="R13" s="22">
        <v>2.0910000000000002</v>
      </c>
      <c r="S13" s="22">
        <v>2.14</v>
      </c>
      <c r="T13" s="22">
        <v>2.1190000000000002</v>
      </c>
      <c r="U13" s="22">
        <v>2.1309999999999998</v>
      </c>
      <c r="V13" s="22">
        <v>2.121</v>
      </c>
      <c r="W13" s="27">
        <v>2.04</v>
      </c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4.8600000000000003</v>
      </c>
      <c r="C14" s="24">
        <v>4.88</v>
      </c>
      <c r="D14" s="24">
        <v>4.88</v>
      </c>
      <c r="E14" s="24">
        <v>4.78</v>
      </c>
      <c r="F14" s="28">
        <v>4.7699999999999996</v>
      </c>
      <c r="G14" s="25"/>
      <c r="H14" s="24">
        <v>3.72</v>
      </c>
      <c r="I14" s="24">
        <v>3.67</v>
      </c>
      <c r="J14" s="24">
        <v>3.77</v>
      </c>
      <c r="K14" s="24">
        <v>3.76</v>
      </c>
      <c r="L14" s="28">
        <v>3.79</v>
      </c>
      <c r="M14" s="25"/>
      <c r="N14" s="24">
        <v>1.97</v>
      </c>
      <c r="O14" s="24">
        <v>1.9870000000000001</v>
      </c>
      <c r="P14" s="24">
        <v>2.1110000000000002</v>
      </c>
      <c r="Q14" s="24">
        <v>2.1539999999999999</v>
      </c>
      <c r="R14" s="24">
        <v>2.137</v>
      </c>
      <c r="S14" s="24">
        <v>2.1320000000000001</v>
      </c>
      <c r="T14" s="24">
        <v>2.1800000000000002</v>
      </c>
      <c r="U14" s="24">
        <v>2.181</v>
      </c>
      <c r="V14" s="24">
        <v>2.14</v>
      </c>
      <c r="W14" s="28">
        <v>2.0779999999999998</v>
      </c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4.78</v>
      </c>
      <c r="C15" s="24">
        <v>4.83</v>
      </c>
      <c r="D15" s="24">
        <v>4.7699999999999996</v>
      </c>
      <c r="E15" s="24">
        <v>4.71</v>
      </c>
      <c r="F15" s="28">
        <v>4.67</v>
      </c>
      <c r="G15" s="25"/>
      <c r="H15" s="24">
        <v>3.75</v>
      </c>
      <c r="I15" s="24">
        <v>3.69</v>
      </c>
      <c r="J15" s="24">
        <v>3.8</v>
      </c>
      <c r="K15" s="24">
        <v>3.8</v>
      </c>
      <c r="L15" s="28">
        <v>3.76</v>
      </c>
      <c r="M15" s="25"/>
      <c r="N15" s="24">
        <v>1.9379999999999999</v>
      </c>
      <c r="O15" s="24">
        <v>1.968</v>
      </c>
      <c r="P15" s="24">
        <v>2.0139999999999998</v>
      </c>
      <c r="Q15" s="24">
        <v>2.0569999999999999</v>
      </c>
      <c r="R15" s="24">
        <v>2.0409999999999999</v>
      </c>
      <c r="S15" s="24">
        <v>2.09</v>
      </c>
      <c r="T15" s="24">
        <v>2.1030000000000002</v>
      </c>
      <c r="U15" s="24">
        <v>2.1349999999999998</v>
      </c>
      <c r="V15" s="24">
        <v>2.0910000000000002</v>
      </c>
      <c r="W15" s="28">
        <v>1.9950000000000001</v>
      </c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4.83</v>
      </c>
      <c r="C16" s="24">
        <v>4.87</v>
      </c>
      <c r="D16" s="24">
        <v>4.8499999999999996</v>
      </c>
      <c r="E16" s="24">
        <v>4.7</v>
      </c>
      <c r="F16" s="28">
        <v>4.67</v>
      </c>
      <c r="G16" s="25"/>
      <c r="H16" s="24">
        <v>3.65</v>
      </c>
      <c r="I16" s="24">
        <v>3.66</v>
      </c>
      <c r="J16" s="24">
        <v>3.83</v>
      </c>
      <c r="K16" s="24">
        <v>3.77</v>
      </c>
      <c r="L16" s="28">
        <v>3.76</v>
      </c>
      <c r="M16" s="25"/>
      <c r="N16" s="24">
        <v>1.986</v>
      </c>
      <c r="O16" s="24">
        <v>2.0499999999999998</v>
      </c>
      <c r="P16" s="24">
        <v>2.0529999999999999</v>
      </c>
      <c r="Q16" s="24">
        <v>2.081</v>
      </c>
      <c r="R16" s="24">
        <v>2.0609999999999999</v>
      </c>
      <c r="S16" s="24">
        <v>2.1259999999999999</v>
      </c>
      <c r="T16" s="24">
        <v>2.077</v>
      </c>
      <c r="U16" s="24">
        <v>2.133</v>
      </c>
      <c r="V16" s="24">
        <v>2.0710000000000002</v>
      </c>
      <c r="W16" s="28">
        <v>1.9810000000000001</v>
      </c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4.84</v>
      </c>
      <c r="C17" s="24">
        <v>4.9000000000000004</v>
      </c>
      <c r="D17" s="24">
        <v>4.8499999999999996</v>
      </c>
      <c r="E17" s="24">
        <v>4.7300000000000004</v>
      </c>
      <c r="F17" s="28">
        <v>4.6900000000000004</v>
      </c>
      <c r="G17" s="25"/>
      <c r="H17" s="24">
        <v>3.6</v>
      </c>
      <c r="I17" s="24">
        <v>3.75</v>
      </c>
      <c r="J17" s="24">
        <v>3.77</v>
      </c>
      <c r="K17" s="24">
        <v>3.74</v>
      </c>
      <c r="L17" s="28">
        <v>3.77</v>
      </c>
      <c r="M17" s="25"/>
      <c r="N17" s="24">
        <v>1.919</v>
      </c>
      <c r="O17" s="24">
        <v>1.9610000000000001</v>
      </c>
      <c r="P17" s="24">
        <v>2.0129999999999999</v>
      </c>
      <c r="Q17" s="24">
        <v>2.044</v>
      </c>
      <c r="R17" s="24">
        <v>2.0430000000000001</v>
      </c>
      <c r="S17" s="24">
        <v>2.0430000000000001</v>
      </c>
      <c r="T17" s="24">
        <v>2.0739999999999998</v>
      </c>
      <c r="U17" s="24">
        <v>2.0760000000000001</v>
      </c>
      <c r="V17" s="24">
        <v>2.056</v>
      </c>
      <c r="W17" s="28">
        <v>1.978</v>
      </c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4.82</v>
      </c>
      <c r="C18" s="24">
        <v>4.9000000000000004</v>
      </c>
      <c r="D18" s="24">
        <v>4.78</v>
      </c>
      <c r="E18" s="24">
        <v>4.43</v>
      </c>
      <c r="F18" s="28">
        <v>4.5199999999999996</v>
      </c>
      <c r="G18" s="25" t="s">
        <v>61</v>
      </c>
      <c r="H18" s="24">
        <v>3.81</v>
      </c>
      <c r="I18" s="24">
        <v>3.76</v>
      </c>
      <c r="J18" s="24">
        <v>3.95</v>
      </c>
      <c r="K18" s="24">
        <v>4.1399999999999997</v>
      </c>
      <c r="L18" s="28">
        <v>3.96</v>
      </c>
      <c r="M18" s="25" t="s">
        <v>57</v>
      </c>
      <c r="N18" s="24">
        <v>2.0750000000000002</v>
      </c>
      <c r="O18" s="24">
        <v>2.0299999999999998</v>
      </c>
      <c r="P18" s="24">
        <v>2.036</v>
      </c>
      <c r="Q18" s="24">
        <v>2.1070000000000002</v>
      </c>
      <c r="R18" s="24">
        <v>2.085</v>
      </c>
      <c r="S18" s="24">
        <v>2.0939999999999999</v>
      </c>
      <c r="T18" s="24">
        <v>2.0859999999999999</v>
      </c>
      <c r="U18" s="24">
        <v>2.0990000000000002</v>
      </c>
      <c r="V18" s="24">
        <v>2.0310000000000001</v>
      </c>
      <c r="W18" s="28">
        <v>2.0169999999999999</v>
      </c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4.83</v>
      </c>
      <c r="C19" s="24">
        <v>4.88</v>
      </c>
      <c r="D19" s="24">
        <v>4.75</v>
      </c>
      <c r="E19" s="24">
        <v>4.62</v>
      </c>
      <c r="F19" s="28">
        <v>4.53</v>
      </c>
      <c r="G19" s="25"/>
      <c r="H19" s="24">
        <v>3.81</v>
      </c>
      <c r="I19" s="24">
        <v>3.79</v>
      </c>
      <c r="J19" s="24">
        <v>4.04</v>
      </c>
      <c r="K19" s="24">
        <v>4.07</v>
      </c>
      <c r="L19" s="28">
        <v>4.01</v>
      </c>
      <c r="M19" s="25"/>
      <c r="N19" s="24">
        <v>2.048</v>
      </c>
      <c r="O19" s="24">
        <v>2</v>
      </c>
      <c r="P19" s="24">
        <v>2.0699999999999998</v>
      </c>
      <c r="Q19" s="24">
        <v>2.0950000000000002</v>
      </c>
      <c r="R19" s="24">
        <v>2.0979999999999999</v>
      </c>
      <c r="S19" s="24">
        <v>2.1259999999999999</v>
      </c>
      <c r="T19" s="24">
        <v>2.073</v>
      </c>
      <c r="U19" s="24">
        <v>2.0819999999999999</v>
      </c>
      <c r="V19" s="24">
        <v>2.073</v>
      </c>
      <c r="W19" s="28">
        <v>1.99</v>
      </c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4.83</v>
      </c>
      <c r="C20" s="24">
        <v>4.93</v>
      </c>
      <c r="D20" s="24">
        <v>4.8</v>
      </c>
      <c r="E20" s="24">
        <v>4.6100000000000003</v>
      </c>
      <c r="F20" s="28">
        <v>4.5199999999999996</v>
      </c>
      <c r="G20" s="25"/>
      <c r="H20" s="24">
        <v>3.68</v>
      </c>
      <c r="I20" s="24">
        <v>3.67</v>
      </c>
      <c r="J20" s="24">
        <v>3.96</v>
      </c>
      <c r="K20" s="24">
        <v>4.0999999999999996</v>
      </c>
      <c r="L20" s="28">
        <v>4</v>
      </c>
      <c r="M20" s="25"/>
      <c r="N20" s="24">
        <v>2.0680000000000001</v>
      </c>
      <c r="O20" s="24">
        <v>2.0209999999999999</v>
      </c>
      <c r="P20" s="24">
        <v>2.0609999999999999</v>
      </c>
      <c r="Q20" s="24">
        <v>2.121</v>
      </c>
      <c r="R20" s="24">
        <v>2.1110000000000002</v>
      </c>
      <c r="S20" s="24">
        <v>2.081</v>
      </c>
      <c r="T20" s="24">
        <v>2.13</v>
      </c>
      <c r="U20" s="24">
        <v>2.085</v>
      </c>
      <c r="V20" s="24">
        <v>2.089</v>
      </c>
      <c r="W20" s="28">
        <v>2.024</v>
      </c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4.8899999999999997</v>
      </c>
      <c r="C21" s="24">
        <v>5</v>
      </c>
      <c r="D21" s="24">
        <v>4.75</v>
      </c>
      <c r="E21" s="24">
        <v>4.54</v>
      </c>
      <c r="F21" s="28">
        <v>4.51</v>
      </c>
      <c r="G21" s="25"/>
      <c r="H21" s="24">
        <v>3.82</v>
      </c>
      <c r="I21" s="24">
        <v>3.81</v>
      </c>
      <c r="J21" s="24">
        <v>4.08</v>
      </c>
      <c r="K21" s="24">
        <v>4.1100000000000003</v>
      </c>
      <c r="L21" s="28">
        <v>4.05</v>
      </c>
      <c r="M21" s="25"/>
      <c r="N21" s="24">
        <v>2.056</v>
      </c>
      <c r="O21" s="24">
        <v>2</v>
      </c>
      <c r="P21" s="24">
        <v>2.0640000000000001</v>
      </c>
      <c r="Q21" s="24">
        <v>2.1139999999999999</v>
      </c>
      <c r="R21" s="24">
        <v>2.1320000000000001</v>
      </c>
      <c r="S21" s="24">
        <v>2.077</v>
      </c>
      <c r="T21" s="24">
        <v>2.0950000000000002</v>
      </c>
      <c r="U21" s="24">
        <v>2.097</v>
      </c>
      <c r="V21" s="24">
        <v>2.1070000000000002</v>
      </c>
      <c r="W21" s="28">
        <v>1.974</v>
      </c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4.84</v>
      </c>
      <c r="C22" s="24">
        <v>4.82</v>
      </c>
      <c r="D22" s="24">
        <v>4.7699999999999996</v>
      </c>
      <c r="E22" s="24">
        <v>4.58</v>
      </c>
      <c r="F22" s="28">
        <v>4.46</v>
      </c>
      <c r="G22" s="25"/>
      <c r="H22" s="24">
        <v>3.76</v>
      </c>
      <c r="I22" s="24">
        <v>3.76</v>
      </c>
      <c r="J22" s="24">
        <v>4.04</v>
      </c>
      <c r="K22" s="24">
        <v>4.13</v>
      </c>
      <c r="L22" s="28">
        <v>4.0999999999999996</v>
      </c>
      <c r="M22" s="25"/>
      <c r="N22" s="24">
        <v>1.998</v>
      </c>
      <c r="O22" s="24">
        <v>2.0070000000000001</v>
      </c>
      <c r="P22" s="24">
        <v>2.0609999999999999</v>
      </c>
      <c r="Q22" s="24">
        <v>2.0960000000000001</v>
      </c>
      <c r="R22" s="24">
        <v>2.1120000000000001</v>
      </c>
      <c r="S22" s="24">
        <v>2.0750000000000002</v>
      </c>
      <c r="T22" s="24">
        <v>2.0920000000000001</v>
      </c>
      <c r="U22" s="24">
        <v>2.105</v>
      </c>
      <c r="V22" s="24">
        <v>2.0760000000000001</v>
      </c>
      <c r="W22" s="28">
        <v>1.982</v>
      </c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0.37359999999999793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1.3269999999999991</v>
      </c>
      <c r="L25" s="193"/>
      <c r="M25" s="17" t="s">
        <v>13</v>
      </c>
      <c r="N25" s="17" t="s">
        <v>14</v>
      </c>
      <c r="O25" s="180" t="s">
        <v>15</v>
      </c>
      <c r="P25" s="180"/>
      <c r="Q25" s="193">
        <f>AVERAGE(N3:W12)-AVERAGE(N13:W22)</f>
        <v>0.27993000000000023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0.65140512820512464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0.95565843621399105</v>
      </c>
      <c r="L27" s="198"/>
      <c r="M27" s="17" t="s">
        <v>19</v>
      </c>
      <c r="N27" s="17" t="s">
        <v>20</v>
      </c>
      <c r="O27" s="197" t="s">
        <v>21</v>
      </c>
      <c r="P27" s="197"/>
      <c r="Q27" s="198">
        <f>(Q25/(0.975/Q26))</f>
        <v>0.43066153846153882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0.42999999999999972</v>
      </c>
      <c r="C31" s="67">
        <f t="shared" ref="C31:F31" si="0">C3-C13</f>
        <v>0.37999999999999989</v>
      </c>
      <c r="D31" s="67">
        <f t="shared" si="0"/>
        <v>0.41999999999999993</v>
      </c>
      <c r="E31" s="67">
        <f t="shared" si="0"/>
        <v>0.37000000000000011</v>
      </c>
      <c r="F31" s="68">
        <f t="shared" si="0"/>
        <v>0.41999999999999993</v>
      </c>
      <c r="G31" s="69" t="s">
        <v>54</v>
      </c>
      <c r="H31" s="22">
        <f>H3-H13</f>
        <v>1.4199999999999995</v>
      </c>
      <c r="I31" s="22">
        <f t="shared" ref="I31:L31" si="1">I3-I13</f>
        <v>1.4400000000000004</v>
      </c>
      <c r="J31" s="22">
        <f t="shared" si="1"/>
        <v>1.5299999999999994</v>
      </c>
      <c r="K31" s="22">
        <f t="shared" si="1"/>
        <v>1.5</v>
      </c>
      <c r="L31" s="70">
        <f t="shared" si="1"/>
        <v>1.4700000000000002</v>
      </c>
      <c r="M31" s="69" t="s">
        <v>56</v>
      </c>
      <c r="N31" s="22">
        <f>N3-N13</f>
        <v>0.29600000000000004</v>
      </c>
      <c r="O31" s="22">
        <f t="shared" ref="O31:W31" si="2">O3-O13</f>
        <v>0.31200000000000006</v>
      </c>
      <c r="P31" s="22">
        <f t="shared" si="2"/>
        <v>0.27899999999999991</v>
      </c>
      <c r="Q31" s="22">
        <f t="shared" si="2"/>
        <v>0.26200000000000001</v>
      </c>
      <c r="R31" s="22">
        <f t="shared" si="2"/>
        <v>0.2889999999999997</v>
      </c>
      <c r="S31" s="22">
        <f t="shared" si="2"/>
        <v>0.20999999999999996</v>
      </c>
      <c r="T31" s="22">
        <f t="shared" si="2"/>
        <v>0.29099999999999993</v>
      </c>
      <c r="U31" s="22">
        <f t="shared" si="2"/>
        <v>0.22900000000000009</v>
      </c>
      <c r="V31" s="22">
        <f t="shared" si="2"/>
        <v>0.2589999999999999</v>
      </c>
      <c r="W31" s="70">
        <f t="shared" si="2"/>
        <v>0.21999999999999975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0.37000000000000011</v>
      </c>
      <c r="C32" s="54">
        <f t="shared" si="4"/>
        <v>0.38999999999999968</v>
      </c>
      <c r="D32" s="54">
        <f t="shared" si="4"/>
        <v>0.38999999999999968</v>
      </c>
      <c r="E32" s="54">
        <f t="shared" si="4"/>
        <v>0.37999999999999989</v>
      </c>
      <c r="F32" s="56">
        <f t="shared" si="4"/>
        <v>0.35000000000000053</v>
      </c>
      <c r="G32" s="71"/>
      <c r="H32" s="24">
        <f t="shared" ref="H32:L40" si="5">H4-H14</f>
        <v>1.4300000000000002</v>
      </c>
      <c r="I32" s="24">
        <f t="shared" si="5"/>
        <v>1.46</v>
      </c>
      <c r="J32" s="24">
        <f t="shared" si="5"/>
        <v>1.4999999999999996</v>
      </c>
      <c r="K32" s="24">
        <f t="shared" si="5"/>
        <v>1.5700000000000003</v>
      </c>
      <c r="L32" s="72">
        <f t="shared" si="5"/>
        <v>1.4699999999999998</v>
      </c>
      <c r="M32" s="71"/>
      <c r="N32" s="22">
        <f t="shared" ref="N32:W40" si="6">N4-N14</f>
        <v>0.27000000000000024</v>
      </c>
      <c r="O32" s="22">
        <f t="shared" si="6"/>
        <v>0.2629999999999999</v>
      </c>
      <c r="P32" s="22">
        <f t="shared" si="6"/>
        <v>0.2889999999999997</v>
      </c>
      <c r="Q32" s="22">
        <f t="shared" si="6"/>
        <v>0.26600000000000001</v>
      </c>
      <c r="R32" s="22">
        <f t="shared" si="6"/>
        <v>0.32299999999999995</v>
      </c>
      <c r="S32" s="22">
        <f t="shared" si="6"/>
        <v>0.29800000000000004</v>
      </c>
      <c r="T32" s="22">
        <f t="shared" si="6"/>
        <v>0.25999999999999979</v>
      </c>
      <c r="U32" s="22">
        <f t="shared" si="6"/>
        <v>0.31899999999999995</v>
      </c>
      <c r="V32" s="22">
        <f t="shared" si="6"/>
        <v>0.29000000000000004</v>
      </c>
      <c r="W32" s="70">
        <f t="shared" si="6"/>
        <v>0.30200000000000005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0.4399999999999995</v>
      </c>
      <c r="C33" s="54">
        <f t="shared" si="4"/>
        <v>0.33000000000000007</v>
      </c>
      <c r="D33" s="54">
        <f t="shared" si="4"/>
        <v>0.42000000000000082</v>
      </c>
      <c r="E33" s="54">
        <f t="shared" si="4"/>
        <v>0.37999999999999989</v>
      </c>
      <c r="F33" s="56">
        <f t="shared" si="4"/>
        <v>0.33999999999999986</v>
      </c>
      <c r="G33" s="71"/>
      <c r="H33" s="24">
        <f t="shared" si="5"/>
        <v>1.37</v>
      </c>
      <c r="I33" s="24">
        <f t="shared" si="5"/>
        <v>1.4700000000000002</v>
      </c>
      <c r="J33" s="24">
        <f t="shared" si="5"/>
        <v>1.4699999999999998</v>
      </c>
      <c r="K33" s="24">
        <f t="shared" si="5"/>
        <v>1.4900000000000002</v>
      </c>
      <c r="L33" s="72">
        <f t="shared" si="5"/>
        <v>1.5200000000000005</v>
      </c>
      <c r="M33" s="71"/>
      <c r="N33" s="22">
        <f t="shared" si="6"/>
        <v>0.30200000000000027</v>
      </c>
      <c r="O33" s="22">
        <f t="shared" si="6"/>
        <v>0.28200000000000003</v>
      </c>
      <c r="P33" s="22">
        <f t="shared" si="6"/>
        <v>0.29600000000000026</v>
      </c>
      <c r="Q33" s="22">
        <f t="shared" si="6"/>
        <v>0.27300000000000013</v>
      </c>
      <c r="R33" s="22">
        <f t="shared" si="6"/>
        <v>0.2589999999999999</v>
      </c>
      <c r="S33" s="22">
        <f t="shared" si="6"/>
        <v>0.28000000000000025</v>
      </c>
      <c r="T33" s="22">
        <f t="shared" si="6"/>
        <v>0.28699999999999992</v>
      </c>
      <c r="U33" s="22">
        <f t="shared" si="6"/>
        <v>0.23500000000000032</v>
      </c>
      <c r="V33" s="22">
        <f t="shared" si="6"/>
        <v>0.2589999999999999</v>
      </c>
      <c r="W33" s="70">
        <f t="shared" si="6"/>
        <v>0.29499999999999993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0.33999999999999986</v>
      </c>
      <c r="C34" s="54">
        <f t="shared" si="4"/>
        <v>0.41000000000000014</v>
      </c>
      <c r="D34" s="54">
        <f t="shared" si="4"/>
        <v>0.37000000000000011</v>
      </c>
      <c r="E34" s="54">
        <f t="shared" si="4"/>
        <v>0.38999999999999968</v>
      </c>
      <c r="F34" s="56">
        <f t="shared" si="4"/>
        <v>0.34999999999999964</v>
      </c>
      <c r="G34" s="71"/>
      <c r="H34" s="24">
        <f t="shared" si="5"/>
        <v>1.4</v>
      </c>
      <c r="I34" s="24">
        <f t="shared" si="5"/>
        <v>1.5</v>
      </c>
      <c r="J34" s="24">
        <f t="shared" si="5"/>
        <v>1.4699999999999998</v>
      </c>
      <c r="K34" s="24">
        <f t="shared" si="5"/>
        <v>1.5699999999999998</v>
      </c>
      <c r="L34" s="72">
        <f t="shared" si="5"/>
        <v>1.3900000000000006</v>
      </c>
      <c r="M34" s="71"/>
      <c r="N34" s="22">
        <f t="shared" si="6"/>
        <v>0.24399999999999999</v>
      </c>
      <c r="O34" s="22">
        <f t="shared" si="6"/>
        <v>0.29000000000000004</v>
      </c>
      <c r="P34" s="22">
        <f t="shared" si="6"/>
        <v>0.2669999999999999</v>
      </c>
      <c r="Q34" s="22">
        <f t="shared" si="6"/>
        <v>0.23899999999999988</v>
      </c>
      <c r="R34" s="22">
        <f t="shared" si="6"/>
        <v>0.28900000000000015</v>
      </c>
      <c r="S34" s="22">
        <f t="shared" si="6"/>
        <v>0.254</v>
      </c>
      <c r="T34" s="22">
        <f t="shared" si="6"/>
        <v>0.29300000000000015</v>
      </c>
      <c r="U34" s="22">
        <f t="shared" si="6"/>
        <v>0.27700000000000014</v>
      </c>
      <c r="V34" s="22">
        <f t="shared" si="6"/>
        <v>0.26899999999999968</v>
      </c>
      <c r="W34" s="70">
        <f t="shared" si="6"/>
        <v>0.25900000000000012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0.37000000000000011</v>
      </c>
      <c r="C35" s="54">
        <f t="shared" si="4"/>
        <v>0.36999999999999922</v>
      </c>
      <c r="D35" s="54">
        <f t="shared" si="4"/>
        <v>0.35000000000000053</v>
      </c>
      <c r="E35" s="54">
        <f t="shared" si="4"/>
        <v>0.34999999999999964</v>
      </c>
      <c r="F35" s="56">
        <f t="shared" si="4"/>
        <v>0.34999999999999964</v>
      </c>
      <c r="G35" s="71"/>
      <c r="H35" s="24">
        <f t="shared" si="5"/>
        <v>1.48</v>
      </c>
      <c r="I35" s="24">
        <f t="shared" si="5"/>
        <v>1.4299999999999997</v>
      </c>
      <c r="J35" s="24">
        <f t="shared" si="5"/>
        <v>1.5299999999999998</v>
      </c>
      <c r="K35" s="24">
        <f t="shared" si="5"/>
        <v>1.4799999999999995</v>
      </c>
      <c r="L35" s="72">
        <f t="shared" si="5"/>
        <v>1.3900000000000001</v>
      </c>
      <c r="M35" s="71"/>
      <c r="N35" s="22">
        <f t="shared" si="6"/>
        <v>0.27099999999999991</v>
      </c>
      <c r="O35" s="22">
        <f t="shared" si="6"/>
        <v>0.26899999999999991</v>
      </c>
      <c r="P35" s="22">
        <f t="shared" si="6"/>
        <v>0.25700000000000012</v>
      </c>
      <c r="Q35" s="22">
        <f t="shared" si="6"/>
        <v>0.33599999999999985</v>
      </c>
      <c r="R35" s="22">
        <f t="shared" si="6"/>
        <v>0.30699999999999994</v>
      </c>
      <c r="S35" s="22">
        <f t="shared" si="6"/>
        <v>0.30699999999999994</v>
      </c>
      <c r="T35" s="22">
        <f t="shared" si="6"/>
        <v>0.28600000000000003</v>
      </c>
      <c r="U35" s="22">
        <f t="shared" si="6"/>
        <v>0.28399999999999981</v>
      </c>
      <c r="V35" s="22">
        <f t="shared" si="6"/>
        <v>0.29400000000000004</v>
      </c>
      <c r="W35" s="70">
        <f t="shared" si="6"/>
        <v>0.27200000000000002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0.37000000000000011</v>
      </c>
      <c r="C36" s="54">
        <f t="shared" si="4"/>
        <v>0.37999999999999989</v>
      </c>
      <c r="D36" s="54">
        <f t="shared" si="4"/>
        <v>0.39999999999999947</v>
      </c>
      <c r="E36" s="54">
        <f t="shared" si="4"/>
        <v>0.41999999999999993</v>
      </c>
      <c r="F36" s="56">
        <f t="shared" si="4"/>
        <v>0.3100000000000005</v>
      </c>
      <c r="G36" s="71" t="s">
        <v>55</v>
      </c>
      <c r="H36" s="24">
        <f t="shared" si="5"/>
        <v>1.1099999999999999</v>
      </c>
      <c r="I36" s="24">
        <f t="shared" si="5"/>
        <v>1.2300000000000004</v>
      </c>
      <c r="J36" s="24">
        <f t="shared" si="5"/>
        <v>1.25</v>
      </c>
      <c r="K36" s="24">
        <f t="shared" si="5"/>
        <v>1.17</v>
      </c>
      <c r="L36" s="72">
        <f t="shared" si="5"/>
        <v>1.2300000000000004</v>
      </c>
      <c r="M36" s="71" t="s">
        <v>57</v>
      </c>
      <c r="N36" s="22">
        <f t="shared" si="6"/>
        <v>0.22499999999999964</v>
      </c>
      <c r="O36" s="22">
        <f t="shared" si="6"/>
        <v>0.27</v>
      </c>
      <c r="P36" s="22">
        <f t="shared" si="6"/>
        <v>0.28399999999999981</v>
      </c>
      <c r="Q36" s="22">
        <f t="shared" si="6"/>
        <v>0.25299999999999967</v>
      </c>
      <c r="R36" s="22">
        <f t="shared" si="6"/>
        <v>0.29499999999999993</v>
      </c>
      <c r="S36" s="22">
        <f t="shared" si="6"/>
        <v>0.28600000000000003</v>
      </c>
      <c r="T36" s="22">
        <f t="shared" si="6"/>
        <v>0.29400000000000004</v>
      </c>
      <c r="U36" s="22">
        <f t="shared" si="6"/>
        <v>0.26099999999999968</v>
      </c>
      <c r="V36" s="22">
        <f t="shared" si="6"/>
        <v>0.32899999999999974</v>
      </c>
      <c r="W36" s="70">
        <f t="shared" si="6"/>
        <v>0.22300000000000031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0.34999999999999964</v>
      </c>
      <c r="C37" s="54">
        <f t="shared" si="4"/>
        <v>0.46999999999999975</v>
      </c>
      <c r="D37" s="54">
        <f t="shared" si="4"/>
        <v>0.38999999999999968</v>
      </c>
      <c r="E37" s="54">
        <f t="shared" si="4"/>
        <v>0.29999999999999982</v>
      </c>
      <c r="F37" s="56">
        <f t="shared" si="4"/>
        <v>0.37999999999999989</v>
      </c>
      <c r="G37" s="71"/>
      <c r="H37" s="24">
        <f t="shared" si="5"/>
        <v>1.1199999999999997</v>
      </c>
      <c r="I37" s="24">
        <f t="shared" si="5"/>
        <v>1.21</v>
      </c>
      <c r="J37" s="24">
        <f t="shared" si="5"/>
        <v>1.1500000000000004</v>
      </c>
      <c r="K37" s="24">
        <f t="shared" si="5"/>
        <v>1.2799999999999994</v>
      </c>
      <c r="L37" s="72">
        <f t="shared" si="5"/>
        <v>1.2800000000000002</v>
      </c>
      <c r="M37" s="71"/>
      <c r="N37" s="22">
        <f t="shared" si="6"/>
        <v>0.30200000000000005</v>
      </c>
      <c r="O37" s="22">
        <f t="shared" si="6"/>
        <v>0.31000000000000005</v>
      </c>
      <c r="P37" s="22">
        <f t="shared" si="6"/>
        <v>0.30000000000000027</v>
      </c>
      <c r="Q37" s="22">
        <f t="shared" si="6"/>
        <v>0.31499999999999995</v>
      </c>
      <c r="R37" s="22">
        <f t="shared" si="6"/>
        <v>0.30200000000000005</v>
      </c>
      <c r="S37" s="22">
        <f t="shared" si="6"/>
        <v>0.23399999999999999</v>
      </c>
      <c r="T37" s="22">
        <f t="shared" si="6"/>
        <v>0.31700000000000017</v>
      </c>
      <c r="U37" s="22">
        <f t="shared" si="6"/>
        <v>0.28800000000000026</v>
      </c>
      <c r="V37" s="22">
        <f t="shared" si="6"/>
        <v>0.27700000000000014</v>
      </c>
      <c r="W37" s="70">
        <f t="shared" si="6"/>
        <v>0.2699999999999998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0.37999999999999989</v>
      </c>
      <c r="C38" s="54">
        <f t="shared" si="4"/>
        <v>0.41000000000000014</v>
      </c>
      <c r="D38" s="54">
        <f t="shared" si="4"/>
        <v>0.35000000000000053</v>
      </c>
      <c r="E38" s="54">
        <f t="shared" si="4"/>
        <v>0.33000000000000007</v>
      </c>
      <c r="F38" s="56">
        <f t="shared" si="4"/>
        <v>0.33000000000000007</v>
      </c>
      <c r="G38" s="71"/>
      <c r="H38" s="24">
        <f t="shared" si="5"/>
        <v>1.2099999999999995</v>
      </c>
      <c r="I38" s="24">
        <f t="shared" si="5"/>
        <v>1.2199999999999998</v>
      </c>
      <c r="J38" s="24">
        <f t="shared" si="5"/>
        <v>1.2599999999999998</v>
      </c>
      <c r="K38" s="24">
        <f t="shared" si="5"/>
        <v>1.21</v>
      </c>
      <c r="L38" s="72">
        <f t="shared" si="5"/>
        <v>1.2400000000000002</v>
      </c>
      <c r="M38" s="71"/>
      <c r="N38" s="22">
        <f t="shared" si="6"/>
        <v>0.23199999999999976</v>
      </c>
      <c r="O38" s="22">
        <f t="shared" si="6"/>
        <v>0.32900000000000018</v>
      </c>
      <c r="P38" s="22">
        <f t="shared" si="6"/>
        <v>0.28900000000000015</v>
      </c>
      <c r="Q38" s="22">
        <f t="shared" si="6"/>
        <v>0.27899999999999991</v>
      </c>
      <c r="R38" s="22">
        <f t="shared" si="6"/>
        <v>0.2889999999999997</v>
      </c>
      <c r="S38" s="22">
        <f t="shared" si="6"/>
        <v>0.28900000000000015</v>
      </c>
      <c r="T38" s="22">
        <f t="shared" si="6"/>
        <v>0.26000000000000023</v>
      </c>
      <c r="U38" s="22">
        <f t="shared" si="6"/>
        <v>0.30500000000000016</v>
      </c>
      <c r="V38" s="22">
        <f t="shared" si="6"/>
        <v>0.29099999999999993</v>
      </c>
      <c r="W38" s="70">
        <f t="shared" si="6"/>
        <v>0.21600000000000019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0.37000000000000011</v>
      </c>
      <c r="C39" s="54">
        <f t="shared" si="4"/>
        <v>0.41000000000000014</v>
      </c>
      <c r="D39" s="54">
        <f t="shared" si="4"/>
        <v>0.38999999999999968</v>
      </c>
      <c r="E39" s="54">
        <f t="shared" si="4"/>
        <v>0.29999999999999982</v>
      </c>
      <c r="F39" s="56">
        <f t="shared" si="4"/>
        <v>0.36000000000000032</v>
      </c>
      <c r="G39" s="71"/>
      <c r="H39" s="24">
        <f t="shared" si="5"/>
        <v>1.1200000000000006</v>
      </c>
      <c r="I39" s="24">
        <f t="shared" si="5"/>
        <v>1.19</v>
      </c>
      <c r="J39" s="24">
        <f t="shared" si="5"/>
        <v>1.1200000000000001</v>
      </c>
      <c r="K39" s="24">
        <f t="shared" si="5"/>
        <v>1.1799999999999997</v>
      </c>
      <c r="L39" s="72">
        <f t="shared" si="5"/>
        <v>1.25</v>
      </c>
      <c r="M39" s="71"/>
      <c r="N39" s="22">
        <f t="shared" si="6"/>
        <v>0.30399999999999983</v>
      </c>
      <c r="O39" s="22">
        <f t="shared" si="6"/>
        <v>0.33000000000000007</v>
      </c>
      <c r="P39" s="22">
        <f t="shared" si="6"/>
        <v>0.35599999999999987</v>
      </c>
      <c r="Q39" s="22">
        <f t="shared" si="6"/>
        <v>0.31600000000000028</v>
      </c>
      <c r="R39" s="22">
        <f t="shared" si="6"/>
        <v>0.30799999999999983</v>
      </c>
      <c r="S39" s="22">
        <f t="shared" si="6"/>
        <v>0.32299999999999995</v>
      </c>
      <c r="T39" s="22">
        <f t="shared" si="6"/>
        <v>0.22499999999999964</v>
      </c>
      <c r="U39" s="22">
        <f t="shared" si="6"/>
        <v>0.27300000000000013</v>
      </c>
      <c r="V39" s="22">
        <f t="shared" si="6"/>
        <v>0.25299999999999967</v>
      </c>
      <c r="W39" s="70">
        <f t="shared" si="6"/>
        <v>0.24600000000000022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0.41999999999999993</v>
      </c>
      <c r="C40" s="58">
        <f t="shared" si="4"/>
        <v>0.35999999999999943</v>
      </c>
      <c r="D40" s="58">
        <f t="shared" si="4"/>
        <v>0.3100000000000005</v>
      </c>
      <c r="E40" s="58">
        <f t="shared" si="4"/>
        <v>0.38999999999999968</v>
      </c>
      <c r="F40" s="59">
        <f t="shared" si="4"/>
        <v>0.33999999999999986</v>
      </c>
      <c r="G40" s="73"/>
      <c r="H40" s="36">
        <f t="shared" si="5"/>
        <v>1.0600000000000005</v>
      </c>
      <c r="I40" s="36">
        <f t="shared" si="5"/>
        <v>1.1000000000000005</v>
      </c>
      <c r="J40" s="36">
        <f t="shared" si="5"/>
        <v>1.1399999999999997</v>
      </c>
      <c r="K40" s="36">
        <f t="shared" si="5"/>
        <v>1.1399999999999997</v>
      </c>
      <c r="L40" s="74">
        <f t="shared" si="5"/>
        <v>1.1300000000000008</v>
      </c>
      <c r="M40" s="73"/>
      <c r="N40" s="36">
        <f t="shared" si="6"/>
        <v>0.31200000000000006</v>
      </c>
      <c r="O40" s="36">
        <f t="shared" si="6"/>
        <v>0.30299999999999994</v>
      </c>
      <c r="P40" s="36">
        <f t="shared" si="6"/>
        <v>0.29899999999999993</v>
      </c>
      <c r="Q40" s="36">
        <f t="shared" si="6"/>
        <v>0.27400000000000002</v>
      </c>
      <c r="R40" s="36">
        <f t="shared" si="6"/>
        <v>0.27800000000000002</v>
      </c>
      <c r="S40" s="36">
        <f t="shared" si="6"/>
        <v>0.30499999999999972</v>
      </c>
      <c r="T40" s="36">
        <f t="shared" si="6"/>
        <v>0.26799999999999979</v>
      </c>
      <c r="U40" s="36">
        <f t="shared" si="6"/>
        <v>0.24500000000000011</v>
      </c>
      <c r="V40" s="36">
        <f t="shared" si="6"/>
        <v>0.23399999999999999</v>
      </c>
      <c r="W40" s="74">
        <f t="shared" si="6"/>
        <v>0.26800000000000002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0.3783999999999999</v>
      </c>
      <c r="C41" s="64" t="s">
        <v>51</v>
      </c>
      <c r="D41" s="60">
        <f>MAX(B31:F35)-MIN(B31:F35)</f>
        <v>0.10999999999999943</v>
      </c>
      <c r="E41" s="64" t="s">
        <v>50</v>
      </c>
      <c r="F41" s="61">
        <f>B41/(0.975/E26)</f>
        <v>0.65977435897435888</v>
      </c>
      <c r="G41" s="82" t="s">
        <v>65</v>
      </c>
      <c r="H41" s="60">
        <f>AVERAGE(H31:L35)</f>
        <v>1.4699999999999998</v>
      </c>
      <c r="I41" s="64" t="s">
        <v>51</v>
      </c>
      <c r="J41" s="60">
        <f>MAX(H31:L35)-MIN(H31:L35)</f>
        <v>0.20000000000000018</v>
      </c>
      <c r="K41" s="64" t="s">
        <v>50</v>
      </c>
      <c r="L41" s="61">
        <f>H41/(1.944/K26)</f>
        <v>1.0586419753086418</v>
      </c>
      <c r="M41" s="82" t="s">
        <v>65</v>
      </c>
      <c r="N41" s="60">
        <f>AVERAGE(N31:W35)</f>
        <v>0.27717999999999998</v>
      </c>
      <c r="O41" s="64" t="s">
        <v>51</v>
      </c>
      <c r="P41" s="60">
        <f>MAX(N31:W35)-MIN(N31:W35)</f>
        <v>0.12599999999999989</v>
      </c>
      <c r="Q41" s="64" t="s">
        <v>50</v>
      </c>
      <c r="R41" s="78">
        <f>N41/(0.975/Q26)</f>
        <v>0.42643076923076917</v>
      </c>
      <c r="S41" s="79" t="s">
        <v>60</v>
      </c>
      <c r="T41" s="80">
        <f>1-(P41/2*N41)</f>
        <v>0.98253765999999998</v>
      </c>
      <c r="U41" s="84" t="s">
        <v>62</v>
      </c>
      <c r="V41" s="86">
        <f>MAX(N31:W40)-MIN(N31:W40)</f>
        <v>0.14599999999999991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0.36699999999999994</v>
      </c>
      <c r="C42" s="65" t="s">
        <v>51</v>
      </c>
      <c r="D42" s="62">
        <f>MAX(B36:F40)-MIN(B36:F40)</f>
        <v>0.16999999999999993</v>
      </c>
      <c r="E42" s="65" t="s">
        <v>50</v>
      </c>
      <c r="F42" s="63">
        <f>B42/(0.975/E26)</f>
        <v>0.63989743589743586</v>
      </c>
      <c r="G42" s="83" t="s">
        <v>64</v>
      </c>
      <c r="H42" s="62">
        <f>AVERAGE(H37:L40)</f>
        <v>1.1805000000000003</v>
      </c>
      <c r="I42" s="65" t="s">
        <v>51</v>
      </c>
      <c r="J42" s="62">
        <f>MAX(H36:L40)-MIN(H36:L40)</f>
        <v>0.21999999999999975</v>
      </c>
      <c r="K42" s="65" t="s">
        <v>50</v>
      </c>
      <c r="L42" s="63">
        <f>H42/(1.944/K26)</f>
        <v>0.85015432098765453</v>
      </c>
      <c r="M42" s="83" t="s">
        <v>64</v>
      </c>
      <c r="N42" s="62">
        <f>AVERAGE(N37:W40)</f>
        <v>0.28534999999999999</v>
      </c>
      <c r="O42" s="65" t="s">
        <v>51</v>
      </c>
      <c r="P42" s="62">
        <f>MAX(N36:W40)-MIN(N36:W40)</f>
        <v>0.13999999999999968</v>
      </c>
      <c r="Q42" s="65" t="s">
        <v>50</v>
      </c>
      <c r="R42" s="75">
        <f>N42/(0.975/Q26)</f>
        <v>0.43899999999999995</v>
      </c>
      <c r="S42" s="76" t="s">
        <v>60</v>
      </c>
      <c r="T42" s="81">
        <f>1-(P42/2*N42)</f>
        <v>0.98002549999999999</v>
      </c>
      <c r="U42" s="85" t="s">
        <v>63</v>
      </c>
      <c r="V42" s="87">
        <f>1-(V41/2*AVERAGE(N41:N42))</f>
        <v>0.97946765499999999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13" type="noConversion"/>
  <conditionalFormatting sqref="E25">
    <cfRule type="cellIs" dxfId="395" priority="7" operator="notBetween">
      <formula>0.2</formula>
      <formula>0.404</formula>
    </cfRule>
  </conditionalFormatting>
  <conditionalFormatting sqref="E27">
    <cfRule type="cellIs" dxfId="394" priority="8" operator="notBetween">
      <formula>0.38</formula>
      <formula>0.72</formula>
    </cfRule>
  </conditionalFormatting>
  <conditionalFormatting sqref="K25">
    <cfRule type="cellIs" dxfId="393" priority="6" operator="notBetween">
      <formula>0.77</formula>
      <formula>0.91</formula>
    </cfRule>
  </conditionalFormatting>
  <conditionalFormatting sqref="K27">
    <cfRule type="cellIs" dxfId="392" priority="5" operator="notBetween">
      <formula>0.68</formula>
      <formula>0.82</formula>
    </cfRule>
  </conditionalFormatting>
  <conditionalFormatting sqref="Q25">
    <cfRule type="cellIs" dxfId="391" priority="3" operator="notBetween">
      <formula>0.77</formula>
      <formula>0.91</formula>
    </cfRule>
  </conditionalFormatting>
  <conditionalFormatting sqref="Q27:R27">
    <cfRule type="cellIs" dxfId="390" priority="2" operator="notBetween">
      <formula>0.38</formula>
      <formula>0.72</formula>
    </cfRule>
  </conditionalFormatting>
  <conditionalFormatting sqref="AB25">
    <cfRule type="cellIs" dxfId="389" priority="4" operator="notBetween">
      <formula>0.77</formula>
      <formula>0.91</formula>
    </cfRule>
  </conditionalFormatting>
  <conditionalFormatting sqref="AB27:AC27">
    <cfRule type="cellIs" dxfId="388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781C-4E06-41FE-9280-DEA65C89CB96}">
  <dimension ref="A1:AH43"/>
  <sheetViews>
    <sheetView zoomScale="120" zoomScaleNormal="120" workbookViewId="0">
      <selection activeCell="E27" sqref="E27:F27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5.18</v>
      </c>
      <c r="C3" s="20">
        <v>5.29</v>
      </c>
      <c r="D3" s="20">
        <v>5.25</v>
      </c>
      <c r="E3" s="20">
        <v>5.1100000000000003</v>
      </c>
      <c r="F3" s="30">
        <v>5.18</v>
      </c>
      <c r="G3" s="23" t="s">
        <v>3</v>
      </c>
      <c r="H3" s="20">
        <v>5.25</v>
      </c>
      <c r="I3" s="20">
        <v>5.19</v>
      </c>
      <c r="J3" s="20">
        <v>5.22</v>
      </c>
      <c r="K3" s="20">
        <v>5.12</v>
      </c>
      <c r="L3" s="30">
        <v>5.04</v>
      </c>
      <c r="M3" s="23" t="s">
        <v>3</v>
      </c>
      <c r="N3" s="20">
        <v>2.19</v>
      </c>
      <c r="O3" s="20">
        <v>2.2400000000000002</v>
      </c>
      <c r="P3" s="20">
        <v>2.33</v>
      </c>
      <c r="Q3" s="20">
        <v>2.37</v>
      </c>
      <c r="R3" s="20">
        <v>2.37</v>
      </c>
      <c r="S3" s="20">
        <v>2.37</v>
      </c>
      <c r="T3" s="20">
        <v>2.31</v>
      </c>
      <c r="U3" s="20">
        <v>2.29</v>
      </c>
      <c r="V3" s="20">
        <v>2.2999999999999998</v>
      </c>
      <c r="W3" s="30">
        <v>2.33</v>
      </c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5.21</v>
      </c>
      <c r="C4" s="11">
        <v>5.27</v>
      </c>
      <c r="D4" s="11">
        <v>5.23</v>
      </c>
      <c r="E4" s="11">
        <v>5.09</v>
      </c>
      <c r="F4" s="29">
        <v>5.14</v>
      </c>
      <c r="G4" s="25"/>
      <c r="H4" s="20">
        <v>5.19</v>
      </c>
      <c r="I4" s="11">
        <v>5.29</v>
      </c>
      <c r="J4" s="11">
        <v>5.25</v>
      </c>
      <c r="K4" s="11">
        <v>5.09</v>
      </c>
      <c r="L4" s="29">
        <v>5.08</v>
      </c>
      <c r="M4" s="25"/>
      <c r="N4" s="20">
        <v>2.2200000000000002</v>
      </c>
      <c r="O4" s="11">
        <v>2.33</v>
      </c>
      <c r="P4" s="11">
        <v>2.4500000000000002</v>
      </c>
      <c r="Q4" s="11">
        <v>2.5</v>
      </c>
      <c r="R4" s="11">
        <v>2.44</v>
      </c>
      <c r="S4" s="11">
        <v>2.42</v>
      </c>
      <c r="T4" s="11">
        <v>2.4700000000000002</v>
      </c>
      <c r="U4" s="11">
        <v>2.4700000000000002</v>
      </c>
      <c r="V4" s="11">
        <v>2.41</v>
      </c>
      <c r="W4" s="29">
        <v>2.27</v>
      </c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5.26</v>
      </c>
      <c r="C5" s="11">
        <v>5.32</v>
      </c>
      <c r="D5" s="11">
        <v>5.24</v>
      </c>
      <c r="E5" s="11">
        <v>5.07</v>
      </c>
      <c r="F5" s="29">
        <v>5.15</v>
      </c>
      <c r="G5" s="25"/>
      <c r="H5" s="20">
        <v>5.22</v>
      </c>
      <c r="I5" s="11">
        <v>5.3</v>
      </c>
      <c r="J5" s="11">
        <v>5.2</v>
      </c>
      <c r="K5" s="11">
        <v>5.14</v>
      </c>
      <c r="L5" s="29">
        <v>5.19</v>
      </c>
      <c r="M5" s="25"/>
      <c r="N5" s="20">
        <v>2.27</v>
      </c>
      <c r="O5" s="11">
        <v>2.34</v>
      </c>
      <c r="P5" s="11">
        <v>2.44</v>
      </c>
      <c r="Q5" s="11">
        <v>2.42</v>
      </c>
      <c r="R5" s="11">
        <v>2.39</v>
      </c>
      <c r="S5" s="11">
        <v>2.41</v>
      </c>
      <c r="T5" s="11">
        <v>2.39</v>
      </c>
      <c r="U5" s="11">
        <v>2.29</v>
      </c>
      <c r="V5" s="11">
        <v>2.27</v>
      </c>
      <c r="W5" s="29">
        <v>2.3199999999999998</v>
      </c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5.26</v>
      </c>
      <c r="C6" s="11">
        <v>5.29</v>
      </c>
      <c r="D6" s="11">
        <v>5.26</v>
      </c>
      <c r="E6" s="11">
        <v>5.17</v>
      </c>
      <c r="F6" s="29">
        <v>5.19</v>
      </c>
      <c r="G6" s="25"/>
      <c r="H6" s="20">
        <v>5.18</v>
      </c>
      <c r="I6" s="11">
        <v>5.1100000000000003</v>
      </c>
      <c r="J6" s="11">
        <v>5.19</v>
      </c>
      <c r="K6" s="11">
        <v>5.0999999999999996</v>
      </c>
      <c r="L6" s="29">
        <v>5.09</v>
      </c>
      <c r="M6" s="25"/>
      <c r="N6" s="20">
        <v>2.27</v>
      </c>
      <c r="O6" s="11">
        <v>2.38</v>
      </c>
      <c r="P6" s="11">
        <v>2.4700000000000002</v>
      </c>
      <c r="Q6" s="11">
        <v>2.4900000000000002</v>
      </c>
      <c r="R6" s="11">
        <v>2.4500000000000002</v>
      </c>
      <c r="S6" s="11">
        <v>2.38</v>
      </c>
      <c r="T6" s="11">
        <v>2.4500000000000002</v>
      </c>
      <c r="U6" s="11">
        <v>2.3199999999999998</v>
      </c>
      <c r="V6" s="11">
        <v>2.35</v>
      </c>
      <c r="W6" s="29">
        <v>2.2799999999999998</v>
      </c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5.19</v>
      </c>
      <c r="C7" s="11">
        <v>5.36</v>
      </c>
      <c r="D7" s="11">
        <v>5.27</v>
      </c>
      <c r="E7" s="11">
        <v>5.14</v>
      </c>
      <c r="F7" s="29">
        <v>5.0999999999999996</v>
      </c>
      <c r="G7" s="25"/>
      <c r="H7" s="20">
        <v>5.07</v>
      </c>
      <c r="I7" s="11">
        <v>5.12</v>
      </c>
      <c r="J7" s="11">
        <v>5.15</v>
      </c>
      <c r="K7" s="11">
        <v>5.03</v>
      </c>
      <c r="L7" s="29">
        <v>5.04</v>
      </c>
      <c r="M7" s="25"/>
      <c r="N7" s="20">
        <v>2.14</v>
      </c>
      <c r="O7" s="11">
        <v>2.33</v>
      </c>
      <c r="P7" s="11">
        <v>2.39</v>
      </c>
      <c r="Q7" s="11">
        <v>2.35</v>
      </c>
      <c r="R7" s="11">
        <v>2.37</v>
      </c>
      <c r="S7" s="11">
        <v>2.35</v>
      </c>
      <c r="T7" s="11">
        <v>2.37</v>
      </c>
      <c r="U7" s="11">
        <v>2.39</v>
      </c>
      <c r="V7" s="11">
        <v>2.31</v>
      </c>
      <c r="W7" s="29">
        <v>2.21</v>
      </c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5.29</v>
      </c>
      <c r="C8" s="11">
        <v>5.23</v>
      </c>
      <c r="D8" s="11">
        <v>5.21</v>
      </c>
      <c r="E8" s="11">
        <v>4.95</v>
      </c>
      <c r="F8" s="29">
        <v>4.8600000000000003</v>
      </c>
      <c r="G8" s="25" t="s">
        <v>4</v>
      </c>
      <c r="H8" s="11">
        <v>5.31</v>
      </c>
      <c r="I8" s="11">
        <v>5.34</v>
      </c>
      <c r="J8" s="11">
        <v>5.33</v>
      </c>
      <c r="K8" s="11">
        <v>4.95</v>
      </c>
      <c r="L8" s="29">
        <v>4.8499999999999996</v>
      </c>
      <c r="M8" s="25" t="s">
        <v>4</v>
      </c>
      <c r="N8" s="11">
        <v>2.19</v>
      </c>
      <c r="O8" s="11">
        <v>2.2400000000000002</v>
      </c>
      <c r="P8" s="11">
        <v>2.38</v>
      </c>
      <c r="Q8" s="11">
        <v>2.41</v>
      </c>
      <c r="R8" s="11">
        <v>2.35</v>
      </c>
      <c r="S8" s="11">
        <v>2.36</v>
      </c>
      <c r="T8" s="11">
        <v>2.4</v>
      </c>
      <c r="U8" s="11">
        <v>2.35</v>
      </c>
      <c r="V8" s="11">
        <v>2.36</v>
      </c>
      <c r="W8" s="29">
        <v>2.27</v>
      </c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5.29</v>
      </c>
      <c r="C9" s="11">
        <v>5.35</v>
      </c>
      <c r="D9" s="11">
        <v>5.18</v>
      </c>
      <c r="E9" s="11">
        <v>4.91</v>
      </c>
      <c r="F9" s="29">
        <v>4.9400000000000004</v>
      </c>
      <c r="G9" s="31"/>
      <c r="H9" s="11">
        <v>5.27</v>
      </c>
      <c r="I9" s="11">
        <v>5.28</v>
      </c>
      <c r="J9" s="11">
        <v>5.25</v>
      </c>
      <c r="K9" s="11">
        <v>5.01</v>
      </c>
      <c r="L9" s="29">
        <v>4.8899999999999997</v>
      </c>
      <c r="M9" s="31"/>
      <c r="N9" s="11">
        <v>2.4</v>
      </c>
      <c r="O9" s="11">
        <v>2.3199999999999998</v>
      </c>
      <c r="P9" s="11">
        <v>2.38</v>
      </c>
      <c r="Q9" s="11">
        <v>2.4300000000000002</v>
      </c>
      <c r="R9" s="11">
        <v>2.4300000000000002</v>
      </c>
      <c r="S9" s="11">
        <v>2.39</v>
      </c>
      <c r="T9" s="11">
        <v>2.44</v>
      </c>
      <c r="U9" s="11">
        <v>2.41</v>
      </c>
      <c r="V9" s="11">
        <v>2.38</v>
      </c>
      <c r="W9" s="29">
        <v>2.31</v>
      </c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5.23</v>
      </c>
      <c r="C10" s="32">
        <v>5.38</v>
      </c>
      <c r="D10" s="32">
        <v>5.19</v>
      </c>
      <c r="E10" s="32">
        <v>4.82</v>
      </c>
      <c r="F10" s="34">
        <v>4.8899999999999997</v>
      </c>
      <c r="G10" s="23"/>
      <c r="H10" s="32">
        <v>5.23</v>
      </c>
      <c r="I10" s="32">
        <v>5.33</v>
      </c>
      <c r="J10" s="32">
        <v>5.28</v>
      </c>
      <c r="K10" s="32">
        <v>4.93</v>
      </c>
      <c r="L10" s="34">
        <v>4.8600000000000003</v>
      </c>
      <c r="M10" s="23"/>
      <c r="N10" s="32">
        <v>2.2799999999999998</v>
      </c>
      <c r="O10" s="32">
        <v>2.2599999999999998</v>
      </c>
      <c r="P10" s="32">
        <v>2.38</v>
      </c>
      <c r="Q10" s="32">
        <v>2.37</v>
      </c>
      <c r="R10" s="32">
        <v>2.36</v>
      </c>
      <c r="S10" s="32">
        <v>2.36</v>
      </c>
      <c r="T10" s="32">
        <v>2.38</v>
      </c>
      <c r="U10" s="32">
        <v>2.4</v>
      </c>
      <c r="V10" s="32">
        <v>2.38</v>
      </c>
      <c r="W10" s="34">
        <v>2.2799999999999998</v>
      </c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5.3</v>
      </c>
      <c r="C11" s="11">
        <v>5.27</v>
      </c>
      <c r="D11" s="11">
        <v>5.13</v>
      </c>
      <c r="E11" s="11">
        <v>4.83</v>
      </c>
      <c r="F11" s="29">
        <v>4.88</v>
      </c>
      <c r="G11" s="25"/>
      <c r="H11" s="11">
        <v>5.24</v>
      </c>
      <c r="I11" s="11">
        <v>5.31</v>
      </c>
      <c r="J11" s="11">
        <v>5.27</v>
      </c>
      <c r="K11" s="11">
        <v>4.9400000000000004</v>
      </c>
      <c r="L11" s="29">
        <v>4.76</v>
      </c>
      <c r="M11" s="25"/>
      <c r="N11" s="11">
        <v>2.14</v>
      </c>
      <c r="O11" s="11">
        <v>2.3199999999999998</v>
      </c>
      <c r="P11" s="11">
        <v>2.4</v>
      </c>
      <c r="Q11" s="11">
        <v>2.39</v>
      </c>
      <c r="R11" s="11">
        <v>2.33</v>
      </c>
      <c r="S11" s="11">
        <v>2.36</v>
      </c>
      <c r="T11" s="11">
        <v>2.44</v>
      </c>
      <c r="U11" s="11">
        <v>2.36</v>
      </c>
      <c r="V11" s="11">
        <v>2.34</v>
      </c>
      <c r="W11" s="29">
        <v>2.34</v>
      </c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5.18</v>
      </c>
      <c r="C12" s="21">
        <v>5.38</v>
      </c>
      <c r="D12" s="21">
        <v>5.15</v>
      </c>
      <c r="E12" s="21">
        <v>4.93</v>
      </c>
      <c r="F12" s="26">
        <v>4.87</v>
      </c>
      <c r="G12" s="33"/>
      <c r="H12" s="21">
        <v>5.25</v>
      </c>
      <c r="I12" s="21">
        <v>5.21</v>
      </c>
      <c r="J12" s="21">
        <v>5.23</v>
      </c>
      <c r="K12" s="21">
        <v>4.97</v>
      </c>
      <c r="L12" s="26">
        <v>4.84</v>
      </c>
      <c r="M12" s="33"/>
      <c r="N12" s="21">
        <v>2.1</v>
      </c>
      <c r="O12" s="21">
        <v>2.2400000000000002</v>
      </c>
      <c r="P12" s="21">
        <v>2.3199999999999998</v>
      </c>
      <c r="Q12" s="21">
        <v>2.33</v>
      </c>
      <c r="R12" s="21">
        <v>2.39</v>
      </c>
      <c r="S12" s="21">
        <v>2.37</v>
      </c>
      <c r="T12" s="21">
        <v>2.36</v>
      </c>
      <c r="U12" s="21">
        <v>2.37</v>
      </c>
      <c r="V12" s="21">
        <v>2.38</v>
      </c>
      <c r="W12" s="26">
        <v>2.3199999999999998</v>
      </c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4.8</v>
      </c>
      <c r="C13" s="22">
        <v>4.88</v>
      </c>
      <c r="D13" s="22">
        <v>4.8099999999999996</v>
      </c>
      <c r="E13" s="22">
        <v>4.7</v>
      </c>
      <c r="F13" s="27">
        <v>4.72</v>
      </c>
      <c r="G13" s="23" t="s">
        <v>54</v>
      </c>
      <c r="H13" s="22">
        <v>3.68</v>
      </c>
      <c r="I13" s="22">
        <v>3.64</v>
      </c>
      <c r="J13" s="22">
        <v>3.73</v>
      </c>
      <c r="K13" s="22">
        <v>3.52</v>
      </c>
      <c r="L13" s="27">
        <v>3.52</v>
      </c>
      <c r="M13" s="23" t="s">
        <v>56</v>
      </c>
      <c r="N13" s="22">
        <v>1.85</v>
      </c>
      <c r="O13" s="22">
        <v>1.94</v>
      </c>
      <c r="P13" s="22">
        <v>2.0499999999999998</v>
      </c>
      <c r="Q13" s="22">
        <v>2.0699999999999998</v>
      </c>
      <c r="R13" s="22">
        <v>2.0499999999999998</v>
      </c>
      <c r="S13" s="22">
        <v>2.0499999999999998</v>
      </c>
      <c r="T13" s="22">
        <v>2.11</v>
      </c>
      <c r="U13" s="22">
        <v>2.0699999999999998</v>
      </c>
      <c r="V13" s="22">
        <v>2</v>
      </c>
      <c r="W13" s="27">
        <v>1.92</v>
      </c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4.8899999999999997</v>
      </c>
      <c r="C14" s="24">
        <v>4.8899999999999997</v>
      </c>
      <c r="D14" s="24">
        <v>4.8</v>
      </c>
      <c r="E14" s="24">
        <v>4.7699999999999996</v>
      </c>
      <c r="F14" s="28">
        <v>4.75</v>
      </c>
      <c r="G14" s="25"/>
      <c r="H14" s="24">
        <v>3.73</v>
      </c>
      <c r="I14" s="24">
        <v>3.76</v>
      </c>
      <c r="J14" s="24">
        <v>3.63</v>
      </c>
      <c r="K14" s="24">
        <v>3.52</v>
      </c>
      <c r="L14" s="28">
        <v>3.55</v>
      </c>
      <c r="M14" s="25"/>
      <c r="N14" s="24">
        <v>1.89</v>
      </c>
      <c r="O14" s="24">
        <v>2.02</v>
      </c>
      <c r="P14" s="24">
        <v>2.11</v>
      </c>
      <c r="Q14" s="24">
        <v>2.08</v>
      </c>
      <c r="R14" s="24">
        <v>2.08</v>
      </c>
      <c r="S14" s="24">
        <v>2.02</v>
      </c>
      <c r="T14" s="24">
        <v>2.0699999999999998</v>
      </c>
      <c r="U14" s="24">
        <v>2.08</v>
      </c>
      <c r="V14" s="24">
        <v>2.04</v>
      </c>
      <c r="W14" s="28">
        <v>1.99</v>
      </c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4.87</v>
      </c>
      <c r="C15" s="24">
        <v>4.87</v>
      </c>
      <c r="D15" s="24">
        <v>4.87</v>
      </c>
      <c r="E15" s="24">
        <v>4.7</v>
      </c>
      <c r="F15" s="28">
        <v>4.75</v>
      </c>
      <c r="G15" s="25"/>
      <c r="H15" s="24">
        <v>3.78</v>
      </c>
      <c r="I15" s="24">
        <v>3.73</v>
      </c>
      <c r="J15" s="24">
        <v>3.74</v>
      </c>
      <c r="K15" s="24">
        <v>3.57</v>
      </c>
      <c r="L15" s="28">
        <v>3.65</v>
      </c>
      <c r="M15" s="25"/>
      <c r="N15" s="24">
        <v>1.92</v>
      </c>
      <c r="O15" s="24">
        <v>2.0299999999999998</v>
      </c>
      <c r="P15" s="24">
        <v>2.14</v>
      </c>
      <c r="Q15" s="24">
        <v>2.1</v>
      </c>
      <c r="R15" s="24">
        <v>2.12</v>
      </c>
      <c r="S15" s="24">
        <v>2.06</v>
      </c>
      <c r="T15" s="24">
        <v>2.0499999999999998</v>
      </c>
      <c r="U15" s="24">
        <v>2.02</v>
      </c>
      <c r="V15" s="24">
        <v>1.98</v>
      </c>
      <c r="W15" s="28">
        <v>1.93</v>
      </c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4.8499999999999996</v>
      </c>
      <c r="C16" s="24">
        <v>4.8600000000000003</v>
      </c>
      <c r="D16" s="24">
        <v>4.84</v>
      </c>
      <c r="E16" s="24">
        <v>4.7300000000000004</v>
      </c>
      <c r="F16" s="28">
        <v>4.7699999999999996</v>
      </c>
      <c r="G16" s="25"/>
      <c r="H16" s="24">
        <v>3.71</v>
      </c>
      <c r="I16" s="24">
        <v>3.65</v>
      </c>
      <c r="J16" s="24">
        <v>3.7</v>
      </c>
      <c r="K16" s="24">
        <v>3.57</v>
      </c>
      <c r="L16" s="28">
        <v>3.69</v>
      </c>
      <c r="M16" s="25"/>
      <c r="N16" s="24">
        <v>1.97</v>
      </c>
      <c r="O16" s="24">
        <v>2.0699999999999998</v>
      </c>
      <c r="P16" s="24">
        <v>2.19</v>
      </c>
      <c r="Q16" s="24">
        <v>2.2000000000000002</v>
      </c>
      <c r="R16" s="24">
        <v>2.14</v>
      </c>
      <c r="S16" s="24">
        <v>2.11</v>
      </c>
      <c r="T16" s="24">
        <v>2.14</v>
      </c>
      <c r="U16" s="24">
        <v>2.15</v>
      </c>
      <c r="V16" s="24">
        <v>2.0099999999999998</v>
      </c>
      <c r="W16" s="28">
        <v>1.93</v>
      </c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4.8</v>
      </c>
      <c r="C17" s="24">
        <v>4.9400000000000004</v>
      </c>
      <c r="D17" s="24">
        <v>4.83</v>
      </c>
      <c r="E17" s="24">
        <v>4.6500000000000004</v>
      </c>
      <c r="F17" s="28">
        <v>4.72</v>
      </c>
      <c r="G17" s="25"/>
      <c r="H17" s="24">
        <v>3.62</v>
      </c>
      <c r="I17" s="24">
        <v>3.68</v>
      </c>
      <c r="J17" s="24">
        <v>3.68</v>
      </c>
      <c r="K17" s="24">
        <v>3.54</v>
      </c>
      <c r="L17" s="28">
        <v>3.56</v>
      </c>
      <c r="M17" s="25"/>
      <c r="N17" s="24">
        <v>1.81</v>
      </c>
      <c r="O17" s="24">
        <v>1.98</v>
      </c>
      <c r="P17" s="24">
        <v>2.08</v>
      </c>
      <c r="Q17" s="24">
        <v>2.0699999999999998</v>
      </c>
      <c r="R17" s="24">
        <v>2.06</v>
      </c>
      <c r="S17" s="24">
        <v>2.04</v>
      </c>
      <c r="T17" s="24">
        <v>2.04</v>
      </c>
      <c r="U17" s="24">
        <v>2.0699999999999998</v>
      </c>
      <c r="V17" s="24">
        <v>1.98</v>
      </c>
      <c r="W17" s="28">
        <v>1.89</v>
      </c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4.83</v>
      </c>
      <c r="C18" s="24">
        <v>4.8499999999999996</v>
      </c>
      <c r="D18" s="24">
        <v>4.8600000000000003</v>
      </c>
      <c r="E18" s="24">
        <v>4.63</v>
      </c>
      <c r="F18" s="28">
        <v>4.53</v>
      </c>
      <c r="G18" s="25" t="s">
        <v>61</v>
      </c>
      <c r="H18" s="24">
        <v>4.04</v>
      </c>
      <c r="I18" s="24">
        <v>4.1500000000000004</v>
      </c>
      <c r="J18" s="24">
        <v>4.08</v>
      </c>
      <c r="K18" s="24">
        <v>3.77</v>
      </c>
      <c r="L18" s="28">
        <v>3.59</v>
      </c>
      <c r="M18" s="25" t="s">
        <v>57</v>
      </c>
      <c r="N18" s="24">
        <v>2.02</v>
      </c>
      <c r="O18" s="24">
        <v>1.92</v>
      </c>
      <c r="P18" s="24">
        <v>2.0699999999999998</v>
      </c>
      <c r="Q18" s="24">
        <v>2.09</v>
      </c>
      <c r="R18" s="24">
        <v>2.12</v>
      </c>
      <c r="S18" s="24">
        <v>2.08</v>
      </c>
      <c r="T18" s="24">
        <v>2.0699999999999998</v>
      </c>
      <c r="U18" s="24">
        <v>2.0699999999999998</v>
      </c>
      <c r="V18" s="24">
        <v>2.04</v>
      </c>
      <c r="W18" s="28">
        <v>2.0099999999999998</v>
      </c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4.91</v>
      </c>
      <c r="C19" s="24">
        <v>4.97</v>
      </c>
      <c r="D19" s="24">
        <v>4.78</v>
      </c>
      <c r="E19" s="24">
        <v>4.54</v>
      </c>
      <c r="F19" s="28">
        <v>4.55</v>
      </c>
      <c r="G19" s="25"/>
      <c r="H19" s="24">
        <v>4.0999999999999996</v>
      </c>
      <c r="I19" s="24">
        <v>4.09</v>
      </c>
      <c r="J19" s="24">
        <v>4.04</v>
      </c>
      <c r="K19" s="24">
        <v>3.75</v>
      </c>
      <c r="L19" s="28">
        <v>3.59</v>
      </c>
      <c r="M19" s="25"/>
      <c r="N19" s="24">
        <v>2.14</v>
      </c>
      <c r="O19" s="24">
        <v>1.93</v>
      </c>
      <c r="P19" s="24">
        <v>2.0299999999999998</v>
      </c>
      <c r="Q19" s="24">
        <v>2.08</v>
      </c>
      <c r="R19" s="24">
        <v>2.09</v>
      </c>
      <c r="S19" s="24">
        <v>2.09</v>
      </c>
      <c r="T19" s="24">
        <v>2.09</v>
      </c>
      <c r="U19" s="24">
        <v>2.0699999999999998</v>
      </c>
      <c r="V19" s="24">
        <v>2.09</v>
      </c>
      <c r="W19" s="28">
        <v>2</v>
      </c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4.8600000000000003</v>
      </c>
      <c r="C20" s="24">
        <v>4.9400000000000004</v>
      </c>
      <c r="D20" s="24">
        <v>4.87</v>
      </c>
      <c r="E20" s="24">
        <v>4.4800000000000004</v>
      </c>
      <c r="F20" s="28">
        <v>4.51</v>
      </c>
      <c r="G20" s="25"/>
      <c r="H20" s="24">
        <v>4.1100000000000003</v>
      </c>
      <c r="I20" s="24">
        <v>4.08</v>
      </c>
      <c r="J20" s="24">
        <v>4</v>
      </c>
      <c r="K20" s="24">
        <v>3.66</v>
      </c>
      <c r="L20" s="28">
        <v>3.58</v>
      </c>
      <c r="M20" s="25"/>
      <c r="N20" s="24">
        <v>2.1800000000000002</v>
      </c>
      <c r="O20" s="24">
        <v>1.97</v>
      </c>
      <c r="P20" s="24">
        <v>2.0699999999999998</v>
      </c>
      <c r="Q20" s="24">
        <v>2.09</v>
      </c>
      <c r="R20" s="24">
        <v>2.11</v>
      </c>
      <c r="S20" s="24">
        <v>2.11</v>
      </c>
      <c r="T20" s="24">
        <v>2.08</v>
      </c>
      <c r="U20" s="24">
        <v>2.06</v>
      </c>
      <c r="V20" s="24">
        <v>2.06</v>
      </c>
      <c r="W20" s="28">
        <v>2.0299999999999998</v>
      </c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4.91</v>
      </c>
      <c r="C21" s="24">
        <v>4.91</v>
      </c>
      <c r="D21" s="24">
        <v>4.8</v>
      </c>
      <c r="E21" s="24">
        <v>4.4800000000000004</v>
      </c>
      <c r="F21" s="28">
        <v>4.49</v>
      </c>
      <c r="G21" s="25"/>
      <c r="H21" s="24">
        <v>4.18</v>
      </c>
      <c r="I21" s="24">
        <v>4.0599999999999996</v>
      </c>
      <c r="J21" s="24">
        <v>4.0599999999999996</v>
      </c>
      <c r="K21" s="24">
        <v>3.69</v>
      </c>
      <c r="L21" s="28">
        <v>3.64</v>
      </c>
      <c r="M21" s="25"/>
      <c r="N21" s="24">
        <v>2.08</v>
      </c>
      <c r="O21" s="24">
        <v>1.97</v>
      </c>
      <c r="P21" s="24">
        <v>2.08</v>
      </c>
      <c r="Q21" s="24">
        <v>2.08</v>
      </c>
      <c r="R21" s="24">
        <v>2.12</v>
      </c>
      <c r="S21" s="24">
        <v>2.08</v>
      </c>
      <c r="T21" s="24">
        <v>2.12</v>
      </c>
      <c r="U21" s="24">
        <v>2.1</v>
      </c>
      <c r="V21" s="24">
        <v>2.0699999999999998</v>
      </c>
      <c r="W21" s="28">
        <v>2.0099999999999998</v>
      </c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4.79</v>
      </c>
      <c r="C22" s="24">
        <v>4.9000000000000004</v>
      </c>
      <c r="D22" s="24">
        <v>4.74</v>
      </c>
      <c r="E22" s="24">
        <v>4.55</v>
      </c>
      <c r="F22" s="28">
        <v>4.5</v>
      </c>
      <c r="G22" s="25"/>
      <c r="H22" s="24">
        <v>4.12</v>
      </c>
      <c r="I22" s="24">
        <v>4.13</v>
      </c>
      <c r="J22" s="24">
        <v>4.09</v>
      </c>
      <c r="K22" s="24">
        <v>3.77</v>
      </c>
      <c r="L22" s="28">
        <v>3.75</v>
      </c>
      <c r="M22" s="25"/>
      <c r="N22" s="24">
        <v>2.13</v>
      </c>
      <c r="O22" s="24">
        <v>1.94</v>
      </c>
      <c r="P22" s="24">
        <v>2.02</v>
      </c>
      <c r="Q22" s="24">
        <v>2.08</v>
      </c>
      <c r="R22" s="24">
        <v>2.1</v>
      </c>
      <c r="S22" s="24">
        <v>2.0499999999999998</v>
      </c>
      <c r="T22" s="24">
        <v>2.08</v>
      </c>
      <c r="U22" s="24">
        <v>2.0699999999999998</v>
      </c>
      <c r="V22" s="24">
        <v>2.06</v>
      </c>
      <c r="W22" s="28">
        <v>1.98</v>
      </c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0.3924000000000003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1.3541999999999992</v>
      </c>
      <c r="L25" s="193"/>
      <c r="M25" s="17" t="s">
        <v>13</v>
      </c>
      <c r="N25" s="17" t="s">
        <v>14</v>
      </c>
      <c r="O25" s="180" t="s">
        <v>15</v>
      </c>
      <c r="P25" s="180"/>
      <c r="Q25" s="193">
        <f>AVERAGE(N3:W12)-AVERAGE(N13:W22)</f>
        <v>0.30069999999999864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0.68418461538461595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0.97524691358024629</v>
      </c>
      <c r="L27" s="198"/>
      <c r="M27" s="17" t="s">
        <v>19</v>
      </c>
      <c r="N27" s="17" t="s">
        <v>20</v>
      </c>
      <c r="O27" s="197" t="s">
        <v>21</v>
      </c>
      <c r="P27" s="197"/>
      <c r="Q27" s="198">
        <f>(Q25/(0.975/Q26))</f>
        <v>0.46261538461538249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0.37999999999999989</v>
      </c>
      <c r="C31" s="67">
        <f t="shared" ref="C31:F31" si="0">C3-C13</f>
        <v>0.41000000000000014</v>
      </c>
      <c r="D31" s="67">
        <f t="shared" si="0"/>
        <v>0.44000000000000039</v>
      </c>
      <c r="E31" s="67">
        <f t="shared" si="0"/>
        <v>0.41000000000000014</v>
      </c>
      <c r="F31" s="68">
        <f t="shared" si="0"/>
        <v>0.45999999999999996</v>
      </c>
      <c r="G31" s="69" t="s">
        <v>54</v>
      </c>
      <c r="H31" s="22">
        <f>H3-H13</f>
        <v>1.5699999999999998</v>
      </c>
      <c r="I31" s="22">
        <f t="shared" ref="I31:L31" si="1">I3-I13</f>
        <v>1.5500000000000003</v>
      </c>
      <c r="J31" s="22">
        <f t="shared" si="1"/>
        <v>1.4899999999999998</v>
      </c>
      <c r="K31" s="22">
        <f t="shared" si="1"/>
        <v>1.6</v>
      </c>
      <c r="L31" s="70">
        <f t="shared" si="1"/>
        <v>1.52</v>
      </c>
      <c r="M31" s="69" t="s">
        <v>56</v>
      </c>
      <c r="N31" s="22">
        <f>N3-N13</f>
        <v>0.33999999999999986</v>
      </c>
      <c r="O31" s="22">
        <f t="shared" ref="O31:W31" si="2">O3-O13</f>
        <v>0.30000000000000027</v>
      </c>
      <c r="P31" s="22">
        <f t="shared" si="2"/>
        <v>0.28000000000000025</v>
      </c>
      <c r="Q31" s="22">
        <f t="shared" si="2"/>
        <v>0.30000000000000027</v>
      </c>
      <c r="R31" s="22">
        <f t="shared" si="2"/>
        <v>0.32000000000000028</v>
      </c>
      <c r="S31" s="22">
        <f t="shared" si="2"/>
        <v>0.32000000000000028</v>
      </c>
      <c r="T31" s="22">
        <f t="shared" si="2"/>
        <v>0.20000000000000018</v>
      </c>
      <c r="U31" s="22">
        <f t="shared" si="2"/>
        <v>0.2200000000000002</v>
      </c>
      <c r="V31" s="22">
        <f t="shared" si="2"/>
        <v>0.29999999999999982</v>
      </c>
      <c r="W31" s="70">
        <f t="shared" si="2"/>
        <v>0.41000000000000014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0.32000000000000028</v>
      </c>
      <c r="C32" s="54">
        <f t="shared" si="4"/>
        <v>0.37999999999999989</v>
      </c>
      <c r="D32" s="54">
        <f t="shared" si="4"/>
        <v>0.4300000000000006</v>
      </c>
      <c r="E32" s="54">
        <f t="shared" si="4"/>
        <v>0.32000000000000028</v>
      </c>
      <c r="F32" s="56">
        <f t="shared" si="4"/>
        <v>0.38999999999999968</v>
      </c>
      <c r="G32" s="71"/>
      <c r="H32" s="24">
        <f t="shared" ref="H32:L40" si="5">H4-H14</f>
        <v>1.4600000000000004</v>
      </c>
      <c r="I32" s="24">
        <f t="shared" si="5"/>
        <v>1.5300000000000002</v>
      </c>
      <c r="J32" s="24">
        <f t="shared" si="5"/>
        <v>1.62</v>
      </c>
      <c r="K32" s="24">
        <f t="shared" si="5"/>
        <v>1.5699999999999998</v>
      </c>
      <c r="L32" s="72">
        <f t="shared" si="5"/>
        <v>1.5300000000000002</v>
      </c>
      <c r="M32" s="71"/>
      <c r="N32" s="22">
        <f t="shared" ref="N32:W40" si="6">N4-N14</f>
        <v>0.33000000000000029</v>
      </c>
      <c r="O32" s="22">
        <f t="shared" si="6"/>
        <v>0.31000000000000005</v>
      </c>
      <c r="P32" s="22">
        <f t="shared" si="6"/>
        <v>0.3400000000000003</v>
      </c>
      <c r="Q32" s="22">
        <f t="shared" si="6"/>
        <v>0.41999999999999993</v>
      </c>
      <c r="R32" s="22">
        <f t="shared" si="6"/>
        <v>0.35999999999999988</v>
      </c>
      <c r="S32" s="22">
        <f t="shared" si="6"/>
        <v>0.39999999999999991</v>
      </c>
      <c r="T32" s="22">
        <f t="shared" si="6"/>
        <v>0.40000000000000036</v>
      </c>
      <c r="U32" s="22">
        <f t="shared" si="6"/>
        <v>0.39000000000000012</v>
      </c>
      <c r="V32" s="22">
        <f t="shared" si="6"/>
        <v>0.37000000000000011</v>
      </c>
      <c r="W32" s="70">
        <f t="shared" si="6"/>
        <v>0.28000000000000003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0.38999999999999968</v>
      </c>
      <c r="C33" s="54">
        <f t="shared" si="4"/>
        <v>0.45000000000000018</v>
      </c>
      <c r="D33" s="54">
        <f t="shared" si="4"/>
        <v>0.37000000000000011</v>
      </c>
      <c r="E33" s="54">
        <f t="shared" si="4"/>
        <v>0.37000000000000011</v>
      </c>
      <c r="F33" s="56">
        <f t="shared" si="4"/>
        <v>0.40000000000000036</v>
      </c>
      <c r="G33" s="71"/>
      <c r="H33" s="24">
        <f t="shared" si="5"/>
        <v>1.44</v>
      </c>
      <c r="I33" s="24">
        <f t="shared" si="5"/>
        <v>1.5699999999999998</v>
      </c>
      <c r="J33" s="24">
        <f t="shared" si="5"/>
        <v>1.46</v>
      </c>
      <c r="K33" s="24">
        <f t="shared" si="5"/>
        <v>1.5699999999999998</v>
      </c>
      <c r="L33" s="72">
        <f t="shared" si="5"/>
        <v>1.5400000000000005</v>
      </c>
      <c r="M33" s="71"/>
      <c r="N33" s="22">
        <f t="shared" si="6"/>
        <v>0.35000000000000009</v>
      </c>
      <c r="O33" s="22">
        <f t="shared" si="6"/>
        <v>0.31000000000000005</v>
      </c>
      <c r="P33" s="22">
        <f t="shared" si="6"/>
        <v>0.29999999999999982</v>
      </c>
      <c r="Q33" s="22">
        <f t="shared" si="6"/>
        <v>0.31999999999999984</v>
      </c>
      <c r="R33" s="22">
        <f t="shared" si="6"/>
        <v>0.27</v>
      </c>
      <c r="S33" s="22">
        <f t="shared" si="6"/>
        <v>0.35000000000000009</v>
      </c>
      <c r="T33" s="22">
        <f t="shared" si="6"/>
        <v>0.3400000000000003</v>
      </c>
      <c r="U33" s="22">
        <f t="shared" si="6"/>
        <v>0.27</v>
      </c>
      <c r="V33" s="22">
        <f t="shared" si="6"/>
        <v>0.29000000000000004</v>
      </c>
      <c r="W33" s="70">
        <f t="shared" si="6"/>
        <v>0.3899999999999999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0.41000000000000014</v>
      </c>
      <c r="C34" s="54">
        <f t="shared" si="4"/>
        <v>0.42999999999999972</v>
      </c>
      <c r="D34" s="54">
        <f t="shared" si="4"/>
        <v>0.41999999999999993</v>
      </c>
      <c r="E34" s="54">
        <f t="shared" si="4"/>
        <v>0.4399999999999995</v>
      </c>
      <c r="F34" s="56">
        <f t="shared" si="4"/>
        <v>0.42000000000000082</v>
      </c>
      <c r="G34" s="71"/>
      <c r="H34" s="24">
        <f t="shared" si="5"/>
        <v>1.4699999999999998</v>
      </c>
      <c r="I34" s="24">
        <f t="shared" si="5"/>
        <v>1.4600000000000004</v>
      </c>
      <c r="J34" s="24">
        <f t="shared" si="5"/>
        <v>1.4900000000000002</v>
      </c>
      <c r="K34" s="24">
        <f t="shared" si="5"/>
        <v>1.5299999999999998</v>
      </c>
      <c r="L34" s="72">
        <f t="shared" si="5"/>
        <v>1.4</v>
      </c>
      <c r="M34" s="71"/>
      <c r="N34" s="22">
        <f t="shared" si="6"/>
        <v>0.30000000000000004</v>
      </c>
      <c r="O34" s="22">
        <f t="shared" si="6"/>
        <v>0.31000000000000005</v>
      </c>
      <c r="P34" s="22">
        <f t="shared" si="6"/>
        <v>0.28000000000000025</v>
      </c>
      <c r="Q34" s="22">
        <f t="shared" si="6"/>
        <v>0.29000000000000004</v>
      </c>
      <c r="R34" s="22">
        <f t="shared" si="6"/>
        <v>0.31000000000000005</v>
      </c>
      <c r="S34" s="22">
        <f t="shared" si="6"/>
        <v>0.27</v>
      </c>
      <c r="T34" s="22">
        <f t="shared" si="6"/>
        <v>0.31000000000000005</v>
      </c>
      <c r="U34" s="22">
        <f t="shared" si="6"/>
        <v>0.16999999999999993</v>
      </c>
      <c r="V34" s="22">
        <f t="shared" si="6"/>
        <v>0.3400000000000003</v>
      </c>
      <c r="W34" s="70">
        <f t="shared" si="6"/>
        <v>0.34999999999999987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0.39000000000000057</v>
      </c>
      <c r="C35" s="54">
        <f t="shared" si="4"/>
        <v>0.41999999999999993</v>
      </c>
      <c r="D35" s="54">
        <f t="shared" si="4"/>
        <v>0.4399999999999995</v>
      </c>
      <c r="E35" s="54">
        <f t="shared" si="4"/>
        <v>0.48999999999999932</v>
      </c>
      <c r="F35" s="56">
        <f t="shared" si="4"/>
        <v>0.37999999999999989</v>
      </c>
      <c r="G35" s="71"/>
      <c r="H35" s="24">
        <f t="shared" si="5"/>
        <v>1.4500000000000002</v>
      </c>
      <c r="I35" s="24">
        <f t="shared" si="5"/>
        <v>1.44</v>
      </c>
      <c r="J35" s="24">
        <f t="shared" si="5"/>
        <v>1.4700000000000002</v>
      </c>
      <c r="K35" s="24">
        <f t="shared" si="5"/>
        <v>1.4900000000000002</v>
      </c>
      <c r="L35" s="72">
        <f t="shared" si="5"/>
        <v>1.48</v>
      </c>
      <c r="M35" s="71"/>
      <c r="N35" s="22">
        <f t="shared" si="6"/>
        <v>0.33000000000000007</v>
      </c>
      <c r="O35" s="22">
        <f t="shared" si="6"/>
        <v>0.35000000000000009</v>
      </c>
      <c r="P35" s="22">
        <f t="shared" si="6"/>
        <v>0.31000000000000005</v>
      </c>
      <c r="Q35" s="22">
        <f t="shared" si="6"/>
        <v>0.28000000000000025</v>
      </c>
      <c r="R35" s="22">
        <f t="shared" si="6"/>
        <v>0.31000000000000005</v>
      </c>
      <c r="S35" s="22">
        <f t="shared" si="6"/>
        <v>0.31000000000000005</v>
      </c>
      <c r="T35" s="22">
        <f t="shared" si="6"/>
        <v>0.33000000000000007</v>
      </c>
      <c r="U35" s="22">
        <f t="shared" si="6"/>
        <v>0.32000000000000028</v>
      </c>
      <c r="V35" s="22">
        <f t="shared" si="6"/>
        <v>0.33000000000000007</v>
      </c>
      <c r="W35" s="70">
        <f t="shared" si="6"/>
        <v>0.32000000000000006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0.45999999999999996</v>
      </c>
      <c r="C36" s="54">
        <f t="shared" si="4"/>
        <v>0.38000000000000078</v>
      </c>
      <c r="D36" s="54">
        <f t="shared" si="4"/>
        <v>0.34999999999999964</v>
      </c>
      <c r="E36" s="54">
        <f t="shared" si="4"/>
        <v>0.32000000000000028</v>
      </c>
      <c r="F36" s="56">
        <f t="shared" si="4"/>
        <v>0.33000000000000007</v>
      </c>
      <c r="G36" s="71" t="s">
        <v>55</v>
      </c>
      <c r="H36" s="24">
        <f t="shared" si="5"/>
        <v>1.2699999999999996</v>
      </c>
      <c r="I36" s="24">
        <f t="shared" si="5"/>
        <v>1.1899999999999995</v>
      </c>
      <c r="J36" s="24">
        <f t="shared" si="5"/>
        <v>1.25</v>
      </c>
      <c r="K36" s="24">
        <f t="shared" si="5"/>
        <v>1.1800000000000002</v>
      </c>
      <c r="L36" s="72">
        <f t="shared" si="5"/>
        <v>1.2599999999999998</v>
      </c>
      <c r="M36" s="71" t="s">
        <v>57</v>
      </c>
      <c r="N36" s="22">
        <f t="shared" si="6"/>
        <v>0.16999999999999993</v>
      </c>
      <c r="O36" s="22">
        <f t="shared" si="6"/>
        <v>0.32000000000000028</v>
      </c>
      <c r="P36" s="22">
        <f t="shared" si="6"/>
        <v>0.31000000000000005</v>
      </c>
      <c r="Q36" s="22">
        <f t="shared" si="6"/>
        <v>0.32000000000000028</v>
      </c>
      <c r="R36" s="22">
        <f t="shared" si="6"/>
        <v>0.22999999999999998</v>
      </c>
      <c r="S36" s="22">
        <f t="shared" si="6"/>
        <v>0.2799999999999998</v>
      </c>
      <c r="T36" s="22">
        <f t="shared" si="6"/>
        <v>0.33000000000000007</v>
      </c>
      <c r="U36" s="22">
        <f t="shared" si="6"/>
        <v>0.28000000000000025</v>
      </c>
      <c r="V36" s="22">
        <f t="shared" si="6"/>
        <v>0.31999999999999984</v>
      </c>
      <c r="W36" s="70">
        <f t="shared" si="6"/>
        <v>0.26000000000000023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0.37999999999999989</v>
      </c>
      <c r="C37" s="54">
        <f t="shared" si="4"/>
        <v>0.37999999999999989</v>
      </c>
      <c r="D37" s="54">
        <f t="shared" si="4"/>
        <v>0.39999999999999947</v>
      </c>
      <c r="E37" s="54">
        <f t="shared" si="4"/>
        <v>0.37000000000000011</v>
      </c>
      <c r="F37" s="56">
        <f t="shared" si="4"/>
        <v>0.39000000000000057</v>
      </c>
      <c r="G37" s="71"/>
      <c r="H37" s="24">
        <f t="shared" si="5"/>
        <v>1.17</v>
      </c>
      <c r="I37" s="24">
        <f t="shared" si="5"/>
        <v>1.1900000000000004</v>
      </c>
      <c r="J37" s="24">
        <f t="shared" si="5"/>
        <v>1.21</v>
      </c>
      <c r="K37" s="24">
        <f t="shared" si="5"/>
        <v>1.2599999999999998</v>
      </c>
      <c r="L37" s="72">
        <f t="shared" si="5"/>
        <v>1.2999999999999998</v>
      </c>
      <c r="M37" s="71"/>
      <c r="N37" s="22">
        <f t="shared" si="6"/>
        <v>0.25999999999999979</v>
      </c>
      <c r="O37" s="22">
        <f t="shared" si="6"/>
        <v>0.3899999999999999</v>
      </c>
      <c r="P37" s="22">
        <f t="shared" si="6"/>
        <v>0.35000000000000009</v>
      </c>
      <c r="Q37" s="22">
        <f t="shared" si="6"/>
        <v>0.35000000000000009</v>
      </c>
      <c r="R37" s="22">
        <f t="shared" si="6"/>
        <v>0.3400000000000003</v>
      </c>
      <c r="S37" s="22">
        <f t="shared" si="6"/>
        <v>0.30000000000000027</v>
      </c>
      <c r="T37" s="22">
        <f t="shared" si="6"/>
        <v>0.35000000000000009</v>
      </c>
      <c r="U37" s="22">
        <f t="shared" si="6"/>
        <v>0.3400000000000003</v>
      </c>
      <c r="V37" s="22">
        <f t="shared" si="6"/>
        <v>0.29000000000000004</v>
      </c>
      <c r="W37" s="70">
        <f t="shared" si="6"/>
        <v>0.31000000000000005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0.37000000000000011</v>
      </c>
      <c r="C38" s="54">
        <f t="shared" si="4"/>
        <v>0.4399999999999995</v>
      </c>
      <c r="D38" s="54">
        <f t="shared" si="4"/>
        <v>0.32000000000000028</v>
      </c>
      <c r="E38" s="54">
        <f t="shared" si="4"/>
        <v>0.33999999999999986</v>
      </c>
      <c r="F38" s="56">
        <f t="shared" si="4"/>
        <v>0.37999999999999989</v>
      </c>
      <c r="G38" s="71"/>
      <c r="H38" s="24">
        <f t="shared" si="5"/>
        <v>1.1200000000000001</v>
      </c>
      <c r="I38" s="24">
        <f t="shared" si="5"/>
        <v>1.25</v>
      </c>
      <c r="J38" s="24">
        <f t="shared" si="5"/>
        <v>1.2800000000000002</v>
      </c>
      <c r="K38" s="24">
        <f t="shared" si="5"/>
        <v>1.2699999999999996</v>
      </c>
      <c r="L38" s="72">
        <f t="shared" si="5"/>
        <v>1.2800000000000002</v>
      </c>
      <c r="M38" s="71"/>
      <c r="N38" s="22">
        <f t="shared" si="6"/>
        <v>9.9999999999999645E-2</v>
      </c>
      <c r="O38" s="22">
        <f t="shared" si="6"/>
        <v>0.28999999999999981</v>
      </c>
      <c r="P38" s="22">
        <f t="shared" si="6"/>
        <v>0.31000000000000005</v>
      </c>
      <c r="Q38" s="22">
        <f t="shared" si="6"/>
        <v>0.28000000000000025</v>
      </c>
      <c r="R38" s="22">
        <f t="shared" si="6"/>
        <v>0.25</v>
      </c>
      <c r="S38" s="22">
        <f t="shared" si="6"/>
        <v>0.25</v>
      </c>
      <c r="T38" s="22">
        <f t="shared" si="6"/>
        <v>0.29999999999999982</v>
      </c>
      <c r="U38" s="22">
        <f t="shared" si="6"/>
        <v>0.33999999999999986</v>
      </c>
      <c r="V38" s="22">
        <f t="shared" si="6"/>
        <v>0.31999999999999984</v>
      </c>
      <c r="W38" s="70">
        <f t="shared" si="6"/>
        <v>0.25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0.38999999999999968</v>
      </c>
      <c r="C39" s="54">
        <f t="shared" si="4"/>
        <v>0.35999999999999943</v>
      </c>
      <c r="D39" s="54">
        <f t="shared" si="4"/>
        <v>0.33000000000000007</v>
      </c>
      <c r="E39" s="54">
        <f t="shared" si="4"/>
        <v>0.34999999999999964</v>
      </c>
      <c r="F39" s="56">
        <f t="shared" si="4"/>
        <v>0.38999999999999968</v>
      </c>
      <c r="G39" s="71"/>
      <c r="H39" s="24">
        <f t="shared" si="5"/>
        <v>1.0600000000000005</v>
      </c>
      <c r="I39" s="24">
        <f t="shared" si="5"/>
        <v>1.25</v>
      </c>
      <c r="J39" s="24">
        <f t="shared" si="5"/>
        <v>1.21</v>
      </c>
      <c r="K39" s="24">
        <f t="shared" si="5"/>
        <v>1.2500000000000004</v>
      </c>
      <c r="L39" s="72">
        <f t="shared" si="5"/>
        <v>1.1199999999999997</v>
      </c>
      <c r="M39" s="71"/>
      <c r="N39" s="22">
        <f t="shared" si="6"/>
        <v>6.0000000000000053E-2</v>
      </c>
      <c r="O39" s="22">
        <f t="shared" si="6"/>
        <v>0.34999999999999987</v>
      </c>
      <c r="P39" s="22">
        <f t="shared" si="6"/>
        <v>0.31999999999999984</v>
      </c>
      <c r="Q39" s="22">
        <f t="shared" si="6"/>
        <v>0.31000000000000005</v>
      </c>
      <c r="R39" s="22">
        <f t="shared" si="6"/>
        <v>0.20999999999999996</v>
      </c>
      <c r="S39" s="22">
        <f t="shared" si="6"/>
        <v>0.2799999999999998</v>
      </c>
      <c r="T39" s="22">
        <f t="shared" si="6"/>
        <v>0.31999999999999984</v>
      </c>
      <c r="U39" s="22">
        <f t="shared" si="6"/>
        <v>0.25999999999999979</v>
      </c>
      <c r="V39" s="22">
        <f t="shared" si="6"/>
        <v>0.27</v>
      </c>
      <c r="W39" s="70">
        <f t="shared" si="6"/>
        <v>0.33000000000000007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0.38999999999999968</v>
      </c>
      <c r="C40" s="58">
        <f t="shared" si="4"/>
        <v>0.47999999999999954</v>
      </c>
      <c r="D40" s="58">
        <f t="shared" si="4"/>
        <v>0.41000000000000014</v>
      </c>
      <c r="E40" s="58">
        <f t="shared" si="4"/>
        <v>0.37999999999999989</v>
      </c>
      <c r="F40" s="59">
        <f t="shared" si="4"/>
        <v>0.37000000000000011</v>
      </c>
      <c r="G40" s="73"/>
      <c r="H40" s="36">
        <f t="shared" si="5"/>
        <v>1.1299999999999999</v>
      </c>
      <c r="I40" s="36">
        <f t="shared" si="5"/>
        <v>1.08</v>
      </c>
      <c r="J40" s="36">
        <f t="shared" si="5"/>
        <v>1.1400000000000006</v>
      </c>
      <c r="K40" s="36">
        <f t="shared" si="5"/>
        <v>1.1999999999999997</v>
      </c>
      <c r="L40" s="74">
        <f t="shared" si="5"/>
        <v>1.0899999999999999</v>
      </c>
      <c r="M40" s="73"/>
      <c r="N40" s="36">
        <f t="shared" si="6"/>
        <v>-2.9999999999999805E-2</v>
      </c>
      <c r="O40" s="36">
        <f t="shared" si="6"/>
        <v>0.30000000000000027</v>
      </c>
      <c r="P40" s="36">
        <f t="shared" si="6"/>
        <v>0.29999999999999982</v>
      </c>
      <c r="Q40" s="36">
        <f t="shared" si="6"/>
        <v>0.25</v>
      </c>
      <c r="R40" s="36">
        <f t="shared" si="6"/>
        <v>0.29000000000000004</v>
      </c>
      <c r="S40" s="36">
        <f t="shared" si="6"/>
        <v>0.32000000000000028</v>
      </c>
      <c r="T40" s="36">
        <f t="shared" si="6"/>
        <v>0.2799999999999998</v>
      </c>
      <c r="U40" s="36">
        <f t="shared" si="6"/>
        <v>0.30000000000000027</v>
      </c>
      <c r="V40" s="36">
        <f t="shared" si="6"/>
        <v>0.31999999999999984</v>
      </c>
      <c r="W40" s="74">
        <f t="shared" si="6"/>
        <v>0.33999999999999986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0.40639999999999998</v>
      </c>
      <c r="C41" s="64" t="s">
        <v>51</v>
      </c>
      <c r="D41" s="60">
        <f>MAX(B31:F35)-MIN(B31:F35)</f>
        <v>0.16999999999999904</v>
      </c>
      <c r="E41" s="64" t="s">
        <v>50</v>
      </c>
      <c r="F41" s="61">
        <f>B41/(0.975/E26)</f>
        <v>0.70859487179487179</v>
      </c>
      <c r="G41" s="82" t="s">
        <v>65</v>
      </c>
      <c r="H41" s="60">
        <f>AVERAGE(H31:L35)</f>
        <v>1.508</v>
      </c>
      <c r="I41" s="64" t="s">
        <v>51</v>
      </c>
      <c r="J41" s="60">
        <f>MAX(H31:L35)-MIN(H31:L35)</f>
        <v>0.2200000000000002</v>
      </c>
      <c r="K41" s="64" t="s">
        <v>50</v>
      </c>
      <c r="L41" s="61">
        <f>H41/(1.944/K26)</f>
        <v>1.0860082304526748</v>
      </c>
      <c r="M41" s="82" t="s">
        <v>65</v>
      </c>
      <c r="N41" s="60">
        <f>AVERAGE(N31:W35)</f>
        <v>0.31800000000000006</v>
      </c>
      <c r="O41" s="64" t="s">
        <v>51</v>
      </c>
      <c r="P41" s="60">
        <f>MAX(N31:W35)-MIN(N31:W35)</f>
        <v>0.25</v>
      </c>
      <c r="Q41" s="64" t="s">
        <v>50</v>
      </c>
      <c r="R41" s="78">
        <f>N41/(0.975/Q26)</f>
        <v>0.4892307692307693</v>
      </c>
      <c r="S41" s="79" t="s">
        <v>60</v>
      </c>
      <c r="T41" s="80">
        <f>1-(P41/2*N41)</f>
        <v>0.96025000000000005</v>
      </c>
      <c r="U41" s="84" t="s">
        <v>62</v>
      </c>
      <c r="V41" s="86">
        <f>MAX(N31:W40)-MIN(N31:W40)</f>
        <v>0.44999999999999973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0.38099999999999989</v>
      </c>
      <c r="C42" s="65" t="s">
        <v>51</v>
      </c>
      <c r="D42" s="62">
        <f>MAX(B36:F40)-MIN(B36:F40)</f>
        <v>0.15999999999999925</v>
      </c>
      <c r="E42" s="65" t="s">
        <v>50</v>
      </c>
      <c r="F42" s="63">
        <f>B42/(0.975/E26)</f>
        <v>0.66430769230769215</v>
      </c>
      <c r="G42" s="83" t="s">
        <v>64</v>
      </c>
      <c r="H42" s="62">
        <f>AVERAGE(H37:L40)</f>
        <v>1.1930000000000001</v>
      </c>
      <c r="I42" s="65" t="s">
        <v>51</v>
      </c>
      <c r="J42" s="62">
        <f>MAX(H36:L40)-MIN(H36:L40)</f>
        <v>0.23999999999999932</v>
      </c>
      <c r="K42" s="65" t="s">
        <v>50</v>
      </c>
      <c r="L42" s="63">
        <f>H42/(1.944/K26)</f>
        <v>0.85915637860082306</v>
      </c>
      <c r="M42" s="83" t="s">
        <v>64</v>
      </c>
      <c r="N42" s="62">
        <f>AVERAGE(N37:W40)</f>
        <v>0.28375000000000006</v>
      </c>
      <c r="O42" s="65" t="s">
        <v>51</v>
      </c>
      <c r="P42" s="62">
        <f>MAX(N36:W40)-MIN(N36:W40)</f>
        <v>0.41999999999999971</v>
      </c>
      <c r="Q42" s="65" t="s">
        <v>50</v>
      </c>
      <c r="R42" s="75">
        <f>N42/(0.975/Q26)</f>
        <v>0.4365384615384616</v>
      </c>
      <c r="S42" s="76" t="s">
        <v>60</v>
      </c>
      <c r="T42" s="81">
        <f>1-(P42/2*N42)</f>
        <v>0.94041249999999998</v>
      </c>
      <c r="U42" s="85" t="s">
        <v>63</v>
      </c>
      <c r="V42" s="87">
        <f>1-(V41/2*AVERAGE(N41:N42))</f>
        <v>0.93230312500000001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13" type="noConversion"/>
  <conditionalFormatting sqref="E25">
    <cfRule type="cellIs" dxfId="387" priority="7" operator="notBetween">
      <formula>0.2</formula>
      <formula>0.404</formula>
    </cfRule>
  </conditionalFormatting>
  <conditionalFormatting sqref="E27">
    <cfRule type="cellIs" dxfId="386" priority="8" operator="notBetween">
      <formula>0.38</formula>
      <formula>0.72</formula>
    </cfRule>
  </conditionalFormatting>
  <conditionalFormatting sqref="K25">
    <cfRule type="cellIs" dxfId="385" priority="6" operator="notBetween">
      <formula>0.77</formula>
      <formula>0.91</formula>
    </cfRule>
  </conditionalFormatting>
  <conditionalFormatting sqref="K27">
    <cfRule type="cellIs" dxfId="384" priority="5" operator="notBetween">
      <formula>0.68</formula>
      <formula>0.82</formula>
    </cfRule>
  </conditionalFormatting>
  <conditionalFormatting sqref="Q25">
    <cfRule type="cellIs" dxfId="383" priority="3" operator="notBetween">
      <formula>0.77</formula>
      <formula>0.91</formula>
    </cfRule>
  </conditionalFormatting>
  <conditionalFormatting sqref="Q27:R27">
    <cfRule type="cellIs" dxfId="382" priority="2" operator="notBetween">
      <formula>0.38</formula>
      <formula>0.72</formula>
    </cfRule>
  </conditionalFormatting>
  <conditionalFormatting sqref="AB25">
    <cfRule type="cellIs" dxfId="381" priority="4" operator="notBetween">
      <formula>0.77</formula>
      <formula>0.91</formula>
    </cfRule>
  </conditionalFormatting>
  <conditionalFormatting sqref="AB27:AC27">
    <cfRule type="cellIs" dxfId="380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890A-7095-4EF5-91E5-C51EA8A43969}">
  <dimension ref="A1:AH43"/>
  <sheetViews>
    <sheetView zoomScale="120" zoomScaleNormal="120" workbookViewId="0">
      <selection activeCell="N23" sqref="N23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5.19</v>
      </c>
      <c r="C3" s="20">
        <v>5.19</v>
      </c>
      <c r="D3" s="20">
        <v>5.28</v>
      </c>
      <c r="E3" s="20">
        <v>5.13</v>
      </c>
      <c r="F3" s="30">
        <v>5.12</v>
      </c>
      <c r="G3" s="23" t="s">
        <v>3</v>
      </c>
      <c r="H3" s="20">
        <v>5.23</v>
      </c>
      <c r="I3" s="20">
        <v>5.21</v>
      </c>
      <c r="J3" s="20">
        <v>5.13</v>
      </c>
      <c r="K3" s="20">
        <v>4.95</v>
      </c>
      <c r="L3" s="30">
        <v>4.92</v>
      </c>
      <c r="M3" s="23" t="s">
        <v>3</v>
      </c>
      <c r="N3" s="20">
        <v>2.23</v>
      </c>
      <c r="O3" s="20">
        <v>2.29</v>
      </c>
      <c r="P3" s="20">
        <v>2.41</v>
      </c>
      <c r="Q3" s="20">
        <v>2.37</v>
      </c>
      <c r="R3" s="20">
        <v>2.33</v>
      </c>
      <c r="S3" s="20">
        <v>2.35</v>
      </c>
      <c r="T3" s="20">
        <v>2.37</v>
      </c>
      <c r="U3" s="20">
        <v>2.37</v>
      </c>
      <c r="V3" s="20">
        <v>2.29</v>
      </c>
      <c r="W3" s="30">
        <v>2.16</v>
      </c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5.2</v>
      </c>
      <c r="C4" s="11">
        <v>5.25</v>
      </c>
      <c r="D4" s="11">
        <v>5.23</v>
      </c>
      <c r="E4" s="11">
        <v>5.03</v>
      </c>
      <c r="F4" s="29">
        <v>4.93</v>
      </c>
      <c r="G4" s="25"/>
      <c r="H4" s="20">
        <v>5.33</v>
      </c>
      <c r="I4" s="11">
        <v>5.33</v>
      </c>
      <c r="J4" s="11">
        <v>5.15</v>
      </c>
      <c r="K4" s="11">
        <v>4.8099999999999996</v>
      </c>
      <c r="L4" s="29">
        <v>4.82</v>
      </c>
      <c r="M4" s="25"/>
      <c r="N4" s="20">
        <v>2.25</v>
      </c>
      <c r="O4" s="11">
        <v>2.2799999999999998</v>
      </c>
      <c r="P4" s="11">
        <v>2.44</v>
      </c>
      <c r="Q4" s="11">
        <v>2.4</v>
      </c>
      <c r="R4" s="11">
        <v>2.4300000000000002</v>
      </c>
      <c r="S4" s="11">
        <v>2.42</v>
      </c>
      <c r="T4" s="11">
        <v>2.41</v>
      </c>
      <c r="U4" s="11">
        <v>2.4</v>
      </c>
      <c r="V4" s="11">
        <v>2.38</v>
      </c>
      <c r="W4" s="29">
        <v>2.2799999999999998</v>
      </c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5.25</v>
      </c>
      <c r="C5" s="11">
        <v>5.27</v>
      </c>
      <c r="D5" s="11">
        <v>5.38</v>
      </c>
      <c r="E5" s="11">
        <v>5.13</v>
      </c>
      <c r="F5" s="29">
        <v>5.2</v>
      </c>
      <c r="G5" s="25"/>
      <c r="H5" s="20">
        <v>5.18</v>
      </c>
      <c r="I5" s="11">
        <v>5.2</v>
      </c>
      <c r="J5" s="11">
        <v>5.18</v>
      </c>
      <c r="K5" s="11">
        <v>5.07</v>
      </c>
      <c r="L5" s="29">
        <v>4.87</v>
      </c>
      <c r="M5" s="25"/>
      <c r="N5" s="20">
        <v>2.21</v>
      </c>
      <c r="O5" s="11">
        <v>2.2400000000000002</v>
      </c>
      <c r="P5" s="11">
        <v>2.37</v>
      </c>
      <c r="Q5" s="11">
        <v>2.38</v>
      </c>
      <c r="R5" s="11">
        <v>2.38</v>
      </c>
      <c r="S5" s="11">
        <v>2.4</v>
      </c>
      <c r="T5" s="11">
        <v>2.4300000000000002</v>
      </c>
      <c r="U5" s="11">
        <v>2.44</v>
      </c>
      <c r="V5" s="11">
        <v>2.44</v>
      </c>
      <c r="W5" s="29">
        <v>2.27</v>
      </c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5.18</v>
      </c>
      <c r="C6" s="11">
        <v>5.3</v>
      </c>
      <c r="D6" s="11">
        <v>5.32</v>
      </c>
      <c r="E6" s="11">
        <v>5.18</v>
      </c>
      <c r="F6" s="29">
        <v>5.07</v>
      </c>
      <c r="G6" s="25"/>
      <c r="H6" s="20">
        <v>5.21</v>
      </c>
      <c r="I6" s="11">
        <v>5.18</v>
      </c>
      <c r="J6" s="11">
        <v>5.09</v>
      </c>
      <c r="K6" s="11">
        <v>4.87</v>
      </c>
      <c r="L6" s="29">
        <v>4.78</v>
      </c>
      <c r="M6" s="25"/>
      <c r="N6" s="20">
        <v>2.2200000000000002</v>
      </c>
      <c r="O6" s="11">
        <v>2.27</v>
      </c>
      <c r="P6" s="11">
        <v>2.33</v>
      </c>
      <c r="Q6" s="11">
        <v>2.35</v>
      </c>
      <c r="R6" s="11">
        <v>2.39</v>
      </c>
      <c r="S6" s="11">
        <v>2.35</v>
      </c>
      <c r="T6" s="11">
        <v>2.4</v>
      </c>
      <c r="U6" s="11">
        <v>2.38</v>
      </c>
      <c r="V6" s="11">
        <v>2.36</v>
      </c>
      <c r="W6" s="29">
        <v>2.2400000000000002</v>
      </c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5.17</v>
      </c>
      <c r="C7" s="11">
        <v>5.27</v>
      </c>
      <c r="D7" s="11">
        <v>5.18</v>
      </c>
      <c r="E7" s="11">
        <v>5.12</v>
      </c>
      <c r="F7" s="29">
        <v>5.08</v>
      </c>
      <c r="G7" s="25"/>
      <c r="H7" s="20">
        <v>5.22</v>
      </c>
      <c r="I7" s="11">
        <v>5.2</v>
      </c>
      <c r="J7" s="11">
        <v>5.0999999999999996</v>
      </c>
      <c r="K7" s="11">
        <v>4.91</v>
      </c>
      <c r="L7" s="29">
        <v>4.9000000000000004</v>
      </c>
      <c r="M7" s="25"/>
      <c r="N7" s="20">
        <v>2.2000000000000002</v>
      </c>
      <c r="O7" s="11">
        <v>2.2400000000000002</v>
      </c>
      <c r="P7" s="11">
        <v>2.2999999999999998</v>
      </c>
      <c r="Q7" s="11">
        <v>2.2799999999999998</v>
      </c>
      <c r="R7" s="11">
        <v>2.3199999999999998</v>
      </c>
      <c r="S7" s="11">
        <v>2.36</v>
      </c>
      <c r="T7" s="11">
        <v>2.36</v>
      </c>
      <c r="U7" s="11">
        <v>2.35</v>
      </c>
      <c r="V7" s="11">
        <v>2.31</v>
      </c>
      <c r="W7" s="29">
        <v>2.2000000000000002</v>
      </c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5.26</v>
      </c>
      <c r="C8" s="11">
        <v>5.18</v>
      </c>
      <c r="D8" s="11">
        <v>5.12</v>
      </c>
      <c r="E8" s="11">
        <v>4.84</v>
      </c>
      <c r="F8" s="29">
        <v>4.8</v>
      </c>
      <c r="G8" s="25" t="s">
        <v>4</v>
      </c>
      <c r="H8" s="11">
        <v>5.18</v>
      </c>
      <c r="I8" s="11">
        <v>5.3</v>
      </c>
      <c r="J8" s="11">
        <v>5.19</v>
      </c>
      <c r="K8" s="11">
        <v>5.05</v>
      </c>
      <c r="L8" s="29">
        <v>5.05</v>
      </c>
      <c r="M8" s="25" t="s">
        <v>4</v>
      </c>
      <c r="N8" s="11">
        <v>2.29</v>
      </c>
      <c r="O8" s="11">
        <v>2.3199999999999998</v>
      </c>
      <c r="P8" s="11">
        <v>2.38</v>
      </c>
      <c r="Q8" s="11">
        <v>2.41</v>
      </c>
      <c r="R8" s="11">
        <v>2.38</v>
      </c>
      <c r="S8" s="11">
        <v>2.37</v>
      </c>
      <c r="T8" s="11">
        <v>2.39</v>
      </c>
      <c r="U8" s="11">
        <v>2.34</v>
      </c>
      <c r="V8" s="11">
        <v>2.3199999999999998</v>
      </c>
      <c r="W8" s="29">
        <v>2.19</v>
      </c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5.19</v>
      </c>
      <c r="C9" s="11">
        <v>5.23</v>
      </c>
      <c r="D9" s="11">
        <v>5.12</v>
      </c>
      <c r="E9" s="11">
        <v>4.88</v>
      </c>
      <c r="F9" s="29">
        <v>4.9400000000000004</v>
      </c>
      <c r="G9" s="31"/>
      <c r="H9" s="11">
        <v>5.29</v>
      </c>
      <c r="I9" s="11">
        <v>5.2</v>
      </c>
      <c r="J9" s="11">
        <v>5.16</v>
      </c>
      <c r="K9" s="11">
        <v>5.08</v>
      </c>
      <c r="L9" s="29">
        <v>5.13</v>
      </c>
      <c r="M9" s="31"/>
      <c r="N9" s="11">
        <v>2.2799999999999998</v>
      </c>
      <c r="O9" s="11">
        <v>2.34</v>
      </c>
      <c r="P9" s="11">
        <v>2.39</v>
      </c>
      <c r="Q9" s="11">
        <v>2.35</v>
      </c>
      <c r="R9" s="11">
        <v>2.37</v>
      </c>
      <c r="S9" s="11">
        <v>2.36</v>
      </c>
      <c r="T9" s="11">
        <v>2.41</v>
      </c>
      <c r="U9" s="11">
        <v>2.37</v>
      </c>
      <c r="V9" s="11">
        <v>2.33</v>
      </c>
      <c r="W9" s="29">
        <v>2.25</v>
      </c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5.0599999999999996</v>
      </c>
      <c r="C10" s="32">
        <v>5.24</v>
      </c>
      <c r="D10" s="32">
        <v>5.18</v>
      </c>
      <c r="E10" s="32">
        <v>4.91</v>
      </c>
      <c r="F10" s="34">
        <v>4.8899999999999997</v>
      </c>
      <c r="G10" s="23"/>
      <c r="H10" s="32">
        <v>5.34</v>
      </c>
      <c r="I10" s="32">
        <v>5.29</v>
      </c>
      <c r="J10" s="32">
        <v>5.25</v>
      </c>
      <c r="K10" s="32">
        <v>5.2</v>
      </c>
      <c r="L10" s="34">
        <v>5.12</v>
      </c>
      <c r="M10" s="23"/>
      <c r="N10" s="32">
        <v>2.2799999999999998</v>
      </c>
      <c r="O10" s="32">
        <v>2.33</v>
      </c>
      <c r="P10" s="32">
        <v>2.39</v>
      </c>
      <c r="Q10" s="32">
        <v>2.38</v>
      </c>
      <c r="R10" s="32">
        <v>2.36</v>
      </c>
      <c r="S10" s="32">
        <v>2.42</v>
      </c>
      <c r="T10" s="32">
        <v>2.41</v>
      </c>
      <c r="U10" s="32">
        <v>2.38</v>
      </c>
      <c r="V10" s="32">
        <v>2.2799999999999998</v>
      </c>
      <c r="W10" s="34">
        <v>2.2400000000000002</v>
      </c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5.04</v>
      </c>
      <c r="C11" s="11">
        <v>5.2</v>
      </c>
      <c r="D11" s="11">
        <v>5.08</v>
      </c>
      <c r="E11" s="11">
        <v>4.93</v>
      </c>
      <c r="F11" s="29">
        <v>4.8</v>
      </c>
      <c r="G11" s="25"/>
      <c r="H11" s="11">
        <v>5.21</v>
      </c>
      <c r="I11" s="11">
        <v>5.3</v>
      </c>
      <c r="J11" s="11">
        <v>5.23</v>
      </c>
      <c r="K11" s="11">
        <v>5.15</v>
      </c>
      <c r="L11" s="29">
        <v>5.12</v>
      </c>
      <c r="M11" s="25"/>
      <c r="N11" s="11">
        <v>2.31</v>
      </c>
      <c r="O11" s="11">
        <v>2.33</v>
      </c>
      <c r="P11" s="11">
        <v>2.33</v>
      </c>
      <c r="Q11" s="11">
        <v>2.44</v>
      </c>
      <c r="R11" s="11">
        <v>2.31</v>
      </c>
      <c r="S11" s="11">
        <v>2.35</v>
      </c>
      <c r="T11" s="11">
        <v>2.4500000000000002</v>
      </c>
      <c r="U11" s="11">
        <v>2.33</v>
      </c>
      <c r="V11" s="11">
        <v>2.31</v>
      </c>
      <c r="W11" s="29">
        <v>2.2000000000000002</v>
      </c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5.08</v>
      </c>
      <c r="C12" s="21">
        <v>5.16</v>
      </c>
      <c r="D12" s="21">
        <v>5.0199999999999996</v>
      </c>
      <c r="E12" s="21">
        <v>4.82</v>
      </c>
      <c r="F12" s="26">
        <v>4.79</v>
      </c>
      <c r="G12" s="33"/>
      <c r="H12" s="21">
        <v>5.12</v>
      </c>
      <c r="I12" s="21">
        <v>5.22</v>
      </c>
      <c r="J12" s="21">
        <v>5.24</v>
      </c>
      <c r="K12" s="21">
        <v>5.08</v>
      </c>
      <c r="L12" s="26">
        <v>5.0199999999999996</v>
      </c>
      <c r="M12" s="33"/>
      <c r="N12" s="21">
        <v>2.2799999999999998</v>
      </c>
      <c r="O12" s="21">
        <v>2.3199999999999998</v>
      </c>
      <c r="P12" s="21">
        <v>2.34</v>
      </c>
      <c r="Q12" s="21">
        <v>2.33</v>
      </c>
      <c r="R12" s="21">
        <v>2.33</v>
      </c>
      <c r="S12" s="21">
        <v>2.2999999999999998</v>
      </c>
      <c r="T12" s="21">
        <v>2.36</v>
      </c>
      <c r="U12" s="21">
        <v>2.38</v>
      </c>
      <c r="V12" s="21">
        <v>2.3199999999999998</v>
      </c>
      <c r="W12" s="26">
        <v>2.25</v>
      </c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4.87</v>
      </c>
      <c r="C13" s="22">
        <v>4.8600000000000003</v>
      </c>
      <c r="D13" s="22">
        <v>4.95</v>
      </c>
      <c r="E13" s="22">
        <v>4.7699999999999996</v>
      </c>
      <c r="F13" s="27">
        <v>4.72</v>
      </c>
      <c r="G13" s="23" t="s">
        <v>54</v>
      </c>
      <c r="H13" s="22">
        <v>3.91</v>
      </c>
      <c r="I13" s="22">
        <v>3.78</v>
      </c>
      <c r="J13" s="22">
        <v>3.65</v>
      </c>
      <c r="K13" s="22">
        <v>3.41</v>
      </c>
      <c r="L13" s="27">
        <v>3.42</v>
      </c>
      <c r="M13" s="23"/>
      <c r="N13" s="22">
        <v>1.87</v>
      </c>
      <c r="O13" s="22">
        <v>1.97</v>
      </c>
      <c r="P13" s="22">
        <v>2.08</v>
      </c>
      <c r="Q13" s="22">
        <v>2.0699999999999998</v>
      </c>
      <c r="R13" s="22">
        <v>2.06</v>
      </c>
      <c r="S13" s="22">
        <v>2.0499999999999998</v>
      </c>
      <c r="T13" s="22">
        <v>2.06</v>
      </c>
      <c r="U13" s="22">
        <v>2.0499999999999998</v>
      </c>
      <c r="V13" s="22">
        <v>1.99</v>
      </c>
      <c r="W13" s="27">
        <v>1.88</v>
      </c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4.88</v>
      </c>
      <c r="C14" s="24">
        <v>4.92</v>
      </c>
      <c r="D14" s="24">
        <v>4.92</v>
      </c>
      <c r="E14" s="24">
        <v>4.6900000000000004</v>
      </c>
      <c r="F14" s="28">
        <v>4.63</v>
      </c>
      <c r="G14" s="25"/>
      <c r="H14" s="24">
        <v>3.88</v>
      </c>
      <c r="I14" s="24">
        <v>3.86</v>
      </c>
      <c r="J14" s="24">
        <v>3.62</v>
      </c>
      <c r="K14" s="24">
        <v>3.32</v>
      </c>
      <c r="L14" s="28">
        <v>3.43</v>
      </c>
      <c r="M14" s="25"/>
      <c r="N14" s="24">
        <v>1.92</v>
      </c>
      <c r="O14" s="24">
        <v>1.96</v>
      </c>
      <c r="P14" s="24">
        <v>2.1</v>
      </c>
      <c r="Q14" s="24">
        <v>2.14</v>
      </c>
      <c r="R14" s="24">
        <v>2.13</v>
      </c>
      <c r="S14" s="24">
        <v>2.13</v>
      </c>
      <c r="T14" s="24">
        <v>2.11</v>
      </c>
      <c r="U14" s="24">
        <v>2.15</v>
      </c>
      <c r="V14" s="24">
        <v>2.08</v>
      </c>
      <c r="W14" s="28">
        <v>1.99</v>
      </c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4.92</v>
      </c>
      <c r="C15" s="24">
        <v>4.91</v>
      </c>
      <c r="D15" s="24">
        <v>4.9400000000000004</v>
      </c>
      <c r="E15" s="24">
        <v>4.82</v>
      </c>
      <c r="F15" s="28">
        <v>4.79</v>
      </c>
      <c r="G15" s="25"/>
      <c r="H15" s="24">
        <v>3.88</v>
      </c>
      <c r="I15" s="24">
        <v>3.88</v>
      </c>
      <c r="J15" s="24">
        <v>3.66</v>
      </c>
      <c r="K15" s="24">
        <v>3.44</v>
      </c>
      <c r="L15" s="28">
        <v>3.44</v>
      </c>
      <c r="M15" s="25"/>
      <c r="N15" s="24">
        <v>1.91</v>
      </c>
      <c r="O15" s="24">
        <v>1.93</v>
      </c>
      <c r="P15" s="24">
        <v>2.0099999999999998</v>
      </c>
      <c r="Q15" s="24">
        <v>2.04</v>
      </c>
      <c r="R15" s="24">
        <v>2.0699999999999998</v>
      </c>
      <c r="S15" s="24">
        <v>2.08</v>
      </c>
      <c r="T15" s="24">
        <v>2.11</v>
      </c>
      <c r="U15" s="24">
        <v>2.15</v>
      </c>
      <c r="V15" s="24">
        <v>2.11</v>
      </c>
      <c r="W15" s="28">
        <v>1.97</v>
      </c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4.87</v>
      </c>
      <c r="C16" s="24">
        <v>4.97</v>
      </c>
      <c r="D16" s="24">
        <v>5.0199999999999996</v>
      </c>
      <c r="E16" s="24">
        <v>4.7699999999999996</v>
      </c>
      <c r="F16" s="28">
        <v>4.78</v>
      </c>
      <c r="G16" s="25"/>
      <c r="H16" s="24">
        <v>3.84</v>
      </c>
      <c r="I16" s="24">
        <v>3.81</v>
      </c>
      <c r="J16" s="24">
        <v>3.66</v>
      </c>
      <c r="K16" s="24">
        <v>3.36</v>
      </c>
      <c r="L16" s="28">
        <v>3.42</v>
      </c>
      <c r="M16" s="25"/>
      <c r="N16" s="24">
        <v>1.91</v>
      </c>
      <c r="O16" s="24">
        <v>1.98</v>
      </c>
      <c r="P16" s="24">
        <v>1.99</v>
      </c>
      <c r="Q16" s="24">
        <v>2.0099999999999998</v>
      </c>
      <c r="R16" s="24">
        <v>2.0299999999999998</v>
      </c>
      <c r="S16" s="24">
        <v>2.0299999999999998</v>
      </c>
      <c r="T16" s="24">
        <v>2.0499999999999998</v>
      </c>
      <c r="U16" s="24">
        <v>2.09</v>
      </c>
      <c r="V16" s="24">
        <v>2.0299999999999998</v>
      </c>
      <c r="W16" s="28">
        <v>1.9</v>
      </c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4.8499999999999996</v>
      </c>
      <c r="C17" s="24">
        <v>4.9000000000000004</v>
      </c>
      <c r="D17" s="24">
        <v>4.88</v>
      </c>
      <c r="E17" s="24">
        <v>4.76</v>
      </c>
      <c r="F17" s="28">
        <v>4.7300000000000004</v>
      </c>
      <c r="G17" s="25"/>
      <c r="H17" s="24">
        <v>3.82</v>
      </c>
      <c r="I17" s="24">
        <v>3.78</v>
      </c>
      <c r="J17" s="24">
        <v>3.76</v>
      </c>
      <c r="K17" s="24">
        <v>3.48</v>
      </c>
      <c r="L17" s="28">
        <v>3.47</v>
      </c>
      <c r="M17" s="25"/>
      <c r="N17" s="24">
        <v>1.89</v>
      </c>
      <c r="O17" s="24">
        <v>1.95</v>
      </c>
      <c r="P17" s="24">
        <v>1.96</v>
      </c>
      <c r="Q17" s="24">
        <v>1.99</v>
      </c>
      <c r="R17" s="24">
        <v>1.99</v>
      </c>
      <c r="S17" s="24">
        <v>1.99</v>
      </c>
      <c r="T17" s="24">
        <v>2.02</v>
      </c>
      <c r="U17" s="24">
        <v>2.04</v>
      </c>
      <c r="V17" s="24">
        <v>1.98</v>
      </c>
      <c r="W17" s="28">
        <v>1.85</v>
      </c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4.8</v>
      </c>
      <c r="C18" s="24">
        <v>4.8600000000000003</v>
      </c>
      <c r="D18" s="24">
        <v>4.8099999999999996</v>
      </c>
      <c r="E18" s="24">
        <v>4.4800000000000004</v>
      </c>
      <c r="F18" s="28">
        <v>4.43</v>
      </c>
      <c r="G18" s="25" t="s">
        <v>61</v>
      </c>
      <c r="H18" s="24">
        <v>3.97</v>
      </c>
      <c r="I18" s="24">
        <v>4.07</v>
      </c>
      <c r="J18" s="24">
        <v>4.03</v>
      </c>
      <c r="K18" s="24">
        <v>3.88</v>
      </c>
      <c r="L18" s="28">
        <v>3.91</v>
      </c>
      <c r="M18" s="25" t="s">
        <v>57</v>
      </c>
      <c r="N18" s="24">
        <v>1.95</v>
      </c>
      <c r="O18" s="24">
        <v>1.99</v>
      </c>
      <c r="P18" s="24">
        <v>2.06</v>
      </c>
      <c r="Q18" s="24">
        <v>2.06</v>
      </c>
      <c r="R18" s="24">
        <v>2.0499999999999998</v>
      </c>
      <c r="S18" s="24">
        <v>2.0499999999999998</v>
      </c>
      <c r="T18" s="24">
        <v>2.0699999999999998</v>
      </c>
      <c r="U18" s="24">
        <v>2.0299999999999998</v>
      </c>
      <c r="V18" s="24">
        <v>2</v>
      </c>
      <c r="W18" s="28">
        <v>1.9</v>
      </c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4.82</v>
      </c>
      <c r="C19" s="24">
        <v>4.8899999999999997</v>
      </c>
      <c r="D19" s="24">
        <v>4.79</v>
      </c>
      <c r="E19" s="24">
        <v>4.57</v>
      </c>
      <c r="F19" s="28">
        <v>4.58</v>
      </c>
      <c r="G19" s="25"/>
      <c r="H19" s="24">
        <v>4.0199999999999996</v>
      </c>
      <c r="I19" s="24">
        <v>4.08</v>
      </c>
      <c r="J19" s="24">
        <v>4</v>
      </c>
      <c r="K19" s="24">
        <v>3.76</v>
      </c>
      <c r="L19" s="28">
        <v>3.88</v>
      </c>
      <c r="M19" s="25"/>
      <c r="N19" s="24">
        <v>1.96</v>
      </c>
      <c r="O19" s="24">
        <v>2.0299999999999998</v>
      </c>
      <c r="P19" s="24">
        <v>2.0699999999999998</v>
      </c>
      <c r="Q19" s="24">
        <v>2.1</v>
      </c>
      <c r="R19" s="24">
        <v>2.0099999999999998</v>
      </c>
      <c r="S19" s="24">
        <v>2.0699999999999998</v>
      </c>
      <c r="T19" s="24">
        <v>2.0699999999999998</v>
      </c>
      <c r="U19" s="24">
        <v>2.0299999999999998</v>
      </c>
      <c r="V19" s="24">
        <v>1.97</v>
      </c>
      <c r="W19" s="28">
        <v>1.87</v>
      </c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4.7</v>
      </c>
      <c r="C20" s="24">
        <v>4.87</v>
      </c>
      <c r="D20" s="24">
        <v>4.76</v>
      </c>
      <c r="E20" s="24">
        <v>4.54</v>
      </c>
      <c r="F20" s="28">
        <v>4.55</v>
      </c>
      <c r="G20" s="25"/>
      <c r="H20" s="24">
        <v>3.96</v>
      </c>
      <c r="I20" s="24">
        <v>4.04</v>
      </c>
      <c r="J20" s="24">
        <v>4.07</v>
      </c>
      <c r="K20" s="24">
        <v>3.9</v>
      </c>
      <c r="L20" s="28">
        <v>3.91</v>
      </c>
      <c r="M20" s="25"/>
      <c r="N20" s="24">
        <v>1.91</v>
      </c>
      <c r="O20" s="24">
        <v>2.02</v>
      </c>
      <c r="P20" s="24">
        <v>2.06</v>
      </c>
      <c r="Q20" s="24">
        <v>2.06</v>
      </c>
      <c r="R20" s="24">
        <v>2.06</v>
      </c>
      <c r="S20" s="24">
        <v>2.06</v>
      </c>
      <c r="T20" s="24">
        <v>2.08</v>
      </c>
      <c r="U20" s="24">
        <v>2.08</v>
      </c>
      <c r="V20" s="24">
        <v>2.0099999999999998</v>
      </c>
      <c r="W20" s="28">
        <v>1.92</v>
      </c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4.74</v>
      </c>
      <c r="C21" s="24">
        <v>4.88</v>
      </c>
      <c r="D21" s="24">
        <v>4.72</v>
      </c>
      <c r="E21" s="24">
        <v>4.67</v>
      </c>
      <c r="F21" s="28">
        <v>4.53</v>
      </c>
      <c r="G21" s="25"/>
      <c r="H21" s="24">
        <v>4.03</v>
      </c>
      <c r="I21" s="24">
        <v>4.17</v>
      </c>
      <c r="J21" s="24">
        <v>4.08</v>
      </c>
      <c r="K21" s="24">
        <v>4</v>
      </c>
      <c r="L21" s="28">
        <v>3.97</v>
      </c>
      <c r="M21" s="25"/>
      <c r="N21" s="24">
        <v>1.98</v>
      </c>
      <c r="O21" s="24">
        <v>2.0299999999999998</v>
      </c>
      <c r="P21" s="24">
        <v>2.08</v>
      </c>
      <c r="Q21" s="24">
        <v>2.11</v>
      </c>
      <c r="R21" s="24">
        <v>2.06</v>
      </c>
      <c r="S21" s="24">
        <v>2.08</v>
      </c>
      <c r="T21" s="24">
        <v>2.12</v>
      </c>
      <c r="U21" s="24">
        <v>2.06</v>
      </c>
      <c r="V21" s="24">
        <v>2.02</v>
      </c>
      <c r="W21" s="28">
        <v>1.91</v>
      </c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4.79</v>
      </c>
      <c r="C22" s="24">
        <v>4.7699999999999996</v>
      </c>
      <c r="D22" s="24">
        <v>4.67</v>
      </c>
      <c r="E22" s="24">
        <v>4.46</v>
      </c>
      <c r="F22" s="28">
        <v>4.3499999999999996</v>
      </c>
      <c r="G22" s="25"/>
      <c r="H22" s="24">
        <v>4.03</v>
      </c>
      <c r="I22" s="24">
        <v>4.12</v>
      </c>
      <c r="J22" s="24">
        <v>4.08</v>
      </c>
      <c r="K22" s="24">
        <v>3.93</v>
      </c>
      <c r="L22" s="28">
        <v>3.84</v>
      </c>
      <c r="M22" s="25"/>
      <c r="N22" s="24">
        <v>1.92</v>
      </c>
      <c r="O22" s="24">
        <v>2</v>
      </c>
      <c r="P22" s="24">
        <v>2.0299999999999998</v>
      </c>
      <c r="Q22" s="24">
        <v>2.0699999999999998</v>
      </c>
      <c r="R22" s="24">
        <v>2.02</v>
      </c>
      <c r="S22" s="24">
        <v>2.0099999999999998</v>
      </c>
      <c r="T22" s="24">
        <v>2.0499999999999998</v>
      </c>
      <c r="U22" s="24">
        <v>2.0299999999999998</v>
      </c>
      <c r="V22" s="24">
        <v>2.04</v>
      </c>
      <c r="W22" s="28">
        <v>1.91</v>
      </c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0.34520000000000106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1.3129999999999993</v>
      </c>
      <c r="L25" s="193"/>
      <c r="M25" s="17" t="s">
        <v>13</v>
      </c>
      <c r="N25" s="17" t="s">
        <v>14</v>
      </c>
      <c r="O25" s="180" t="s">
        <v>15</v>
      </c>
      <c r="P25" s="180"/>
      <c r="Q25" s="193">
        <f>AVERAGE(N3:W12)-AVERAGE(N13:W22)</f>
        <v>0.31530000000000014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0.6018871794871814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0.94557613168724231</v>
      </c>
      <c r="L27" s="198"/>
      <c r="M27" s="17" t="s">
        <v>19</v>
      </c>
      <c r="N27" s="17" t="s">
        <v>20</v>
      </c>
      <c r="O27" s="197" t="s">
        <v>21</v>
      </c>
      <c r="P27" s="197"/>
      <c r="Q27" s="198">
        <f>(Q25/(0.975/Q26))</f>
        <v>0.48507692307692329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0.32000000000000028</v>
      </c>
      <c r="C31" s="67">
        <f t="shared" ref="C31:F31" si="0">C3-C13</f>
        <v>0.33000000000000007</v>
      </c>
      <c r="D31" s="67">
        <f t="shared" si="0"/>
        <v>0.33000000000000007</v>
      </c>
      <c r="E31" s="67">
        <f t="shared" si="0"/>
        <v>0.36000000000000032</v>
      </c>
      <c r="F31" s="68">
        <f t="shared" si="0"/>
        <v>0.40000000000000036</v>
      </c>
      <c r="G31" s="69" t="s">
        <v>54</v>
      </c>
      <c r="H31" s="22">
        <f>H3-H13</f>
        <v>1.3200000000000003</v>
      </c>
      <c r="I31" s="22">
        <f t="shared" ref="I31:L31" si="1">I3-I13</f>
        <v>1.4300000000000002</v>
      </c>
      <c r="J31" s="22">
        <f t="shared" si="1"/>
        <v>1.48</v>
      </c>
      <c r="K31" s="22">
        <f t="shared" si="1"/>
        <v>1.54</v>
      </c>
      <c r="L31" s="70">
        <f t="shared" si="1"/>
        <v>1.5</v>
      </c>
      <c r="M31" s="69" t="s">
        <v>56</v>
      </c>
      <c r="N31" s="22">
        <f>N3-N13</f>
        <v>0.35999999999999988</v>
      </c>
      <c r="O31" s="22">
        <f t="shared" ref="O31:W31" si="2">O3-O13</f>
        <v>0.32000000000000006</v>
      </c>
      <c r="P31" s="22">
        <f t="shared" si="2"/>
        <v>0.33000000000000007</v>
      </c>
      <c r="Q31" s="22">
        <f t="shared" si="2"/>
        <v>0.30000000000000027</v>
      </c>
      <c r="R31" s="22">
        <f t="shared" si="2"/>
        <v>0.27</v>
      </c>
      <c r="S31" s="22">
        <f t="shared" si="2"/>
        <v>0.30000000000000027</v>
      </c>
      <c r="T31" s="22">
        <f t="shared" si="2"/>
        <v>0.31000000000000005</v>
      </c>
      <c r="U31" s="22">
        <f t="shared" si="2"/>
        <v>0.32000000000000028</v>
      </c>
      <c r="V31" s="22">
        <f t="shared" si="2"/>
        <v>0.30000000000000004</v>
      </c>
      <c r="W31" s="70">
        <f t="shared" si="2"/>
        <v>0.28000000000000025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0.32000000000000028</v>
      </c>
      <c r="C32" s="54">
        <f t="shared" si="4"/>
        <v>0.33000000000000007</v>
      </c>
      <c r="D32" s="54">
        <f t="shared" si="4"/>
        <v>0.3100000000000005</v>
      </c>
      <c r="E32" s="54">
        <f t="shared" si="4"/>
        <v>0.33999999999999986</v>
      </c>
      <c r="F32" s="56">
        <f t="shared" si="4"/>
        <v>0.29999999999999982</v>
      </c>
      <c r="G32" s="71"/>
      <c r="H32" s="24">
        <f t="shared" ref="H32:L40" si="5">H4-H14</f>
        <v>1.4500000000000002</v>
      </c>
      <c r="I32" s="24">
        <f t="shared" si="5"/>
        <v>1.4700000000000002</v>
      </c>
      <c r="J32" s="24">
        <f t="shared" si="5"/>
        <v>1.5300000000000002</v>
      </c>
      <c r="K32" s="24">
        <f t="shared" si="5"/>
        <v>1.4899999999999998</v>
      </c>
      <c r="L32" s="72">
        <f t="shared" si="5"/>
        <v>1.3900000000000001</v>
      </c>
      <c r="M32" s="71"/>
      <c r="N32" s="22">
        <f t="shared" ref="N32:W40" si="6">N4-N14</f>
        <v>0.33000000000000007</v>
      </c>
      <c r="O32" s="22">
        <f t="shared" si="6"/>
        <v>0.31999999999999984</v>
      </c>
      <c r="P32" s="22">
        <f t="shared" si="6"/>
        <v>0.33999999999999986</v>
      </c>
      <c r="Q32" s="22">
        <f t="shared" si="6"/>
        <v>0.25999999999999979</v>
      </c>
      <c r="R32" s="22">
        <f t="shared" si="6"/>
        <v>0.30000000000000027</v>
      </c>
      <c r="S32" s="22">
        <f t="shared" si="6"/>
        <v>0.29000000000000004</v>
      </c>
      <c r="T32" s="22">
        <f t="shared" si="6"/>
        <v>0.30000000000000027</v>
      </c>
      <c r="U32" s="22">
        <f t="shared" si="6"/>
        <v>0.25</v>
      </c>
      <c r="V32" s="22">
        <f t="shared" si="6"/>
        <v>0.29999999999999982</v>
      </c>
      <c r="W32" s="70">
        <f t="shared" si="6"/>
        <v>0.28999999999999981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0.33000000000000007</v>
      </c>
      <c r="C33" s="54">
        <f t="shared" si="4"/>
        <v>0.35999999999999943</v>
      </c>
      <c r="D33" s="54">
        <f t="shared" si="4"/>
        <v>0.4399999999999995</v>
      </c>
      <c r="E33" s="54">
        <f t="shared" si="4"/>
        <v>0.30999999999999961</v>
      </c>
      <c r="F33" s="56">
        <f t="shared" si="4"/>
        <v>0.41000000000000014</v>
      </c>
      <c r="G33" s="71"/>
      <c r="H33" s="24">
        <f t="shared" si="5"/>
        <v>1.2999999999999998</v>
      </c>
      <c r="I33" s="24">
        <f t="shared" si="5"/>
        <v>1.3200000000000003</v>
      </c>
      <c r="J33" s="24">
        <f t="shared" si="5"/>
        <v>1.5199999999999996</v>
      </c>
      <c r="K33" s="24">
        <f t="shared" si="5"/>
        <v>1.6300000000000003</v>
      </c>
      <c r="L33" s="72">
        <f t="shared" si="5"/>
        <v>1.4300000000000002</v>
      </c>
      <c r="M33" s="71"/>
      <c r="N33" s="22">
        <f t="shared" si="6"/>
        <v>0.30000000000000004</v>
      </c>
      <c r="O33" s="22">
        <f t="shared" si="6"/>
        <v>0.31000000000000028</v>
      </c>
      <c r="P33" s="22">
        <f t="shared" si="6"/>
        <v>0.36000000000000032</v>
      </c>
      <c r="Q33" s="22">
        <f t="shared" si="6"/>
        <v>0.33999999999999986</v>
      </c>
      <c r="R33" s="22">
        <f t="shared" si="6"/>
        <v>0.31000000000000005</v>
      </c>
      <c r="S33" s="22">
        <f t="shared" si="6"/>
        <v>0.31999999999999984</v>
      </c>
      <c r="T33" s="22">
        <f t="shared" si="6"/>
        <v>0.32000000000000028</v>
      </c>
      <c r="U33" s="22">
        <f t="shared" si="6"/>
        <v>0.29000000000000004</v>
      </c>
      <c r="V33" s="22">
        <f t="shared" si="6"/>
        <v>0.33000000000000007</v>
      </c>
      <c r="W33" s="70">
        <f t="shared" si="6"/>
        <v>0.30000000000000004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0.30999999999999961</v>
      </c>
      <c r="C34" s="54">
        <f t="shared" si="4"/>
        <v>0.33000000000000007</v>
      </c>
      <c r="D34" s="54">
        <f t="shared" si="4"/>
        <v>0.30000000000000071</v>
      </c>
      <c r="E34" s="54">
        <f t="shared" si="4"/>
        <v>0.41000000000000014</v>
      </c>
      <c r="F34" s="56">
        <f t="shared" si="4"/>
        <v>0.29000000000000004</v>
      </c>
      <c r="G34" s="71"/>
      <c r="H34" s="24">
        <f t="shared" si="5"/>
        <v>1.37</v>
      </c>
      <c r="I34" s="24">
        <f t="shared" si="5"/>
        <v>1.3699999999999997</v>
      </c>
      <c r="J34" s="24">
        <f t="shared" si="5"/>
        <v>1.4299999999999997</v>
      </c>
      <c r="K34" s="24">
        <f t="shared" si="5"/>
        <v>1.5100000000000002</v>
      </c>
      <c r="L34" s="72">
        <f t="shared" si="5"/>
        <v>1.3600000000000003</v>
      </c>
      <c r="M34" s="71"/>
      <c r="N34" s="22">
        <f t="shared" si="6"/>
        <v>0.31000000000000028</v>
      </c>
      <c r="O34" s="22">
        <f t="shared" si="6"/>
        <v>0.29000000000000004</v>
      </c>
      <c r="P34" s="22">
        <f t="shared" si="6"/>
        <v>0.34000000000000008</v>
      </c>
      <c r="Q34" s="22">
        <f t="shared" si="6"/>
        <v>0.3400000000000003</v>
      </c>
      <c r="R34" s="22">
        <f t="shared" si="6"/>
        <v>0.36000000000000032</v>
      </c>
      <c r="S34" s="22">
        <f t="shared" si="6"/>
        <v>0.32000000000000028</v>
      </c>
      <c r="T34" s="22">
        <f t="shared" si="6"/>
        <v>0.35000000000000009</v>
      </c>
      <c r="U34" s="22">
        <f t="shared" si="6"/>
        <v>0.29000000000000004</v>
      </c>
      <c r="V34" s="22">
        <f t="shared" si="6"/>
        <v>0.33000000000000007</v>
      </c>
      <c r="W34" s="70">
        <f t="shared" si="6"/>
        <v>0.3400000000000003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0.32000000000000028</v>
      </c>
      <c r="C35" s="54">
        <f t="shared" si="4"/>
        <v>0.36999999999999922</v>
      </c>
      <c r="D35" s="54">
        <f t="shared" si="4"/>
        <v>0.29999999999999982</v>
      </c>
      <c r="E35" s="54">
        <f t="shared" si="4"/>
        <v>0.36000000000000032</v>
      </c>
      <c r="F35" s="56">
        <f t="shared" si="4"/>
        <v>0.34999999999999964</v>
      </c>
      <c r="G35" s="71"/>
      <c r="H35" s="24">
        <f t="shared" si="5"/>
        <v>1.4</v>
      </c>
      <c r="I35" s="24">
        <f t="shared" si="5"/>
        <v>1.4200000000000004</v>
      </c>
      <c r="J35" s="24">
        <f t="shared" si="5"/>
        <v>1.3399999999999999</v>
      </c>
      <c r="K35" s="24">
        <f t="shared" si="5"/>
        <v>1.4300000000000002</v>
      </c>
      <c r="L35" s="72">
        <f t="shared" si="5"/>
        <v>1.4300000000000002</v>
      </c>
      <c r="M35" s="71"/>
      <c r="N35" s="22">
        <f t="shared" si="6"/>
        <v>0.31000000000000028</v>
      </c>
      <c r="O35" s="22">
        <f t="shared" si="6"/>
        <v>0.29000000000000026</v>
      </c>
      <c r="P35" s="22">
        <f t="shared" si="6"/>
        <v>0.33999999999999986</v>
      </c>
      <c r="Q35" s="22">
        <f t="shared" si="6"/>
        <v>0.28999999999999981</v>
      </c>
      <c r="R35" s="22">
        <f t="shared" si="6"/>
        <v>0.32999999999999985</v>
      </c>
      <c r="S35" s="22">
        <f t="shared" si="6"/>
        <v>0.36999999999999988</v>
      </c>
      <c r="T35" s="22">
        <f t="shared" si="6"/>
        <v>0.33999999999999986</v>
      </c>
      <c r="U35" s="22">
        <f t="shared" si="6"/>
        <v>0.31000000000000005</v>
      </c>
      <c r="V35" s="22">
        <f t="shared" si="6"/>
        <v>0.33000000000000007</v>
      </c>
      <c r="W35" s="70">
        <f t="shared" si="6"/>
        <v>0.35000000000000009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0.45999999999999996</v>
      </c>
      <c r="C36" s="54">
        <f t="shared" si="4"/>
        <v>0.3199999999999994</v>
      </c>
      <c r="D36" s="54">
        <f t="shared" si="4"/>
        <v>0.3100000000000005</v>
      </c>
      <c r="E36" s="54">
        <f t="shared" si="4"/>
        <v>0.35999999999999943</v>
      </c>
      <c r="F36" s="56">
        <f t="shared" si="4"/>
        <v>0.37000000000000011</v>
      </c>
      <c r="G36" s="71" t="s">
        <v>55</v>
      </c>
      <c r="H36" s="24">
        <f t="shared" si="5"/>
        <v>1.2099999999999995</v>
      </c>
      <c r="I36" s="24">
        <f t="shared" si="5"/>
        <v>1.2299999999999995</v>
      </c>
      <c r="J36" s="24">
        <f t="shared" si="5"/>
        <v>1.1600000000000001</v>
      </c>
      <c r="K36" s="24">
        <f t="shared" si="5"/>
        <v>1.17</v>
      </c>
      <c r="L36" s="72">
        <f t="shared" si="5"/>
        <v>1.1399999999999997</v>
      </c>
      <c r="M36" s="71" t="s">
        <v>57</v>
      </c>
      <c r="N36" s="22">
        <f t="shared" si="6"/>
        <v>0.34000000000000008</v>
      </c>
      <c r="O36" s="22">
        <f t="shared" si="6"/>
        <v>0.32999999999999985</v>
      </c>
      <c r="P36" s="22">
        <f t="shared" si="6"/>
        <v>0.31999999999999984</v>
      </c>
      <c r="Q36" s="22">
        <f t="shared" si="6"/>
        <v>0.35000000000000009</v>
      </c>
      <c r="R36" s="22">
        <f t="shared" si="6"/>
        <v>0.33000000000000007</v>
      </c>
      <c r="S36" s="22">
        <f t="shared" si="6"/>
        <v>0.32000000000000028</v>
      </c>
      <c r="T36" s="22">
        <f t="shared" si="6"/>
        <v>0.32000000000000028</v>
      </c>
      <c r="U36" s="22">
        <f t="shared" si="6"/>
        <v>0.31000000000000005</v>
      </c>
      <c r="V36" s="22">
        <f t="shared" si="6"/>
        <v>0.31999999999999984</v>
      </c>
      <c r="W36" s="70">
        <f t="shared" si="6"/>
        <v>0.29000000000000004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0.37000000000000011</v>
      </c>
      <c r="C37" s="54">
        <f t="shared" si="4"/>
        <v>0.34000000000000075</v>
      </c>
      <c r="D37" s="54">
        <f t="shared" si="4"/>
        <v>0.33000000000000007</v>
      </c>
      <c r="E37" s="54">
        <f t="shared" si="4"/>
        <v>0.30999999999999961</v>
      </c>
      <c r="F37" s="56">
        <f t="shared" si="4"/>
        <v>0.36000000000000032</v>
      </c>
      <c r="G37" s="71"/>
      <c r="H37" s="24">
        <f t="shared" si="5"/>
        <v>1.2700000000000005</v>
      </c>
      <c r="I37" s="24">
        <f t="shared" si="5"/>
        <v>1.1200000000000001</v>
      </c>
      <c r="J37" s="24">
        <f t="shared" si="5"/>
        <v>1.1600000000000001</v>
      </c>
      <c r="K37" s="24">
        <f t="shared" si="5"/>
        <v>1.3200000000000003</v>
      </c>
      <c r="L37" s="72">
        <f t="shared" si="5"/>
        <v>1.25</v>
      </c>
      <c r="M37" s="71"/>
      <c r="N37" s="22">
        <f t="shared" si="6"/>
        <v>0.31999999999999984</v>
      </c>
      <c r="O37" s="22">
        <f t="shared" si="6"/>
        <v>0.31000000000000005</v>
      </c>
      <c r="P37" s="22">
        <f t="shared" si="6"/>
        <v>0.32000000000000028</v>
      </c>
      <c r="Q37" s="22">
        <f t="shared" si="6"/>
        <v>0.25</v>
      </c>
      <c r="R37" s="22">
        <f t="shared" si="6"/>
        <v>0.36000000000000032</v>
      </c>
      <c r="S37" s="22">
        <f t="shared" si="6"/>
        <v>0.29000000000000004</v>
      </c>
      <c r="T37" s="22">
        <f t="shared" si="6"/>
        <v>0.3400000000000003</v>
      </c>
      <c r="U37" s="22">
        <f t="shared" si="6"/>
        <v>0.3400000000000003</v>
      </c>
      <c r="V37" s="22">
        <f t="shared" si="6"/>
        <v>0.3600000000000001</v>
      </c>
      <c r="W37" s="70">
        <f t="shared" si="6"/>
        <v>0.37999999999999989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0.35999999999999943</v>
      </c>
      <c r="C38" s="54">
        <f t="shared" si="4"/>
        <v>0.37000000000000011</v>
      </c>
      <c r="D38" s="54">
        <f t="shared" si="4"/>
        <v>0.41999999999999993</v>
      </c>
      <c r="E38" s="54">
        <f t="shared" si="4"/>
        <v>0.37000000000000011</v>
      </c>
      <c r="F38" s="56">
        <f t="shared" si="4"/>
        <v>0.33999999999999986</v>
      </c>
      <c r="G38" s="71"/>
      <c r="H38" s="24">
        <f t="shared" si="5"/>
        <v>1.38</v>
      </c>
      <c r="I38" s="24">
        <f t="shared" si="5"/>
        <v>1.25</v>
      </c>
      <c r="J38" s="24">
        <f t="shared" si="5"/>
        <v>1.1799999999999997</v>
      </c>
      <c r="K38" s="24">
        <f t="shared" si="5"/>
        <v>1.3000000000000003</v>
      </c>
      <c r="L38" s="72">
        <f t="shared" si="5"/>
        <v>1.21</v>
      </c>
      <c r="M38" s="71"/>
      <c r="N38" s="22">
        <f t="shared" si="6"/>
        <v>0.36999999999999988</v>
      </c>
      <c r="O38" s="22">
        <f t="shared" si="6"/>
        <v>0.31000000000000005</v>
      </c>
      <c r="P38" s="22">
        <f t="shared" si="6"/>
        <v>0.33000000000000007</v>
      </c>
      <c r="Q38" s="22">
        <f t="shared" si="6"/>
        <v>0.31999999999999984</v>
      </c>
      <c r="R38" s="22">
        <f t="shared" si="6"/>
        <v>0.29999999999999982</v>
      </c>
      <c r="S38" s="22">
        <f t="shared" si="6"/>
        <v>0.35999999999999988</v>
      </c>
      <c r="T38" s="22">
        <f t="shared" si="6"/>
        <v>0.33000000000000007</v>
      </c>
      <c r="U38" s="22">
        <f t="shared" si="6"/>
        <v>0.29999999999999982</v>
      </c>
      <c r="V38" s="22">
        <f t="shared" si="6"/>
        <v>0.27</v>
      </c>
      <c r="W38" s="70">
        <f t="shared" si="6"/>
        <v>0.32000000000000028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0.29999999999999982</v>
      </c>
      <c r="C39" s="54">
        <f t="shared" si="4"/>
        <v>0.32000000000000028</v>
      </c>
      <c r="D39" s="54">
        <f t="shared" si="4"/>
        <v>0.36000000000000032</v>
      </c>
      <c r="E39" s="54">
        <f t="shared" si="4"/>
        <v>0.25999999999999979</v>
      </c>
      <c r="F39" s="56">
        <f t="shared" si="4"/>
        <v>0.26999999999999957</v>
      </c>
      <c r="G39" s="71"/>
      <c r="H39" s="24">
        <f t="shared" si="5"/>
        <v>1.1799999999999997</v>
      </c>
      <c r="I39" s="24">
        <f t="shared" si="5"/>
        <v>1.1299999999999999</v>
      </c>
      <c r="J39" s="24">
        <f t="shared" si="5"/>
        <v>1.1500000000000004</v>
      </c>
      <c r="K39" s="24">
        <f t="shared" si="5"/>
        <v>1.1500000000000004</v>
      </c>
      <c r="L39" s="72">
        <f t="shared" si="5"/>
        <v>1.1499999999999999</v>
      </c>
      <c r="M39" s="71"/>
      <c r="N39" s="22">
        <f t="shared" si="6"/>
        <v>0.33000000000000007</v>
      </c>
      <c r="O39" s="22">
        <f t="shared" si="6"/>
        <v>0.30000000000000027</v>
      </c>
      <c r="P39" s="22">
        <f t="shared" si="6"/>
        <v>0.25</v>
      </c>
      <c r="Q39" s="22">
        <f t="shared" si="6"/>
        <v>0.33000000000000007</v>
      </c>
      <c r="R39" s="22">
        <f t="shared" si="6"/>
        <v>0.25</v>
      </c>
      <c r="S39" s="22">
        <f t="shared" si="6"/>
        <v>0.27</v>
      </c>
      <c r="T39" s="22">
        <f t="shared" si="6"/>
        <v>0.33000000000000007</v>
      </c>
      <c r="U39" s="22">
        <f t="shared" si="6"/>
        <v>0.27</v>
      </c>
      <c r="V39" s="22">
        <f t="shared" si="6"/>
        <v>0.29000000000000004</v>
      </c>
      <c r="W39" s="70">
        <f t="shared" si="6"/>
        <v>0.29000000000000026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0.29000000000000004</v>
      </c>
      <c r="C40" s="58">
        <f t="shared" si="4"/>
        <v>0.39000000000000057</v>
      </c>
      <c r="D40" s="58">
        <f t="shared" si="4"/>
        <v>0.34999999999999964</v>
      </c>
      <c r="E40" s="58">
        <f t="shared" si="4"/>
        <v>0.36000000000000032</v>
      </c>
      <c r="F40" s="59">
        <f t="shared" si="4"/>
        <v>0.44000000000000039</v>
      </c>
      <c r="G40" s="73"/>
      <c r="H40" s="36">
        <f t="shared" si="5"/>
        <v>1.0899999999999999</v>
      </c>
      <c r="I40" s="36">
        <f t="shared" si="5"/>
        <v>1.0999999999999996</v>
      </c>
      <c r="J40" s="36">
        <f t="shared" si="5"/>
        <v>1.1600000000000001</v>
      </c>
      <c r="K40" s="36">
        <f t="shared" si="5"/>
        <v>1.1499999999999999</v>
      </c>
      <c r="L40" s="74">
        <f t="shared" si="5"/>
        <v>1.1799999999999997</v>
      </c>
      <c r="M40" s="73"/>
      <c r="N40" s="36">
        <f t="shared" si="6"/>
        <v>0.35999999999999988</v>
      </c>
      <c r="O40" s="36">
        <f t="shared" si="6"/>
        <v>0.31999999999999984</v>
      </c>
      <c r="P40" s="36">
        <f t="shared" si="6"/>
        <v>0.31000000000000005</v>
      </c>
      <c r="Q40" s="36">
        <f t="shared" si="6"/>
        <v>0.26000000000000023</v>
      </c>
      <c r="R40" s="36">
        <f t="shared" si="6"/>
        <v>0.31000000000000005</v>
      </c>
      <c r="S40" s="36">
        <f t="shared" si="6"/>
        <v>0.29000000000000004</v>
      </c>
      <c r="T40" s="36">
        <f t="shared" si="6"/>
        <v>0.31000000000000005</v>
      </c>
      <c r="U40" s="36">
        <f t="shared" si="6"/>
        <v>0.35000000000000009</v>
      </c>
      <c r="V40" s="36">
        <f t="shared" si="6"/>
        <v>0.2799999999999998</v>
      </c>
      <c r="W40" s="74">
        <f t="shared" si="6"/>
        <v>0.34000000000000008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0.34119999999999995</v>
      </c>
      <c r="C41" s="64" t="s">
        <v>51</v>
      </c>
      <c r="D41" s="60">
        <f>MAX(B31:F35)-MIN(B31:F35)</f>
        <v>0.14999999999999947</v>
      </c>
      <c r="E41" s="64" t="s">
        <v>50</v>
      </c>
      <c r="F41" s="61">
        <f>B41/(0.975/E26)</f>
        <v>0.59491282051282046</v>
      </c>
      <c r="G41" s="82" t="s">
        <v>65</v>
      </c>
      <c r="H41" s="60">
        <f>AVERAGE(H31:L35)</f>
        <v>1.4343999999999999</v>
      </c>
      <c r="I41" s="64" t="s">
        <v>51</v>
      </c>
      <c r="J41" s="60">
        <f>MAX(H31:L35)-MIN(H31:L35)</f>
        <v>0.33000000000000052</v>
      </c>
      <c r="K41" s="64" t="s">
        <v>50</v>
      </c>
      <c r="L41" s="61">
        <f>H41/(1.944/K26)</f>
        <v>1.0330041152263374</v>
      </c>
      <c r="M41" s="82" t="s">
        <v>65</v>
      </c>
      <c r="N41" s="60">
        <f>AVERAGE(N31:W35)</f>
        <v>0.31560000000000005</v>
      </c>
      <c r="O41" s="64" t="s">
        <v>51</v>
      </c>
      <c r="P41" s="60">
        <f>MAX(N31:W35)-MIN(N31:W35)</f>
        <v>0.11999999999999988</v>
      </c>
      <c r="Q41" s="64" t="s">
        <v>50</v>
      </c>
      <c r="R41" s="78">
        <f>N41/(0.975/Q26)</f>
        <v>0.48553846153846159</v>
      </c>
      <c r="S41" s="79" t="s">
        <v>60</v>
      </c>
      <c r="T41" s="80">
        <f>1-(P41/2*N41)</f>
        <v>0.98106400000000005</v>
      </c>
      <c r="U41" s="84" t="s">
        <v>62</v>
      </c>
      <c r="V41" s="86">
        <f>MAX(N31:W40)-MIN(N31:W40)</f>
        <v>0.12999999999999989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0.34550000000000003</v>
      </c>
      <c r="C42" s="65" t="s">
        <v>51</v>
      </c>
      <c r="D42" s="62">
        <f>MAX(B36:F40)-MIN(B36:F40)</f>
        <v>0.20000000000000018</v>
      </c>
      <c r="E42" s="65" t="s">
        <v>50</v>
      </c>
      <c r="F42" s="63">
        <f>B42/(0.975/E26)</f>
        <v>0.60241025641025647</v>
      </c>
      <c r="G42" s="83" t="s">
        <v>64</v>
      </c>
      <c r="H42" s="62">
        <f>AVERAGE(H37:L40)</f>
        <v>1.194</v>
      </c>
      <c r="I42" s="65" t="s">
        <v>51</v>
      </c>
      <c r="J42" s="62">
        <f>MAX(H36:L40)-MIN(H36:L40)</f>
        <v>0.29000000000000004</v>
      </c>
      <c r="K42" s="65" t="s">
        <v>50</v>
      </c>
      <c r="L42" s="63">
        <f>H42/(1.944/K26)</f>
        <v>0.8598765432098765</v>
      </c>
      <c r="M42" s="83" t="s">
        <v>64</v>
      </c>
      <c r="N42" s="62">
        <f>AVERAGE(N37:W40)</f>
        <v>0.31300000000000006</v>
      </c>
      <c r="O42" s="65" t="s">
        <v>51</v>
      </c>
      <c r="P42" s="62">
        <f>MAX(N36:W40)-MIN(N36:W40)</f>
        <v>0.12999999999999989</v>
      </c>
      <c r="Q42" s="65" t="s">
        <v>50</v>
      </c>
      <c r="R42" s="75">
        <f>N42/(0.975/Q26)</f>
        <v>0.48153846153846158</v>
      </c>
      <c r="S42" s="76" t="s">
        <v>60</v>
      </c>
      <c r="T42" s="81">
        <f>1-(P42/2*N42)</f>
        <v>0.97965500000000005</v>
      </c>
      <c r="U42" s="85" t="s">
        <v>63</v>
      </c>
      <c r="V42" s="87">
        <f>1-(V41/2*AVERAGE(N41:N42))</f>
        <v>0.97957050000000001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13" type="noConversion"/>
  <conditionalFormatting sqref="E25">
    <cfRule type="cellIs" dxfId="379" priority="7" operator="notBetween">
      <formula>0.2</formula>
      <formula>0.404</formula>
    </cfRule>
  </conditionalFormatting>
  <conditionalFormatting sqref="E27">
    <cfRule type="cellIs" dxfId="378" priority="8" operator="notBetween">
      <formula>0.38</formula>
      <formula>0.72</formula>
    </cfRule>
  </conditionalFormatting>
  <conditionalFormatting sqref="K25">
    <cfRule type="cellIs" dxfId="377" priority="6" operator="notBetween">
      <formula>0.77</formula>
      <formula>0.91</formula>
    </cfRule>
  </conditionalFormatting>
  <conditionalFormatting sqref="K27">
    <cfRule type="cellIs" dxfId="376" priority="5" operator="notBetween">
      <formula>0.68</formula>
      <formula>0.82</formula>
    </cfRule>
  </conditionalFormatting>
  <conditionalFormatting sqref="Q25">
    <cfRule type="cellIs" dxfId="375" priority="3" operator="notBetween">
      <formula>0.77</formula>
      <formula>0.91</formula>
    </cfRule>
  </conditionalFormatting>
  <conditionalFormatting sqref="Q27:R27">
    <cfRule type="cellIs" dxfId="374" priority="2" operator="notBetween">
      <formula>0.38</formula>
      <formula>0.72</formula>
    </cfRule>
  </conditionalFormatting>
  <conditionalFormatting sqref="AB25">
    <cfRule type="cellIs" dxfId="373" priority="4" operator="notBetween">
      <formula>0.77</formula>
      <formula>0.91</formula>
    </cfRule>
  </conditionalFormatting>
  <conditionalFormatting sqref="AB27:AC27">
    <cfRule type="cellIs" dxfId="372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058E-CC23-45D9-8C4F-8B4E4EEC5122}">
  <dimension ref="A1:AN43"/>
  <sheetViews>
    <sheetView zoomScale="120" zoomScaleNormal="120" workbookViewId="0">
      <selection activeCell="N3" sqref="N3:W22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  <col min="35" max="35" width="7.125" customWidth="1"/>
    <col min="36" max="36" width="5.5" customWidth="1"/>
    <col min="37" max="37" width="6" customWidth="1"/>
    <col min="38" max="38" width="6.125" customWidth="1"/>
    <col min="39" max="39" width="5.5" customWidth="1"/>
    <col min="40" max="40" width="6.375" customWidth="1"/>
  </cols>
  <sheetData>
    <row r="1" spans="1:40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  <c r="AI1" s="188" t="s">
        <v>66</v>
      </c>
      <c r="AJ1" s="185"/>
      <c r="AK1" s="185"/>
      <c r="AL1" s="185"/>
      <c r="AM1" s="185"/>
      <c r="AN1" s="186"/>
    </row>
    <row r="2" spans="1:40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  <c r="AI2" s="49" t="s">
        <v>49</v>
      </c>
      <c r="AJ2" s="50">
        <v>1</v>
      </c>
      <c r="AK2" s="50">
        <v>2</v>
      </c>
      <c r="AL2" s="50">
        <v>3</v>
      </c>
      <c r="AM2" s="50">
        <v>4</v>
      </c>
      <c r="AN2" s="51">
        <v>5</v>
      </c>
    </row>
    <row r="3" spans="1:40" ht="17.25" thickTop="1" x14ac:dyDescent="0.35">
      <c r="A3" s="23" t="s">
        <v>3</v>
      </c>
      <c r="B3" s="20">
        <v>5.2</v>
      </c>
      <c r="C3" s="20">
        <v>5.31</v>
      </c>
      <c r="D3" s="20">
        <v>5.19</v>
      </c>
      <c r="E3" s="20">
        <v>5.14</v>
      </c>
      <c r="F3" s="30">
        <v>5.16</v>
      </c>
      <c r="G3" s="23" t="s">
        <v>3</v>
      </c>
      <c r="H3" s="20">
        <v>5.19</v>
      </c>
      <c r="I3" s="20">
        <v>5.21</v>
      </c>
      <c r="J3" s="20">
        <v>5.22</v>
      </c>
      <c r="K3" s="20">
        <v>5.05</v>
      </c>
      <c r="L3" s="30">
        <v>5.0599999999999996</v>
      </c>
      <c r="M3" s="23" t="s">
        <v>3</v>
      </c>
      <c r="N3" s="20">
        <v>5.38</v>
      </c>
      <c r="O3" s="20">
        <v>5.51</v>
      </c>
      <c r="P3" s="20">
        <v>5.59</v>
      </c>
      <c r="Q3" s="20">
        <v>5.63</v>
      </c>
      <c r="R3" s="20">
        <v>5.55</v>
      </c>
      <c r="S3" s="20">
        <v>5.71</v>
      </c>
      <c r="T3" s="20">
        <v>5.75</v>
      </c>
      <c r="U3" s="20">
        <v>5.83</v>
      </c>
      <c r="V3" s="20">
        <v>5.83</v>
      </c>
      <c r="W3" s="30">
        <v>5.63</v>
      </c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  <c r="AI3" s="23" t="s">
        <v>3</v>
      </c>
      <c r="AJ3" s="20">
        <v>5.19</v>
      </c>
      <c r="AK3" s="20">
        <v>5.25</v>
      </c>
      <c r="AL3" s="20">
        <v>5.26</v>
      </c>
      <c r="AM3" s="20">
        <v>4.9400000000000004</v>
      </c>
      <c r="AN3" s="30">
        <v>4.91</v>
      </c>
    </row>
    <row r="4" spans="1:40" x14ac:dyDescent="0.35">
      <c r="A4" s="10"/>
      <c r="B4" s="20">
        <v>5.28</v>
      </c>
      <c r="C4" s="11">
        <v>5.37</v>
      </c>
      <c r="D4" s="11">
        <v>5.37</v>
      </c>
      <c r="E4" s="11">
        <v>5.26</v>
      </c>
      <c r="F4" s="29">
        <v>5.19</v>
      </c>
      <c r="G4" s="25"/>
      <c r="H4" s="20">
        <v>5.24</v>
      </c>
      <c r="I4" s="11">
        <v>5.36</v>
      </c>
      <c r="J4" s="11">
        <v>5.28</v>
      </c>
      <c r="K4" s="11">
        <v>5.19</v>
      </c>
      <c r="L4" s="29">
        <v>5.0999999999999996</v>
      </c>
      <c r="M4" s="25"/>
      <c r="N4" s="20">
        <v>5.51</v>
      </c>
      <c r="O4" s="11">
        <v>5.47</v>
      </c>
      <c r="P4" s="11">
        <v>5.62</v>
      </c>
      <c r="Q4" s="11">
        <v>5.57</v>
      </c>
      <c r="R4" s="11">
        <v>5.63</v>
      </c>
      <c r="S4" s="11">
        <v>5.68</v>
      </c>
      <c r="T4" s="11">
        <v>5.78</v>
      </c>
      <c r="U4" s="11">
        <v>5.8</v>
      </c>
      <c r="V4" s="11">
        <v>5.83</v>
      </c>
      <c r="W4" s="29">
        <v>5.7</v>
      </c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  <c r="AI4" s="10"/>
      <c r="AJ4" s="20">
        <v>5.21</v>
      </c>
      <c r="AK4" s="11">
        <v>5.25</v>
      </c>
      <c r="AL4" s="11">
        <v>5.22</v>
      </c>
      <c r="AM4" s="11">
        <v>4.84</v>
      </c>
      <c r="AN4" s="29">
        <v>4.8899999999999997</v>
      </c>
    </row>
    <row r="5" spans="1:40" x14ac:dyDescent="0.35">
      <c r="A5" s="10"/>
      <c r="B5" s="20">
        <v>5.29</v>
      </c>
      <c r="C5" s="11">
        <v>5.34</v>
      </c>
      <c r="D5" s="11">
        <v>5.43</v>
      </c>
      <c r="E5" s="11">
        <v>5.21</v>
      </c>
      <c r="F5" s="29">
        <v>5.22</v>
      </c>
      <c r="G5" s="25"/>
      <c r="H5" s="20">
        <v>5.28</v>
      </c>
      <c r="I5" s="11">
        <v>5.27</v>
      </c>
      <c r="J5" s="11">
        <v>5.27</v>
      </c>
      <c r="K5" s="11">
        <v>5.14</v>
      </c>
      <c r="L5" s="29">
        <v>5.12</v>
      </c>
      <c r="M5" s="25"/>
      <c r="N5" s="20">
        <v>5.44</v>
      </c>
      <c r="O5" s="11">
        <v>5.53</v>
      </c>
      <c r="P5" s="11">
        <v>5.6</v>
      </c>
      <c r="Q5" s="11">
        <v>5.6</v>
      </c>
      <c r="R5" s="11">
        <v>5.65</v>
      </c>
      <c r="S5" s="11">
        <v>5.72</v>
      </c>
      <c r="T5" s="11">
        <v>5.8</v>
      </c>
      <c r="U5" s="11">
        <v>5.77</v>
      </c>
      <c r="V5" s="11">
        <v>5.74</v>
      </c>
      <c r="W5" s="29">
        <v>5.56</v>
      </c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  <c r="AI5" s="10"/>
      <c r="AJ5" s="20">
        <v>5.2</v>
      </c>
      <c r="AK5" s="11">
        <v>5.27</v>
      </c>
      <c r="AL5" s="11">
        <v>5.14</v>
      </c>
      <c r="AM5" s="11">
        <v>4.95</v>
      </c>
      <c r="AN5" s="29">
        <v>4.93</v>
      </c>
    </row>
    <row r="6" spans="1:40" x14ac:dyDescent="0.35">
      <c r="A6" s="10"/>
      <c r="B6" s="20">
        <v>5.29</v>
      </c>
      <c r="C6" s="11">
        <v>5.36</v>
      </c>
      <c r="D6" s="11">
        <v>5.21</v>
      </c>
      <c r="E6" s="11">
        <v>5.09</v>
      </c>
      <c r="F6" s="29">
        <v>5.05</v>
      </c>
      <c r="G6" s="25"/>
      <c r="H6" s="20">
        <v>5.2</v>
      </c>
      <c r="I6" s="11">
        <v>5.3</v>
      </c>
      <c r="J6" s="11">
        <v>5.27</v>
      </c>
      <c r="K6" s="11">
        <v>5.17</v>
      </c>
      <c r="L6" s="29">
        <v>5.09</v>
      </c>
      <c r="M6" s="25"/>
      <c r="N6" s="20">
        <v>5.38</v>
      </c>
      <c r="O6" s="11">
        <v>5.59</v>
      </c>
      <c r="P6" s="11">
        <v>5.59</v>
      </c>
      <c r="Q6" s="11">
        <v>5.56</v>
      </c>
      <c r="R6" s="11">
        <v>5.66</v>
      </c>
      <c r="S6" s="11">
        <v>5.71</v>
      </c>
      <c r="T6" s="11">
        <v>5.71</v>
      </c>
      <c r="U6" s="11">
        <v>5.84</v>
      </c>
      <c r="V6" s="11">
        <v>5.73</v>
      </c>
      <c r="W6" s="29">
        <v>5.6</v>
      </c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  <c r="AI6" s="10"/>
      <c r="AJ6" s="20">
        <v>5.25</v>
      </c>
      <c r="AK6" s="11">
        <v>5.23</v>
      </c>
      <c r="AL6" s="11">
        <v>5.17</v>
      </c>
      <c r="AM6" s="11">
        <v>4.93</v>
      </c>
      <c r="AN6" s="29">
        <v>4.84</v>
      </c>
    </row>
    <row r="7" spans="1:40" x14ac:dyDescent="0.35">
      <c r="A7" s="10"/>
      <c r="B7" s="20">
        <v>5.28</v>
      </c>
      <c r="C7" s="11">
        <v>5.31</v>
      </c>
      <c r="D7" s="11">
        <v>5.26</v>
      </c>
      <c r="E7" s="11">
        <v>5.08</v>
      </c>
      <c r="F7" s="29">
        <v>5.16</v>
      </c>
      <c r="G7" s="25"/>
      <c r="H7" s="20">
        <v>5.21</v>
      </c>
      <c r="I7" s="11">
        <v>5.33</v>
      </c>
      <c r="J7" s="11">
        <v>5.23</v>
      </c>
      <c r="K7" s="11">
        <v>5.13</v>
      </c>
      <c r="L7" s="29">
        <v>5.0999999999999996</v>
      </c>
      <c r="M7" s="25"/>
      <c r="N7" s="20">
        <v>5.46</v>
      </c>
      <c r="O7" s="11">
        <v>5.47</v>
      </c>
      <c r="P7" s="11">
        <v>5.59</v>
      </c>
      <c r="Q7" s="11">
        <v>5.56</v>
      </c>
      <c r="R7" s="11">
        <v>5.62</v>
      </c>
      <c r="S7" s="11">
        <v>5.64</v>
      </c>
      <c r="T7" s="11">
        <v>5.74</v>
      </c>
      <c r="U7" s="11">
        <v>5.68</v>
      </c>
      <c r="V7" s="11">
        <v>5.83</v>
      </c>
      <c r="W7" s="29">
        <v>5.6</v>
      </c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  <c r="AI7" s="10"/>
      <c r="AJ7" s="20">
        <v>5.2</v>
      </c>
      <c r="AK7" s="11">
        <v>5.21</v>
      </c>
      <c r="AL7" s="11">
        <v>5.12</v>
      </c>
      <c r="AM7" s="11">
        <v>4.8499999999999996</v>
      </c>
      <c r="AN7" s="29">
        <v>4.9000000000000004</v>
      </c>
    </row>
    <row r="8" spans="1:40" x14ac:dyDescent="0.35">
      <c r="A8" s="25" t="s">
        <v>4</v>
      </c>
      <c r="B8" s="11">
        <v>5.24</v>
      </c>
      <c r="C8" s="11">
        <v>5.3</v>
      </c>
      <c r="D8" s="11">
        <v>5.21</v>
      </c>
      <c r="E8" s="11">
        <v>4.93</v>
      </c>
      <c r="F8" s="29">
        <v>4.82</v>
      </c>
      <c r="G8" s="25" t="s">
        <v>4</v>
      </c>
      <c r="H8" s="11">
        <v>5.15</v>
      </c>
      <c r="I8" s="11">
        <v>5.22</v>
      </c>
      <c r="J8" s="11">
        <v>5.13</v>
      </c>
      <c r="K8" s="11">
        <v>5.07</v>
      </c>
      <c r="L8" s="29">
        <v>4.9000000000000004</v>
      </c>
      <c r="M8" s="25" t="s">
        <v>4</v>
      </c>
      <c r="N8" s="11">
        <v>5.47</v>
      </c>
      <c r="O8" s="11">
        <v>5.44</v>
      </c>
      <c r="P8" s="11">
        <v>5.42</v>
      </c>
      <c r="Q8" s="11">
        <v>5.56</v>
      </c>
      <c r="R8" s="11">
        <v>5.73</v>
      </c>
      <c r="S8" s="11">
        <v>5.81</v>
      </c>
      <c r="T8" s="11">
        <v>5.75</v>
      </c>
      <c r="U8" s="11">
        <v>5.82</v>
      </c>
      <c r="V8" s="11">
        <v>5.6</v>
      </c>
      <c r="W8" s="29">
        <v>5.46</v>
      </c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  <c r="AI8" s="25" t="s">
        <v>4</v>
      </c>
      <c r="AJ8" s="11">
        <v>5.0999999999999996</v>
      </c>
      <c r="AK8" s="11">
        <v>5.2</v>
      </c>
      <c r="AL8" s="11">
        <v>5.17</v>
      </c>
      <c r="AM8" s="11">
        <v>5.05</v>
      </c>
      <c r="AN8" s="29">
        <v>5.05</v>
      </c>
    </row>
    <row r="9" spans="1:40" x14ac:dyDescent="0.35">
      <c r="A9" s="31"/>
      <c r="B9" s="11">
        <v>5.23</v>
      </c>
      <c r="C9" s="11">
        <v>5.32</v>
      </c>
      <c r="D9" s="11">
        <v>5.1100000000000003</v>
      </c>
      <c r="E9" s="11">
        <v>5</v>
      </c>
      <c r="F9" s="29">
        <v>4.8600000000000003</v>
      </c>
      <c r="G9" s="31"/>
      <c r="H9" s="11">
        <v>5.26</v>
      </c>
      <c r="I9" s="11">
        <v>5.29</v>
      </c>
      <c r="J9" s="11">
        <v>5.26</v>
      </c>
      <c r="K9" s="11">
        <v>5.0199999999999996</v>
      </c>
      <c r="L9" s="29">
        <v>4.9000000000000004</v>
      </c>
      <c r="M9" s="31"/>
      <c r="N9" s="11">
        <v>5.39</v>
      </c>
      <c r="O9" s="11">
        <v>5.47</v>
      </c>
      <c r="P9" s="11">
        <v>5.43</v>
      </c>
      <c r="Q9" s="11">
        <v>5.53</v>
      </c>
      <c r="R9" s="11">
        <v>5.74</v>
      </c>
      <c r="S9" s="11">
        <v>5.91</v>
      </c>
      <c r="T9" s="11">
        <v>5.84</v>
      </c>
      <c r="U9" s="11">
        <v>5.76</v>
      </c>
      <c r="V9" s="11">
        <v>5.61</v>
      </c>
      <c r="W9" s="29">
        <v>5.43</v>
      </c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  <c r="AI9" s="31"/>
      <c r="AJ9" s="11">
        <v>5.16</v>
      </c>
      <c r="AK9" s="11">
        <v>5.15</v>
      </c>
      <c r="AL9" s="11">
        <v>5.24</v>
      </c>
      <c r="AM9" s="11">
        <v>5.08</v>
      </c>
      <c r="AN9" s="29">
        <v>5.03</v>
      </c>
    </row>
    <row r="10" spans="1:40" x14ac:dyDescent="0.35">
      <c r="A10" s="10"/>
      <c r="B10" s="32">
        <v>5.19</v>
      </c>
      <c r="C10" s="32">
        <v>5.32</v>
      </c>
      <c r="D10" s="32">
        <v>5.14</v>
      </c>
      <c r="E10" s="32">
        <v>5.0199999999999996</v>
      </c>
      <c r="F10" s="34">
        <v>4.9000000000000004</v>
      </c>
      <c r="G10" s="23"/>
      <c r="H10" s="32">
        <v>5.3</v>
      </c>
      <c r="I10" s="32">
        <v>5.24</v>
      </c>
      <c r="J10" s="32">
        <v>5.18</v>
      </c>
      <c r="K10" s="32">
        <v>5.0199999999999996</v>
      </c>
      <c r="L10" s="34">
        <v>4.8899999999999997</v>
      </c>
      <c r="M10" s="23"/>
      <c r="N10" s="32">
        <v>5.48</v>
      </c>
      <c r="O10" s="32">
        <v>5.44</v>
      </c>
      <c r="P10" s="32">
        <v>5.42</v>
      </c>
      <c r="Q10" s="32">
        <v>5.48</v>
      </c>
      <c r="R10" s="32">
        <v>5.66</v>
      </c>
      <c r="S10" s="32">
        <v>5.82</v>
      </c>
      <c r="T10" s="32">
        <v>5.86</v>
      </c>
      <c r="U10" s="32">
        <v>5.79</v>
      </c>
      <c r="V10" s="32">
        <v>5.66</v>
      </c>
      <c r="W10" s="34">
        <v>5.42</v>
      </c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  <c r="AI10" s="10"/>
      <c r="AJ10" s="32">
        <v>5.28</v>
      </c>
      <c r="AK10" s="32">
        <v>5.3</v>
      </c>
      <c r="AL10" s="32">
        <v>5.27</v>
      </c>
      <c r="AM10" s="32">
        <v>5.2</v>
      </c>
      <c r="AN10" s="34">
        <v>5.12</v>
      </c>
    </row>
    <row r="11" spans="1:40" x14ac:dyDescent="0.35">
      <c r="A11" s="10"/>
      <c r="B11" s="11">
        <v>5.25</v>
      </c>
      <c r="C11" s="11">
        <v>5.32</v>
      </c>
      <c r="D11" s="11">
        <v>5.15</v>
      </c>
      <c r="E11" s="11">
        <v>4.91</v>
      </c>
      <c r="F11" s="29">
        <v>4.8899999999999997</v>
      </c>
      <c r="G11" s="25"/>
      <c r="H11" s="11">
        <v>5.24</v>
      </c>
      <c r="I11" s="11">
        <v>5.33</v>
      </c>
      <c r="J11" s="11">
        <v>5.3</v>
      </c>
      <c r="K11" s="11">
        <v>5</v>
      </c>
      <c r="L11" s="29">
        <v>4.96</v>
      </c>
      <c r="M11" s="25"/>
      <c r="N11" s="11">
        <v>5.36</v>
      </c>
      <c r="O11" s="11">
        <v>5.48</v>
      </c>
      <c r="P11" s="11">
        <v>5.39</v>
      </c>
      <c r="Q11" s="11">
        <v>5.56</v>
      </c>
      <c r="R11" s="11">
        <v>5.67</v>
      </c>
      <c r="S11" s="11">
        <v>5.87</v>
      </c>
      <c r="T11" s="11">
        <v>5.71</v>
      </c>
      <c r="U11" s="11">
        <v>5.85</v>
      </c>
      <c r="V11" s="11">
        <v>5.6</v>
      </c>
      <c r="W11" s="29">
        <v>5.4</v>
      </c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  <c r="AI11" s="10"/>
      <c r="AJ11" s="11">
        <v>5.25</v>
      </c>
      <c r="AK11" s="11">
        <v>5.25</v>
      </c>
      <c r="AL11" s="11">
        <v>5.24</v>
      </c>
      <c r="AM11" s="11">
        <v>5.17</v>
      </c>
      <c r="AN11" s="29">
        <v>5.16</v>
      </c>
    </row>
    <row r="12" spans="1:40" ht="17.25" thickBot="1" x14ac:dyDescent="0.4">
      <c r="A12" s="12"/>
      <c r="B12" s="21">
        <v>5.19</v>
      </c>
      <c r="C12" s="21">
        <v>5.25</v>
      </c>
      <c r="D12" s="21">
        <v>5.09</v>
      </c>
      <c r="E12" s="21">
        <v>4.96</v>
      </c>
      <c r="F12" s="26">
        <v>4.93</v>
      </c>
      <c r="G12" s="33"/>
      <c r="H12" s="21">
        <v>5.19</v>
      </c>
      <c r="I12" s="21">
        <v>5.4</v>
      </c>
      <c r="J12" s="21">
        <v>5.2</v>
      </c>
      <c r="K12" s="21">
        <v>4.9800000000000004</v>
      </c>
      <c r="L12" s="26">
        <v>4.8499999999999996</v>
      </c>
      <c r="M12" s="33"/>
      <c r="N12" s="21">
        <v>5.38</v>
      </c>
      <c r="O12" s="21">
        <v>5.41</v>
      </c>
      <c r="P12" s="21">
        <v>5.27</v>
      </c>
      <c r="Q12" s="21">
        <v>5.43</v>
      </c>
      <c r="R12" s="21">
        <v>5.62</v>
      </c>
      <c r="S12" s="21">
        <v>5.73</v>
      </c>
      <c r="T12" s="21">
        <v>5.72</v>
      </c>
      <c r="U12" s="21">
        <v>5.66</v>
      </c>
      <c r="V12" s="21">
        <v>5.59</v>
      </c>
      <c r="W12" s="26">
        <v>5.32</v>
      </c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  <c r="AI12" s="12"/>
      <c r="AJ12" s="21">
        <v>5.05</v>
      </c>
      <c r="AK12" s="21">
        <v>5.15</v>
      </c>
      <c r="AL12" s="21">
        <v>5.18</v>
      </c>
      <c r="AM12" s="21">
        <v>4.9400000000000004</v>
      </c>
      <c r="AN12" s="26">
        <v>5.0599999999999996</v>
      </c>
    </row>
    <row r="13" spans="1:40" x14ac:dyDescent="0.35">
      <c r="A13" s="13" t="s">
        <v>52</v>
      </c>
      <c r="B13" s="32">
        <v>4.8099999999999996</v>
      </c>
      <c r="C13" s="22">
        <v>4.9000000000000004</v>
      </c>
      <c r="D13" s="22">
        <v>4.82</v>
      </c>
      <c r="E13" s="22">
        <v>4.75</v>
      </c>
      <c r="F13" s="27">
        <v>4.75</v>
      </c>
      <c r="G13" s="23" t="s">
        <v>54</v>
      </c>
      <c r="H13" s="22">
        <v>4.07</v>
      </c>
      <c r="I13" s="22">
        <v>4.1100000000000003</v>
      </c>
      <c r="J13" s="22">
        <v>4.13</v>
      </c>
      <c r="K13" s="22">
        <v>3.97</v>
      </c>
      <c r="L13" s="27">
        <v>3.99</v>
      </c>
      <c r="M13" s="23" t="s">
        <v>56</v>
      </c>
      <c r="N13" s="22">
        <v>5.14</v>
      </c>
      <c r="O13" s="22">
        <v>5.16</v>
      </c>
      <c r="P13" s="22">
        <v>5.25</v>
      </c>
      <c r="Q13" s="22">
        <v>5.23</v>
      </c>
      <c r="R13" s="22">
        <v>5.21</v>
      </c>
      <c r="S13" s="22">
        <v>5.27</v>
      </c>
      <c r="T13" s="22">
        <v>5.34</v>
      </c>
      <c r="U13" s="22">
        <v>5.45</v>
      </c>
      <c r="V13" s="22">
        <v>5.39</v>
      </c>
      <c r="W13" s="27">
        <v>5.25</v>
      </c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  <c r="AI13" s="13" t="s">
        <v>52</v>
      </c>
      <c r="AJ13" s="32">
        <v>4.87</v>
      </c>
      <c r="AK13" s="22">
        <v>4.8499999999999996</v>
      </c>
      <c r="AL13" s="22">
        <v>4.83</v>
      </c>
      <c r="AM13" s="22">
        <v>4.51</v>
      </c>
      <c r="AN13" s="27">
        <v>4.5</v>
      </c>
    </row>
    <row r="14" spans="1:40" x14ac:dyDescent="0.35">
      <c r="A14" s="14"/>
      <c r="B14" s="24">
        <v>4.88</v>
      </c>
      <c r="C14" s="24">
        <v>4.99</v>
      </c>
      <c r="D14" s="24">
        <v>4.96</v>
      </c>
      <c r="E14" s="24">
        <v>4.8099999999999996</v>
      </c>
      <c r="F14" s="28">
        <v>4.8099999999999996</v>
      </c>
      <c r="G14" s="25"/>
      <c r="H14" s="24">
        <v>4.0599999999999996</v>
      </c>
      <c r="I14" s="24">
        <v>4.0999999999999996</v>
      </c>
      <c r="J14" s="24">
        <v>4.12</v>
      </c>
      <c r="K14" s="24">
        <v>3.97</v>
      </c>
      <c r="L14" s="28">
        <v>3.94</v>
      </c>
      <c r="M14" s="25"/>
      <c r="N14" s="24">
        <v>5.15</v>
      </c>
      <c r="O14" s="24">
        <v>5.19</v>
      </c>
      <c r="P14" s="24">
        <v>5.32</v>
      </c>
      <c r="Q14" s="24">
        <v>5.23</v>
      </c>
      <c r="R14" s="24">
        <v>5.21</v>
      </c>
      <c r="S14" s="24">
        <v>5.35</v>
      </c>
      <c r="T14" s="24">
        <v>5.41</v>
      </c>
      <c r="U14" s="24">
        <v>5.46</v>
      </c>
      <c r="V14" s="24">
        <v>5.4</v>
      </c>
      <c r="W14" s="28">
        <v>5.28</v>
      </c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  <c r="AI14" s="14"/>
      <c r="AJ14" s="24">
        <v>4.88</v>
      </c>
      <c r="AK14" s="24">
        <v>4.87</v>
      </c>
      <c r="AL14" s="24">
        <v>4.8099999999999996</v>
      </c>
      <c r="AM14" s="24">
        <v>4.49</v>
      </c>
      <c r="AN14" s="28">
        <v>4.47</v>
      </c>
    </row>
    <row r="15" spans="1:40" x14ac:dyDescent="0.35">
      <c r="A15" s="14"/>
      <c r="B15" s="24">
        <v>4.93</v>
      </c>
      <c r="C15" s="24">
        <v>4.97</v>
      </c>
      <c r="D15" s="24">
        <v>4.96</v>
      </c>
      <c r="E15" s="24">
        <v>4.76</v>
      </c>
      <c r="F15" s="28">
        <v>4.75</v>
      </c>
      <c r="G15" s="25"/>
      <c r="H15" s="24">
        <v>4.07</v>
      </c>
      <c r="I15" s="24">
        <v>4.07</v>
      </c>
      <c r="J15" s="24">
        <v>4.16</v>
      </c>
      <c r="K15" s="24">
        <v>3.99</v>
      </c>
      <c r="L15" s="28">
        <v>3.98</v>
      </c>
      <c r="M15" s="25"/>
      <c r="N15" s="24">
        <v>5.19</v>
      </c>
      <c r="O15" s="24">
        <v>5.2</v>
      </c>
      <c r="P15" s="24">
        <v>5.3</v>
      </c>
      <c r="Q15" s="24">
        <v>5.25</v>
      </c>
      <c r="R15" s="24">
        <v>5.25</v>
      </c>
      <c r="S15" s="24">
        <v>5.29</v>
      </c>
      <c r="T15" s="24">
        <v>5.38</v>
      </c>
      <c r="U15" s="24">
        <v>5.48</v>
      </c>
      <c r="V15" s="24">
        <v>5.39</v>
      </c>
      <c r="W15" s="28">
        <v>5.26</v>
      </c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  <c r="AI15" s="14"/>
      <c r="AJ15" s="24">
        <v>4.8499999999999996</v>
      </c>
      <c r="AK15" s="24">
        <v>4.9000000000000004</v>
      </c>
      <c r="AL15" s="24">
        <v>4.7300000000000004</v>
      </c>
      <c r="AM15" s="24">
        <v>4.59</v>
      </c>
      <c r="AN15" s="28">
        <v>4.5599999999999996</v>
      </c>
    </row>
    <row r="16" spans="1:40" x14ac:dyDescent="0.35">
      <c r="A16" s="14"/>
      <c r="B16" s="24">
        <v>4.88</v>
      </c>
      <c r="C16" s="24">
        <v>4.92</v>
      </c>
      <c r="D16" s="24">
        <v>4.8</v>
      </c>
      <c r="E16" s="24">
        <v>4.68</v>
      </c>
      <c r="F16" s="28">
        <v>4.6399999999999997</v>
      </c>
      <c r="G16" s="25"/>
      <c r="H16" s="24">
        <v>4.18</v>
      </c>
      <c r="I16" s="24">
        <v>4.2</v>
      </c>
      <c r="J16" s="24">
        <v>4.2</v>
      </c>
      <c r="K16" s="24">
        <v>4.08</v>
      </c>
      <c r="L16" s="28">
        <v>4.03</v>
      </c>
      <c r="M16" s="25"/>
      <c r="N16" s="24">
        <v>5.16</v>
      </c>
      <c r="O16" s="24">
        <v>5.18</v>
      </c>
      <c r="P16" s="24">
        <v>5.27</v>
      </c>
      <c r="Q16" s="24">
        <v>5.22</v>
      </c>
      <c r="R16" s="24">
        <v>5.25</v>
      </c>
      <c r="S16" s="24">
        <v>5.35</v>
      </c>
      <c r="T16" s="24">
        <v>5.41</v>
      </c>
      <c r="U16" s="24">
        <v>5.45</v>
      </c>
      <c r="V16" s="24">
        <v>5.39</v>
      </c>
      <c r="W16" s="28">
        <v>5.22</v>
      </c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  <c r="AI16" s="14"/>
      <c r="AJ16" s="24">
        <v>4.8499999999999996</v>
      </c>
      <c r="AK16" s="24">
        <v>4.8099999999999996</v>
      </c>
      <c r="AL16" s="24">
        <v>4.75</v>
      </c>
      <c r="AM16" s="24">
        <v>4.55</v>
      </c>
      <c r="AN16" s="28">
        <v>4.4400000000000004</v>
      </c>
    </row>
    <row r="17" spans="1:40" x14ac:dyDescent="0.35">
      <c r="A17" s="14"/>
      <c r="B17" s="24">
        <v>4.82</v>
      </c>
      <c r="C17" s="24">
        <v>4.9000000000000004</v>
      </c>
      <c r="D17" s="24">
        <v>4.87</v>
      </c>
      <c r="E17" s="24">
        <v>4.67</v>
      </c>
      <c r="F17" s="28">
        <v>4.7</v>
      </c>
      <c r="G17" s="25"/>
      <c r="H17" s="24">
        <v>4.08</v>
      </c>
      <c r="I17" s="24">
        <v>4.21</v>
      </c>
      <c r="J17" s="24">
        <v>4.16</v>
      </c>
      <c r="K17" s="24">
        <v>4.01</v>
      </c>
      <c r="L17" s="28">
        <v>4.05</v>
      </c>
      <c r="M17" s="25"/>
      <c r="N17" s="24">
        <v>5.12</v>
      </c>
      <c r="O17" s="24">
        <v>5.14</v>
      </c>
      <c r="P17" s="24">
        <v>5.26</v>
      </c>
      <c r="Q17" s="24">
        <v>5.21</v>
      </c>
      <c r="R17" s="24">
        <v>5.15</v>
      </c>
      <c r="S17" s="24">
        <v>5.25</v>
      </c>
      <c r="T17" s="24">
        <v>5.27</v>
      </c>
      <c r="U17" s="24">
        <v>5.33</v>
      </c>
      <c r="V17" s="24">
        <v>5.33</v>
      </c>
      <c r="W17" s="28">
        <v>5.17</v>
      </c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  <c r="AI17" s="14"/>
      <c r="AJ17" s="24">
        <v>4.74</v>
      </c>
      <c r="AK17" s="24">
        <v>4.8600000000000003</v>
      </c>
      <c r="AL17" s="24">
        <v>4.7</v>
      </c>
      <c r="AM17" s="24">
        <v>4.47</v>
      </c>
      <c r="AN17" s="28">
        <v>4.49</v>
      </c>
    </row>
    <row r="18" spans="1:40" x14ac:dyDescent="0.35">
      <c r="A18" s="14" t="s">
        <v>53</v>
      </c>
      <c r="B18" s="24">
        <v>4.79</v>
      </c>
      <c r="C18" s="24">
        <v>4.92</v>
      </c>
      <c r="D18" s="24">
        <v>4.82</v>
      </c>
      <c r="E18" s="24">
        <v>4.54</v>
      </c>
      <c r="F18" s="28">
        <v>4.38</v>
      </c>
      <c r="G18" s="25" t="s">
        <v>61</v>
      </c>
      <c r="H18" s="24">
        <v>3.78</v>
      </c>
      <c r="I18" s="24">
        <v>3.77</v>
      </c>
      <c r="J18" s="24">
        <v>3.7</v>
      </c>
      <c r="K18" s="24">
        <v>3.62</v>
      </c>
      <c r="L18" s="28">
        <v>3.55</v>
      </c>
      <c r="M18" s="25" t="s">
        <v>57</v>
      </c>
      <c r="N18" s="24">
        <v>5.08</v>
      </c>
      <c r="O18" s="24">
        <v>5.0999999999999996</v>
      </c>
      <c r="P18" s="24">
        <v>5.08</v>
      </c>
      <c r="Q18" s="24">
        <v>5.23</v>
      </c>
      <c r="R18" s="24">
        <v>5.34</v>
      </c>
      <c r="S18" s="24">
        <v>5.37</v>
      </c>
      <c r="T18" s="24">
        <v>5.49</v>
      </c>
      <c r="U18" s="24">
        <v>5.47</v>
      </c>
      <c r="V18" s="24">
        <v>5.32</v>
      </c>
      <c r="W18" s="28">
        <v>5.16</v>
      </c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  <c r="AI18" s="14" t="s">
        <v>53</v>
      </c>
      <c r="AJ18" s="24">
        <v>4.75</v>
      </c>
      <c r="AK18" s="24">
        <v>4.8099999999999996</v>
      </c>
      <c r="AL18" s="24">
        <v>4.82</v>
      </c>
      <c r="AM18" s="24">
        <v>4.67</v>
      </c>
      <c r="AN18" s="28">
        <v>4.6399999999999997</v>
      </c>
    </row>
    <row r="19" spans="1:40" x14ac:dyDescent="0.35">
      <c r="A19" s="14"/>
      <c r="B19" s="24">
        <v>4.84</v>
      </c>
      <c r="C19" s="24">
        <v>4.91</v>
      </c>
      <c r="D19" s="24">
        <v>4.74</v>
      </c>
      <c r="E19" s="24">
        <v>4.57</v>
      </c>
      <c r="F19" s="28">
        <v>4.4400000000000004</v>
      </c>
      <c r="G19" s="25"/>
      <c r="H19" s="24">
        <v>3.78</v>
      </c>
      <c r="I19" s="24">
        <v>3.82</v>
      </c>
      <c r="J19" s="24">
        <v>3.72</v>
      </c>
      <c r="K19" s="24">
        <v>3.58</v>
      </c>
      <c r="L19" s="28">
        <v>3.52</v>
      </c>
      <c r="M19" s="25"/>
      <c r="N19" s="24">
        <v>5.17</v>
      </c>
      <c r="O19" s="24">
        <v>5.12</v>
      </c>
      <c r="P19" s="24">
        <v>5.15</v>
      </c>
      <c r="Q19" s="24">
        <v>5.22</v>
      </c>
      <c r="R19" s="24">
        <v>5.32</v>
      </c>
      <c r="S19" s="24">
        <v>5.41</v>
      </c>
      <c r="T19" s="24">
        <v>5.5</v>
      </c>
      <c r="U19" s="24">
        <v>5.48</v>
      </c>
      <c r="V19" s="24">
        <v>5.37</v>
      </c>
      <c r="W19" s="28">
        <v>5.17</v>
      </c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  <c r="AI19" s="14"/>
      <c r="AJ19" s="24">
        <v>4.6900000000000004</v>
      </c>
      <c r="AK19" s="24">
        <v>4.82</v>
      </c>
      <c r="AL19" s="24">
        <v>4.87</v>
      </c>
      <c r="AM19" s="24">
        <v>4.74</v>
      </c>
      <c r="AN19" s="28">
        <v>4.6100000000000003</v>
      </c>
    </row>
    <row r="20" spans="1:40" x14ac:dyDescent="0.35">
      <c r="A20" s="14"/>
      <c r="B20" s="24">
        <v>4.76</v>
      </c>
      <c r="C20" s="24">
        <v>4.8499999999999996</v>
      </c>
      <c r="D20" s="24">
        <v>4.72</v>
      </c>
      <c r="E20" s="24">
        <v>4.55</v>
      </c>
      <c r="F20" s="28">
        <v>4.4400000000000004</v>
      </c>
      <c r="G20" s="25"/>
      <c r="H20" s="24">
        <v>3.83</v>
      </c>
      <c r="I20" s="24">
        <v>3.85</v>
      </c>
      <c r="J20" s="24">
        <v>3.75</v>
      </c>
      <c r="K20" s="24">
        <v>3.58</v>
      </c>
      <c r="L20" s="28">
        <v>3.44</v>
      </c>
      <c r="M20" s="25"/>
      <c r="N20" s="24">
        <v>5.07</v>
      </c>
      <c r="O20" s="24">
        <v>5.1100000000000003</v>
      </c>
      <c r="P20" s="24">
        <v>5.08</v>
      </c>
      <c r="Q20" s="24">
        <v>5.22</v>
      </c>
      <c r="R20" s="24">
        <v>5.37</v>
      </c>
      <c r="S20" s="24">
        <v>5.39</v>
      </c>
      <c r="T20" s="24">
        <v>5.51</v>
      </c>
      <c r="U20" s="24">
        <v>5.48</v>
      </c>
      <c r="V20" s="24">
        <v>5.41</v>
      </c>
      <c r="W20" s="28">
        <v>5.18</v>
      </c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  <c r="AI20" s="14"/>
      <c r="AJ20" s="24">
        <v>4.84</v>
      </c>
      <c r="AK20" s="24">
        <v>4.9400000000000004</v>
      </c>
      <c r="AL20" s="24">
        <v>4.88</v>
      </c>
      <c r="AM20" s="24">
        <v>4.78</v>
      </c>
      <c r="AN20" s="28">
        <v>4.7300000000000004</v>
      </c>
    </row>
    <row r="21" spans="1:40" x14ac:dyDescent="0.35">
      <c r="A21" s="14"/>
      <c r="B21" s="24">
        <v>4.8099999999999996</v>
      </c>
      <c r="C21" s="24">
        <v>4.91</v>
      </c>
      <c r="D21" s="24">
        <v>4.66</v>
      </c>
      <c r="E21" s="24">
        <v>4.58</v>
      </c>
      <c r="F21" s="28">
        <v>4.45</v>
      </c>
      <c r="G21" s="25"/>
      <c r="H21" s="24">
        <v>3.84</v>
      </c>
      <c r="I21" s="24">
        <v>3.87</v>
      </c>
      <c r="J21" s="24">
        <v>3.84</v>
      </c>
      <c r="K21" s="24">
        <v>3.56</v>
      </c>
      <c r="L21" s="28">
        <v>3.55</v>
      </c>
      <c r="M21" s="25"/>
      <c r="N21" s="24">
        <v>5.07</v>
      </c>
      <c r="O21" s="24">
        <v>5.12</v>
      </c>
      <c r="P21" s="24">
        <v>5.0999999999999996</v>
      </c>
      <c r="Q21" s="24">
        <v>5.17</v>
      </c>
      <c r="R21" s="24">
        <v>5.35</v>
      </c>
      <c r="S21" s="24">
        <v>5.45</v>
      </c>
      <c r="T21" s="24">
        <v>5.46</v>
      </c>
      <c r="U21" s="24">
        <v>5.51</v>
      </c>
      <c r="V21" s="24">
        <v>5.35</v>
      </c>
      <c r="W21" s="28">
        <v>5.19</v>
      </c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  <c r="AI21" s="14"/>
      <c r="AJ21" s="24">
        <v>4.8</v>
      </c>
      <c r="AK21" s="24">
        <v>4.8600000000000003</v>
      </c>
      <c r="AL21" s="24">
        <v>4.76</v>
      </c>
      <c r="AM21" s="24">
        <v>4.76</v>
      </c>
      <c r="AN21" s="28">
        <v>4.7300000000000004</v>
      </c>
    </row>
    <row r="22" spans="1:40" x14ac:dyDescent="0.35">
      <c r="A22" s="14"/>
      <c r="B22" s="24">
        <v>4.74</v>
      </c>
      <c r="C22" s="24">
        <v>4.84</v>
      </c>
      <c r="D22" s="24">
        <v>4.72</v>
      </c>
      <c r="E22" s="24">
        <v>4.53</v>
      </c>
      <c r="F22" s="28">
        <v>4.4400000000000004</v>
      </c>
      <c r="G22" s="25"/>
      <c r="H22" s="24">
        <v>3.78</v>
      </c>
      <c r="I22" s="24">
        <v>3.86</v>
      </c>
      <c r="J22" s="24">
        <v>3.75</v>
      </c>
      <c r="K22" s="24">
        <v>3.53</v>
      </c>
      <c r="L22" s="28">
        <v>3.59</v>
      </c>
      <c r="M22" s="25"/>
      <c r="N22" s="24">
        <v>5.07</v>
      </c>
      <c r="O22" s="24">
        <v>5.03</v>
      </c>
      <c r="P22" s="24">
        <v>5.05</v>
      </c>
      <c r="Q22" s="24">
        <v>5.12</v>
      </c>
      <c r="R22" s="24">
        <v>5.35</v>
      </c>
      <c r="S22" s="24">
        <v>5.42</v>
      </c>
      <c r="T22" s="24">
        <v>5.47</v>
      </c>
      <c r="U22" s="24">
        <v>5.44</v>
      </c>
      <c r="V22" s="24">
        <v>5.34</v>
      </c>
      <c r="W22" s="28">
        <v>5.13</v>
      </c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  <c r="AI22" s="14"/>
      <c r="AJ22" s="24">
        <v>4.63</v>
      </c>
      <c r="AK22" s="24">
        <v>4.8499999999999996</v>
      </c>
      <c r="AL22" s="24">
        <v>4.74</v>
      </c>
      <c r="AM22" s="24">
        <v>4.5999999999999996</v>
      </c>
      <c r="AN22" s="28">
        <v>4.59</v>
      </c>
    </row>
    <row r="23" spans="1:40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  <c r="AI24" s="16" t="s">
        <v>9</v>
      </c>
      <c r="AJ24" s="16" t="s">
        <v>10</v>
      </c>
      <c r="AK24" s="190" t="s">
        <v>11</v>
      </c>
      <c r="AL24" s="190"/>
      <c r="AM24" s="191" t="s">
        <v>12</v>
      </c>
      <c r="AN24" s="191"/>
    </row>
    <row r="25" spans="1:40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0.41800000000000015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1.2779999999999996</v>
      </c>
      <c r="L25" s="193"/>
      <c r="M25" s="17" t="s">
        <v>13</v>
      </c>
      <c r="N25" s="17" t="s">
        <v>14</v>
      </c>
      <c r="O25" s="180" t="s">
        <v>15</v>
      </c>
      <c r="P25" s="180"/>
      <c r="Q25" s="193">
        <f>AVERAGE(N3:W12)-AVERAGE(N13:W22)</f>
        <v>0.33820000000000139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  <c r="AI25" s="17" t="s">
        <v>13</v>
      </c>
      <c r="AJ25" s="17" t="s">
        <v>14</v>
      </c>
      <c r="AK25" s="180" t="s">
        <v>15</v>
      </c>
      <c r="AL25" s="180"/>
      <c r="AM25" s="193">
        <f>AVERAGE(AJ3:AN12)-AVERAGE(AJ13:AN22)</f>
        <v>0.39440000000000186</v>
      </c>
      <c r="AN25" s="193"/>
    </row>
    <row r="26" spans="1:40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  <c r="AI26" s="18" t="s">
        <v>17</v>
      </c>
      <c r="AJ26" s="18" t="s">
        <v>18</v>
      </c>
      <c r="AK26" s="174" t="str">
        <f>"--"</f>
        <v>--</v>
      </c>
      <c r="AL26" s="174"/>
      <c r="AM26" s="192">
        <v>1.7</v>
      </c>
      <c r="AN26" s="192"/>
    </row>
    <row r="27" spans="1:40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0.72882051282051308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0.92037037037037006</v>
      </c>
      <c r="L27" s="198"/>
      <c r="M27" s="17" t="s">
        <v>19</v>
      </c>
      <c r="N27" s="17" t="s">
        <v>20</v>
      </c>
      <c r="O27" s="197" t="s">
        <v>21</v>
      </c>
      <c r="P27" s="197"/>
      <c r="Q27" s="198">
        <f>(Q25/(0.975/Q26))</f>
        <v>0.52030769230769447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  <c r="AI27" s="17" t="s">
        <v>19</v>
      </c>
      <c r="AJ27" s="17" t="s">
        <v>20</v>
      </c>
      <c r="AK27" s="197" t="s">
        <v>21</v>
      </c>
      <c r="AL27" s="197"/>
      <c r="AM27" s="198">
        <f>(AM25/(0.975/AM26))</f>
        <v>0.68767179487179819</v>
      </c>
      <c r="AN27" s="198"/>
    </row>
    <row r="28" spans="1:40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  <c r="AI28" s="154" t="s">
        <v>23</v>
      </c>
      <c r="AJ28" s="154"/>
      <c r="AK28" s="155">
        <f ca="1">TODAY()</f>
        <v>46251</v>
      </c>
      <c r="AL28" s="155"/>
      <c r="AM28" s="155"/>
      <c r="AN28" s="155"/>
    </row>
    <row r="29" spans="1:40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40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40" ht="17.25" thickTop="1" x14ac:dyDescent="0.35">
      <c r="A31" s="66" t="s">
        <v>52</v>
      </c>
      <c r="B31" s="67">
        <f>B3-B13</f>
        <v>0.39000000000000057</v>
      </c>
      <c r="C31" s="67">
        <f t="shared" ref="C31:F31" si="0">C3-C13</f>
        <v>0.40999999999999925</v>
      </c>
      <c r="D31" s="67">
        <f t="shared" si="0"/>
        <v>0.37000000000000011</v>
      </c>
      <c r="E31" s="67">
        <f t="shared" si="0"/>
        <v>0.38999999999999968</v>
      </c>
      <c r="F31" s="68">
        <f t="shared" si="0"/>
        <v>0.41000000000000014</v>
      </c>
      <c r="G31" s="69" t="s">
        <v>54</v>
      </c>
      <c r="H31" s="22">
        <f>H3-H13</f>
        <v>1.1200000000000001</v>
      </c>
      <c r="I31" s="22">
        <f t="shared" ref="I31:L31" si="1">I3-I13</f>
        <v>1.0999999999999996</v>
      </c>
      <c r="J31" s="22">
        <f t="shared" si="1"/>
        <v>1.0899999999999999</v>
      </c>
      <c r="K31" s="22">
        <f t="shared" si="1"/>
        <v>1.0799999999999996</v>
      </c>
      <c r="L31" s="70">
        <f t="shared" si="1"/>
        <v>1.0699999999999994</v>
      </c>
      <c r="M31" s="69" t="s">
        <v>56</v>
      </c>
      <c r="N31" s="22">
        <f>N3-N13</f>
        <v>0.24000000000000021</v>
      </c>
      <c r="O31" s="22">
        <f t="shared" ref="O31:W31" si="2">O3-O13</f>
        <v>0.34999999999999964</v>
      </c>
      <c r="P31" s="22">
        <f t="shared" si="2"/>
        <v>0.33999999999999986</v>
      </c>
      <c r="Q31" s="22">
        <f t="shared" si="2"/>
        <v>0.39999999999999947</v>
      </c>
      <c r="R31" s="22">
        <f t="shared" si="2"/>
        <v>0.33999999999999986</v>
      </c>
      <c r="S31" s="22">
        <f t="shared" si="2"/>
        <v>0.44000000000000039</v>
      </c>
      <c r="T31" s="22">
        <f t="shared" si="2"/>
        <v>0.41000000000000014</v>
      </c>
      <c r="U31" s="22">
        <f t="shared" si="2"/>
        <v>0.37999999999999989</v>
      </c>
      <c r="V31" s="22">
        <f t="shared" si="2"/>
        <v>0.44000000000000039</v>
      </c>
      <c r="W31" s="70">
        <f t="shared" si="2"/>
        <v>0.37999999999999989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40" x14ac:dyDescent="0.35">
      <c r="A32" s="55"/>
      <c r="B32" s="54">
        <f t="shared" ref="B32:F40" si="4">B4-B14</f>
        <v>0.40000000000000036</v>
      </c>
      <c r="C32" s="54">
        <f t="shared" si="4"/>
        <v>0.37999999999999989</v>
      </c>
      <c r="D32" s="54">
        <f t="shared" si="4"/>
        <v>0.41000000000000014</v>
      </c>
      <c r="E32" s="54">
        <f t="shared" si="4"/>
        <v>0.45000000000000018</v>
      </c>
      <c r="F32" s="56">
        <f t="shared" si="4"/>
        <v>0.38000000000000078</v>
      </c>
      <c r="G32" s="71"/>
      <c r="H32" s="24">
        <f t="shared" ref="H32:L40" si="5">H4-H14</f>
        <v>1.1800000000000006</v>
      </c>
      <c r="I32" s="24">
        <f t="shared" si="5"/>
        <v>1.2600000000000007</v>
      </c>
      <c r="J32" s="24">
        <f t="shared" si="5"/>
        <v>1.1600000000000001</v>
      </c>
      <c r="K32" s="24">
        <f t="shared" si="5"/>
        <v>1.2200000000000002</v>
      </c>
      <c r="L32" s="72">
        <f t="shared" si="5"/>
        <v>1.1599999999999997</v>
      </c>
      <c r="M32" s="71"/>
      <c r="N32" s="22">
        <f t="shared" ref="N32:W40" si="6">N4-N14</f>
        <v>0.35999999999999943</v>
      </c>
      <c r="O32" s="22">
        <f t="shared" si="6"/>
        <v>0.27999999999999936</v>
      </c>
      <c r="P32" s="22">
        <f t="shared" si="6"/>
        <v>0.29999999999999982</v>
      </c>
      <c r="Q32" s="22">
        <f t="shared" si="6"/>
        <v>0.33999999999999986</v>
      </c>
      <c r="R32" s="22">
        <f t="shared" si="6"/>
        <v>0.41999999999999993</v>
      </c>
      <c r="S32" s="22">
        <f t="shared" si="6"/>
        <v>0.33000000000000007</v>
      </c>
      <c r="T32" s="22">
        <f t="shared" si="6"/>
        <v>0.37000000000000011</v>
      </c>
      <c r="U32" s="22">
        <f t="shared" si="6"/>
        <v>0.33999999999999986</v>
      </c>
      <c r="V32" s="22">
        <f t="shared" si="6"/>
        <v>0.42999999999999972</v>
      </c>
      <c r="W32" s="70">
        <f t="shared" si="6"/>
        <v>0.41999999999999993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0.36000000000000032</v>
      </c>
      <c r="C33" s="54">
        <f t="shared" si="4"/>
        <v>0.37000000000000011</v>
      </c>
      <c r="D33" s="54">
        <f t="shared" si="4"/>
        <v>0.46999999999999975</v>
      </c>
      <c r="E33" s="54">
        <f t="shared" si="4"/>
        <v>0.45000000000000018</v>
      </c>
      <c r="F33" s="56">
        <f t="shared" si="4"/>
        <v>0.46999999999999975</v>
      </c>
      <c r="G33" s="71"/>
      <c r="H33" s="24">
        <f t="shared" si="5"/>
        <v>1.21</v>
      </c>
      <c r="I33" s="24">
        <f t="shared" si="5"/>
        <v>1.1999999999999993</v>
      </c>
      <c r="J33" s="24">
        <f t="shared" si="5"/>
        <v>1.1099999999999994</v>
      </c>
      <c r="K33" s="24">
        <f t="shared" si="5"/>
        <v>1.1499999999999995</v>
      </c>
      <c r="L33" s="72">
        <f t="shared" si="5"/>
        <v>1.1400000000000001</v>
      </c>
      <c r="M33" s="71"/>
      <c r="N33" s="22">
        <f t="shared" si="6"/>
        <v>0.25</v>
      </c>
      <c r="O33" s="22">
        <f t="shared" si="6"/>
        <v>0.33000000000000007</v>
      </c>
      <c r="P33" s="22">
        <f t="shared" si="6"/>
        <v>0.29999999999999982</v>
      </c>
      <c r="Q33" s="22">
        <f t="shared" si="6"/>
        <v>0.34999999999999964</v>
      </c>
      <c r="R33" s="22">
        <f t="shared" si="6"/>
        <v>0.40000000000000036</v>
      </c>
      <c r="S33" s="22">
        <f t="shared" si="6"/>
        <v>0.42999999999999972</v>
      </c>
      <c r="T33" s="22">
        <f t="shared" si="6"/>
        <v>0.41999999999999993</v>
      </c>
      <c r="U33" s="22">
        <f t="shared" si="6"/>
        <v>0.28999999999999915</v>
      </c>
      <c r="V33" s="22">
        <f t="shared" si="6"/>
        <v>0.35000000000000053</v>
      </c>
      <c r="W33" s="70">
        <f t="shared" si="6"/>
        <v>0.29999999999999982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0.41000000000000014</v>
      </c>
      <c r="C34" s="54">
        <f t="shared" si="4"/>
        <v>0.44000000000000039</v>
      </c>
      <c r="D34" s="54">
        <f t="shared" si="4"/>
        <v>0.41000000000000014</v>
      </c>
      <c r="E34" s="54">
        <f t="shared" si="4"/>
        <v>0.41000000000000014</v>
      </c>
      <c r="F34" s="56">
        <f t="shared" si="4"/>
        <v>0.41000000000000014</v>
      </c>
      <c r="G34" s="71"/>
      <c r="H34" s="24">
        <f t="shared" si="5"/>
        <v>1.0200000000000005</v>
      </c>
      <c r="I34" s="24">
        <f t="shared" si="5"/>
        <v>1.0999999999999996</v>
      </c>
      <c r="J34" s="24">
        <f t="shared" si="5"/>
        <v>1.0699999999999994</v>
      </c>
      <c r="K34" s="24">
        <f t="shared" si="5"/>
        <v>1.0899999999999999</v>
      </c>
      <c r="L34" s="72">
        <f t="shared" si="5"/>
        <v>1.0599999999999996</v>
      </c>
      <c r="M34" s="71"/>
      <c r="N34" s="22">
        <f t="shared" si="6"/>
        <v>0.21999999999999975</v>
      </c>
      <c r="O34" s="22">
        <f t="shared" si="6"/>
        <v>0.41000000000000014</v>
      </c>
      <c r="P34" s="22">
        <f t="shared" si="6"/>
        <v>0.32000000000000028</v>
      </c>
      <c r="Q34" s="22">
        <f t="shared" si="6"/>
        <v>0.33999999999999986</v>
      </c>
      <c r="R34" s="22">
        <f t="shared" si="6"/>
        <v>0.41000000000000014</v>
      </c>
      <c r="S34" s="22">
        <f t="shared" si="6"/>
        <v>0.36000000000000032</v>
      </c>
      <c r="T34" s="22">
        <f t="shared" si="6"/>
        <v>0.29999999999999982</v>
      </c>
      <c r="U34" s="22">
        <f t="shared" si="6"/>
        <v>0.38999999999999968</v>
      </c>
      <c r="V34" s="22">
        <f t="shared" si="6"/>
        <v>0.34000000000000075</v>
      </c>
      <c r="W34" s="70">
        <f t="shared" si="6"/>
        <v>0.37999999999999989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0.45999999999999996</v>
      </c>
      <c r="C35" s="54">
        <f t="shared" si="4"/>
        <v>0.40999999999999925</v>
      </c>
      <c r="D35" s="54">
        <f t="shared" si="4"/>
        <v>0.38999999999999968</v>
      </c>
      <c r="E35" s="54">
        <f t="shared" si="4"/>
        <v>0.41000000000000014</v>
      </c>
      <c r="F35" s="56">
        <f t="shared" si="4"/>
        <v>0.45999999999999996</v>
      </c>
      <c r="G35" s="71"/>
      <c r="H35" s="24">
        <f t="shared" si="5"/>
        <v>1.1299999999999999</v>
      </c>
      <c r="I35" s="24">
        <f t="shared" si="5"/>
        <v>1.1200000000000001</v>
      </c>
      <c r="J35" s="24">
        <f t="shared" si="5"/>
        <v>1.0700000000000003</v>
      </c>
      <c r="K35" s="24">
        <f t="shared" si="5"/>
        <v>1.1200000000000001</v>
      </c>
      <c r="L35" s="72">
        <f t="shared" si="5"/>
        <v>1.0499999999999998</v>
      </c>
      <c r="M35" s="71"/>
      <c r="N35" s="22">
        <f t="shared" si="6"/>
        <v>0.33999999999999986</v>
      </c>
      <c r="O35" s="22">
        <f t="shared" si="6"/>
        <v>0.33000000000000007</v>
      </c>
      <c r="P35" s="22">
        <f t="shared" si="6"/>
        <v>0.33000000000000007</v>
      </c>
      <c r="Q35" s="22">
        <f t="shared" si="6"/>
        <v>0.34999999999999964</v>
      </c>
      <c r="R35" s="22">
        <f t="shared" si="6"/>
        <v>0.46999999999999975</v>
      </c>
      <c r="S35" s="22">
        <f t="shared" si="6"/>
        <v>0.38999999999999968</v>
      </c>
      <c r="T35" s="22">
        <f t="shared" si="6"/>
        <v>0.47000000000000064</v>
      </c>
      <c r="U35" s="22">
        <f t="shared" si="6"/>
        <v>0.34999999999999964</v>
      </c>
      <c r="V35" s="22">
        <f t="shared" si="6"/>
        <v>0.5</v>
      </c>
      <c r="W35" s="70">
        <f t="shared" si="6"/>
        <v>0.42999999999999972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0.45000000000000018</v>
      </c>
      <c r="C36" s="54">
        <f t="shared" si="4"/>
        <v>0.37999999999999989</v>
      </c>
      <c r="D36" s="54">
        <f t="shared" si="4"/>
        <v>0.38999999999999968</v>
      </c>
      <c r="E36" s="54">
        <f t="shared" si="4"/>
        <v>0.38999999999999968</v>
      </c>
      <c r="F36" s="56">
        <f t="shared" si="4"/>
        <v>0.44000000000000039</v>
      </c>
      <c r="G36" s="71" t="s">
        <v>55</v>
      </c>
      <c r="H36" s="24">
        <f t="shared" si="5"/>
        <v>1.3700000000000006</v>
      </c>
      <c r="I36" s="24">
        <f t="shared" si="5"/>
        <v>1.4499999999999997</v>
      </c>
      <c r="J36" s="24">
        <f t="shared" si="5"/>
        <v>1.4299999999999997</v>
      </c>
      <c r="K36" s="24">
        <f t="shared" si="5"/>
        <v>1.4500000000000002</v>
      </c>
      <c r="L36" s="72">
        <f t="shared" si="5"/>
        <v>1.3500000000000005</v>
      </c>
      <c r="M36" s="71" t="s">
        <v>57</v>
      </c>
      <c r="N36" s="22">
        <f t="shared" si="6"/>
        <v>0.38999999999999968</v>
      </c>
      <c r="O36" s="22">
        <f t="shared" si="6"/>
        <v>0.34000000000000075</v>
      </c>
      <c r="P36" s="22">
        <f t="shared" si="6"/>
        <v>0.33999999999999986</v>
      </c>
      <c r="Q36" s="22">
        <f t="shared" si="6"/>
        <v>0.32999999999999918</v>
      </c>
      <c r="R36" s="22">
        <f t="shared" si="6"/>
        <v>0.39000000000000057</v>
      </c>
      <c r="S36" s="22">
        <f t="shared" si="6"/>
        <v>0.4399999999999995</v>
      </c>
      <c r="T36" s="22">
        <f t="shared" si="6"/>
        <v>0.25999999999999979</v>
      </c>
      <c r="U36" s="22">
        <f t="shared" si="6"/>
        <v>0.35000000000000053</v>
      </c>
      <c r="V36" s="22">
        <f t="shared" si="6"/>
        <v>0.27999999999999936</v>
      </c>
      <c r="W36" s="70">
        <f t="shared" si="6"/>
        <v>0.29999999999999982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0.39000000000000057</v>
      </c>
      <c r="C37" s="54">
        <f t="shared" si="4"/>
        <v>0.41000000000000014</v>
      </c>
      <c r="D37" s="54">
        <f t="shared" si="4"/>
        <v>0.37000000000000011</v>
      </c>
      <c r="E37" s="54">
        <f t="shared" si="4"/>
        <v>0.42999999999999972</v>
      </c>
      <c r="F37" s="56">
        <f t="shared" si="4"/>
        <v>0.41999999999999993</v>
      </c>
      <c r="G37" s="71"/>
      <c r="H37" s="24">
        <f t="shared" si="5"/>
        <v>1.48</v>
      </c>
      <c r="I37" s="24">
        <f t="shared" si="5"/>
        <v>1.4700000000000002</v>
      </c>
      <c r="J37" s="24">
        <f t="shared" si="5"/>
        <v>1.5399999999999996</v>
      </c>
      <c r="K37" s="24">
        <f t="shared" si="5"/>
        <v>1.4399999999999995</v>
      </c>
      <c r="L37" s="72">
        <f t="shared" si="5"/>
        <v>1.3800000000000003</v>
      </c>
      <c r="M37" s="71"/>
      <c r="N37" s="22">
        <f t="shared" si="6"/>
        <v>0.21999999999999975</v>
      </c>
      <c r="O37" s="22">
        <f t="shared" si="6"/>
        <v>0.34999999999999964</v>
      </c>
      <c r="P37" s="22">
        <f t="shared" si="6"/>
        <v>0.27999999999999936</v>
      </c>
      <c r="Q37" s="22">
        <f t="shared" si="6"/>
        <v>0.3100000000000005</v>
      </c>
      <c r="R37" s="22">
        <f t="shared" si="6"/>
        <v>0.41999999999999993</v>
      </c>
      <c r="S37" s="22">
        <f t="shared" si="6"/>
        <v>0.5</v>
      </c>
      <c r="T37" s="22">
        <f t="shared" si="6"/>
        <v>0.33999999999999986</v>
      </c>
      <c r="U37" s="22">
        <f t="shared" si="6"/>
        <v>0.27999999999999936</v>
      </c>
      <c r="V37" s="22">
        <f t="shared" si="6"/>
        <v>0.24000000000000021</v>
      </c>
      <c r="W37" s="70">
        <f t="shared" si="6"/>
        <v>0.25999999999999979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0.4300000000000006</v>
      </c>
      <c r="C38" s="54">
        <f t="shared" si="4"/>
        <v>0.47000000000000064</v>
      </c>
      <c r="D38" s="54">
        <f t="shared" si="4"/>
        <v>0.41999999999999993</v>
      </c>
      <c r="E38" s="54">
        <f t="shared" si="4"/>
        <v>0.46999999999999975</v>
      </c>
      <c r="F38" s="56">
        <f t="shared" si="4"/>
        <v>0.45999999999999996</v>
      </c>
      <c r="G38" s="71"/>
      <c r="H38" s="24">
        <f t="shared" si="5"/>
        <v>1.4699999999999998</v>
      </c>
      <c r="I38" s="24">
        <f t="shared" si="5"/>
        <v>1.3900000000000001</v>
      </c>
      <c r="J38" s="24">
        <f t="shared" si="5"/>
        <v>1.4299999999999997</v>
      </c>
      <c r="K38" s="24">
        <f t="shared" si="5"/>
        <v>1.4399999999999995</v>
      </c>
      <c r="L38" s="72">
        <f t="shared" si="5"/>
        <v>1.4499999999999997</v>
      </c>
      <c r="M38" s="71"/>
      <c r="N38" s="22">
        <f t="shared" si="6"/>
        <v>0.41000000000000014</v>
      </c>
      <c r="O38" s="22">
        <f t="shared" si="6"/>
        <v>0.33000000000000007</v>
      </c>
      <c r="P38" s="22">
        <f t="shared" si="6"/>
        <v>0.33999999999999986</v>
      </c>
      <c r="Q38" s="22">
        <f t="shared" si="6"/>
        <v>0.26000000000000068</v>
      </c>
      <c r="R38" s="22">
        <f t="shared" si="6"/>
        <v>0.29000000000000004</v>
      </c>
      <c r="S38" s="22">
        <f t="shared" si="6"/>
        <v>0.4300000000000006</v>
      </c>
      <c r="T38" s="22">
        <f t="shared" si="6"/>
        <v>0.35000000000000053</v>
      </c>
      <c r="U38" s="22">
        <f t="shared" si="6"/>
        <v>0.30999999999999961</v>
      </c>
      <c r="V38" s="22">
        <f t="shared" si="6"/>
        <v>0.25</v>
      </c>
      <c r="W38" s="70">
        <f t="shared" si="6"/>
        <v>0.24000000000000021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0.44000000000000039</v>
      </c>
      <c r="C39" s="54">
        <f t="shared" si="4"/>
        <v>0.41000000000000014</v>
      </c>
      <c r="D39" s="54">
        <f t="shared" si="4"/>
        <v>0.49000000000000021</v>
      </c>
      <c r="E39" s="54">
        <f t="shared" si="4"/>
        <v>0.33000000000000007</v>
      </c>
      <c r="F39" s="56">
        <f t="shared" si="4"/>
        <v>0.4399999999999995</v>
      </c>
      <c r="G39" s="71"/>
      <c r="H39" s="24">
        <f t="shared" si="5"/>
        <v>1.4000000000000004</v>
      </c>
      <c r="I39" s="24">
        <f t="shared" si="5"/>
        <v>1.46</v>
      </c>
      <c r="J39" s="24">
        <f t="shared" si="5"/>
        <v>1.46</v>
      </c>
      <c r="K39" s="24">
        <f t="shared" si="5"/>
        <v>1.44</v>
      </c>
      <c r="L39" s="72">
        <f t="shared" si="5"/>
        <v>1.4100000000000001</v>
      </c>
      <c r="M39" s="71"/>
      <c r="N39" s="22">
        <f t="shared" si="6"/>
        <v>0.29000000000000004</v>
      </c>
      <c r="O39" s="22">
        <f t="shared" si="6"/>
        <v>0.36000000000000032</v>
      </c>
      <c r="P39" s="22">
        <f t="shared" si="6"/>
        <v>0.29000000000000004</v>
      </c>
      <c r="Q39" s="22">
        <f t="shared" si="6"/>
        <v>0.38999999999999968</v>
      </c>
      <c r="R39" s="22">
        <f t="shared" si="6"/>
        <v>0.32000000000000028</v>
      </c>
      <c r="S39" s="22">
        <f t="shared" si="6"/>
        <v>0.41999999999999993</v>
      </c>
      <c r="T39" s="22">
        <f t="shared" si="6"/>
        <v>0.25</v>
      </c>
      <c r="U39" s="22">
        <f t="shared" si="6"/>
        <v>0.33999999999999986</v>
      </c>
      <c r="V39" s="22">
        <f t="shared" si="6"/>
        <v>0.25</v>
      </c>
      <c r="W39" s="70">
        <f t="shared" si="6"/>
        <v>0.20999999999999996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0.45000000000000018</v>
      </c>
      <c r="C40" s="58">
        <f t="shared" si="4"/>
        <v>0.41000000000000014</v>
      </c>
      <c r="D40" s="58">
        <f t="shared" si="4"/>
        <v>0.37000000000000011</v>
      </c>
      <c r="E40" s="58">
        <f t="shared" si="4"/>
        <v>0.42999999999999972</v>
      </c>
      <c r="F40" s="59">
        <f t="shared" si="4"/>
        <v>0.48999999999999932</v>
      </c>
      <c r="G40" s="73"/>
      <c r="H40" s="36">
        <f t="shared" si="5"/>
        <v>1.4100000000000006</v>
      </c>
      <c r="I40" s="36">
        <f t="shared" si="5"/>
        <v>1.5400000000000005</v>
      </c>
      <c r="J40" s="36">
        <f t="shared" si="5"/>
        <v>1.4500000000000002</v>
      </c>
      <c r="K40" s="36">
        <f t="shared" si="5"/>
        <v>1.4500000000000006</v>
      </c>
      <c r="L40" s="74">
        <f t="shared" si="5"/>
        <v>1.2599999999999998</v>
      </c>
      <c r="M40" s="73"/>
      <c r="N40" s="36">
        <f t="shared" si="6"/>
        <v>0.30999999999999961</v>
      </c>
      <c r="O40" s="36">
        <f t="shared" si="6"/>
        <v>0.37999999999999989</v>
      </c>
      <c r="P40" s="36">
        <f t="shared" si="6"/>
        <v>0.21999999999999975</v>
      </c>
      <c r="Q40" s="36">
        <f t="shared" si="6"/>
        <v>0.30999999999999961</v>
      </c>
      <c r="R40" s="36">
        <f t="shared" si="6"/>
        <v>0.27000000000000046</v>
      </c>
      <c r="S40" s="36">
        <f t="shared" si="6"/>
        <v>0.3100000000000005</v>
      </c>
      <c r="T40" s="36">
        <f t="shared" si="6"/>
        <v>0.25</v>
      </c>
      <c r="U40" s="36">
        <f t="shared" si="6"/>
        <v>0.21999999999999975</v>
      </c>
      <c r="V40" s="36">
        <f t="shared" si="6"/>
        <v>0.25</v>
      </c>
      <c r="W40" s="74">
        <f t="shared" si="6"/>
        <v>0.19000000000000039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0.41280000000000017</v>
      </c>
      <c r="C41" s="64" t="s">
        <v>51</v>
      </c>
      <c r="D41" s="60">
        <f>MAX(B31:F35)-MIN(B31:F35)</f>
        <v>0.10999999999999943</v>
      </c>
      <c r="E41" s="64" t="s">
        <v>50</v>
      </c>
      <c r="F41" s="61">
        <f>B41/(0.975/E26)</f>
        <v>0.71975384615384652</v>
      </c>
      <c r="G41" s="82" t="s">
        <v>65</v>
      </c>
      <c r="H41" s="60">
        <f>AVERAGE(H31:L35)</f>
        <v>1.1232</v>
      </c>
      <c r="I41" s="64" t="s">
        <v>51</v>
      </c>
      <c r="J41" s="60">
        <f>MAX(H31:L35)-MIN(H31:L35)</f>
        <v>0.24000000000000021</v>
      </c>
      <c r="K41" s="64" t="s">
        <v>50</v>
      </c>
      <c r="L41" s="61">
        <f>H41/(1.944/K26)</f>
        <v>0.80888888888888888</v>
      </c>
      <c r="M41" s="82" t="s">
        <v>65</v>
      </c>
      <c r="N41" s="60">
        <f>AVERAGE(N31:W35)</f>
        <v>0.36319999999999991</v>
      </c>
      <c r="O41" s="64" t="s">
        <v>51</v>
      </c>
      <c r="P41" s="60">
        <f>MAX(N31:W35)-MIN(N31:W35)</f>
        <v>0.28000000000000025</v>
      </c>
      <c r="Q41" s="64" t="s">
        <v>50</v>
      </c>
      <c r="R41" s="78">
        <f>N41/(0.975/Q26)</f>
        <v>0.55876923076923057</v>
      </c>
      <c r="S41" s="79" t="s">
        <v>60</v>
      </c>
      <c r="T41" s="80">
        <f>1-(P41/2*N41)</f>
        <v>0.949152</v>
      </c>
      <c r="U41" s="84" t="s">
        <v>62</v>
      </c>
      <c r="V41" s="86">
        <f>MAX(N31:W40)-MIN(N31:W40)</f>
        <v>0.30999999999999961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0.42650000000000005</v>
      </c>
      <c r="C42" s="65" t="s">
        <v>51</v>
      </c>
      <c r="D42" s="62">
        <f>MAX(B36:F40)-MIN(B36:F40)</f>
        <v>0.16000000000000014</v>
      </c>
      <c r="E42" s="65" t="s">
        <v>50</v>
      </c>
      <c r="F42" s="63">
        <f>B42/(0.975/E26)</f>
        <v>0.74364102564102574</v>
      </c>
      <c r="G42" s="83" t="s">
        <v>64</v>
      </c>
      <c r="H42" s="62">
        <f>AVERAGE(H37:L40)</f>
        <v>1.4385000000000001</v>
      </c>
      <c r="I42" s="65" t="s">
        <v>51</v>
      </c>
      <c r="J42" s="62">
        <f>MAX(H36:L40)-MIN(H36:L40)</f>
        <v>0.28000000000000069</v>
      </c>
      <c r="K42" s="65" t="s">
        <v>50</v>
      </c>
      <c r="L42" s="63">
        <f>H42/(1.944/K26)</f>
        <v>1.035956790123457</v>
      </c>
      <c r="M42" s="83" t="s">
        <v>64</v>
      </c>
      <c r="N42" s="62">
        <f>AVERAGE(N37:W40)</f>
        <v>0.30599999999999994</v>
      </c>
      <c r="O42" s="65" t="s">
        <v>51</v>
      </c>
      <c r="P42" s="62">
        <f>MAX(N36:W40)-MIN(N36:W40)</f>
        <v>0.30999999999999961</v>
      </c>
      <c r="Q42" s="65" t="s">
        <v>50</v>
      </c>
      <c r="R42" s="75">
        <f>N42/(0.975/Q26)</f>
        <v>0.47076923076923066</v>
      </c>
      <c r="S42" s="76" t="s">
        <v>60</v>
      </c>
      <c r="T42" s="81">
        <f>1-(P42/2*N42)</f>
        <v>0.95257000000000003</v>
      </c>
      <c r="U42" s="85" t="s">
        <v>63</v>
      </c>
      <c r="V42" s="87">
        <f>1-(V41/2*AVERAGE(N41:N42))</f>
        <v>0.94813700000000012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59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  <mergeCell ref="AI1:AN1"/>
    <mergeCell ref="AK24:AL24"/>
    <mergeCell ref="AM24:AN24"/>
    <mergeCell ref="AK25:AL25"/>
    <mergeCell ref="AM25:AN25"/>
    <mergeCell ref="AK26:AL26"/>
    <mergeCell ref="AM26:AN26"/>
    <mergeCell ref="AK27:AL27"/>
    <mergeCell ref="AM27:AN27"/>
    <mergeCell ref="AI28:AJ28"/>
    <mergeCell ref="AK28:AN28"/>
  </mergeCells>
  <phoneticPr fontId="16" type="noConversion"/>
  <conditionalFormatting sqref="E25">
    <cfRule type="cellIs" dxfId="371" priority="9" operator="notBetween">
      <formula>0.2</formula>
      <formula>0.404</formula>
    </cfRule>
  </conditionalFormatting>
  <conditionalFormatting sqref="E27">
    <cfRule type="cellIs" dxfId="370" priority="10" operator="notBetween">
      <formula>0.38</formula>
      <formula>0.72</formula>
    </cfRule>
  </conditionalFormatting>
  <conditionalFormatting sqref="K25">
    <cfRule type="cellIs" dxfId="369" priority="8" operator="notBetween">
      <formula>0.77</formula>
      <formula>0.91</formula>
    </cfRule>
  </conditionalFormatting>
  <conditionalFormatting sqref="K27">
    <cfRule type="cellIs" dxfId="368" priority="7" operator="notBetween">
      <formula>0.68</formula>
      <formula>0.82</formula>
    </cfRule>
  </conditionalFormatting>
  <conditionalFormatting sqref="Q25">
    <cfRule type="cellIs" dxfId="367" priority="5" operator="notBetween">
      <formula>0.77</formula>
      <formula>0.91</formula>
    </cfRule>
  </conditionalFormatting>
  <conditionalFormatting sqref="Q27:R27">
    <cfRule type="cellIs" dxfId="366" priority="4" operator="notBetween">
      <formula>0.38</formula>
      <formula>0.72</formula>
    </cfRule>
  </conditionalFormatting>
  <conditionalFormatting sqref="AB25">
    <cfRule type="cellIs" dxfId="365" priority="6" operator="notBetween">
      <formula>0.77</formula>
      <formula>0.91</formula>
    </cfRule>
  </conditionalFormatting>
  <conditionalFormatting sqref="AB27:AC27">
    <cfRule type="cellIs" dxfId="364" priority="3" operator="notBetween">
      <formula>0.68</formula>
      <formula>0.82</formula>
    </cfRule>
  </conditionalFormatting>
  <conditionalFormatting sqref="AM25">
    <cfRule type="cellIs" dxfId="363" priority="1" operator="notBetween">
      <formula>0.2</formula>
      <formula>0.404</formula>
    </cfRule>
  </conditionalFormatting>
  <conditionalFormatting sqref="AM27">
    <cfRule type="cellIs" dxfId="362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313A-A394-4CB7-978A-852944AA1C02}">
  <dimension ref="A1:AH43"/>
  <sheetViews>
    <sheetView topLeftCell="C1" zoomScale="120" zoomScaleNormal="120" workbookViewId="0">
      <selection activeCell="N3" sqref="N3:W22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5.17</v>
      </c>
      <c r="C3" s="20">
        <v>5.2</v>
      </c>
      <c r="D3" s="20">
        <v>5.23</v>
      </c>
      <c r="E3" s="20">
        <v>5.14</v>
      </c>
      <c r="F3" s="30">
        <v>5.0599999999999996</v>
      </c>
      <c r="G3" s="23" t="s">
        <v>3</v>
      </c>
      <c r="H3" s="20">
        <v>5.09</v>
      </c>
      <c r="I3" s="20">
        <v>5.0999999999999996</v>
      </c>
      <c r="J3" s="20">
        <v>5.23</v>
      </c>
      <c r="K3" s="20">
        <v>5.27</v>
      </c>
      <c r="L3" s="30">
        <v>5.2</v>
      </c>
      <c r="M3" s="23" t="s">
        <v>3</v>
      </c>
      <c r="N3" s="20">
        <v>5.54</v>
      </c>
      <c r="O3" s="20">
        <v>5.65</v>
      </c>
      <c r="P3" s="20">
        <v>5.87</v>
      </c>
      <c r="Q3" s="20">
        <v>5.81</v>
      </c>
      <c r="R3" s="20">
        <v>5.79</v>
      </c>
      <c r="S3" s="20">
        <v>5.75</v>
      </c>
      <c r="T3" s="20">
        <v>5.5</v>
      </c>
      <c r="U3" s="20">
        <v>5.41</v>
      </c>
      <c r="V3" s="20">
        <v>5.51</v>
      </c>
      <c r="W3" s="30">
        <v>5.48</v>
      </c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5.17</v>
      </c>
      <c r="C4" s="11">
        <v>5.24</v>
      </c>
      <c r="D4" s="11">
        <v>5.34</v>
      </c>
      <c r="E4" s="11">
        <v>5.13</v>
      </c>
      <c r="F4" s="29">
        <v>5.0999999999999996</v>
      </c>
      <c r="G4" s="25"/>
      <c r="H4" s="20">
        <v>5.14</v>
      </c>
      <c r="I4" s="11">
        <v>5.16</v>
      </c>
      <c r="J4" s="11">
        <v>5.24</v>
      </c>
      <c r="K4" s="11">
        <v>5.27</v>
      </c>
      <c r="L4" s="29">
        <v>5.2</v>
      </c>
      <c r="M4" s="25"/>
      <c r="N4" s="20">
        <v>5.43</v>
      </c>
      <c r="O4" s="11">
        <v>5.66</v>
      </c>
      <c r="P4" s="11">
        <v>5.82</v>
      </c>
      <c r="Q4" s="11">
        <v>5.82</v>
      </c>
      <c r="R4" s="11">
        <v>5.86</v>
      </c>
      <c r="S4" s="11">
        <v>5.77</v>
      </c>
      <c r="T4" s="11">
        <v>5.58</v>
      </c>
      <c r="U4" s="11">
        <v>5.47</v>
      </c>
      <c r="V4" s="11">
        <v>5.53</v>
      </c>
      <c r="W4" s="29">
        <v>5.45</v>
      </c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5.19</v>
      </c>
      <c r="C5" s="11">
        <v>5.26</v>
      </c>
      <c r="D5" s="11">
        <v>5.18</v>
      </c>
      <c r="E5" s="11">
        <v>5.07</v>
      </c>
      <c r="F5" s="29">
        <v>5.1100000000000003</v>
      </c>
      <c r="G5" s="25"/>
      <c r="H5" s="20">
        <v>5.08</v>
      </c>
      <c r="I5" s="11">
        <v>5.07</v>
      </c>
      <c r="J5" s="11">
        <v>5.27</v>
      </c>
      <c r="K5" s="11">
        <v>5.2</v>
      </c>
      <c r="L5" s="29">
        <v>5.16</v>
      </c>
      <c r="M5" s="25"/>
      <c r="N5" s="20">
        <v>5.46</v>
      </c>
      <c r="O5" s="11">
        <v>5.65</v>
      </c>
      <c r="P5" s="11">
        <v>5.84</v>
      </c>
      <c r="Q5" s="11">
        <v>5.81</v>
      </c>
      <c r="R5" s="11">
        <v>5.79</v>
      </c>
      <c r="S5" s="11">
        <v>5.79</v>
      </c>
      <c r="T5" s="11">
        <v>5.6</v>
      </c>
      <c r="U5" s="11">
        <v>5.36</v>
      </c>
      <c r="V5" s="11">
        <v>5.45</v>
      </c>
      <c r="W5" s="29">
        <v>5.52</v>
      </c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5.17</v>
      </c>
      <c r="C6" s="11">
        <v>5.27</v>
      </c>
      <c r="D6" s="11">
        <v>5.12</v>
      </c>
      <c r="E6" s="11">
        <v>4.99</v>
      </c>
      <c r="F6" s="29">
        <v>5</v>
      </c>
      <c r="G6" s="25"/>
      <c r="H6" s="20">
        <v>4.93</v>
      </c>
      <c r="I6" s="11">
        <v>5.07</v>
      </c>
      <c r="J6" s="11">
        <v>5.21</v>
      </c>
      <c r="K6" s="11">
        <v>5.24</v>
      </c>
      <c r="L6" s="29">
        <v>5.18</v>
      </c>
      <c r="M6" s="25"/>
      <c r="N6" s="20">
        <v>5.48</v>
      </c>
      <c r="O6" s="11">
        <v>5.75</v>
      </c>
      <c r="P6" s="11">
        <v>5.81</v>
      </c>
      <c r="Q6" s="11">
        <v>5.82</v>
      </c>
      <c r="R6" s="11">
        <v>5.76</v>
      </c>
      <c r="S6" s="11">
        <v>5.77</v>
      </c>
      <c r="T6" s="11">
        <v>5.63</v>
      </c>
      <c r="U6" s="11">
        <v>5.47</v>
      </c>
      <c r="V6" s="11">
        <v>5.47</v>
      </c>
      <c r="W6" s="29">
        <v>5.45</v>
      </c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5.13</v>
      </c>
      <c r="C7" s="11">
        <v>5.21</v>
      </c>
      <c r="D7" s="11">
        <v>5.14</v>
      </c>
      <c r="E7" s="11">
        <v>5.08</v>
      </c>
      <c r="F7" s="29">
        <v>5.0199999999999996</v>
      </c>
      <c r="G7" s="25"/>
      <c r="H7" s="20">
        <v>5.0999999999999996</v>
      </c>
      <c r="I7" s="11">
        <v>5.07</v>
      </c>
      <c r="J7" s="11">
        <v>5.24</v>
      </c>
      <c r="K7" s="11">
        <v>5.2</v>
      </c>
      <c r="L7" s="29">
        <v>5.19</v>
      </c>
      <c r="M7" s="25"/>
      <c r="N7" s="20">
        <v>5.49</v>
      </c>
      <c r="O7" s="11">
        <v>5.6</v>
      </c>
      <c r="P7" s="11">
        <v>5.79</v>
      </c>
      <c r="Q7" s="11">
        <v>5.82</v>
      </c>
      <c r="R7" s="11">
        <v>5.77</v>
      </c>
      <c r="S7" s="11">
        <v>5.8</v>
      </c>
      <c r="T7" s="11">
        <v>5.47</v>
      </c>
      <c r="U7" s="11">
        <v>5.32</v>
      </c>
      <c r="V7" s="11">
        <v>5.46</v>
      </c>
      <c r="W7" s="29">
        <v>5.42</v>
      </c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5.17</v>
      </c>
      <c r="C8" s="11">
        <v>5.24</v>
      </c>
      <c r="D8" s="11">
        <v>5.16</v>
      </c>
      <c r="E8" s="11">
        <v>4.9400000000000004</v>
      </c>
      <c r="F8" s="29">
        <v>4.95</v>
      </c>
      <c r="G8" s="25" t="s">
        <v>4</v>
      </c>
      <c r="H8" s="11">
        <v>4.82</v>
      </c>
      <c r="I8" s="11">
        <v>4.88</v>
      </c>
      <c r="J8" s="11">
        <v>5.16</v>
      </c>
      <c r="K8" s="11">
        <v>5.32</v>
      </c>
      <c r="L8" s="29">
        <v>5.36</v>
      </c>
      <c r="M8" s="25" t="s">
        <v>4</v>
      </c>
      <c r="N8" s="11">
        <v>5.67</v>
      </c>
      <c r="O8" s="11">
        <v>5.76</v>
      </c>
      <c r="P8" s="11">
        <v>5.84</v>
      </c>
      <c r="Q8" s="11">
        <v>5.66</v>
      </c>
      <c r="R8" s="11">
        <v>5.71</v>
      </c>
      <c r="S8" s="11">
        <v>5.6</v>
      </c>
      <c r="T8" s="11">
        <v>5.6</v>
      </c>
      <c r="U8" s="11">
        <v>5.62</v>
      </c>
      <c r="V8" s="11">
        <v>5.57</v>
      </c>
      <c r="W8" s="29">
        <v>5.57</v>
      </c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5.22</v>
      </c>
      <c r="C9" s="11">
        <v>5.37</v>
      </c>
      <c r="D9" s="11">
        <v>5.29</v>
      </c>
      <c r="E9" s="11">
        <v>4.99</v>
      </c>
      <c r="F9" s="29">
        <v>4.82</v>
      </c>
      <c r="G9" s="31"/>
      <c r="H9" s="11">
        <v>4.7</v>
      </c>
      <c r="I9" s="11">
        <v>4.91</v>
      </c>
      <c r="J9" s="11">
        <v>5.2</v>
      </c>
      <c r="K9" s="11">
        <v>5.43</v>
      </c>
      <c r="L9" s="29">
        <v>5.23</v>
      </c>
      <c r="M9" s="31"/>
      <c r="N9" s="11">
        <v>5.73</v>
      </c>
      <c r="O9" s="11">
        <v>5.83</v>
      </c>
      <c r="P9" s="11">
        <v>5.85</v>
      </c>
      <c r="Q9" s="11">
        <v>5.79</v>
      </c>
      <c r="R9" s="11">
        <v>5.81</v>
      </c>
      <c r="S9" s="11">
        <v>5.7</v>
      </c>
      <c r="T9" s="11">
        <v>5.62</v>
      </c>
      <c r="U9" s="11">
        <v>5.75</v>
      </c>
      <c r="V9" s="11">
        <v>5.62</v>
      </c>
      <c r="W9" s="29">
        <v>5.61</v>
      </c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5.3</v>
      </c>
      <c r="C10" s="32">
        <v>5.27</v>
      </c>
      <c r="D10" s="32">
        <v>5.26</v>
      </c>
      <c r="E10" s="32">
        <v>4.9800000000000004</v>
      </c>
      <c r="F10" s="34">
        <v>4.8</v>
      </c>
      <c r="G10" s="23"/>
      <c r="H10" s="32">
        <v>4.8899999999999997</v>
      </c>
      <c r="I10" s="32">
        <v>4.93</v>
      </c>
      <c r="J10" s="32">
        <v>5.21</v>
      </c>
      <c r="K10" s="32">
        <v>5.33</v>
      </c>
      <c r="L10" s="34">
        <v>5.24</v>
      </c>
      <c r="M10" s="23"/>
      <c r="N10" s="32">
        <v>5.64</v>
      </c>
      <c r="O10" s="32">
        <v>5.81</v>
      </c>
      <c r="P10" s="32">
        <v>5.82</v>
      </c>
      <c r="Q10" s="32">
        <v>5.82</v>
      </c>
      <c r="R10" s="32">
        <v>5.7</v>
      </c>
      <c r="S10" s="32">
        <v>5.62</v>
      </c>
      <c r="T10" s="32">
        <v>5.67</v>
      </c>
      <c r="U10" s="32">
        <v>5.67</v>
      </c>
      <c r="V10" s="32">
        <v>5.6</v>
      </c>
      <c r="W10" s="34">
        <v>5.58</v>
      </c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5.28</v>
      </c>
      <c r="C11" s="11">
        <v>5.31</v>
      </c>
      <c r="D11" s="11">
        <v>5.24</v>
      </c>
      <c r="E11" s="11">
        <v>4.91</v>
      </c>
      <c r="F11" s="29">
        <v>4.88</v>
      </c>
      <c r="G11" s="25"/>
      <c r="H11" s="11">
        <v>4.91</v>
      </c>
      <c r="I11" s="11">
        <v>4.97</v>
      </c>
      <c r="J11" s="11">
        <v>5.2</v>
      </c>
      <c r="K11" s="11">
        <v>5.3</v>
      </c>
      <c r="L11" s="29">
        <v>5.27</v>
      </c>
      <c r="M11" s="25"/>
      <c r="N11" s="11">
        <v>5.66</v>
      </c>
      <c r="O11" s="11">
        <v>5.76</v>
      </c>
      <c r="P11" s="11">
        <v>5.81</v>
      </c>
      <c r="Q11" s="11">
        <v>5.75</v>
      </c>
      <c r="R11" s="11">
        <v>5.62</v>
      </c>
      <c r="S11" s="11">
        <v>5.77</v>
      </c>
      <c r="T11" s="11">
        <v>5.64</v>
      </c>
      <c r="U11" s="11">
        <v>5.65</v>
      </c>
      <c r="V11" s="11">
        <v>5.65</v>
      </c>
      <c r="W11" s="29">
        <v>5.57</v>
      </c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5.17</v>
      </c>
      <c r="C12" s="21">
        <v>5.26</v>
      </c>
      <c r="D12" s="21">
        <v>5.18</v>
      </c>
      <c r="E12" s="21">
        <v>4.91</v>
      </c>
      <c r="F12" s="26">
        <v>4.8899999999999997</v>
      </c>
      <c r="G12" s="33"/>
      <c r="H12" s="21">
        <v>4.8600000000000003</v>
      </c>
      <c r="I12" s="21">
        <v>4.9400000000000004</v>
      </c>
      <c r="J12" s="21">
        <v>5.14</v>
      </c>
      <c r="K12" s="21">
        <v>5.25</v>
      </c>
      <c r="L12" s="26">
        <v>5.05</v>
      </c>
      <c r="M12" s="33"/>
      <c r="N12" s="21">
        <v>5.55</v>
      </c>
      <c r="O12" s="21">
        <v>5.74</v>
      </c>
      <c r="P12" s="21">
        <v>5.77</v>
      </c>
      <c r="Q12" s="21">
        <v>5.71</v>
      </c>
      <c r="R12" s="21">
        <v>5.54</v>
      </c>
      <c r="S12" s="21">
        <v>5.53</v>
      </c>
      <c r="T12" s="21">
        <v>5.54</v>
      </c>
      <c r="U12" s="21">
        <v>5.62</v>
      </c>
      <c r="V12" s="21">
        <v>5.61</v>
      </c>
      <c r="W12" s="26">
        <v>5.5</v>
      </c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4.8499999999999996</v>
      </c>
      <c r="C13" s="22">
        <v>4.9000000000000004</v>
      </c>
      <c r="D13" s="22">
        <v>4.95</v>
      </c>
      <c r="E13" s="22">
        <v>4.82</v>
      </c>
      <c r="F13" s="27">
        <v>4.76</v>
      </c>
      <c r="G13" s="23" t="s">
        <v>54</v>
      </c>
      <c r="H13" s="22">
        <v>3.68</v>
      </c>
      <c r="I13" s="22">
        <v>3.67</v>
      </c>
      <c r="J13" s="22">
        <v>3.75</v>
      </c>
      <c r="K13" s="22">
        <v>3.85</v>
      </c>
      <c r="L13" s="27">
        <v>3.84</v>
      </c>
      <c r="M13" s="23" t="s">
        <v>56</v>
      </c>
      <c r="N13" s="22">
        <v>5.2</v>
      </c>
      <c r="O13" s="22">
        <v>5.44</v>
      </c>
      <c r="P13" s="22">
        <v>5.57</v>
      </c>
      <c r="Q13" s="22">
        <v>5.55</v>
      </c>
      <c r="R13" s="22">
        <v>5.58</v>
      </c>
      <c r="S13" s="22">
        <v>5.44</v>
      </c>
      <c r="T13" s="22">
        <v>5.25</v>
      </c>
      <c r="U13" s="22">
        <v>5.16</v>
      </c>
      <c r="V13" s="22">
        <v>5.26</v>
      </c>
      <c r="W13" s="27">
        <v>5.18</v>
      </c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4.9400000000000004</v>
      </c>
      <c r="C14" s="24">
        <v>4.97</v>
      </c>
      <c r="D14" s="24">
        <v>4.99</v>
      </c>
      <c r="E14" s="24">
        <v>4.8600000000000003</v>
      </c>
      <c r="F14" s="28">
        <v>4.83</v>
      </c>
      <c r="G14" s="25"/>
      <c r="H14" s="24">
        <v>3.77</v>
      </c>
      <c r="I14" s="24">
        <v>3.77</v>
      </c>
      <c r="J14" s="24">
        <v>3.8</v>
      </c>
      <c r="K14" s="24">
        <v>3.8</v>
      </c>
      <c r="L14" s="28">
        <v>3.8</v>
      </c>
      <c r="M14" s="25"/>
      <c r="N14" s="24">
        <v>5.21</v>
      </c>
      <c r="O14" s="24">
        <v>5.46</v>
      </c>
      <c r="P14" s="24">
        <v>5.63</v>
      </c>
      <c r="Q14" s="24">
        <v>5.62</v>
      </c>
      <c r="R14" s="24">
        <v>5.63</v>
      </c>
      <c r="S14" s="24">
        <v>5.52</v>
      </c>
      <c r="T14" s="24">
        <v>5.29</v>
      </c>
      <c r="U14" s="24">
        <v>5.18</v>
      </c>
      <c r="V14" s="24">
        <v>5.25</v>
      </c>
      <c r="W14" s="28">
        <v>5.19</v>
      </c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4.93</v>
      </c>
      <c r="C15" s="24">
        <v>5.01</v>
      </c>
      <c r="D15" s="24">
        <v>4.8600000000000003</v>
      </c>
      <c r="E15" s="24">
        <v>4.74</v>
      </c>
      <c r="F15" s="28">
        <v>4.82</v>
      </c>
      <c r="G15" s="25"/>
      <c r="H15" s="24">
        <v>3.72</v>
      </c>
      <c r="I15" s="24">
        <v>3.72</v>
      </c>
      <c r="J15" s="24">
        <v>3.77</v>
      </c>
      <c r="K15" s="24">
        <v>3.86</v>
      </c>
      <c r="L15" s="28">
        <v>3.83</v>
      </c>
      <c r="M15" s="25"/>
      <c r="N15" s="24">
        <v>5.2</v>
      </c>
      <c r="O15" s="24">
        <v>5.47</v>
      </c>
      <c r="P15" s="24">
        <v>5.63</v>
      </c>
      <c r="Q15" s="24">
        <v>5.68</v>
      </c>
      <c r="R15" s="24">
        <v>5.61</v>
      </c>
      <c r="S15" s="24">
        <v>5.54</v>
      </c>
      <c r="T15" s="24">
        <v>5.33</v>
      </c>
      <c r="U15" s="24">
        <v>5.15</v>
      </c>
      <c r="V15" s="24">
        <v>5.19</v>
      </c>
      <c r="W15" s="28">
        <v>5.28</v>
      </c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4.8600000000000003</v>
      </c>
      <c r="C16" s="24">
        <v>4.91</v>
      </c>
      <c r="D16" s="24">
        <v>4.7699999999999996</v>
      </c>
      <c r="E16" s="24">
        <v>4.7699999999999996</v>
      </c>
      <c r="F16" s="28">
        <v>4.7</v>
      </c>
      <c r="G16" s="25"/>
      <c r="H16" s="24">
        <v>3.64</v>
      </c>
      <c r="I16" s="24">
        <v>3.71</v>
      </c>
      <c r="J16" s="24">
        <v>3.75</v>
      </c>
      <c r="K16" s="24">
        <v>3.8</v>
      </c>
      <c r="L16" s="28">
        <v>3.8</v>
      </c>
      <c r="M16" s="25"/>
      <c r="N16" s="24">
        <v>5.22</v>
      </c>
      <c r="O16" s="24">
        <v>5.46</v>
      </c>
      <c r="P16" s="24">
        <v>5.65</v>
      </c>
      <c r="Q16" s="24">
        <v>5.61</v>
      </c>
      <c r="R16" s="24">
        <v>5.65</v>
      </c>
      <c r="S16" s="24">
        <v>5.54</v>
      </c>
      <c r="T16" s="24">
        <v>5.31</v>
      </c>
      <c r="U16" s="24">
        <v>5.19</v>
      </c>
      <c r="V16" s="24">
        <v>5.23</v>
      </c>
      <c r="W16" s="28">
        <v>5.18</v>
      </c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4.82</v>
      </c>
      <c r="C17" s="24">
        <v>4.92</v>
      </c>
      <c r="D17" s="24">
        <v>4.83</v>
      </c>
      <c r="E17" s="24">
        <v>4.82</v>
      </c>
      <c r="F17" s="28">
        <v>4.78</v>
      </c>
      <c r="G17" s="25"/>
      <c r="H17" s="24">
        <v>3.65</v>
      </c>
      <c r="I17" s="24">
        <v>3.71</v>
      </c>
      <c r="J17" s="24">
        <v>3.78</v>
      </c>
      <c r="K17" s="24">
        <v>3.8</v>
      </c>
      <c r="L17" s="28">
        <v>3.79</v>
      </c>
      <c r="M17" s="25"/>
      <c r="N17" s="24">
        <v>5.16</v>
      </c>
      <c r="O17" s="24">
        <v>5.39</v>
      </c>
      <c r="P17" s="24">
        <v>5.57</v>
      </c>
      <c r="Q17" s="24">
        <v>5.62</v>
      </c>
      <c r="R17" s="24">
        <v>5.6</v>
      </c>
      <c r="S17" s="24">
        <v>5.48</v>
      </c>
      <c r="T17" s="24">
        <v>5.28</v>
      </c>
      <c r="U17" s="24">
        <v>5.14</v>
      </c>
      <c r="V17" s="24">
        <v>5.2</v>
      </c>
      <c r="W17" s="28">
        <v>5.2</v>
      </c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4.84</v>
      </c>
      <c r="C18" s="24">
        <v>4.96</v>
      </c>
      <c r="D18" s="24">
        <v>4.84</v>
      </c>
      <c r="E18" s="24">
        <v>4.53</v>
      </c>
      <c r="F18" s="28">
        <v>4.5599999999999996</v>
      </c>
      <c r="G18" s="25" t="s">
        <v>61</v>
      </c>
      <c r="H18" s="24">
        <v>3.72</v>
      </c>
      <c r="I18" s="24">
        <v>3.74</v>
      </c>
      <c r="J18" s="24">
        <v>3.96</v>
      </c>
      <c r="K18" s="24">
        <v>4.12</v>
      </c>
      <c r="L18" s="28">
        <v>4.1500000000000004</v>
      </c>
      <c r="M18" s="25" t="s">
        <v>57</v>
      </c>
      <c r="N18" s="24">
        <v>5.38</v>
      </c>
      <c r="O18" s="24">
        <v>5.56</v>
      </c>
      <c r="P18" s="24">
        <v>5.54</v>
      </c>
      <c r="Q18" s="24">
        <v>5.48</v>
      </c>
      <c r="R18" s="24">
        <v>5.51</v>
      </c>
      <c r="S18" s="24">
        <v>5.43</v>
      </c>
      <c r="T18" s="24">
        <v>5.42</v>
      </c>
      <c r="U18" s="24">
        <v>5.43</v>
      </c>
      <c r="V18" s="24">
        <v>5.37</v>
      </c>
      <c r="W18" s="28">
        <v>5.29</v>
      </c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4.92</v>
      </c>
      <c r="C19" s="24">
        <v>4.95</v>
      </c>
      <c r="D19" s="24">
        <v>4.9400000000000004</v>
      </c>
      <c r="E19" s="24">
        <v>4.63</v>
      </c>
      <c r="F19" s="28">
        <v>4.5199999999999996</v>
      </c>
      <c r="G19" s="25"/>
      <c r="H19" s="24">
        <v>3.51</v>
      </c>
      <c r="I19" s="24">
        <v>3.67</v>
      </c>
      <c r="J19" s="24">
        <v>4.0199999999999996</v>
      </c>
      <c r="K19" s="24">
        <v>4.22</v>
      </c>
      <c r="L19" s="28">
        <v>4.0999999999999996</v>
      </c>
      <c r="M19" s="25"/>
      <c r="N19" s="24">
        <v>5.4</v>
      </c>
      <c r="O19" s="24">
        <v>5.58</v>
      </c>
      <c r="P19" s="24">
        <v>5.64</v>
      </c>
      <c r="Q19" s="24">
        <v>5.6</v>
      </c>
      <c r="R19" s="24">
        <v>5.47</v>
      </c>
      <c r="S19" s="24">
        <v>5.47</v>
      </c>
      <c r="T19" s="24">
        <v>5.36</v>
      </c>
      <c r="U19" s="24">
        <v>5.46</v>
      </c>
      <c r="V19" s="24">
        <v>5.39</v>
      </c>
      <c r="W19" s="28">
        <v>5.36</v>
      </c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4.92</v>
      </c>
      <c r="C20" s="24">
        <v>4.8899999999999997</v>
      </c>
      <c r="D20" s="24">
        <v>4.8600000000000003</v>
      </c>
      <c r="E20" s="24">
        <v>4.59</v>
      </c>
      <c r="F20" s="28">
        <v>4.4800000000000004</v>
      </c>
      <c r="G20" s="25"/>
      <c r="H20" s="24">
        <v>3.57</v>
      </c>
      <c r="I20" s="24">
        <v>3.68</v>
      </c>
      <c r="J20" s="24">
        <v>4.05</v>
      </c>
      <c r="K20" s="24">
        <v>4.13</v>
      </c>
      <c r="L20" s="28">
        <v>3.99</v>
      </c>
      <c r="M20" s="25"/>
      <c r="N20" s="24">
        <v>5.36</v>
      </c>
      <c r="O20" s="24">
        <v>5.55</v>
      </c>
      <c r="P20" s="24">
        <v>5.62</v>
      </c>
      <c r="Q20" s="24">
        <v>5.51</v>
      </c>
      <c r="R20" s="24">
        <v>5.47</v>
      </c>
      <c r="S20" s="24">
        <v>5.43</v>
      </c>
      <c r="T20" s="24">
        <v>5.42</v>
      </c>
      <c r="U20" s="24">
        <v>5.49</v>
      </c>
      <c r="V20" s="24">
        <v>5.35</v>
      </c>
      <c r="W20" s="28">
        <v>5.3</v>
      </c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5.03</v>
      </c>
      <c r="C21" s="24">
        <v>4.9000000000000004</v>
      </c>
      <c r="D21" s="24">
        <v>4.96</v>
      </c>
      <c r="E21" s="24">
        <v>4.5999999999999996</v>
      </c>
      <c r="F21" s="28">
        <v>4.55</v>
      </c>
      <c r="G21" s="25"/>
      <c r="H21" s="24">
        <v>3.81</v>
      </c>
      <c r="I21" s="24">
        <v>3.81</v>
      </c>
      <c r="J21" s="24">
        <v>4.0999999999999996</v>
      </c>
      <c r="K21" s="24">
        <v>4.2</v>
      </c>
      <c r="L21" s="28">
        <v>4.24</v>
      </c>
      <c r="M21" s="25"/>
      <c r="N21" s="24">
        <v>5.38</v>
      </c>
      <c r="O21" s="24">
        <v>5.56</v>
      </c>
      <c r="P21" s="24">
        <v>5.51</v>
      </c>
      <c r="Q21" s="24">
        <v>5.53</v>
      </c>
      <c r="R21" s="24">
        <v>5.49</v>
      </c>
      <c r="S21" s="24">
        <v>5.41</v>
      </c>
      <c r="T21" s="24">
        <v>5.42</v>
      </c>
      <c r="U21" s="24">
        <v>5.39</v>
      </c>
      <c r="V21" s="24">
        <v>5.37</v>
      </c>
      <c r="W21" s="28">
        <v>5.28</v>
      </c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4.79</v>
      </c>
      <c r="C22" s="24">
        <v>4.8899999999999997</v>
      </c>
      <c r="D22" s="24">
        <v>4.82</v>
      </c>
      <c r="E22" s="24">
        <v>4.54</v>
      </c>
      <c r="F22" s="28">
        <v>4.57</v>
      </c>
      <c r="G22" s="25"/>
      <c r="H22" s="24">
        <v>3.75</v>
      </c>
      <c r="I22" s="24">
        <v>3.86</v>
      </c>
      <c r="J22" s="24">
        <v>4.03</v>
      </c>
      <c r="K22" s="24">
        <v>4.2300000000000004</v>
      </c>
      <c r="L22" s="28">
        <v>4.09</v>
      </c>
      <c r="M22" s="25"/>
      <c r="N22" s="24">
        <v>5.34</v>
      </c>
      <c r="O22" s="24">
        <v>5.47</v>
      </c>
      <c r="P22" s="24">
        <v>5.53</v>
      </c>
      <c r="Q22" s="24">
        <v>5.43</v>
      </c>
      <c r="R22" s="24">
        <v>5.42</v>
      </c>
      <c r="S22" s="24">
        <v>5.35</v>
      </c>
      <c r="T22" s="24">
        <v>5.34</v>
      </c>
      <c r="U22" s="24">
        <v>5.38</v>
      </c>
      <c r="V22" s="24">
        <v>5.28</v>
      </c>
      <c r="W22" s="28">
        <v>5.23</v>
      </c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0.32040000000000024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1.2759999999999994</v>
      </c>
      <c r="L25" s="193"/>
      <c r="M25" s="17" t="s">
        <v>13</v>
      </c>
      <c r="N25" s="17" t="s">
        <v>14</v>
      </c>
      <c r="O25" s="180" t="s">
        <v>15</v>
      </c>
      <c r="P25" s="180"/>
      <c r="Q25" s="193">
        <f>AVERAGE(N3:W12)-AVERAGE(N13:W22)</f>
        <v>0.24029999999999774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0.55864615384615435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0.91893004115226296</v>
      </c>
      <c r="L27" s="198"/>
      <c r="M27" s="17" t="s">
        <v>19</v>
      </c>
      <c r="N27" s="17" t="s">
        <v>20</v>
      </c>
      <c r="O27" s="197" t="s">
        <v>21</v>
      </c>
      <c r="P27" s="197"/>
      <c r="Q27" s="198">
        <f>(Q25/(0.975/Q26))</f>
        <v>0.36969230769230421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0.32000000000000028</v>
      </c>
      <c r="C31" s="67">
        <f t="shared" ref="C31:F31" si="0">C3-C13</f>
        <v>0.29999999999999982</v>
      </c>
      <c r="D31" s="67">
        <f t="shared" si="0"/>
        <v>0.28000000000000025</v>
      </c>
      <c r="E31" s="67">
        <f t="shared" si="0"/>
        <v>0.3199999999999994</v>
      </c>
      <c r="F31" s="68">
        <f t="shared" si="0"/>
        <v>0.29999999999999982</v>
      </c>
      <c r="G31" s="69" t="s">
        <v>54</v>
      </c>
      <c r="H31" s="22">
        <f>H3-H13</f>
        <v>1.4099999999999997</v>
      </c>
      <c r="I31" s="22">
        <f t="shared" ref="I31:L31" si="1">I3-I13</f>
        <v>1.4299999999999997</v>
      </c>
      <c r="J31" s="22">
        <f t="shared" si="1"/>
        <v>1.4800000000000004</v>
      </c>
      <c r="K31" s="22">
        <f t="shared" si="1"/>
        <v>1.4199999999999995</v>
      </c>
      <c r="L31" s="70">
        <f t="shared" si="1"/>
        <v>1.3600000000000003</v>
      </c>
      <c r="M31" s="69" t="s">
        <v>56</v>
      </c>
      <c r="N31" s="22">
        <f>N3-N13</f>
        <v>0.33999999999999986</v>
      </c>
      <c r="O31" s="22">
        <f t="shared" ref="O31:W31" si="2">O3-O13</f>
        <v>0.20999999999999996</v>
      </c>
      <c r="P31" s="22">
        <f t="shared" si="2"/>
        <v>0.29999999999999982</v>
      </c>
      <c r="Q31" s="22">
        <f t="shared" si="2"/>
        <v>0.25999999999999979</v>
      </c>
      <c r="R31" s="22">
        <f t="shared" si="2"/>
        <v>0.20999999999999996</v>
      </c>
      <c r="S31" s="22">
        <f t="shared" si="2"/>
        <v>0.30999999999999961</v>
      </c>
      <c r="T31" s="22">
        <f t="shared" si="2"/>
        <v>0.25</v>
      </c>
      <c r="U31" s="22">
        <f t="shared" si="2"/>
        <v>0.25</v>
      </c>
      <c r="V31" s="22">
        <f t="shared" si="2"/>
        <v>0.25</v>
      </c>
      <c r="W31" s="70">
        <f t="shared" si="2"/>
        <v>0.30000000000000071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0.22999999999999954</v>
      </c>
      <c r="C32" s="54">
        <f t="shared" si="4"/>
        <v>0.27000000000000046</v>
      </c>
      <c r="D32" s="54">
        <f t="shared" si="4"/>
        <v>0.34999999999999964</v>
      </c>
      <c r="E32" s="54">
        <f t="shared" si="4"/>
        <v>0.26999999999999957</v>
      </c>
      <c r="F32" s="56">
        <f t="shared" si="4"/>
        <v>0.26999999999999957</v>
      </c>
      <c r="G32" s="71"/>
      <c r="H32" s="24">
        <f t="shared" ref="H32:L40" si="5">H4-H14</f>
        <v>1.3699999999999997</v>
      </c>
      <c r="I32" s="24">
        <f t="shared" si="5"/>
        <v>1.3900000000000001</v>
      </c>
      <c r="J32" s="24">
        <f t="shared" si="5"/>
        <v>1.4400000000000004</v>
      </c>
      <c r="K32" s="24">
        <f t="shared" si="5"/>
        <v>1.4699999999999998</v>
      </c>
      <c r="L32" s="72">
        <f t="shared" si="5"/>
        <v>1.4000000000000004</v>
      </c>
      <c r="M32" s="71"/>
      <c r="N32" s="22">
        <f t="shared" ref="N32:W40" si="6">N4-N14</f>
        <v>0.21999999999999975</v>
      </c>
      <c r="O32" s="22">
        <f t="shared" si="6"/>
        <v>0.20000000000000018</v>
      </c>
      <c r="P32" s="22">
        <f t="shared" si="6"/>
        <v>0.19000000000000039</v>
      </c>
      <c r="Q32" s="22">
        <f t="shared" si="6"/>
        <v>0.20000000000000018</v>
      </c>
      <c r="R32" s="22">
        <f t="shared" si="6"/>
        <v>0.23000000000000043</v>
      </c>
      <c r="S32" s="22">
        <f t="shared" si="6"/>
        <v>0.25</v>
      </c>
      <c r="T32" s="22">
        <f t="shared" si="6"/>
        <v>0.29000000000000004</v>
      </c>
      <c r="U32" s="22">
        <f t="shared" si="6"/>
        <v>0.29000000000000004</v>
      </c>
      <c r="V32" s="22">
        <f t="shared" si="6"/>
        <v>0.28000000000000025</v>
      </c>
      <c r="W32" s="70">
        <f t="shared" si="6"/>
        <v>0.25999999999999979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0.26000000000000068</v>
      </c>
      <c r="C33" s="54">
        <f t="shared" si="4"/>
        <v>0.25</v>
      </c>
      <c r="D33" s="54">
        <f t="shared" si="4"/>
        <v>0.3199999999999994</v>
      </c>
      <c r="E33" s="54">
        <f t="shared" si="4"/>
        <v>0.33000000000000007</v>
      </c>
      <c r="F33" s="56">
        <f t="shared" si="4"/>
        <v>0.29000000000000004</v>
      </c>
      <c r="G33" s="71"/>
      <c r="H33" s="24">
        <f t="shared" si="5"/>
        <v>1.3599999999999999</v>
      </c>
      <c r="I33" s="24">
        <f t="shared" si="5"/>
        <v>1.35</v>
      </c>
      <c r="J33" s="24">
        <f t="shared" si="5"/>
        <v>1.4999999999999996</v>
      </c>
      <c r="K33" s="24">
        <f t="shared" si="5"/>
        <v>1.3400000000000003</v>
      </c>
      <c r="L33" s="72">
        <f t="shared" si="5"/>
        <v>1.33</v>
      </c>
      <c r="M33" s="71"/>
      <c r="N33" s="22">
        <f t="shared" si="6"/>
        <v>0.25999999999999979</v>
      </c>
      <c r="O33" s="22">
        <f t="shared" si="6"/>
        <v>0.1800000000000006</v>
      </c>
      <c r="P33" s="22">
        <f t="shared" si="6"/>
        <v>0.20999999999999996</v>
      </c>
      <c r="Q33" s="22">
        <f t="shared" si="6"/>
        <v>0.12999999999999989</v>
      </c>
      <c r="R33" s="22">
        <f t="shared" si="6"/>
        <v>0.17999999999999972</v>
      </c>
      <c r="S33" s="22">
        <f t="shared" si="6"/>
        <v>0.25</v>
      </c>
      <c r="T33" s="22">
        <f t="shared" si="6"/>
        <v>0.26999999999999957</v>
      </c>
      <c r="U33" s="22">
        <f t="shared" si="6"/>
        <v>0.20999999999999996</v>
      </c>
      <c r="V33" s="22">
        <f t="shared" si="6"/>
        <v>0.25999999999999979</v>
      </c>
      <c r="W33" s="70">
        <f t="shared" si="6"/>
        <v>0.23999999999999932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0.30999999999999961</v>
      </c>
      <c r="C34" s="54">
        <f t="shared" si="4"/>
        <v>0.35999999999999943</v>
      </c>
      <c r="D34" s="54">
        <f t="shared" si="4"/>
        <v>0.35000000000000053</v>
      </c>
      <c r="E34" s="54">
        <f t="shared" si="4"/>
        <v>0.22000000000000064</v>
      </c>
      <c r="F34" s="56">
        <f t="shared" si="4"/>
        <v>0.29999999999999982</v>
      </c>
      <c r="G34" s="71"/>
      <c r="H34" s="24">
        <f t="shared" si="5"/>
        <v>1.2899999999999996</v>
      </c>
      <c r="I34" s="24">
        <f t="shared" si="5"/>
        <v>1.3600000000000003</v>
      </c>
      <c r="J34" s="24">
        <f t="shared" si="5"/>
        <v>1.46</v>
      </c>
      <c r="K34" s="24">
        <f t="shared" si="5"/>
        <v>1.4400000000000004</v>
      </c>
      <c r="L34" s="72">
        <f t="shared" si="5"/>
        <v>1.38</v>
      </c>
      <c r="M34" s="71"/>
      <c r="N34" s="22">
        <f t="shared" si="6"/>
        <v>0.26000000000000068</v>
      </c>
      <c r="O34" s="22">
        <f t="shared" si="6"/>
        <v>0.29000000000000004</v>
      </c>
      <c r="P34" s="22">
        <f t="shared" si="6"/>
        <v>0.15999999999999925</v>
      </c>
      <c r="Q34" s="22">
        <f t="shared" si="6"/>
        <v>0.20999999999999996</v>
      </c>
      <c r="R34" s="22">
        <f t="shared" si="6"/>
        <v>0.10999999999999943</v>
      </c>
      <c r="S34" s="22">
        <f t="shared" si="6"/>
        <v>0.22999999999999954</v>
      </c>
      <c r="T34" s="22">
        <f t="shared" si="6"/>
        <v>0.32000000000000028</v>
      </c>
      <c r="U34" s="22">
        <f t="shared" si="6"/>
        <v>0.27999999999999936</v>
      </c>
      <c r="V34" s="22">
        <f t="shared" si="6"/>
        <v>0.23999999999999932</v>
      </c>
      <c r="W34" s="70">
        <f t="shared" si="6"/>
        <v>0.27000000000000046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0.30999999999999961</v>
      </c>
      <c r="C35" s="54">
        <f t="shared" si="4"/>
        <v>0.29000000000000004</v>
      </c>
      <c r="D35" s="54">
        <f t="shared" si="4"/>
        <v>0.30999999999999961</v>
      </c>
      <c r="E35" s="54">
        <f t="shared" si="4"/>
        <v>0.25999999999999979</v>
      </c>
      <c r="F35" s="56">
        <f t="shared" si="4"/>
        <v>0.23999999999999932</v>
      </c>
      <c r="G35" s="71"/>
      <c r="H35" s="24">
        <f t="shared" si="5"/>
        <v>1.4499999999999997</v>
      </c>
      <c r="I35" s="24">
        <f t="shared" si="5"/>
        <v>1.3600000000000003</v>
      </c>
      <c r="J35" s="24">
        <f t="shared" si="5"/>
        <v>1.4600000000000004</v>
      </c>
      <c r="K35" s="24">
        <f t="shared" si="5"/>
        <v>1.4000000000000004</v>
      </c>
      <c r="L35" s="72">
        <f t="shared" si="5"/>
        <v>1.4000000000000004</v>
      </c>
      <c r="M35" s="71"/>
      <c r="N35" s="22">
        <f t="shared" si="6"/>
        <v>0.33000000000000007</v>
      </c>
      <c r="O35" s="22">
        <f t="shared" si="6"/>
        <v>0.20999999999999996</v>
      </c>
      <c r="P35" s="22">
        <f t="shared" si="6"/>
        <v>0.21999999999999975</v>
      </c>
      <c r="Q35" s="22">
        <f t="shared" si="6"/>
        <v>0.20000000000000018</v>
      </c>
      <c r="R35" s="22">
        <f t="shared" si="6"/>
        <v>0.16999999999999993</v>
      </c>
      <c r="S35" s="22">
        <f t="shared" si="6"/>
        <v>0.3199999999999994</v>
      </c>
      <c r="T35" s="22">
        <f t="shared" si="6"/>
        <v>0.1899999999999995</v>
      </c>
      <c r="U35" s="22">
        <f t="shared" si="6"/>
        <v>0.1800000000000006</v>
      </c>
      <c r="V35" s="22">
        <f t="shared" si="6"/>
        <v>0.25999999999999979</v>
      </c>
      <c r="W35" s="70">
        <f t="shared" si="6"/>
        <v>0.21999999999999975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0.33000000000000007</v>
      </c>
      <c r="C36" s="54">
        <f t="shared" si="4"/>
        <v>0.28000000000000025</v>
      </c>
      <c r="D36" s="54">
        <f t="shared" si="4"/>
        <v>0.32000000000000028</v>
      </c>
      <c r="E36" s="54">
        <f t="shared" si="4"/>
        <v>0.41000000000000014</v>
      </c>
      <c r="F36" s="56">
        <f t="shared" si="4"/>
        <v>0.39000000000000057</v>
      </c>
      <c r="G36" s="71" t="s">
        <v>55</v>
      </c>
      <c r="H36" s="24">
        <f t="shared" si="5"/>
        <v>1.1000000000000001</v>
      </c>
      <c r="I36" s="24">
        <f t="shared" si="5"/>
        <v>1.1399999999999997</v>
      </c>
      <c r="J36" s="24">
        <f t="shared" si="5"/>
        <v>1.2000000000000002</v>
      </c>
      <c r="K36" s="24">
        <f t="shared" si="5"/>
        <v>1.2000000000000002</v>
      </c>
      <c r="L36" s="72">
        <f t="shared" si="5"/>
        <v>1.21</v>
      </c>
      <c r="M36" s="71" t="s">
        <v>57</v>
      </c>
      <c r="N36" s="22">
        <f t="shared" si="6"/>
        <v>0.29000000000000004</v>
      </c>
      <c r="O36" s="22">
        <f t="shared" si="6"/>
        <v>0.20000000000000018</v>
      </c>
      <c r="P36" s="22">
        <f t="shared" si="6"/>
        <v>0.29999999999999982</v>
      </c>
      <c r="Q36" s="22">
        <f t="shared" si="6"/>
        <v>0.17999999999999972</v>
      </c>
      <c r="R36" s="22">
        <f t="shared" si="6"/>
        <v>0.20000000000000018</v>
      </c>
      <c r="S36" s="22">
        <f t="shared" si="6"/>
        <v>0.16999999999999993</v>
      </c>
      <c r="T36" s="22">
        <f t="shared" si="6"/>
        <v>0.17999999999999972</v>
      </c>
      <c r="U36" s="22">
        <f t="shared" si="6"/>
        <v>0.19000000000000039</v>
      </c>
      <c r="V36" s="22">
        <f t="shared" si="6"/>
        <v>0.20000000000000018</v>
      </c>
      <c r="W36" s="70">
        <f t="shared" si="6"/>
        <v>0.28000000000000025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0.29999999999999982</v>
      </c>
      <c r="C37" s="54">
        <f t="shared" si="4"/>
        <v>0.41999999999999993</v>
      </c>
      <c r="D37" s="54">
        <f t="shared" si="4"/>
        <v>0.34999999999999964</v>
      </c>
      <c r="E37" s="54">
        <f t="shared" si="4"/>
        <v>0.36000000000000032</v>
      </c>
      <c r="F37" s="56">
        <f t="shared" si="4"/>
        <v>0.30000000000000071</v>
      </c>
      <c r="G37" s="71"/>
      <c r="H37" s="24">
        <f t="shared" si="5"/>
        <v>1.1900000000000004</v>
      </c>
      <c r="I37" s="24">
        <f t="shared" si="5"/>
        <v>1.2400000000000002</v>
      </c>
      <c r="J37" s="24">
        <f t="shared" si="5"/>
        <v>1.1800000000000006</v>
      </c>
      <c r="K37" s="24">
        <f t="shared" si="5"/>
        <v>1.21</v>
      </c>
      <c r="L37" s="72">
        <f t="shared" si="5"/>
        <v>1.1300000000000008</v>
      </c>
      <c r="M37" s="71"/>
      <c r="N37" s="22">
        <f t="shared" si="6"/>
        <v>0.33000000000000007</v>
      </c>
      <c r="O37" s="22">
        <f t="shared" si="6"/>
        <v>0.25</v>
      </c>
      <c r="P37" s="22">
        <f t="shared" si="6"/>
        <v>0.20999999999999996</v>
      </c>
      <c r="Q37" s="22">
        <f t="shared" si="6"/>
        <v>0.19000000000000039</v>
      </c>
      <c r="R37" s="22">
        <f t="shared" si="6"/>
        <v>0.33999999999999986</v>
      </c>
      <c r="S37" s="22">
        <f t="shared" si="6"/>
        <v>0.23000000000000043</v>
      </c>
      <c r="T37" s="22">
        <f t="shared" si="6"/>
        <v>0.25999999999999979</v>
      </c>
      <c r="U37" s="22">
        <f t="shared" si="6"/>
        <v>0.29000000000000004</v>
      </c>
      <c r="V37" s="22">
        <f t="shared" si="6"/>
        <v>0.23000000000000043</v>
      </c>
      <c r="W37" s="70">
        <f t="shared" si="6"/>
        <v>0.25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0.37999999999999989</v>
      </c>
      <c r="C38" s="54">
        <f t="shared" si="4"/>
        <v>0.37999999999999989</v>
      </c>
      <c r="D38" s="54">
        <f t="shared" si="4"/>
        <v>0.39999999999999947</v>
      </c>
      <c r="E38" s="54">
        <f t="shared" si="4"/>
        <v>0.39000000000000057</v>
      </c>
      <c r="F38" s="56">
        <f t="shared" si="4"/>
        <v>0.3199999999999994</v>
      </c>
      <c r="G38" s="71"/>
      <c r="H38" s="24">
        <f t="shared" si="5"/>
        <v>1.3199999999999998</v>
      </c>
      <c r="I38" s="24">
        <f t="shared" si="5"/>
        <v>1.2499999999999996</v>
      </c>
      <c r="J38" s="24">
        <f t="shared" si="5"/>
        <v>1.1600000000000001</v>
      </c>
      <c r="K38" s="24">
        <f t="shared" si="5"/>
        <v>1.2000000000000002</v>
      </c>
      <c r="L38" s="72">
        <f t="shared" si="5"/>
        <v>1.25</v>
      </c>
      <c r="M38" s="71"/>
      <c r="N38" s="22">
        <f t="shared" si="6"/>
        <v>0.27999999999999936</v>
      </c>
      <c r="O38" s="22">
        <f t="shared" si="6"/>
        <v>0.25999999999999979</v>
      </c>
      <c r="P38" s="22">
        <f t="shared" si="6"/>
        <v>0.20000000000000018</v>
      </c>
      <c r="Q38" s="22">
        <f t="shared" si="6"/>
        <v>0.3100000000000005</v>
      </c>
      <c r="R38" s="22">
        <f t="shared" si="6"/>
        <v>0.23000000000000043</v>
      </c>
      <c r="S38" s="22">
        <f t="shared" si="6"/>
        <v>0.19000000000000039</v>
      </c>
      <c r="T38" s="22">
        <f t="shared" si="6"/>
        <v>0.25</v>
      </c>
      <c r="U38" s="22">
        <f t="shared" si="6"/>
        <v>0.17999999999999972</v>
      </c>
      <c r="V38" s="22">
        <f t="shared" si="6"/>
        <v>0.25</v>
      </c>
      <c r="W38" s="70">
        <f t="shared" si="6"/>
        <v>0.28000000000000025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0.25</v>
      </c>
      <c r="C39" s="54">
        <f t="shared" si="4"/>
        <v>0.40999999999999925</v>
      </c>
      <c r="D39" s="54">
        <f t="shared" si="4"/>
        <v>0.28000000000000025</v>
      </c>
      <c r="E39" s="54">
        <f t="shared" si="4"/>
        <v>0.3100000000000005</v>
      </c>
      <c r="F39" s="56">
        <f t="shared" si="4"/>
        <v>0.33000000000000007</v>
      </c>
      <c r="G39" s="71"/>
      <c r="H39" s="24">
        <f t="shared" si="5"/>
        <v>1.1000000000000001</v>
      </c>
      <c r="I39" s="24">
        <f t="shared" si="5"/>
        <v>1.1599999999999997</v>
      </c>
      <c r="J39" s="24">
        <f t="shared" si="5"/>
        <v>1.1000000000000005</v>
      </c>
      <c r="K39" s="24">
        <f t="shared" si="5"/>
        <v>1.0999999999999996</v>
      </c>
      <c r="L39" s="72">
        <f t="shared" si="5"/>
        <v>1.0299999999999994</v>
      </c>
      <c r="M39" s="71"/>
      <c r="N39" s="22">
        <f t="shared" si="6"/>
        <v>0.28000000000000025</v>
      </c>
      <c r="O39" s="22">
        <f t="shared" si="6"/>
        <v>0.20000000000000018</v>
      </c>
      <c r="P39" s="22">
        <f t="shared" si="6"/>
        <v>0.29999999999999982</v>
      </c>
      <c r="Q39" s="22">
        <f t="shared" si="6"/>
        <v>0.21999999999999975</v>
      </c>
      <c r="R39" s="22">
        <f t="shared" si="6"/>
        <v>0.12999999999999989</v>
      </c>
      <c r="S39" s="22">
        <f t="shared" si="6"/>
        <v>0.35999999999999943</v>
      </c>
      <c r="T39" s="22">
        <f t="shared" si="6"/>
        <v>0.21999999999999975</v>
      </c>
      <c r="U39" s="22">
        <f t="shared" si="6"/>
        <v>0.26000000000000068</v>
      </c>
      <c r="V39" s="22">
        <f t="shared" si="6"/>
        <v>0.28000000000000025</v>
      </c>
      <c r="W39" s="70">
        <f t="shared" si="6"/>
        <v>0.29000000000000004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0.37999999999999989</v>
      </c>
      <c r="C40" s="58">
        <f t="shared" si="4"/>
        <v>0.37000000000000011</v>
      </c>
      <c r="D40" s="58">
        <f t="shared" si="4"/>
        <v>0.35999999999999943</v>
      </c>
      <c r="E40" s="58">
        <f t="shared" si="4"/>
        <v>0.37000000000000011</v>
      </c>
      <c r="F40" s="59">
        <f t="shared" si="4"/>
        <v>0.3199999999999994</v>
      </c>
      <c r="G40" s="73"/>
      <c r="H40" s="36">
        <f t="shared" si="5"/>
        <v>1.1100000000000003</v>
      </c>
      <c r="I40" s="36">
        <f t="shared" si="5"/>
        <v>1.0800000000000005</v>
      </c>
      <c r="J40" s="36">
        <f t="shared" si="5"/>
        <v>1.1099999999999994</v>
      </c>
      <c r="K40" s="36">
        <f t="shared" si="5"/>
        <v>1.0199999999999996</v>
      </c>
      <c r="L40" s="74">
        <f t="shared" si="5"/>
        <v>0.96</v>
      </c>
      <c r="M40" s="73"/>
      <c r="N40" s="36">
        <f t="shared" si="6"/>
        <v>0.20999999999999996</v>
      </c>
      <c r="O40" s="36">
        <f t="shared" si="6"/>
        <v>0.27000000000000046</v>
      </c>
      <c r="P40" s="36">
        <f t="shared" si="6"/>
        <v>0.23999999999999932</v>
      </c>
      <c r="Q40" s="36">
        <f t="shared" si="6"/>
        <v>0.28000000000000025</v>
      </c>
      <c r="R40" s="36">
        <f t="shared" si="6"/>
        <v>0.12000000000000011</v>
      </c>
      <c r="S40" s="36">
        <f t="shared" si="6"/>
        <v>0.1800000000000006</v>
      </c>
      <c r="T40" s="36">
        <f t="shared" si="6"/>
        <v>0.20000000000000018</v>
      </c>
      <c r="U40" s="36">
        <f t="shared" si="6"/>
        <v>0.24000000000000021</v>
      </c>
      <c r="V40" s="36">
        <f t="shared" si="6"/>
        <v>0.33000000000000007</v>
      </c>
      <c r="W40" s="74">
        <f t="shared" si="6"/>
        <v>0.26999999999999957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0.29239999999999988</v>
      </c>
      <c r="C41" s="64" t="s">
        <v>51</v>
      </c>
      <c r="D41" s="60">
        <f>MAX(B31:F35)-MIN(B31:F35)</f>
        <v>0.13999999999999879</v>
      </c>
      <c r="E41" s="64" t="s">
        <v>50</v>
      </c>
      <c r="F41" s="61">
        <f>B41/(0.975/E26)</f>
        <v>0.50982564102564087</v>
      </c>
      <c r="G41" s="82" t="s">
        <v>65</v>
      </c>
      <c r="H41" s="60">
        <f>AVERAGE(H31:L35)</f>
        <v>1.4019999999999997</v>
      </c>
      <c r="I41" s="64" t="s">
        <v>51</v>
      </c>
      <c r="J41" s="60">
        <f>MAX(H31:L35)-MIN(H31:L35)</f>
        <v>0.20999999999999996</v>
      </c>
      <c r="K41" s="64" t="s">
        <v>50</v>
      </c>
      <c r="L41" s="61">
        <f>H41/(1.944/K26)</f>
        <v>1.009670781893004</v>
      </c>
      <c r="M41" s="82" t="s">
        <v>65</v>
      </c>
      <c r="N41" s="60">
        <f>AVERAGE(N31:W35)</f>
        <v>0.23899999999999991</v>
      </c>
      <c r="O41" s="64" t="s">
        <v>51</v>
      </c>
      <c r="P41" s="60">
        <f>MAX(N31:W35)-MIN(N31:W35)</f>
        <v>0.23000000000000043</v>
      </c>
      <c r="Q41" s="64" t="s">
        <v>50</v>
      </c>
      <c r="R41" s="78">
        <f>N41/(0.975/Q26)</f>
        <v>0.36769230769230754</v>
      </c>
      <c r="S41" s="79" t="s">
        <v>60</v>
      </c>
      <c r="T41" s="80">
        <f>1-(P41/2*N41)</f>
        <v>0.97251499999999991</v>
      </c>
      <c r="U41" s="84" t="s">
        <v>62</v>
      </c>
      <c r="V41" s="86">
        <f>MAX(N31:W40)-MIN(N31:W40)</f>
        <v>0.25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0.34899999999999992</v>
      </c>
      <c r="C42" s="65" t="s">
        <v>51</v>
      </c>
      <c r="D42" s="62">
        <f>MAX(B36:F40)-MIN(B36:F40)</f>
        <v>0.16999999999999993</v>
      </c>
      <c r="E42" s="65" t="s">
        <v>50</v>
      </c>
      <c r="F42" s="63">
        <f>B42/(0.975/E26)</f>
        <v>0.60851282051282041</v>
      </c>
      <c r="G42" s="83" t="s">
        <v>64</v>
      </c>
      <c r="H42" s="62">
        <f>AVERAGE(H37:L40)</f>
        <v>1.1450000000000002</v>
      </c>
      <c r="I42" s="65" t="s">
        <v>51</v>
      </c>
      <c r="J42" s="62">
        <f>MAX(H36:L40)-MIN(H36:L40)</f>
        <v>0.35999999999999988</v>
      </c>
      <c r="K42" s="65" t="s">
        <v>50</v>
      </c>
      <c r="L42" s="63">
        <f>H42/(1.944/K26)</f>
        <v>0.82458847736625529</v>
      </c>
      <c r="M42" s="83" t="s">
        <v>64</v>
      </c>
      <c r="N42" s="62">
        <f>AVERAGE(N37:W40)</f>
        <v>0.24725000000000003</v>
      </c>
      <c r="O42" s="65" t="s">
        <v>51</v>
      </c>
      <c r="P42" s="62">
        <f>MAX(N36:W40)-MIN(N36:W40)</f>
        <v>0.23999999999999932</v>
      </c>
      <c r="Q42" s="65" t="s">
        <v>50</v>
      </c>
      <c r="R42" s="75">
        <f>N42/(0.975/Q26)</f>
        <v>0.38038461538461543</v>
      </c>
      <c r="S42" s="76" t="s">
        <v>60</v>
      </c>
      <c r="T42" s="81">
        <f>1-(P42/2*N42)</f>
        <v>0.97033000000000014</v>
      </c>
      <c r="U42" s="85" t="s">
        <v>63</v>
      </c>
      <c r="V42" s="87">
        <f>1-(V41/2*AVERAGE(N41:N42))</f>
        <v>0.969609375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13" type="noConversion"/>
  <conditionalFormatting sqref="E25">
    <cfRule type="cellIs" dxfId="361" priority="7" operator="notBetween">
      <formula>0.2</formula>
      <formula>0.404</formula>
    </cfRule>
  </conditionalFormatting>
  <conditionalFormatting sqref="E27">
    <cfRule type="cellIs" dxfId="360" priority="8" operator="notBetween">
      <formula>0.38</formula>
      <formula>0.72</formula>
    </cfRule>
  </conditionalFormatting>
  <conditionalFormatting sqref="K25">
    <cfRule type="cellIs" dxfId="359" priority="6" operator="notBetween">
      <formula>0.77</formula>
      <formula>0.91</formula>
    </cfRule>
  </conditionalFormatting>
  <conditionalFormatting sqref="K27">
    <cfRule type="cellIs" dxfId="358" priority="5" operator="notBetween">
      <formula>0.68</formula>
      <formula>0.82</formula>
    </cfRule>
  </conditionalFormatting>
  <conditionalFormatting sqref="Q25">
    <cfRule type="cellIs" dxfId="357" priority="3" operator="notBetween">
      <formula>0.77</formula>
      <formula>0.91</formula>
    </cfRule>
  </conditionalFormatting>
  <conditionalFormatting sqref="Q27:R27">
    <cfRule type="cellIs" dxfId="356" priority="2" operator="notBetween">
      <formula>0.38</formula>
      <formula>0.72</formula>
    </cfRule>
  </conditionalFormatting>
  <conditionalFormatting sqref="AB25">
    <cfRule type="cellIs" dxfId="355" priority="4" operator="notBetween">
      <formula>0.77</formula>
      <formula>0.91</formula>
    </cfRule>
  </conditionalFormatting>
  <conditionalFormatting sqref="AB27:AC27">
    <cfRule type="cellIs" dxfId="354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8BD9-556C-489F-B7CF-6C710643D179}">
  <dimension ref="A1:AH43"/>
  <sheetViews>
    <sheetView zoomScale="120" zoomScaleNormal="120" workbookViewId="0">
      <selection activeCell="N17" sqref="N17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5.15</v>
      </c>
      <c r="C3" s="20">
        <v>5.2</v>
      </c>
      <c r="D3" s="20">
        <v>5.26</v>
      </c>
      <c r="E3" s="20">
        <v>5.03</v>
      </c>
      <c r="F3" s="30">
        <v>5.07</v>
      </c>
      <c r="G3" s="23" t="s">
        <v>3</v>
      </c>
      <c r="H3" s="20">
        <v>5.07</v>
      </c>
      <c r="I3" s="20">
        <v>5.19</v>
      </c>
      <c r="J3" s="20">
        <v>5.26</v>
      </c>
      <c r="K3" s="20">
        <v>5.0999999999999996</v>
      </c>
      <c r="L3" s="30">
        <v>5.09</v>
      </c>
      <c r="M3" s="23" t="s">
        <v>3</v>
      </c>
      <c r="N3" s="20">
        <v>2.1779999999999999</v>
      </c>
      <c r="O3" s="20">
        <v>2.2890000000000001</v>
      </c>
      <c r="P3" s="20">
        <v>2.3109999999999999</v>
      </c>
      <c r="Q3" s="20">
        <v>2.323</v>
      </c>
      <c r="R3" s="20">
        <v>2.2930000000000001</v>
      </c>
      <c r="S3" s="20">
        <v>2.3420000000000001</v>
      </c>
      <c r="T3" s="20">
        <v>2.3210000000000002</v>
      </c>
      <c r="U3" s="20">
        <v>2.298</v>
      </c>
      <c r="V3" s="20">
        <v>2.2679999999999998</v>
      </c>
      <c r="W3" s="30">
        <v>2.2549999999999999</v>
      </c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5.16</v>
      </c>
      <c r="C4" s="11">
        <v>5.33</v>
      </c>
      <c r="D4" s="11">
        <v>5.3</v>
      </c>
      <c r="E4" s="11">
        <v>5.15</v>
      </c>
      <c r="F4" s="29">
        <v>5.0199999999999996</v>
      </c>
      <c r="G4" s="25"/>
      <c r="H4" s="20">
        <v>5.13</v>
      </c>
      <c r="I4" s="11">
        <v>5.24</v>
      </c>
      <c r="J4" s="11">
        <v>5.19</v>
      </c>
      <c r="K4" s="11">
        <v>5.1100000000000003</v>
      </c>
      <c r="L4" s="29">
        <v>5.0599999999999996</v>
      </c>
      <c r="M4" s="25"/>
      <c r="N4" s="20">
        <v>2.2759999999999998</v>
      </c>
      <c r="O4" s="11">
        <v>2.3759999999999999</v>
      </c>
      <c r="P4" s="11">
        <v>2.4119999999999999</v>
      </c>
      <c r="Q4" s="11">
        <v>2.4049999999999998</v>
      </c>
      <c r="R4" s="11">
        <v>2.3660000000000001</v>
      </c>
      <c r="S4" s="11">
        <v>2.3340000000000001</v>
      </c>
      <c r="T4" s="11">
        <v>2.3479999999999999</v>
      </c>
      <c r="U4" s="11">
        <v>2.3050000000000002</v>
      </c>
      <c r="V4" s="11">
        <v>2.258</v>
      </c>
      <c r="W4" s="29">
        <v>2.2290000000000001</v>
      </c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5.24</v>
      </c>
      <c r="C5" s="11">
        <v>5.22</v>
      </c>
      <c r="D5" s="11">
        <v>5.23</v>
      </c>
      <c r="E5" s="11">
        <v>5.0599999999999996</v>
      </c>
      <c r="F5" s="29">
        <v>5.05</v>
      </c>
      <c r="G5" s="25"/>
      <c r="H5" s="20">
        <v>5.19</v>
      </c>
      <c r="I5" s="11">
        <v>5.33</v>
      </c>
      <c r="J5" s="11">
        <v>5.33</v>
      </c>
      <c r="K5" s="11">
        <v>5.0599999999999996</v>
      </c>
      <c r="L5" s="29">
        <v>5.04</v>
      </c>
      <c r="M5" s="25"/>
      <c r="N5" s="20">
        <v>2.2709999999999999</v>
      </c>
      <c r="O5" s="11">
        <v>2.3690000000000002</v>
      </c>
      <c r="P5" s="11">
        <v>2.4249999999999998</v>
      </c>
      <c r="Q5" s="11">
        <v>2.4140000000000001</v>
      </c>
      <c r="R5" s="11">
        <v>2.355</v>
      </c>
      <c r="S5" s="11">
        <v>2.367</v>
      </c>
      <c r="T5" s="11">
        <v>2.3769999999999998</v>
      </c>
      <c r="U5" s="11">
        <v>2.33</v>
      </c>
      <c r="V5" s="11">
        <v>2.274</v>
      </c>
      <c r="W5" s="29">
        <v>2.2400000000000002</v>
      </c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5.27</v>
      </c>
      <c r="C6" s="11">
        <v>5.3</v>
      </c>
      <c r="D6" s="11">
        <v>5.22</v>
      </c>
      <c r="E6" s="11">
        <v>5.07</v>
      </c>
      <c r="F6" s="29">
        <v>5.0599999999999996</v>
      </c>
      <c r="G6" s="25"/>
      <c r="H6" s="20">
        <v>5.24</v>
      </c>
      <c r="I6" s="11">
        <v>5.29</v>
      </c>
      <c r="J6" s="11">
        <v>5.23</v>
      </c>
      <c r="K6" s="11">
        <v>4.99</v>
      </c>
      <c r="L6" s="29">
        <v>5.08</v>
      </c>
      <c r="M6" s="25"/>
      <c r="N6" s="20">
        <v>2.2690000000000001</v>
      </c>
      <c r="O6" s="11">
        <v>2.431</v>
      </c>
      <c r="P6" s="11">
        <v>2.4430000000000001</v>
      </c>
      <c r="Q6" s="11">
        <v>2.4910000000000001</v>
      </c>
      <c r="R6" s="11">
        <v>2.4159999999999999</v>
      </c>
      <c r="S6" s="11">
        <v>2.3980000000000001</v>
      </c>
      <c r="T6" s="11">
        <v>2.3889999999999998</v>
      </c>
      <c r="U6" s="11">
        <v>2.391</v>
      </c>
      <c r="V6" s="11">
        <v>2.29</v>
      </c>
      <c r="W6" s="29">
        <v>2.2250000000000001</v>
      </c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5.13</v>
      </c>
      <c r="C7" s="11">
        <v>5.16</v>
      </c>
      <c r="D7" s="11">
        <v>5.23</v>
      </c>
      <c r="E7" s="11">
        <v>5.08</v>
      </c>
      <c r="F7" s="29">
        <v>5.0199999999999996</v>
      </c>
      <c r="G7" s="25"/>
      <c r="H7" s="20">
        <v>5.14</v>
      </c>
      <c r="I7" s="11">
        <v>5.21</v>
      </c>
      <c r="J7" s="11">
        <v>5.23</v>
      </c>
      <c r="K7" s="11">
        <v>5.04</v>
      </c>
      <c r="L7" s="29">
        <v>5.0599999999999996</v>
      </c>
      <c r="M7" s="25"/>
      <c r="N7" s="20">
        <v>2.1459999999999999</v>
      </c>
      <c r="O7" s="11">
        <v>2.2850000000000001</v>
      </c>
      <c r="P7" s="11">
        <v>2.319</v>
      </c>
      <c r="Q7" s="11">
        <v>2.3370000000000002</v>
      </c>
      <c r="R7" s="11">
        <v>2.3079999999999998</v>
      </c>
      <c r="S7" s="11">
        <v>2.35</v>
      </c>
      <c r="T7" s="11">
        <v>2.306</v>
      </c>
      <c r="U7" s="11">
        <v>2.3239999999999998</v>
      </c>
      <c r="V7" s="11">
        <v>2.2690000000000001</v>
      </c>
      <c r="W7" s="29">
        <v>2.1789999999999998</v>
      </c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5.19</v>
      </c>
      <c r="C8" s="11">
        <v>5.23</v>
      </c>
      <c r="D8" s="11">
        <v>5.08</v>
      </c>
      <c r="E8" s="11">
        <v>4.82</v>
      </c>
      <c r="F8" s="29">
        <v>4.83</v>
      </c>
      <c r="G8" s="25" t="s">
        <v>4</v>
      </c>
      <c r="H8" s="11">
        <v>5.19</v>
      </c>
      <c r="I8" s="11">
        <v>5.14</v>
      </c>
      <c r="J8" s="11">
        <v>5.1100000000000003</v>
      </c>
      <c r="K8" s="11">
        <v>4.8600000000000003</v>
      </c>
      <c r="L8" s="29">
        <v>4.76</v>
      </c>
      <c r="M8" s="25" t="s">
        <v>4</v>
      </c>
      <c r="N8" s="11">
        <v>2.137</v>
      </c>
      <c r="O8" s="11">
        <v>2.2650000000000001</v>
      </c>
      <c r="P8" s="11">
        <v>2.3149999999999999</v>
      </c>
      <c r="Q8" s="11">
        <v>2.347</v>
      </c>
      <c r="R8" s="11">
        <v>2.33</v>
      </c>
      <c r="S8" s="11">
        <v>2.3239999999999998</v>
      </c>
      <c r="T8" s="11">
        <v>2.319</v>
      </c>
      <c r="U8" s="11">
        <v>2.339</v>
      </c>
      <c r="V8" s="11">
        <v>2.31</v>
      </c>
      <c r="W8" s="29">
        <v>2.286</v>
      </c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5.26</v>
      </c>
      <c r="C9" s="11">
        <v>5.19</v>
      </c>
      <c r="D9" s="11">
        <v>5.07</v>
      </c>
      <c r="E9" s="11">
        <v>4.88</v>
      </c>
      <c r="F9" s="29">
        <v>4.82</v>
      </c>
      <c r="G9" s="31"/>
      <c r="H9" s="11">
        <v>5.15</v>
      </c>
      <c r="I9" s="11">
        <v>5.0999999999999996</v>
      </c>
      <c r="J9" s="11">
        <v>5.13</v>
      </c>
      <c r="K9" s="11">
        <v>4.9000000000000004</v>
      </c>
      <c r="L9" s="29">
        <v>4.75</v>
      </c>
      <c r="M9" s="31"/>
      <c r="N9" s="11">
        <v>2.1179999999999999</v>
      </c>
      <c r="O9" s="11">
        <v>2.3050000000000002</v>
      </c>
      <c r="P9" s="11">
        <v>2.3370000000000002</v>
      </c>
      <c r="Q9" s="11">
        <v>2.3759999999999999</v>
      </c>
      <c r="R9" s="11">
        <v>2.3780000000000001</v>
      </c>
      <c r="S9" s="11">
        <v>2.35</v>
      </c>
      <c r="T9" s="11">
        <v>2.351</v>
      </c>
      <c r="U9" s="11">
        <v>2.3660000000000001</v>
      </c>
      <c r="V9" s="11">
        <v>2.3450000000000002</v>
      </c>
      <c r="W9" s="29">
        <v>2.3119999999999998</v>
      </c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5.22</v>
      </c>
      <c r="C10" s="32">
        <v>5.26</v>
      </c>
      <c r="D10" s="32">
        <v>5.05</v>
      </c>
      <c r="E10" s="32">
        <v>4.92</v>
      </c>
      <c r="F10" s="34">
        <v>4.9400000000000004</v>
      </c>
      <c r="G10" s="23"/>
      <c r="H10" s="32">
        <v>5.25</v>
      </c>
      <c r="I10" s="32">
        <v>5.27</v>
      </c>
      <c r="J10" s="32">
        <v>5.07</v>
      </c>
      <c r="K10" s="32">
        <v>4.88</v>
      </c>
      <c r="L10" s="34">
        <v>4.8</v>
      </c>
      <c r="M10" s="23"/>
      <c r="N10" s="32">
        <v>2.1389999999999998</v>
      </c>
      <c r="O10" s="32">
        <v>2.3090000000000002</v>
      </c>
      <c r="P10" s="32">
        <v>2.351</v>
      </c>
      <c r="Q10" s="32">
        <v>2.34</v>
      </c>
      <c r="R10" s="32">
        <v>2.3439999999999999</v>
      </c>
      <c r="S10" s="32">
        <v>2.335</v>
      </c>
      <c r="T10" s="32">
        <v>2.351</v>
      </c>
      <c r="U10" s="32">
        <v>2.355</v>
      </c>
      <c r="V10" s="32">
        <v>2.31</v>
      </c>
      <c r="W10" s="34">
        <v>2.282</v>
      </c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5.16</v>
      </c>
      <c r="C11" s="11">
        <v>5.3</v>
      </c>
      <c r="D11" s="11">
        <v>5.2</v>
      </c>
      <c r="E11" s="11">
        <v>4.92</v>
      </c>
      <c r="F11" s="29">
        <v>4.8499999999999996</v>
      </c>
      <c r="G11" s="25"/>
      <c r="H11" s="11">
        <v>5.24</v>
      </c>
      <c r="I11" s="11">
        <v>5.28</v>
      </c>
      <c r="J11" s="11">
        <v>5.15</v>
      </c>
      <c r="K11" s="11">
        <v>4.91</v>
      </c>
      <c r="L11" s="29">
        <v>4.8600000000000003</v>
      </c>
      <c r="M11" s="25"/>
      <c r="N11" s="11">
        <v>2.1349999999999998</v>
      </c>
      <c r="O11" s="11">
        <v>2.2949999999999999</v>
      </c>
      <c r="P11" s="11">
        <v>2.31</v>
      </c>
      <c r="Q11" s="11">
        <v>2.343</v>
      </c>
      <c r="R11" s="11">
        <v>2.3540000000000001</v>
      </c>
      <c r="S11" s="11">
        <v>2.371</v>
      </c>
      <c r="T11" s="11">
        <v>2.4049999999999998</v>
      </c>
      <c r="U11" s="11">
        <v>2.3809999999999998</v>
      </c>
      <c r="V11" s="11">
        <v>2.3260000000000001</v>
      </c>
      <c r="W11" s="29">
        <v>2.2559999999999998</v>
      </c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5.14</v>
      </c>
      <c r="C12" s="21">
        <v>5.16</v>
      </c>
      <c r="D12" s="21">
        <v>5.13</v>
      </c>
      <c r="E12" s="21">
        <v>4.83</v>
      </c>
      <c r="F12" s="26">
        <v>4.79</v>
      </c>
      <c r="G12" s="33"/>
      <c r="H12" s="21">
        <v>5.12</v>
      </c>
      <c r="I12" s="21">
        <v>5.21</v>
      </c>
      <c r="J12" s="21">
        <v>5.09</v>
      </c>
      <c r="K12" s="21">
        <v>4.9400000000000004</v>
      </c>
      <c r="L12" s="26">
        <v>4.83</v>
      </c>
      <c r="M12" s="33"/>
      <c r="N12" s="21">
        <v>2.145</v>
      </c>
      <c r="O12" s="21">
        <v>2.2869999999999999</v>
      </c>
      <c r="P12" s="21">
        <v>2.3170000000000002</v>
      </c>
      <c r="Q12" s="21">
        <v>2.4140000000000001</v>
      </c>
      <c r="R12" s="21">
        <v>2.3109999999999999</v>
      </c>
      <c r="S12" s="21">
        <v>2.3260000000000001</v>
      </c>
      <c r="T12" s="21">
        <v>2.3380000000000001</v>
      </c>
      <c r="U12" s="21">
        <v>2.363</v>
      </c>
      <c r="V12" s="21">
        <v>2.3439999999999999</v>
      </c>
      <c r="W12" s="26">
        <v>2.2869999999999999</v>
      </c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4.79</v>
      </c>
      <c r="C13" s="22">
        <v>4.8499999999999996</v>
      </c>
      <c r="D13" s="22">
        <v>4.7699999999999996</v>
      </c>
      <c r="E13" s="22">
        <v>4.7300000000000004</v>
      </c>
      <c r="F13" s="27">
        <v>4.6900000000000004</v>
      </c>
      <c r="G13" s="23" t="s">
        <v>54</v>
      </c>
      <c r="H13" s="22">
        <v>3.67</v>
      </c>
      <c r="I13" s="22">
        <v>3.8</v>
      </c>
      <c r="J13" s="22">
        <v>3.75</v>
      </c>
      <c r="K13" s="22">
        <v>3.65</v>
      </c>
      <c r="L13" s="27">
        <v>3.69</v>
      </c>
      <c r="M13" s="23" t="s">
        <v>56</v>
      </c>
      <c r="N13" s="22">
        <v>1.917</v>
      </c>
      <c r="O13" s="22">
        <v>2.0129999999999999</v>
      </c>
      <c r="P13" s="22">
        <v>2.0720000000000001</v>
      </c>
      <c r="Q13" s="22">
        <v>2.0779999999999998</v>
      </c>
      <c r="R13" s="22">
        <v>2.0680000000000001</v>
      </c>
      <c r="S13" s="22">
        <v>2.0190000000000001</v>
      </c>
      <c r="T13" s="22">
        <v>2.032</v>
      </c>
      <c r="U13" s="22">
        <v>1.992</v>
      </c>
      <c r="V13" s="22">
        <v>2.008</v>
      </c>
      <c r="W13" s="27">
        <v>1.9179999999999999</v>
      </c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4.78</v>
      </c>
      <c r="C14" s="24">
        <v>4.88</v>
      </c>
      <c r="D14" s="24">
        <v>4.91</v>
      </c>
      <c r="E14" s="24">
        <v>4.7300000000000004</v>
      </c>
      <c r="F14" s="28">
        <v>4.68</v>
      </c>
      <c r="G14" s="25"/>
      <c r="H14" s="24">
        <v>3.7</v>
      </c>
      <c r="I14" s="24">
        <v>3.8</v>
      </c>
      <c r="J14" s="24">
        <v>3.7</v>
      </c>
      <c r="K14" s="24">
        <v>3.57</v>
      </c>
      <c r="L14" s="28">
        <v>3.65</v>
      </c>
      <c r="M14" s="25"/>
      <c r="N14" s="24">
        <v>2.0030000000000001</v>
      </c>
      <c r="O14" s="24">
        <v>2.06</v>
      </c>
      <c r="P14" s="24">
        <v>2.1309999999999998</v>
      </c>
      <c r="Q14" s="24">
        <v>2.1509999999999998</v>
      </c>
      <c r="R14" s="24">
        <v>2.1120000000000001</v>
      </c>
      <c r="S14" s="24">
        <v>2.0739999999999998</v>
      </c>
      <c r="T14" s="24">
        <v>2.1030000000000002</v>
      </c>
      <c r="U14" s="24">
        <v>2.0880000000000001</v>
      </c>
      <c r="V14" s="24">
        <v>2.0390000000000001</v>
      </c>
      <c r="W14" s="28">
        <v>1.9730000000000001</v>
      </c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4.9000000000000004</v>
      </c>
      <c r="C15" s="24">
        <v>4.9000000000000004</v>
      </c>
      <c r="D15" s="24">
        <v>4.8600000000000003</v>
      </c>
      <c r="E15" s="24">
        <v>4.6399999999999997</v>
      </c>
      <c r="F15" s="28">
        <v>4.72</v>
      </c>
      <c r="G15" s="25"/>
      <c r="H15" s="24">
        <v>3.79</v>
      </c>
      <c r="I15" s="24">
        <v>3.81</v>
      </c>
      <c r="J15" s="24">
        <v>3.73</v>
      </c>
      <c r="K15" s="24">
        <v>3.6</v>
      </c>
      <c r="L15" s="28">
        <v>3.7</v>
      </c>
      <c r="M15" s="25"/>
      <c r="N15" s="24">
        <v>1.9710000000000001</v>
      </c>
      <c r="O15" s="24">
        <v>2.0609999999999999</v>
      </c>
      <c r="P15" s="24">
        <v>2.1850000000000001</v>
      </c>
      <c r="Q15" s="24">
        <v>2.1320000000000001</v>
      </c>
      <c r="R15" s="24">
        <v>2.15</v>
      </c>
      <c r="S15" s="24">
        <v>2.0939999999999999</v>
      </c>
      <c r="T15" s="24">
        <v>2.109</v>
      </c>
      <c r="U15" s="24">
        <v>2.0870000000000002</v>
      </c>
      <c r="V15" s="24">
        <v>2.0369999999999999</v>
      </c>
      <c r="W15" s="28">
        <v>1.962</v>
      </c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4.87</v>
      </c>
      <c r="C16" s="24">
        <v>4.8499999999999996</v>
      </c>
      <c r="D16" s="24">
        <v>4.88</v>
      </c>
      <c r="E16" s="24">
        <v>4.75</v>
      </c>
      <c r="F16" s="28">
        <v>4.75</v>
      </c>
      <c r="G16" s="25"/>
      <c r="H16" s="24">
        <v>3.8</v>
      </c>
      <c r="I16" s="24">
        <v>3.81</v>
      </c>
      <c r="J16" s="24">
        <v>3.66</v>
      </c>
      <c r="K16" s="24">
        <v>3.55</v>
      </c>
      <c r="L16" s="28">
        <v>3.62</v>
      </c>
      <c r="M16" s="25"/>
      <c r="N16" s="24">
        <v>1.9770000000000001</v>
      </c>
      <c r="O16" s="24">
        <v>2.073</v>
      </c>
      <c r="P16" s="24">
        <v>2.1520000000000001</v>
      </c>
      <c r="Q16" s="24">
        <v>2.149</v>
      </c>
      <c r="R16" s="24">
        <v>2.1640000000000001</v>
      </c>
      <c r="S16" s="24">
        <v>2.09</v>
      </c>
      <c r="T16" s="24">
        <v>2.1379999999999999</v>
      </c>
      <c r="U16" s="24">
        <v>2.1269999999999998</v>
      </c>
      <c r="V16" s="24">
        <v>2.0049999999999999</v>
      </c>
      <c r="W16" s="28">
        <v>1.9550000000000001</v>
      </c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4.78</v>
      </c>
      <c r="C17" s="24">
        <v>4.78</v>
      </c>
      <c r="D17" s="24">
        <v>4.8099999999999996</v>
      </c>
      <c r="E17" s="24">
        <v>4.7</v>
      </c>
      <c r="F17" s="28">
        <v>4.67</v>
      </c>
      <c r="G17" s="25"/>
      <c r="H17" s="24">
        <v>3.66</v>
      </c>
      <c r="I17" s="24">
        <v>3.73</v>
      </c>
      <c r="J17" s="24">
        <v>3.74</v>
      </c>
      <c r="K17" s="24">
        <v>3.63</v>
      </c>
      <c r="L17" s="28">
        <v>3.62</v>
      </c>
      <c r="M17" s="25"/>
      <c r="N17" s="24">
        <v>1.883</v>
      </c>
      <c r="O17" s="24">
        <v>1.9830000000000001</v>
      </c>
      <c r="P17" s="24">
        <v>2.0350000000000001</v>
      </c>
      <c r="Q17" s="24">
        <v>2.0459999999999998</v>
      </c>
      <c r="R17" s="24">
        <v>2.0310000000000001</v>
      </c>
      <c r="S17" s="24">
        <v>1.992</v>
      </c>
      <c r="T17" s="24">
        <v>2.0219999999999998</v>
      </c>
      <c r="U17" s="24">
        <v>2.008</v>
      </c>
      <c r="V17" s="24">
        <v>2.0190000000000001</v>
      </c>
      <c r="W17" s="28">
        <v>1.931</v>
      </c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4.87</v>
      </c>
      <c r="C18" s="24">
        <v>4.91</v>
      </c>
      <c r="D18" s="24">
        <v>4.7300000000000004</v>
      </c>
      <c r="E18" s="24">
        <v>4.55</v>
      </c>
      <c r="F18" s="28">
        <v>4.49</v>
      </c>
      <c r="G18" s="25" t="s">
        <v>61</v>
      </c>
      <c r="H18" s="24">
        <v>3.99</v>
      </c>
      <c r="I18" s="24">
        <v>4.0199999999999996</v>
      </c>
      <c r="J18" s="24">
        <v>3.98</v>
      </c>
      <c r="K18" s="24">
        <v>3.69</v>
      </c>
      <c r="L18" s="28">
        <v>3.55</v>
      </c>
      <c r="M18" s="25" t="s">
        <v>57</v>
      </c>
      <c r="N18" s="24">
        <v>1.91</v>
      </c>
      <c r="O18" s="24">
        <v>1.9419999999999999</v>
      </c>
      <c r="P18" s="24">
        <v>2.0369999999999999</v>
      </c>
      <c r="Q18" s="24">
        <v>2.0979999999999999</v>
      </c>
      <c r="R18" s="24">
        <v>2.0649999999999999</v>
      </c>
      <c r="S18" s="24">
        <v>2.101</v>
      </c>
      <c r="T18" s="24">
        <v>2.0910000000000002</v>
      </c>
      <c r="U18" s="24">
        <v>2.0819999999999999</v>
      </c>
      <c r="V18" s="24">
        <v>2.0510000000000002</v>
      </c>
      <c r="W18" s="28">
        <v>1.9930000000000001</v>
      </c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4.8899999999999997</v>
      </c>
      <c r="C19" s="24">
        <v>4.88</v>
      </c>
      <c r="D19" s="24">
        <v>4.75</v>
      </c>
      <c r="E19" s="24">
        <v>4.5199999999999996</v>
      </c>
      <c r="F19" s="28">
        <v>4.45</v>
      </c>
      <c r="G19" s="25"/>
      <c r="H19" s="24">
        <v>4.0599999999999996</v>
      </c>
      <c r="I19" s="24">
        <v>3.97</v>
      </c>
      <c r="J19" s="24">
        <v>4.05</v>
      </c>
      <c r="K19" s="24">
        <v>3.75</v>
      </c>
      <c r="L19" s="28">
        <v>3.55</v>
      </c>
      <c r="M19" s="25"/>
      <c r="N19" s="24">
        <v>2.0059999999999998</v>
      </c>
      <c r="O19" s="24">
        <v>1.964</v>
      </c>
      <c r="P19" s="24">
        <v>2.093</v>
      </c>
      <c r="Q19" s="24">
        <v>2.1</v>
      </c>
      <c r="R19" s="24">
        <v>2.1019999999999999</v>
      </c>
      <c r="S19" s="24">
        <v>2.08</v>
      </c>
      <c r="T19" s="24">
        <v>2.08</v>
      </c>
      <c r="U19" s="24">
        <v>2.109</v>
      </c>
      <c r="V19" s="24">
        <v>2.085</v>
      </c>
      <c r="W19" s="28">
        <v>2.012</v>
      </c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4.92</v>
      </c>
      <c r="C20" s="24">
        <v>4.87</v>
      </c>
      <c r="D20" s="24">
        <v>4.72</v>
      </c>
      <c r="E20" s="24">
        <v>4.57</v>
      </c>
      <c r="F20" s="28">
        <v>4.59</v>
      </c>
      <c r="G20" s="25"/>
      <c r="H20" s="24">
        <v>4.08</v>
      </c>
      <c r="I20" s="24">
        <v>4.0599999999999996</v>
      </c>
      <c r="J20" s="24">
        <v>4.01</v>
      </c>
      <c r="K20" s="24">
        <v>3.69</v>
      </c>
      <c r="L20" s="28">
        <v>3.54</v>
      </c>
      <c r="M20" s="25"/>
      <c r="N20" s="24">
        <v>1.9630000000000001</v>
      </c>
      <c r="O20" s="24">
        <v>1.978</v>
      </c>
      <c r="P20" s="24">
        <v>2.0569999999999999</v>
      </c>
      <c r="Q20" s="24">
        <v>2.0499999999999998</v>
      </c>
      <c r="R20" s="24">
        <v>2.0750000000000002</v>
      </c>
      <c r="S20" s="24">
        <v>2.077</v>
      </c>
      <c r="T20" s="24">
        <v>2.081</v>
      </c>
      <c r="U20" s="24">
        <v>2.0840000000000001</v>
      </c>
      <c r="V20" s="24">
        <v>2.0529999999999999</v>
      </c>
      <c r="W20" s="28">
        <v>2.0139999999999998</v>
      </c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4.82</v>
      </c>
      <c r="C21" s="24">
        <v>4.96</v>
      </c>
      <c r="D21" s="24">
        <v>4.83</v>
      </c>
      <c r="E21" s="24">
        <v>4.5599999999999996</v>
      </c>
      <c r="F21" s="28">
        <v>4.5</v>
      </c>
      <c r="G21" s="25"/>
      <c r="H21" s="24">
        <v>4.08</v>
      </c>
      <c r="I21" s="24">
        <v>4.1399999999999997</v>
      </c>
      <c r="J21" s="24">
        <v>4.12</v>
      </c>
      <c r="K21" s="24">
        <v>3.75</v>
      </c>
      <c r="L21" s="28">
        <v>3.68</v>
      </c>
      <c r="M21" s="25"/>
      <c r="N21" s="24">
        <v>1.8959999999999999</v>
      </c>
      <c r="O21" s="24">
        <v>1.96</v>
      </c>
      <c r="P21" s="24">
        <v>2.0840000000000001</v>
      </c>
      <c r="Q21" s="24">
        <v>2.097</v>
      </c>
      <c r="R21" s="24">
        <v>2.0819999999999999</v>
      </c>
      <c r="S21" s="24">
        <v>2.0699999999999998</v>
      </c>
      <c r="T21" s="24">
        <v>2.117</v>
      </c>
      <c r="U21" s="24">
        <v>2.1110000000000002</v>
      </c>
      <c r="V21" s="24">
        <v>2.0960000000000001</v>
      </c>
      <c r="W21" s="28">
        <v>2.028</v>
      </c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4.75</v>
      </c>
      <c r="C22" s="24">
        <v>4.8099999999999996</v>
      </c>
      <c r="D22" s="24">
        <v>4.74</v>
      </c>
      <c r="E22" s="24">
        <v>4.41</v>
      </c>
      <c r="F22" s="28">
        <v>4.3899999999999997</v>
      </c>
      <c r="G22" s="25"/>
      <c r="H22" s="24">
        <v>3.94</v>
      </c>
      <c r="I22" s="24">
        <v>4.13</v>
      </c>
      <c r="J22" s="24">
        <v>4.03</v>
      </c>
      <c r="K22" s="24">
        <v>3.77</v>
      </c>
      <c r="L22" s="28">
        <v>3.64</v>
      </c>
      <c r="M22" s="25"/>
      <c r="N22" s="24">
        <v>1.923</v>
      </c>
      <c r="O22" s="24">
        <v>1.9279999999999999</v>
      </c>
      <c r="P22" s="24">
        <v>2.0579999999999998</v>
      </c>
      <c r="Q22" s="24">
        <v>2.0710000000000002</v>
      </c>
      <c r="R22" s="24">
        <v>2.08</v>
      </c>
      <c r="S22" s="24">
        <v>2.0529999999999999</v>
      </c>
      <c r="T22" s="24">
        <v>2.073</v>
      </c>
      <c r="U22" s="24">
        <v>2.085</v>
      </c>
      <c r="V22" s="24">
        <v>2.0710000000000002</v>
      </c>
      <c r="W22" s="28">
        <v>2.0099999999999998</v>
      </c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>
        <v>8.1999999999999993</v>
      </c>
      <c r="I23" s="15">
        <v>12.08</v>
      </c>
      <c r="J23" s="15">
        <v>12</v>
      </c>
      <c r="K23" s="15">
        <v>46.61</v>
      </c>
      <c r="L23" s="15">
        <v>49.82</v>
      </c>
      <c r="M23" s="15">
        <v>48.98</v>
      </c>
      <c r="N23" s="15">
        <v>49.3</v>
      </c>
      <c r="O23" s="15">
        <v>50.36</v>
      </c>
      <c r="P23" s="15">
        <v>49.22</v>
      </c>
      <c r="Q23" s="15">
        <v>-39.19</v>
      </c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>
        <v>47.22</v>
      </c>
      <c r="D24" s="190"/>
      <c r="E24" s="191">
        <v>48.77</v>
      </c>
      <c r="F24" s="191"/>
      <c r="G24" s="16">
        <v>46.49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0.36199999999999832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1.3038000000000016</v>
      </c>
      <c r="L25" s="193"/>
      <c r="M25" s="17" t="s">
        <v>13</v>
      </c>
      <c r="N25" s="17" t="s">
        <v>14</v>
      </c>
      <c r="O25" s="180" t="s">
        <v>15</v>
      </c>
      <c r="P25" s="180"/>
      <c r="Q25" s="193">
        <f>AVERAGE(N3:W12)-AVERAGE(N13:W22)</f>
        <v>0.27063999999999977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0.63117948717948424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0.93895061728395179</v>
      </c>
      <c r="L27" s="198"/>
      <c r="M27" s="17" t="s">
        <v>19</v>
      </c>
      <c r="N27" s="17" t="s">
        <v>20</v>
      </c>
      <c r="O27" s="197" t="s">
        <v>21</v>
      </c>
      <c r="P27" s="197"/>
      <c r="Q27" s="198">
        <f>(Q25/(0.975/Q26))</f>
        <v>0.41636923076923038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0.36000000000000032</v>
      </c>
      <c r="C31" s="67">
        <f t="shared" ref="C31:F31" si="0">C3-C13</f>
        <v>0.35000000000000053</v>
      </c>
      <c r="D31" s="67">
        <f t="shared" si="0"/>
        <v>0.49000000000000021</v>
      </c>
      <c r="E31" s="67">
        <f t="shared" si="0"/>
        <v>0.29999999999999982</v>
      </c>
      <c r="F31" s="68">
        <f t="shared" si="0"/>
        <v>0.37999999999999989</v>
      </c>
      <c r="G31" s="69" t="s">
        <v>54</v>
      </c>
      <c r="H31" s="22">
        <f>H3-H13</f>
        <v>1.4000000000000004</v>
      </c>
      <c r="I31" s="22">
        <f t="shared" ref="I31:L31" si="1">I3-I13</f>
        <v>1.3900000000000006</v>
      </c>
      <c r="J31" s="22">
        <f t="shared" si="1"/>
        <v>1.5099999999999998</v>
      </c>
      <c r="K31" s="22">
        <f t="shared" si="1"/>
        <v>1.4499999999999997</v>
      </c>
      <c r="L31" s="70">
        <f t="shared" si="1"/>
        <v>1.4</v>
      </c>
      <c r="M31" s="69" t="s">
        <v>56</v>
      </c>
      <c r="N31" s="22">
        <f>N3-N13</f>
        <v>0.2609999999999999</v>
      </c>
      <c r="O31" s="22">
        <f t="shared" ref="O31:W31" si="2">O3-O13</f>
        <v>0.27600000000000025</v>
      </c>
      <c r="P31" s="22">
        <f t="shared" si="2"/>
        <v>0.23899999999999988</v>
      </c>
      <c r="Q31" s="22">
        <f t="shared" si="2"/>
        <v>0.24500000000000011</v>
      </c>
      <c r="R31" s="22">
        <f t="shared" si="2"/>
        <v>0.22500000000000009</v>
      </c>
      <c r="S31" s="22">
        <f t="shared" si="2"/>
        <v>0.32299999999999995</v>
      </c>
      <c r="T31" s="22">
        <f t="shared" si="2"/>
        <v>0.28900000000000015</v>
      </c>
      <c r="U31" s="22">
        <f t="shared" si="2"/>
        <v>0.30600000000000005</v>
      </c>
      <c r="V31" s="22">
        <f t="shared" si="2"/>
        <v>0.25999999999999979</v>
      </c>
      <c r="W31" s="70">
        <f t="shared" si="2"/>
        <v>0.33699999999999997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0.37999999999999989</v>
      </c>
      <c r="C32" s="54">
        <f t="shared" si="4"/>
        <v>0.45000000000000018</v>
      </c>
      <c r="D32" s="54">
        <f t="shared" si="4"/>
        <v>0.38999999999999968</v>
      </c>
      <c r="E32" s="54">
        <f t="shared" si="4"/>
        <v>0.41999999999999993</v>
      </c>
      <c r="F32" s="56">
        <f t="shared" si="4"/>
        <v>0.33999999999999986</v>
      </c>
      <c r="G32" s="71"/>
      <c r="H32" s="24">
        <f t="shared" ref="H32:L40" si="5">H4-H14</f>
        <v>1.4299999999999997</v>
      </c>
      <c r="I32" s="24">
        <f t="shared" si="5"/>
        <v>1.4400000000000004</v>
      </c>
      <c r="J32" s="24">
        <f t="shared" si="5"/>
        <v>1.4900000000000002</v>
      </c>
      <c r="K32" s="24">
        <f t="shared" si="5"/>
        <v>1.5400000000000005</v>
      </c>
      <c r="L32" s="72">
        <f t="shared" si="5"/>
        <v>1.4099999999999997</v>
      </c>
      <c r="M32" s="71"/>
      <c r="N32" s="22">
        <f t="shared" ref="N32:W40" si="6">N4-N14</f>
        <v>0.27299999999999969</v>
      </c>
      <c r="O32" s="22">
        <f t="shared" si="6"/>
        <v>0.31599999999999984</v>
      </c>
      <c r="P32" s="22">
        <f t="shared" si="6"/>
        <v>0.28100000000000014</v>
      </c>
      <c r="Q32" s="22">
        <f t="shared" si="6"/>
        <v>0.254</v>
      </c>
      <c r="R32" s="22">
        <f t="shared" si="6"/>
        <v>0.254</v>
      </c>
      <c r="S32" s="22">
        <f t="shared" si="6"/>
        <v>0.26000000000000023</v>
      </c>
      <c r="T32" s="22">
        <f t="shared" si="6"/>
        <v>0.24499999999999966</v>
      </c>
      <c r="U32" s="22">
        <f t="shared" si="6"/>
        <v>0.21700000000000008</v>
      </c>
      <c r="V32" s="22">
        <f t="shared" si="6"/>
        <v>0.21899999999999986</v>
      </c>
      <c r="W32" s="70">
        <f t="shared" si="6"/>
        <v>0.25600000000000001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0.33999999999999986</v>
      </c>
      <c r="C33" s="54">
        <f t="shared" si="4"/>
        <v>0.3199999999999994</v>
      </c>
      <c r="D33" s="54">
        <f t="shared" si="4"/>
        <v>0.37000000000000011</v>
      </c>
      <c r="E33" s="54">
        <f t="shared" si="4"/>
        <v>0.41999999999999993</v>
      </c>
      <c r="F33" s="56">
        <f t="shared" si="4"/>
        <v>0.33000000000000007</v>
      </c>
      <c r="G33" s="71"/>
      <c r="H33" s="24">
        <f t="shared" si="5"/>
        <v>1.4000000000000004</v>
      </c>
      <c r="I33" s="24">
        <f t="shared" si="5"/>
        <v>1.52</v>
      </c>
      <c r="J33" s="24">
        <f t="shared" si="5"/>
        <v>1.6</v>
      </c>
      <c r="K33" s="24">
        <f t="shared" si="5"/>
        <v>1.4599999999999995</v>
      </c>
      <c r="L33" s="72">
        <f t="shared" si="5"/>
        <v>1.3399999999999999</v>
      </c>
      <c r="M33" s="71"/>
      <c r="N33" s="22">
        <f t="shared" si="6"/>
        <v>0.29999999999999982</v>
      </c>
      <c r="O33" s="22">
        <f t="shared" si="6"/>
        <v>0.30800000000000027</v>
      </c>
      <c r="P33" s="22">
        <f t="shared" si="6"/>
        <v>0.23999999999999977</v>
      </c>
      <c r="Q33" s="22">
        <f t="shared" si="6"/>
        <v>0.28200000000000003</v>
      </c>
      <c r="R33" s="22">
        <f t="shared" si="6"/>
        <v>0.20500000000000007</v>
      </c>
      <c r="S33" s="22">
        <f t="shared" si="6"/>
        <v>0.27300000000000013</v>
      </c>
      <c r="T33" s="22">
        <f t="shared" si="6"/>
        <v>0.26799999999999979</v>
      </c>
      <c r="U33" s="22">
        <f t="shared" si="6"/>
        <v>0.24299999999999988</v>
      </c>
      <c r="V33" s="22">
        <f t="shared" si="6"/>
        <v>0.2370000000000001</v>
      </c>
      <c r="W33" s="70">
        <f t="shared" si="6"/>
        <v>0.27800000000000025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0.39999999999999947</v>
      </c>
      <c r="C34" s="54">
        <f t="shared" si="4"/>
        <v>0.45000000000000018</v>
      </c>
      <c r="D34" s="54">
        <f t="shared" si="4"/>
        <v>0.33999999999999986</v>
      </c>
      <c r="E34" s="54">
        <f t="shared" si="4"/>
        <v>0.32000000000000028</v>
      </c>
      <c r="F34" s="56">
        <f t="shared" si="4"/>
        <v>0.30999999999999961</v>
      </c>
      <c r="G34" s="71"/>
      <c r="H34" s="24">
        <f t="shared" si="5"/>
        <v>1.4400000000000004</v>
      </c>
      <c r="I34" s="24">
        <f t="shared" si="5"/>
        <v>1.48</v>
      </c>
      <c r="J34" s="24">
        <f t="shared" si="5"/>
        <v>1.5700000000000003</v>
      </c>
      <c r="K34" s="24">
        <f t="shared" si="5"/>
        <v>1.4400000000000004</v>
      </c>
      <c r="L34" s="72">
        <f t="shared" si="5"/>
        <v>1.46</v>
      </c>
      <c r="M34" s="71"/>
      <c r="N34" s="22">
        <f t="shared" si="6"/>
        <v>0.29200000000000004</v>
      </c>
      <c r="O34" s="22">
        <f t="shared" si="6"/>
        <v>0.3580000000000001</v>
      </c>
      <c r="P34" s="22">
        <f t="shared" si="6"/>
        <v>0.29099999999999993</v>
      </c>
      <c r="Q34" s="22">
        <f t="shared" si="6"/>
        <v>0.34200000000000008</v>
      </c>
      <c r="R34" s="22">
        <f t="shared" si="6"/>
        <v>0.25199999999999978</v>
      </c>
      <c r="S34" s="22">
        <f t="shared" si="6"/>
        <v>0.30800000000000027</v>
      </c>
      <c r="T34" s="22">
        <f t="shared" si="6"/>
        <v>0.25099999999999989</v>
      </c>
      <c r="U34" s="22">
        <f t="shared" si="6"/>
        <v>0.26400000000000023</v>
      </c>
      <c r="V34" s="22">
        <f t="shared" si="6"/>
        <v>0.28500000000000014</v>
      </c>
      <c r="W34" s="70">
        <f t="shared" si="6"/>
        <v>0.27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0.34999999999999964</v>
      </c>
      <c r="C35" s="54">
        <f t="shared" si="4"/>
        <v>0.37999999999999989</v>
      </c>
      <c r="D35" s="54">
        <f t="shared" si="4"/>
        <v>0.42000000000000082</v>
      </c>
      <c r="E35" s="54">
        <f t="shared" si="4"/>
        <v>0.37999999999999989</v>
      </c>
      <c r="F35" s="56">
        <f t="shared" si="4"/>
        <v>0.34999999999999964</v>
      </c>
      <c r="G35" s="71"/>
      <c r="H35" s="24">
        <f t="shared" si="5"/>
        <v>1.4799999999999995</v>
      </c>
      <c r="I35" s="24">
        <f t="shared" si="5"/>
        <v>1.48</v>
      </c>
      <c r="J35" s="24">
        <f t="shared" si="5"/>
        <v>1.4900000000000002</v>
      </c>
      <c r="K35" s="24">
        <f t="shared" si="5"/>
        <v>1.4100000000000001</v>
      </c>
      <c r="L35" s="72">
        <f t="shared" si="5"/>
        <v>1.4399999999999995</v>
      </c>
      <c r="M35" s="71"/>
      <c r="N35" s="22">
        <f t="shared" si="6"/>
        <v>0.2629999999999999</v>
      </c>
      <c r="O35" s="22">
        <f t="shared" si="6"/>
        <v>0.30200000000000005</v>
      </c>
      <c r="P35" s="22">
        <f t="shared" si="6"/>
        <v>0.28399999999999981</v>
      </c>
      <c r="Q35" s="22">
        <f t="shared" si="6"/>
        <v>0.29100000000000037</v>
      </c>
      <c r="R35" s="22">
        <f t="shared" si="6"/>
        <v>0.27699999999999969</v>
      </c>
      <c r="S35" s="22">
        <f t="shared" si="6"/>
        <v>0.3580000000000001</v>
      </c>
      <c r="T35" s="22">
        <f t="shared" si="6"/>
        <v>0.28400000000000025</v>
      </c>
      <c r="U35" s="22">
        <f t="shared" si="6"/>
        <v>0.31599999999999984</v>
      </c>
      <c r="V35" s="22">
        <f t="shared" si="6"/>
        <v>0.25</v>
      </c>
      <c r="W35" s="70">
        <f t="shared" si="6"/>
        <v>0.24799999999999978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0.32000000000000028</v>
      </c>
      <c r="C36" s="54">
        <f t="shared" si="4"/>
        <v>0.32000000000000028</v>
      </c>
      <c r="D36" s="54">
        <f t="shared" si="4"/>
        <v>0.34999999999999964</v>
      </c>
      <c r="E36" s="54">
        <f t="shared" si="4"/>
        <v>0.27000000000000046</v>
      </c>
      <c r="F36" s="56">
        <f t="shared" si="4"/>
        <v>0.33999999999999986</v>
      </c>
      <c r="G36" s="71" t="s">
        <v>55</v>
      </c>
      <c r="H36" s="24">
        <f t="shared" si="5"/>
        <v>1.2000000000000002</v>
      </c>
      <c r="I36" s="24">
        <f t="shared" si="5"/>
        <v>1.1200000000000001</v>
      </c>
      <c r="J36" s="24">
        <f t="shared" si="5"/>
        <v>1.1300000000000003</v>
      </c>
      <c r="K36" s="24">
        <f t="shared" si="5"/>
        <v>1.1700000000000004</v>
      </c>
      <c r="L36" s="72">
        <f t="shared" si="5"/>
        <v>1.21</v>
      </c>
      <c r="M36" s="71" t="s">
        <v>57</v>
      </c>
      <c r="N36" s="22">
        <f t="shared" si="6"/>
        <v>0.22700000000000009</v>
      </c>
      <c r="O36" s="22">
        <f t="shared" si="6"/>
        <v>0.32300000000000018</v>
      </c>
      <c r="P36" s="22">
        <f t="shared" si="6"/>
        <v>0.27800000000000002</v>
      </c>
      <c r="Q36" s="22">
        <f t="shared" si="6"/>
        <v>0.24900000000000011</v>
      </c>
      <c r="R36" s="22">
        <f t="shared" si="6"/>
        <v>0.26500000000000012</v>
      </c>
      <c r="S36" s="22">
        <f t="shared" si="6"/>
        <v>0.22299999999999986</v>
      </c>
      <c r="T36" s="22">
        <f t="shared" si="6"/>
        <v>0.22799999999999976</v>
      </c>
      <c r="U36" s="22">
        <f t="shared" si="6"/>
        <v>0.25700000000000012</v>
      </c>
      <c r="V36" s="22">
        <f t="shared" si="6"/>
        <v>0.2589999999999999</v>
      </c>
      <c r="W36" s="70">
        <f t="shared" si="6"/>
        <v>0.29299999999999993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0.37000000000000011</v>
      </c>
      <c r="C37" s="54">
        <f t="shared" si="4"/>
        <v>0.3100000000000005</v>
      </c>
      <c r="D37" s="54">
        <f t="shared" si="4"/>
        <v>0.32000000000000028</v>
      </c>
      <c r="E37" s="54">
        <f t="shared" si="4"/>
        <v>0.36000000000000032</v>
      </c>
      <c r="F37" s="56">
        <f t="shared" si="4"/>
        <v>0.37000000000000011</v>
      </c>
      <c r="G37" s="71"/>
      <c r="H37" s="24">
        <f t="shared" si="5"/>
        <v>1.0900000000000007</v>
      </c>
      <c r="I37" s="24">
        <f t="shared" si="5"/>
        <v>1.1299999999999994</v>
      </c>
      <c r="J37" s="24">
        <f t="shared" si="5"/>
        <v>1.08</v>
      </c>
      <c r="K37" s="24">
        <f t="shared" si="5"/>
        <v>1.1500000000000004</v>
      </c>
      <c r="L37" s="72">
        <f t="shared" si="5"/>
        <v>1.2000000000000002</v>
      </c>
      <c r="M37" s="71"/>
      <c r="N37" s="22">
        <f t="shared" si="6"/>
        <v>0.1120000000000001</v>
      </c>
      <c r="O37" s="22">
        <f t="shared" si="6"/>
        <v>0.34100000000000019</v>
      </c>
      <c r="P37" s="22">
        <f t="shared" si="6"/>
        <v>0.24400000000000022</v>
      </c>
      <c r="Q37" s="22">
        <f t="shared" si="6"/>
        <v>0.2759999999999998</v>
      </c>
      <c r="R37" s="22">
        <f t="shared" si="6"/>
        <v>0.27600000000000025</v>
      </c>
      <c r="S37" s="22">
        <f t="shared" si="6"/>
        <v>0.27</v>
      </c>
      <c r="T37" s="22">
        <f t="shared" si="6"/>
        <v>0.27099999999999991</v>
      </c>
      <c r="U37" s="22">
        <f t="shared" si="6"/>
        <v>0.25700000000000012</v>
      </c>
      <c r="V37" s="22">
        <f t="shared" si="6"/>
        <v>0.26000000000000023</v>
      </c>
      <c r="W37" s="70">
        <f t="shared" si="6"/>
        <v>0.29999999999999982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0.29999999999999982</v>
      </c>
      <c r="C38" s="54">
        <f t="shared" si="4"/>
        <v>0.38999999999999968</v>
      </c>
      <c r="D38" s="54">
        <f t="shared" si="4"/>
        <v>0.33000000000000007</v>
      </c>
      <c r="E38" s="54">
        <f t="shared" si="4"/>
        <v>0.34999999999999964</v>
      </c>
      <c r="F38" s="56">
        <f t="shared" si="4"/>
        <v>0.35000000000000053</v>
      </c>
      <c r="G38" s="71"/>
      <c r="H38" s="24">
        <f t="shared" si="5"/>
        <v>1.17</v>
      </c>
      <c r="I38" s="24">
        <f t="shared" si="5"/>
        <v>1.21</v>
      </c>
      <c r="J38" s="24">
        <f t="shared" si="5"/>
        <v>1.0600000000000005</v>
      </c>
      <c r="K38" s="24">
        <f t="shared" si="5"/>
        <v>1.19</v>
      </c>
      <c r="L38" s="72">
        <f t="shared" si="5"/>
        <v>1.2599999999999998</v>
      </c>
      <c r="M38" s="71"/>
      <c r="N38" s="22">
        <f t="shared" si="6"/>
        <v>0.17599999999999971</v>
      </c>
      <c r="O38" s="22">
        <f t="shared" si="6"/>
        <v>0.33100000000000018</v>
      </c>
      <c r="P38" s="22">
        <f t="shared" si="6"/>
        <v>0.29400000000000004</v>
      </c>
      <c r="Q38" s="22">
        <f t="shared" si="6"/>
        <v>0.29000000000000004</v>
      </c>
      <c r="R38" s="22">
        <f t="shared" si="6"/>
        <v>0.26899999999999968</v>
      </c>
      <c r="S38" s="22">
        <f t="shared" si="6"/>
        <v>0.25800000000000001</v>
      </c>
      <c r="T38" s="22">
        <f t="shared" si="6"/>
        <v>0.27</v>
      </c>
      <c r="U38" s="22">
        <f t="shared" si="6"/>
        <v>0.27099999999999991</v>
      </c>
      <c r="V38" s="22">
        <f t="shared" si="6"/>
        <v>0.25700000000000012</v>
      </c>
      <c r="W38" s="70">
        <f t="shared" si="6"/>
        <v>0.26800000000000024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0.33999999999999986</v>
      </c>
      <c r="C39" s="54">
        <f t="shared" si="4"/>
        <v>0.33999999999999986</v>
      </c>
      <c r="D39" s="54">
        <f t="shared" si="4"/>
        <v>0.37000000000000011</v>
      </c>
      <c r="E39" s="54">
        <f t="shared" si="4"/>
        <v>0.36000000000000032</v>
      </c>
      <c r="F39" s="56">
        <f t="shared" si="4"/>
        <v>0.34999999999999964</v>
      </c>
      <c r="G39" s="71"/>
      <c r="H39" s="24">
        <f t="shared" si="5"/>
        <v>1.1600000000000001</v>
      </c>
      <c r="I39" s="24">
        <f t="shared" si="5"/>
        <v>1.1400000000000006</v>
      </c>
      <c r="J39" s="24">
        <f t="shared" si="5"/>
        <v>1.0300000000000002</v>
      </c>
      <c r="K39" s="24">
        <f t="shared" si="5"/>
        <v>1.1600000000000001</v>
      </c>
      <c r="L39" s="72">
        <f t="shared" si="5"/>
        <v>1.1800000000000002</v>
      </c>
      <c r="M39" s="71"/>
      <c r="N39" s="22">
        <f t="shared" si="6"/>
        <v>0.23899999999999988</v>
      </c>
      <c r="O39" s="22">
        <f t="shared" si="6"/>
        <v>0.33499999999999996</v>
      </c>
      <c r="P39" s="22">
        <f t="shared" si="6"/>
        <v>0.22599999999999998</v>
      </c>
      <c r="Q39" s="22">
        <f t="shared" si="6"/>
        <v>0.246</v>
      </c>
      <c r="R39" s="22">
        <f t="shared" si="6"/>
        <v>0.27200000000000024</v>
      </c>
      <c r="S39" s="22">
        <f t="shared" si="6"/>
        <v>0.30100000000000016</v>
      </c>
      <c r="T39" s="22">
        <f t="shared" si="6"/>
        <v>0.28799999999999981</v>
      </c>
      <c r="U39" s="22">
        <f t="shared" si="6"/>
        <v>0.26999999999999957</v>
      </c>
      <c r="V39" s="22">
        <f t="shared" si="6"/>
        <v>0.22999999999999998</v>
      </c>
      <c r="W39" s="70">
        <f t="shared" si="6"/>
        <v>0.22799999999999976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0.38999999999999968</v>
      </c>
      <c r="C40" s="58">
        <f t="shared" si="4"/>
        <v>0.35000000000000053</v>
      </c>
      <c r="D40" s="58">
        <f t="shared" si="4"/>
        <v>0.38999999999999968</v>
      </c>
      <c r="E40" s="58">
        <f t="shared" si="4"/>
        <v>0.41999999999999993</v>
      </c>
      <c r="F40" s="59">
        <f t="shared" si="4"/>
        <v>0.40000000000000036</v>
      </c>
      <c r="G40" s="73"/>
      <c r="H40" s="36">
        <f t="shared" si="5"/>
        <v>1.1800000000000002</v>
      </c>
      <c r="I40" s="36">
        <f t="shared" si="5"/>
        <v>1.08</v>
      </c>
      <c r="J40" s="36">
        <f t="shared" si="5"/>
        <v>1.0599999999999996</v>
      </c>
      <c r="K40" s="36">
        <f t="shared" si="5"/>
        <v>1.1700000000000004</v>
      </c>
      <c r="L40" s="74">
        <f t="shared" si="5"/>
        <v>1.19</v>
      </c>
      <c r="M40" s="73"/>
      <c r="N40" s="36">
        <f t="shared" si="6"/>
        <v>0.22199999999999998</v>
      </c>
      <c r="O40" s="36">
        <f t="shared" si="6"/>
        <v>0.35899999999999999</v>
      </c>
      <c r="P40" s="36">
        <f t="shared" si="6"/>
        <v>0.25900000000000034</v>
      </c>
      <c r="Q40" s="36">
        <f t="shared" si="6"/>
        <v>0.34299999999999997</v>
      </c>
      <c r="R40" s="36">
        <f t="shared" si="6"/>
        <v>0.23099999999999987</v>
      </c>
      <c r="S40" s="36">
        <f t="shared" si="6"/>
        <v>0.27300000000000013</v>
      </c>
      <c r="T40" s="36">
        <f t="shared" si="6"/>
        <v>0.26500000000000012</v>
      </c>
      <c r="U40" s="36">
        <f t="shared" si="6"/>
        <v>0.27800000000000002</v>
      </c>
      <c r="V40" s="36">
        <f t="shared" si="6"/>
        <v>0.27299999999999969</v>
      </c>
      <c r="W40" s="74">
        <f t="shared" si="6"/>
        <v>0.27700000000000014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0.37359999999999993</v>
      </c>
      <c r="C41" s="64" t="s">
        <v>51</v>
      </c>
      <c r="D41" s="60">
        <f>MAX(B31:F35)-MIN(B31:F35)</f>
        <v>0.19000000000000039</v>
      </c>
      <c r="E41" s="64" t="s">
        <v>50</v>
      </c>
      <c r="F41" s="61">
        <f>B41/(0.975/E26)</f>
        <v>0.65140512820512808</v>
      </c>
      <c r="G41" s="82" t="s">
        <v>65</v>
      </c>
      <c r="H41" s="60">
        <f>AVERAGE(H31:L35)</f>
        <v>1.4588000000000005</v>
      </c>
      <c r="I41" s="64" t="s">
        <v>51</v>
      </c>
      <c r="J41" s="60">
        <f>MAX(H31:L35)-MIN(H31:L35)</f>
        <v>0.26000000000000023</v>
      </c>
      <c r="K41" s="64" t="s">
        <v>50</v>
      </c>
      <c r="L41" s="61">
        <f>H41/(1.944/K26)</f>
        <v>1.0505761316872433</v>
      </c>
      <c r="M41" s="82" t="s">
        <v>65</v>
      </c>
      <c r="N41" s="60">
        <f>AVERAGE(N31:W35)</f>
        <v>0.27511999999999998</v>
      </c>
      <c r="O41" s="64" t="s">
        <v>51</v>
      </c>
      <c r="P41" s="60">
        <f>MAX(N31:W35)-MIN(N31:W35)</f>
        <v>0.15300000000000002</v>
      </c>
      <c r="Q41" s="64" t="s">
        <v>50</v>
      </c>
      <c r="R41" s="78">
        <f>N41/(0.975/Q26)</f>
        <v>0.42326153846153841</v>
      </c>
      <c r="S41" s="79" t="s">
        <v>60</v>
      </c>
      <c r="T41" s="80">
        <f>1-(P41/2*N41)</f>
        <v>0.97895332000000002</v>
      </c>
      <c r="U41" s="84" t="s">
        <v>62</v>
      </c>
      <c r="V41" s="86">
        <f>MAX(N31:W40)-MIN(N31:W40)</f>
        <v>0.24699999999999989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0.35800000000000004</v>
      </c>
      <c r="C42" s="65" t="s">
        <v>51</v>
      </c>
      <c r="D42" s="62">
        <f>MAX(B36:F40)-MIN(B36:F40)</f>
        <v>0.14999999999999947</v>
      </c>
      <c r="E42" s="65" t="s">
        <v>50</v>
      </c>
      <c r="F42" s="63">
        <f>B42/(0.975/E26)</f>
        <v>0.6242051282051283</v>
      </c>
      <c r="G42" s="83" t="s">
        <v>64</v>
      </c>
      <c r="H42" s="62">
        <f>AVERAGE(H37:L40)</f>
        <v>1.1445000000000001</v>
      </c>
      <c r="I42" s="65" t="s">
        <v>51</v>
      </c>
      <c r="J42" s="62">
        <f>MAX(H36:L40)-MIN(H36:L40)</f>
        <v>0.22999999999999954</v>
      </c>
      <c r="K42" s="65" t="s">
        <v>50</v>
      </c>
      <c r="L42" s="63">
        <f>H42/(1.944/K26)</f>
        <v>0.8242283950617284</v>
      </c>
      <c r="M42" s="83" t="s">
        <v>64</v>
      </c>
      <c r="N42" s="62">
        <f>AVERAGE(N37:W40)</f>
        <v>0.26765000000000005</v>
      </c>
      <c r="O42" s="65" t="s">
        <v>51</v>
      </c>
      <c r="P42" s="62">
        <f>MAX(N36:W40)-MIN(N36:W40)</f>
        <v>0.24699999999999989</v>
      </c>
      <c r="Q42" s="65" t="s">
        <v>50</v>
      </c>
      <c r="R42" s="75">
        <f>N42/(0.975/Q26)</f>
        <v>0.41176923076923083</v>
      </c>
      <c r="S42" s="76" t="s">
        <v>60</v>
      </c>
      <c r="T42" s="81">
        <f>1-(P42/2*N42)</f>
        <v>0.96694522500000002</v>
      </c>
      <c r="U42" s="85" t="s">
        <v>63</v>
      </c>
      <c r="V42" s="87">
        <f>1-(V41/2*AVERAGE(N41:N42))</f>
        <v>0.96648395249999997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13" type="noConversion"/>
  <conditionalFormatting sqref="E25">
    <cfRule type="cellIs" dxfId="353" priority="7" operator="notBetween">
      <formula>0.2</formula>
      <formula>0.404</formula>
    </cfRule>
  </conditionalFormatting>
  <conditionalFormatting sqref="E27">
    <cfRule type="cellIs" dxfId="352" priority="8" operator="notBetween">
      <formula>0.38</formula>
      <formula>0.72</formula>
    </cfRule>
  </conditionalFormatting>
  <conditionalFormatting sqref="K25">
    <cfRule type="cellIs" dxfId="351" priority="6" operator="notBetween">
      <formula>0.77</formula>
      <formula>0.91</formula>
    </cfRule>
  </conditionalFormatting>
  <conditionalFormatting sqref="K27">
    <cfRule type="cellIs" dxfId="350" priority="5" operator="notBetween">
      <formula>0.68</formula>
      <formula>0.82</formula>
    </cfRule>
  </conditionalFormatting>
  <conditionalFormatting sqref="Q25">
    <cfRule type="cellIs" dxfId="349" priority="3" operator="notBetween">
      <formula>0.77</formula>
      <formula>0.91</formula>
    </cfRule>
  </conditionalFormatting>
  <conditionalFormatting sqref="Q27:R27">
    <cfRule type="cellIs" dxfId="348" priority="2" operator="notBetween">
      <formula>0.38</formula>
      <formula>0.72</formula>
    </cfRule>
  </conditionalFormatting>
  <conditionalFormatting sqref="AB25">
    <cfRule type="cellIs" dxfId="347" priority="4" operator="notBetween">
      <formula>0.77</formula>
      <formula>0.91</formula>
    </cfRule>
  </conditionalFormatting>
  <conditionalFormatting sqref="AB27:AC27">
    <cfRule type="cellIs" dxfId="346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3DF9-8663-46C5-9372-4EAC94BB0D74}">
  <dimension ref="A1:AH43"/>
  <sheetViews>
    <sheetView zoomScale="120" zoomScaleNormal="120" workbookViewId="0">
      <selection activeCell="H23" sqref="H23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5.16</v>
      </c>
      <c r="C3" s="20">
        <v>5.29</v>
      </c>
      <c r="D3" s="20">
        <v>5.34</v>
      </c>
      <c r="E3" s="20">
        <v>5.16</v>
      </c>
      <c r="F3" s="30">
        <v>5.03</v>
      </c>
      <c r="G3" s="23" t="s">
        <v>3</v>
      </c>
      <c r="H3" s="20">
        <v>5.17</v>
      </c>
      <c r="I3" s="20">
        <v>5.21</v>
      </c>
      <c r="J3" s="20">
        <v>5.23</v>
      </c>
      <c r="K3" s="20">
        <v>5.0199999999999996</v>
      </c>
      <c r="L3" s="30">
        <v>5.07</v>
      </c>
      <c r="M3" s="23" t="s">
        <v>3</v>
      </c>
      <c r="N3" s="20"/>
      <c r="O3" s="20"/>
      <c r="P3" s="20"/>
      <c r="Q3" s="20"/>
      <c r="R3" s="20"/>
      <c r="S3" s="20"/>
      <c r="T3" s="20"/>
      <c r="U3" s="20"/>
      <c r="V3" s="20"/>
      <c r="W3" s="30"/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5.2</v>
      </c>
      <c r="C4" s="11">
        <v>5.33</v>
      </c>
      <c r="D4" s="11">
        <v>5.3</v>
      </c>
      <c r="E4" s="11">
        <v>5.08</v>
      </c>
      <c r="F4" s="29">
        <v>5.08</v>
      </c>
      <c r="G4" s="25"/>
      <c r="H4" s="20">
        <v>5.13</v>
      </c>
      <c r="I4" s="11">
        <v>5.28</v>
      </c>
      <c r="J4" s="11">
        <v>5.23</v>
      </c>
      <c r="K4" s="11">
        <v>5.0599999999999996</v>
      </c>
      <c r="L4" s="29">
        <v>5.12</v>
      </c>
      <c r="M4" s="25"/>
      <c r="N4" s="20"/>
      <c r="O4" s="11"/>
      <c r="P4" s="11"/>
      <c r="Q4" s="11"/>
      <c r="R4" s="11"/>
      <c r="S4" s="11"/>
      <c r="T4" s="11"/>
      <c r="U4" s="11"/>
      <c r="V4" s="11"/>
      <c r="W4" s="29"/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5.21</v>
      </c>
      <c r="C5" s="11">
        <v>5.28</v>
      </c>
      <c r="D5" s="11">
        <v>5.23</v>
      </c>
      <c r="E5" s="11">
        <v>5.15</v>
      </c>
      <c r="F5" s="29">
        <v>5.05</v>
      </c>
      <c r="G5" s="25"/>
      <c r="H5" s="20">
        <v>5.23</v>
      </c>
      <c r="I5" s="11">
        <v>5.16</v>
      </c>
      <c r="J5" s="11">
        <v>5.2</v>
      </c>
      <c r="K5" s="11">
        <v>5.0599999999999996</v>
      </c>
      <c r="L5" s="29">
        <v>5.01</v>
      </c>
      <c r="M5" s="25"/>
      <c r="N5" s="20"/>
      <c r="O5" s="11"/>
      <c r="P5" s="11"/>
      <c r="Q5" s="11"/>
      <c r="R5" s="11"/>
      <c r="S5" s="11"/>
      <c r="T5" s="11"/>
      <c r="U5" s="11"/>
      <c r="V5" s="11"/>
      <c r="W5" s="29"/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5.24</v>
      </c>
      <c r="C6" s="11">
        <v>5.24</v>
      </c>
      <c r="D6" s="11">
        <v>5.26</v>
      </c>
      <c r="E6" s="11">
        <v>5.16</v>
      </c>
      <c r="F6" s="29">
        <v>5.0999999999999996</v>
      </c>
      <c r="G6" s="25"/>
      <c r="H6" s="20">
        <v>5.28</v>
      </c>
      <c r="I6" s="11">
        <v>5.19</v>
      </c>
      <c r="J6" s="11">
        <v>5.23</v>
      </c>
      <c r="K6" s="11">
        <v>5.04</v>
      </c>
      <c r="L6" s="29">
        <v>5.05</v>
      </c>
      <c r="M6" s="25"/>
      <c r="N6" s="20"/>
      <c r="O6" s="11"/>
      <c r="P6" s="11"/>
      <c r="Q6" s="11"/>
      <c r="R6" s="11"/>
      <c r="S6" s="11"/>
      <c r="T6" s="11"/>
      <c r="U6" s="11"/>
      <c r="V6" s="11"/>
      <c r="W6" s="29"/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5.23</v>
      </c>
      <c r="C7" s="11">
        <v>5.2</v>
      </c>
      <c r="D7" s="11">
        <v>5.25</v>
      </c>
      <c r="E7" s="11">
        <v>5.12</v>
      </c>
      <c r="F7" s="29">
        <v>5.03</v>
      </c>
      <c r="G7" s="25"/>
      <c r="H7" s="20">
        <v>5.14</v>
      </c>
      <c r="I7" s="11">
        <v>5.22</v>
      </c>
      <c r="J7" s="11">
        <v>5.22</v>
      </c>
      <c r="K7" s="11">
        <v>5.0599999999999996</v>
      </c>
      <c r="L7" s="29">
        <v>5.04</v>
      </c>
      <c r="M7" s="25"/>
      <c r="N7" s="20"/>
      <c r="O7" s="11"/>
      <c r="P7" s="11"/>
      <c r="Q7" s="11"/>
      <c r="R7" s="11"/>
      <c r="S7" s="11"/>
      <c r="T7" s="11"/>
      <c r="U7" s="11"/>
      <c r="V7" s="11"/>
      <c r="W7" s="29"/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5.19</v>
      </c>
      <c r="C8" s="11">
        <v>5.21</v>
      </c>
      <c r="D8" s="11">
        <v>5</v>
      </c>
      <c r="E8" s="11">
        <v>4.8499999999999996</v>
      </c>
      <c r="F8" s="29">
        <v>4.8099999999999996</v>
      </c>
      <c r="G8" s="25" t="s">
        <v>4</v>
      </c>
      <c r="H8" s="11">
        <v>5.35</v>
      </c>
      <c r="I8" s="11">
        <v>5.28</v>
      </c>
      <c r="J8" s="11">
        <v>5.17</v>
      </c>
      <c r="K8" s="11">
        <v>4.8600000000000003</v>
      </c>
      <c r="L8" s="29">
        <v>4.74</v>
      </c>
      <c r="M8" s="25" t="s">
        <v>4</v>
      </c>
      <c r="N8" s="11"/>
      <c r="O8" s="11"/>
      <c r="P8" s="11"/>
      <c r="Q8" s="11"/>
      <c r="R8" s="11"/>
      <c r="S8" s="11"/>
      <c r="T8" s="11"/>
      <c r="U8" s="11"/>
      <c r="V8" s="11"/>
      <c r="W8" s="29"/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5.18</v>
      </c>
      <c r="C9" s="11">
        <v>5.24</v>
      </c>
      <c r="D9" s="11">
        <v>5.0999999999999996</v>
      </c>
      <c r="E9" s="11">
        <v>4.83</v>
      </c>
      <c r="F9" s="29">
        <v>4.9000000000000004</v>
      </c>
      <c r="G9" s="31"/>
      <c r="H9" s="11">
        <v>5.24</v>
      </c>
      <c r="I9" s="11">
        <v>5.3</v>
      </c>
      <c r="J9" s="11">
        <v>5.15</v>
      </c>
      <c r="K9" s="11">
        <v>4.83</v>
      </c>
      <c r="L9" s="29">
        <v>4.8</v>
      </c>
      <c r="M9" s="31"/>
      <c r="N9" s="11"/>
      <c r="O9" s="11"/>
      <c r="P9" s="11"/>
      <c r="Q9" s="11"/>
      <c r="R9" s="11"/>
      <c r="S9" s="11"/>
      <c r="T9" s="11"/>
      <c r="U9" s="11"/>
      <c r="V9" s="11"/>
      <c r="W9" s="29"/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5.2</v>
      </c>
      <c r="C10" s="32">
        <v>5.23</v>
      </c>
      <c r="D10" s="32">
        <v>5.17</v>
      </c>
      <c r="E10" s="32">
        <v>4.82</v>
      </c>
      <c r="F10" s="34">
        <v>4.7699999999999996</v>
      </c>
      <c r="G10" s="23"/>
      <c r="H10" s="32">
        <v>5.27</v>
      </c>
      <c r="I10" s="32">
        <v>5.32</v>
      </c>
      <c r="J10" s="32">
        <v>5.18</v>
      </c>
      <c r="K10" s="32">
        <v>4.93</v>
      </c>
      <c r="L10" s="34">
        <v>4.93</v>
      </c>
      <c r="M10" s="23"/>
      <c r="N10" s="32"/>
      <c r="O10" s="32"/>
      <c r="P10" s="32"/>
      <c r="Q10" s="32"/>
      <c r="R10" s="32"/>
      <c r="S10" s="32"/>
      <c r="T10" s="32"/>
      <c r="U10" s="32"/>
      <c r="V10" s="32"/>
      <c r="W10" s="34"/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5.29</v>
      </c>
      <c r="C11" s="11">
        <v>5.34</v>
      </c>
      <c r="D11" s="11">
        <v>5.18</v>
      </c>
      <c r="E11" s="11">
        <v>4.91</v>
      </c>
      <c r="F11" s="29">
        <v>4.6900000000000004</v>
      </c>
      <c r="G11" s="25"/>
      <c r="H11" s="11">
        <v>5.22</v>
      </c>
      <c r="I11" s="11">
        <v>5.26</v>
      </c>
      <c r="J11" s="11">
        <v>5.08</v>
      </c>
      <c r="K11" s="11">
        <v>4.96</v>
      </c>
      <c r="L11" s="29">
        <v>4.83</v>
      </c>
      <c r="M11" s="25"/>
      <c r="N11" s="11"/>
      <c r="O11" s="11"/>
      <c r="P11" s="11"/>
      <c r="Q11" s="11"/>
      <c r="R11" s="11"/>
      <c r="S11" s="11"/>
      <c r="T11" s="11"/>
      <c r="U11" s="11"/>
      <c r="V11" s="11"/>
      <c r="W11" s="29"/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5.16</v>
      </c>
      <c r="C12" s="21">
        <v>5.15</v>
      </c>
      <c r="D12" s="21">
        <v>5.24</v>
      </c>
      <c r="E12" s="21">
        <v>5.04</v>
      </c>
      <c r="F12" s="26">
        <v>4.8600000000000003</v>
      </c>
      <c r="G12" s="33"/>
      <c r="H12" s="21">
        <v>5.25</v>
      </c>
      <c r="I12" s="21">
        <v>5.28</v>
      </c>
      <c r="J12" s="21">
        <v>5.16</v>
      </c>
      <c r="K12" s="21">
        <v>4.93</v>
      </c>
      <c r="L12" s="26">
        <v>4.84</v>
      </c>
      <c r="M12" s="33"/>
      <c r="N12" s="21"/>
      <c r="O12" s="21"/>
      <c r="P12" s="21"/>
      <c r="Q12" s="21"/>
      <c r="R12" s="21"/>
      <c r="S12" s="21"/>
      <c r="T12" s="21"/>
      <c r="U12" s="21"/>
      <c r="V12" s="21"/>
      <c r="W12" s="26"/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4.75</v>
      </c>
      <c r="C13" s="22">
        <v>4.96</v>
      </c>
      <c r="D13" s="22">
        <v>4.92</v>
      </c>
      <c r="E13" s="22">
        <v>4.75</v>
      </c>
      <c r="F13" s="27">
        <v>4.6900000000000004</v>
      </c>
      <c r="G13" s="23" t="s">
        <v>54</v>
      </c>
      <c r="H13" s="22">
        <v>3.65</v>
      </c>
      <c r="I13" s="22">
        <v>3.72</v>
      </c>
      <c r="J13" s="22">
        <v>3.65</v>
      </c>
      <c r="K13" s="22">
        <v>3.45</v>
      </c>
      <c r="L13" s="27">
        <v>3.54</v>
      </c>
      <c r="M13" s="23" t="s">
        <v>56</v>
      </c>
      <c r="N13" s="22"/>
      <c r="O13" s="22"/>
      <c r="P13" s="22"/>
      <c r="Q13" s="22"/>
      <c r="R13" s="22"/>
      <c r="S13" s="22"/>
      <c r="T13" s="22"/>
      <c r="U13" s="22"/>
      <c r="V13" s="22"/>
      <c r="W13" s="27"/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4.8899999999999997</v>
      </c>
      <c r="C14" s="24">
        <v>4.95</v>
      </c>
      <c r="D14" s="24">
        <v>4.8899999999999997</v>
      </c>
      <c r="E14" s="24">
        <v>4.78</v>
      </c>
      <c r="F14" s="28">
        <v>4.75</v>
      </c>
      <c r="G14" s="25"/>
      <c r="H14" s="24">
        <v>3.76</v>
      </c>
      <c r="I14" s="24">
        <v>3.8</v>
      </c>
      <c r="J14" s="24">
        <v>3.74</v>
      </c>
      <c r="K14" s="24">
        <v>3.49</v>
      </c>
      <c r="L14" s="28">
        <v>3.53</v>
      </c>
      <c r="M14" s="25"/>
      <c r="N14" s="24"/>
      <c r="O14" s="24"/>
      <c r="P14" s="24"/>
      <c r="Q14" s="24"/>
      <c r="R14" s="24"/>
      <c r="S14" s="24"/>
      <c r="T14" s="24"/>
      <c r="U14" s="24"/>
      <c r="V14" s="24"/>
      <c r="W14" s="28"/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4.8499999999999996</v>
      </c>
      <c r="C15" s="24">
        <v>4.9400000000000004</v>
      </c>
      <c r="D15" s="24">
        <v>4.8600000000000003</v>
      </c>
      <c r="E15" s="24">
        <v>4.75</v>
      </c>
      <c r="F15" s="28">
        <v>4.67</v>
      </c>
      <c r="G15" s="25"/>
      <c r="H15" s="24">
        <v>3.7</v>
      </c>
      <c r="I15" s="24">
        <v>3.73</v>
      </c>
      <c r="J15" s="24">
        <v>3.69</v>
      </c>
      <c r="K15" s="24">
        <v>3.53</v>
      </c>
      <c r="L15" s="28">
        <v>3.55</v>
      </c>
      <c r="M15" s="25"/>
      <c r="N15" s="24"/>
      <c r="O15" s="24"/>
      <c r="P15" s="24"/>
      <c r="Q15" s="24"/>
      <c r="R15" s="24"/>
      <c r="S15" s="24"/>
      <c r="T15" s="24"/>
      <c r="U15" s="24"/>
      <c r="V15" s="24"/>
      <c r="W15" s="28"/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4.79</v>
      </c>
      <c r="C16" s="24">
        <v>4.92</v>
      </c>
      <c r="D16" s="24">
        <v>4.88</v>
      </c>
      <c r="E16" s="24">
        <v>4.68</v>
      </c>
      <c r="F16" s="28">
        <v>4.63</v>
      </c>
      <c r="G16" s="25"/>
      <c r="H16" s="24">
        <v>3.66</v>
      </c>
      <c r="I16" s="24">
        <v>3.71</v>
      </c>
      <c r="J16" s="24">
        <v>3.63</v>
      </c>
      <c r="K16" s="24">
        <v>3.53</v>
      </c>
      <c r="L16" s="28">
        <v>3.54</v>
      </c>
      <c r="M16" s="25"/>
      <c r="N16" s="24"/>
      <c r="O16" s="24"/>
      <c r="P16" s="24"/>
      <c r="Q16" s="24"/>
      <c r="R16" s="24"/>
      <c r="S16" s="24"/>
      <c r="T16" s="24"/>
      <c r="U16" s="24"/>
      <c r="V16" s="24"/>
      <c r="W16" s="28"/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4.8499999999999996</v>
      </c>
      <c r="C17" s="24">
        <v>4.76</v>
      </c>
      <c r="D17" s="24">
        <v>4.8099999999999996</v>
      </c>
      <c r="E17" s="24">
        <v>4.7</v>
      </c>
      <c r="F17" s="28">
        <v>4.63</v>
      </c>
      <c r="G17" s="25"/>
      <c r="H17" s="24">
        <v>3.58</v>
      </c>
      <c r="I17" s="24">
        <v>3.69</v>
      </c>
      <c r="J17" s="24">
        <v>3.68</v>
      </c>
      <c r="K17" s="24">
        <v>3.47</v>
      </c>
      <c r="L17" s="28">
        <v>3.49</v>
      </c>
      <c r="M17" s="25"/>
      <c r="N17" s="24"/>
      <c r="O17" s="24"/>
      <c r="P17" s="24"/>
      <c r="Q17" s="24"/>
      <c r="R17" s="24"/>
      <c r="S17" s="24"/>
      <c r="T17" s="24"/>
      <c r="U17" s="24"/>
      <c r="V17" s="24"/>
      <c r="W17" s="28"/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4.84</v>
      </c>
      <c r="C18" s="24">
        <v>4.8600000000000003</v>
      </c>
      <c r="D18" s="24">
        <v>4.7</v>
      </c>
      <c r="E18" s="24">
        <v>4.54</v>
      </c>
      <c r="F18" s="28">
        <v>4.51</v>
      </c>
      <c r="G18" s="25" t="s">
        <v>61</v>
      </c>
      <c r="H18" s="24">
        <v>4.09</v>
      </c>
      <c r="I18" s="24">
        <v>4.01</v>
      </c>
      <c r="J18" s="24">
        <v>3.89</v>
      </c>
      <c r="K18" s="24">
        <v>3.64</v>
      </c>
      <c r="L18" s="28">
        <v>3.52</v>
      </c>
      <c r="M18" s="25" t="s">
        <v>57</v>
      </c>
      <c r="N18" s="24"/>
      <c r="O18" s="24"/>
      <c r="P18" s="24"/>
      <c r="Q18" s="24"/>
      <c r="R18" s="24"/>
      <c r="S18" s="24"/>
      <c r="T18" s="24"/>
      <c r="U18" s="24"/>
      <c r="V18" s="24"/>
      <c r="W18" s="28"/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4.8099999999999996</v>
      </c>
      <c r="C19" s="24">
        <v>4.8899999999999997</v>
      </c>
      <c r="D19" s="24">
        <v>4.6900000000000004</v>
      </c>
      <c r="E19" s="24">
        <v>4.53</v>
      </c>
      <c r="F19" s="28">
        <v>4.5599999999999996</v>
      </c>
      <c r="G19" s="25"/>
      <c r="H19" s="24">
        <v>3.99</v>
      </c>
      <c r="I19" s="24">
        <v>4.07</v>
      </c>
      <c r="J19" s="24">
        <v>3.89</v>
      </c>
      <c r="K19" s="24">
        <v>3.61</v>
      </c>
      <c r="L19" s="28">
        <v>3.46</v>
      </c>
      <c r="M19" s="25"/>
      <c r="N19" s="24"/>
      <c r="O19" s="24"/>
      <c r="P19" s="24"/>
      <c r="Q19" s="24"/>
      <c r="R19" s="24"/>
      <c r="S19" s="24"/>
      <c r="T19" s="24"/>
      <c r="U19" s="24"/>
      <c r="V19" s="24"/>
      <c r="W19" s="28"/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4.7300000000000004</v>
      </c>
      <c r="C20" s="24">
        <v>4.87</v>
      </c>
      <c r="D20" s="24">
        <v>4.76</v>
      </c>
      <c r="E20" s="24">
        <v>4.46</v>
      </c>
      <c r="F20" s="28">
        <v>4.34</v>
      </c>
      <c r="G20" s="25"/>
      <c r="H20" s="24">
        <v>4.05</v>
      </c>
      <c r="I20" s="24">
        <v>4.0199999999999996</v>
      </c>
      <c r="J20" s="24">
        <v>3.98</v>
      </c>
      <c r="K20" s="24">
        <v>3.69</v>
      </c>
      <c r="L20" s="28">
        <v>3.63</v>
      </c>
      <c r="M20" s="25"/>
      <c r="N20" s="24"/>
      <c r="O20" s="24"/>
      <c r="P20" s="24"/>
      <c r="Q20" s="24"/>
      <c r="R20" s="24"/>
      <c r="S20" s="24"/>
      <c r="T20" s="24"/>
      <c r="U20" s="24"/>
      <c r="V20" s="24"/>
      <c r="W20" s="28"/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4.88</v>
      </c>
      <c r="C21" s="24">
        <v>4.97</v>
      </c>
      <c r="D21" s="24">
        <v>4.8099999999999996</v>
      </c>
      <c r="E21" s="24">
        <v>4.5599999999999996</v>
      </c>
      <c r="F21" s="28">
        <v>4.3600000000000003</v>
      </c>
      <c r="G21" s="25"/>
      <c r="H21" s="24">
        <v>4.05</v>
      </c>
      <c r="I21" s="24">
        <v>4.0999999999999996</v>
      </c>
      <c r="J21" s="24">
        <v>3.95</v>
      </c>
      <c r="K21" s="24">
        <v>3.68</v>
      </c>
      <c r="L21" s="28">
        <v>3.7</v>
      </c>
      <c r="M21" s="25"/>
      <c r="N21" s="24"/>
      <c r="O21" s="24"/>
      <c r="P21" s="24"/>
      <c r="Q21" s="24"/>
      <c r="R21" s="24"/>
      <c r="S21" s="24"/>
      <c r="T21" s="24"/>
      <c r="U21" s="24"/>
      <c r="V21" s="24"/>
      <c r="W21" s="28"/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4.75</v>
      </c>
      <c r="C22" s="24">
        <v>4.78</v>
      </c>
      <c r="D22" s="24">
        <v>4.8899999999999997</v>
      </c>
      <c r="E22" s="24">
        <v>4.63</v>
      </c>
      <c r="F22" s="28">
        <v>4.49</v>
      </c>
      <c r="G22" s="25"/>
      <c r="H22" s="24">
        <v>4.1399999999999997</v>
      </c>
      <c r="I22" s="24">
        <v>4.0999999999999996</v>
      </c>
      <c r="J22" s="24">
        <v>3.96</v>
      </c>
      <c r="K22" s="24">
        <v>3.72</v>
      </c>
      <c r="L22" s="28">
        <v>3.71</v>
      </c>
      <c r="M22" s="25"/>
      <c r="N22" s="24"/>
      <c r="O22" s="24"/>
      <c r="P22" s="24"/>
      <c r="Q22" s="24"/>
      <c r="R22" s="24"/>
      <c r="S22" s="24"/>
      <c r="T22" s="24"/>
      <c r="U22" s="24"/>
      <c r="V22" s="24"/>
      <c r="W22" s="28"/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0.37640000000000029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1.3730000000000029</v>
      </c>
      <c r="L25" s="193"/>
      <c r="M25" s="17" t="s">
        <v>13</v>
      </c>
      <c r="N25" s="17" t="s">
        <v>14</v>
      </c>
      <c r="O25" s="180" t="s">
        <v>15</v>
      </c>
      <c r="P25" s="180"/>
      <c r="Q25" s="193" t="e">
        <f>AVERAGE(N3:W12)-AVERAGE(N13:W22)</f>
        <v>#DIV/0!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0.65628717948718007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0.9887860082304547</v>
      </c>
      <c r="L27" s="198"/>
      <c r="M27" s="17" t="s">
        <v>19</v>
      </c>
      <c r="N27" s="17" t="s">
        <v>20</v>
      </c>
      <c r="O27" s="197" t="s">
        <v>21</v>
      </c>
      <c r="P27" s="197"/>
      <c r="Q27" s="198" t="e">
        <f>(Q25/(0.975/Q26))</f>
        <v>#DIV/0!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0.41000000000000014</v>
      </c>
      <c r="C31" s="67">
        <f t="shared" ref="C31:F31" si="0">C3-C13</f>
        <v>0.33000000000000007</v>
      </c>
      <c r="D31" s="67">
        <f t="shared" si="0"/>
        <v>0.41999999999999993</v>
      </c>
      <c r="E31" s="67">
        <f t="shared" si="0"/>
        <v>0.41000000000000014</v>
      </c>
      <c r="F31" s="68">
        <f t="shared" si="0"/>
        <v>0.33999999999999986</v>
      </c>
      <c r="G31" s="69" t="s">
        <v>54</v>
      </c>
      <c r="H31" s="22">
        <f>H3-H13</f>
        <v>1.52</v>
      </c>
      <c r="I31" s="22">
        <f t="shared" ref="I31:L31" si="1">I3-I13</f>
        <v>1.4899999999999998</v>
      </c>
      <c r="J31" s="22">
        <f t="shared" si="1"/>
        <v>1.5800000000000005</v>
      </c>
      <c r="K31" s="22">
        <f t="shared" si="1"/>
        <v>1.5699999999999994</v>
      </c>
      <c r="L31" s="70">
        <f t="shared" si="1"/>
        <v>1.5300000000000002</v>
      </c>
      <c r="M31" s="69" t="s">
        <v>56</v>
      </c>
      <c r="N31" s="22">
        <f>N3-N13</f>
        <v>0</v>
      </c>
      <c r="O31" s="22">
        <f t="shared" ref="O31:W31" si="2">O3-O13</f>
        <v>0</v>
      </c>
      <c r="P31" s="22">
        <f t="shared" si="2"/>
        <v>0</v>
      </c>
      <c r="Q31" s="22">
        <f t="shared" si="2"/>
        <v>0</v>
      </c>
      <c r="R31" s="22">
        <f t="shared" si="2"/>
        <v>0</v>
      </c>
      <c r="S31" s="22">
        <f t="shared" si="2"/>
        <v>0</v>
      </c>
      <c r="T31" s="22">
        <f t="shared" si="2"/>
        <v>0</v>
      </c>
      <c r="U31" s="22">
        <f t="shared" si="2"/>
        <v>0</v>
      </c>
      <c r="V31" s="22">
        <f t="shared" si="2"/>
        <v>0</v>
      </c>
      <c r="W31" s="70">
        <f t="shared" si="2"/>
        <v>0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0.3100000000000005</v>
      </c>
      <c r="C32" s="54">
        <f t="shared" si="4"/>
        <v>0.37999999999999989</v>
      </c>
      <c r="D32" s="54">
        <f t="shared" si="4"/>
        <v>0.41000000000000014</v>
      </c>
      <c r="E32" s="54">
        <f t="shared" si="4"/>
        <v>0.29999999999999982</v>
      </c>
      <c r="F32" s="56">
        <f t="shared" si="4"/>
        <v>0.33000000000000007</v>
      </c>
      <c r="G32" s="71"/>
      <c r="H32" s="24">
        <f t="shared" ref="H32:L40" si="5">H4-H14</f>
        <v>1.37</v>
      </c>
      <c r="I32" s="24">
        <f t="shared" si="5"/>
        <v>1.4800000000000004</v>
      </c>
      <c r="J32" s="24">
        <f t="shared" si="5"/>
        <v>1.4900000000000002</v>
      </c>
      <c r="K32" s="24">
        <f t="shared" si="5"/>
        <v>1.5699999999999994</v>
      </c>
      <c r="L32" s="72">
        <f t="shared" si="5"/>
        <v>1.5900000000000003</v>
      </c>
      <c r="M32" s="71"/>
      <c r="N32" s="22">
        <f t="shared" ref="N32:W40" si="6">N4-N14</f>
        <v>0</v>
      </c>
      <c r="O32" s="22">
        <f t="shared" si="6"/>
        <v>0</v>
      </c>
      <c r="P32" s="22">
        <f t="shared" si="6"/>
        <v>0</v>
      </c>
      <c r="Q32" s="22">
        <f t="shared" si="6"/>
        <v>0</v>
      </c>
      <c r="R32" s="22">
        <f t="shared" si="6"/>
        <v>0</v>
      </c>
      <c r="S32" s="22">
        <f t="shared" si="6"/>
        <v>0</v>
      </c>
      <c r="T32" s="22">
        <f t="shared" si="6"/>
        <v>0</v>
      </c>
      <c r="U32" s="22">
        <f t="shared" si="6"/>
        <v>0</v>
      </c>
      <c r="V32" s="22">
        <f t="shared" si="6"/>
        <v>0</v>
      </c>
      <c r="W32" s="70">
        <f t="shared" si="6"/>
        <v>0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0.36000000000000032</v>
      </c>
      <c r="C33" s="54">
        <f t="shared" si="4"/>
        <v>0.33999999999999986</v>
      </c>
      <c r="D33" s="54">
        <f t="shared" si="4"/>
        <v>0.37000000000000011</v>
      </c>
      <c r="E33" s="54">
        <f t="shared" si="4"/>
        <v>0.40000000000000036</v>
      </c>
      <c r="F33" s="56">
        <f t="shared" si="4"/>
        <v>0.37999999999999989</v>
      </c>
      <c r="G33" s="71"/>
      <c r="H33" s="24">
        <f t="shared" si="5"/>
        <v>1.5300000000000002</v>
      </c>
      <c r="I33" s="24">
        <f t="shared" si="5"/>
        <v>1.4300000000000002</v>
      </c>
      <c r="J33" s="24">
        <f t="shared" si="5"/>
        <v>1.5100000000000002</v>
      </c>
      <c r="K33" s="24">
        <f t="shared" si="5"/>
        <v>1.5299999999999998</v>
      </c>
      <c r="L33" s="72">
        <f t="shared" si="5"/>
        <v>1.46</v>
      </c>
      <c r="M33" s="71"/>
      <c r="N33" s="22">
        <f t="shared" si="6"/>
        <v>0</v>
      </c>
      <c r="O33" s="22">
        <f t="shared" si="6"/>
        <v>0</v>
      </c>
      <c r="P33" s="22">
        <f t="shared" si="6"/>
        <v>0</v>
      </c>
      <c r="Q33" s="22">
        <f t="shared" si="6"/>
        <v>0</v>
      </c>
      <c r="R33" s="22">
        <f t="shared" si="6"/>
        <v>0</v>
      </c>
      <c r="S33" s="22">
        <f t="shared" si="6"/>
        <v>0</v>
      </c>
      <c r="T33" s="22">
        <f t="shared" si="6"/>
        <v>0</v>
      </c>
      <c r="U33" s="22">
        <f t="shared" si="6"/>
        <v>0</v>
      </c>
      <c r="V33" s="22">
        <f t="shared" si="6"/>
        <v>0</v>
      </c>
      <c r="W33" s="70">
        <f t="shared" si="6"/>
        <v>0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0.45000000000000018</v>
      </c>
      <c r="C34" s="54">
        <f t="shared" si="4"/>
        <v>0.32000000000000028</v>
      </c>
      <c r="D34" s="54">
        <f t="shared" si="4"/>
        <v>0.37999999999999989</v>
      </c>
      <c r="E34" s="54">
        <f t="shared" si="4"/>
        <v>0.48000000000000043</v>
      </c>
      <c r="F34" s="56">
        <f t="shared" si="4"/>
        <v>0.46999999999999975</v>
      </c>
      <c r="G34" s="71"/>
      <c r="H34" s="24">
        <f t="shared" si="5"/>
        <v>1.62</v>
      </c>
      <c r="I34" s="24">
        <f t="shared" si="5"/>
        <v>1.4800000000000004</v>
      </c>
      <c r="J34" s="24">
        <f t="shared" si="5"/>
        <v>1.6000000000000005</v>
      </c>
      <c r="K34" s="24">
        <f t="shared" si="5"/>
        <v>1.5100000000000002</v>
      </c>
      <c r="L34" s="72">
        <f t="shared" si="5"/>
        <v>1.5099999999999998</v>
      </c>
      <c r="M34" s="71"/>
      <c r="N34" s="22">
        <f t="shared" si="6"/>
        <v>0</v>
      </c>
      <c r="O34" s="22">
        <f t="shared" si="6"/>
        <v>0</v>
      </c>
      <c r="P34" s="22">
        <f t="shared" si="6"/>
        <v>0</v>
      </c>
      <c r="Q34" s="22">
        <f t="shared" si="6"/>
        <v>0</v>
      </c>
      <c r="R34" s="22">
        <f t="shared" si="6"/>
        <v>0</v>
      </c>
      <c r="S34" s="22">
        <f t="shared" si="6"/>
        <v>0</v>
      </c>
      <c r="T34" s="22">
        <f t="shared" si="6"/>
        <v>0</v>
      </c>
      <c r="U34" s="22">
        <f t="shared" si="6"/>
        <v>0</v>
      </c>
      <c r="V34" s="22">
        <f t="shared" si="6"/>
        <v>0</v>
      </c>
      <c r="W34" s="70">
        <f t="shared" si="6"/>
        <v>0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0.38000000000000078</v>
      </c>
      <c r="C35" s="54">
        <f t="shared" si="4"/>
        <v>0.44000000000000039</v>
      </c>
      <c r="D35" s="54">
        <f t="shared" si="4"/>
        <v>0.44000000000000039</v>
      </c>
      <c r="E35" s="54">
        <f t="shared" si="4"/>
        <v>0.41999999999999993</v>
      </c>
      <c r="F35" s="56">
        <f t="shared" si="4"/>
        <v>0.40000000000000036</v>
      </c>
      <c r="G35" s="71"/>
      <c r="H35" s="24">
        <f t="shared" si="5"/>
        <v>1.5599999999999996</v>
      </c>
      <c r="I35" s="24">
        <f t="shared" si="5"/>
        <v>1.5299999999999998</v>
      </c>
      <c r="J35" s="24">
        <f t="shared" si="5"/>
        <v>1.5399999999999996</v>
      </c>
      <c r="K35" s="24">
        <f t="shared" si="5"/>
        <v>1.5899999999999994</v>
      </c>
      <c r="L35" s="72">
        <f t="shared" si="5"/>
        <v>1.5499999999999998</v>
      </c>
      <c r="M35" s="71"/>
      <c r="N35" s="22">
        <f t="shared" si="6"/>
        <v>0</v>
      </c>
      <c r="O35" s="22">
        <f t="shared" si="6"/>
        <v>0</v>
      </c>
      <c r="P35" s="22">
        <f t="shared" si="6"/>
        <v>0</v>
      </c>
      <c r="Q35" s="22">
        <f t="shared" si="6"/>
        <v>0</v>
      </c>
      <c r="R35" s="22">
        <f t="shared" si="6"/>
        <v>0</v>
      </c>
      <c r="S35" s="22">
        <f t="shared" si="6"/>
        <v>0</v>
      </c>
      <c r="T35" s="22">
        <f t="shared" si="6"/>
        <v>0</v>
      </c>
      <c r="U35" s="22">
        <f t="shared" si="6"/>
        <v>0</v>
      </c>
      <c r="V35" s="22">
        <f t="shared" si="6"/>
        <v>0</v>
      </c>
      <c r="W35" s="70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0.35000000000000053</v>
      </c>
      <c r="C36" s="54">
        <f t="shared" si="4"/>
        <v>0.34999999999999964</v>
      </c>
      <c r="D36" s="54">
        <f t="shared" si="4"/>
        <v>0.29999999999999982</v>
      </c>
      <c r="E36" s="54">
        <f t="shared" si="4"/>
        <v>0.30999999999999961</v>
      </c>
      <c r="F36" s="56">
        <f t="shared" si="4"/>
        <v>0.29999999999999982</v>
      </c>
      <c r="G36" s="71" t="s">
        <v>55</v>
      </c>
      <c r="H36" s="24">
        <f t="shared" si="5"/>
        <v>1.2599999999999998</v>
      </c>
      <c r="I36" s="24">
        <f t="shared" si="5"/>
        <v>1.2700000000000005</v>
      </c>
      <c r="J36" s="24">
        <f t="shared" si="5"/>
        <v>1.2799999999999998</v>
      </c>
      <c r="K36" s="24">
        <f t="shared" si="5"/>
        <v>1.2200000000000002</v>
      </c>
      <c r="L36" s="72">
        <f t="shared" si="5"/>
        <v>1.2200000000000002</v>
      </c>
      <c r="M36" s="71" t="s">
        <v>57</v>
      </c>
      <c r="N36" s="22">
        <f t="shared" si="6"/>
        <v>0</v>
      </c>
      <c r="O36" s="22">
        <f t="shared" si="6"/>
        <v>0</v>
      </c>
      <c r="P36" s="22">
        <f t="shared" si="6"/>
        <v>0</v>
      </c>
      <c r="Q36" s="22">
        <f t="shared" si="6"/>
        <v>0</v>
      </c>
      <c r="R36" s="22">
        <f t="shared" si="6"/>
        <v>0</v>
      </c>
      <c r="S36" s="22">
        <f t="shared" si="6"/>
        <v>0</v>
      </c>
      <c r="T36" s="22">
        <f t="shared" si="6"/>
        <v>0</v>
      </c>
      <c r="U36" s="22">
        <f t="shared" si="6"/>
        <v>0</v>
      </c>
      <c r="V36" s="22">
        <f t="shared" si="6"/>
        <v>0</v>
      </c>
      <c r="W36" s="70">
        <f t="shared" si="6"/>
        <v>0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0.37000000000000011</v>
      </c>
      <c r="C37" s="54">
        <f t="shared" si="4"/>
        <v>0.35000000000000053</v>
      </c>
      <c r="D37" s="54">
        <f t="shared" si="4"/>
        <v>0.40999999999999925</v>
      </c>
      <c r="E37" s="54">
        <f t="shared" si="4"/>
        <v>0.29999999999999982</v>
      </c>
      <c r="F37" s="56">
        <f t="shared" si="4"/>
        <v>0.34000000000000075</v>
      </c>
      <c r="G37" s="71"/>
      <c r="H37" s="24">
        <f t="shared" si="5"/>
        <v>1.25</v>
      </c>
      <c r="I37" s="24">
        <f t="shared" si="5"/>
        <v>1.2299999999999995</v>
      </c>
      <c r="J37" s="24">
        <f t="shared" si="5"/>
        <v>1.2600000000000002</v>
      </c>
      <c r="K37" s="24">
        <f t="shared" si="5"/>
        <v>1.2200000000000002</v>
      </c>
      <c r="L37" s="72">
        <f t="shared" si="5"/>
        <v>1.3399999999999999</v>
      </c>
      <c r="M37" s="71"/>
      <c r="N37" s="22">
        <f t="shared" si="6"/>
        <v>0</v>
      </c>
      <c r="O37" s="22">
        <f t="shared" si="6"/>
        <v>0</v>
      </c>
      <c r="P37" s="22">
        <f t="shared" si="6"/>
        <v>0</v>
      </c>
      <c r="Q37" s="22">
        <f t="shared" si="6"/>
        <v>0</v>
      </c>
      <c r="R37" s="22">
        <f t="shared" si="6"/>
        <v>0</v>
      </c>
      <c r="S37" s="22">
        <f t="shared" si="6"/>
        <v>0</v>
      </c>
      <c r="T37" s="22">
        <f t="shared" si="6"/>
        <v>0</v>
      </c>
      <c r="U37" s="22">
        <f t="shared" si="6"/>
        <v>0</v>
      </c>
      <c r="V37" s="22">
        <f t="shared" si="6"/>
        <v>0</v>
      </c>
      <c r="W37" s="70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0.46999999999999975</v>
      </c>
      <c r="C38" s="54">
        <f t="shared" si="4"/>
        <v>0.36000000000000032</v>
      </c>
      <c r="D38" s="54">
        <f t="shared" si="4"/>
        <v>0.41000000000000014</v>
      </c>
      <c r="E38" s="54">
        <f t="shared" si="4"/>
        <v>0.36000000000000032</v>
      </c>
      <c r="F38" s="56">
        <f t="shared" si="4"/>
        <v>0.42999999999999972</v>
      </c>
      <c r="G38" s="71"/>
      <c r="H38" s="24">
        <f t="shared" si="5"/>
        <v>1.2199999999999998</v>
      </c>
      <c r="I38" s="24">
        <f t="shared" si="5"/>
        <v>1.3000000000000007</v>
      </c>
      <c r="J38" s="24">
        <f t="shared" si="5"/>
        <v>1.1999999999999997</v>
      </c>
      <c r="K38" s="24">
        <f t="shared" si="5"/>
        <v>1.2399999999999998</v>
      </c>
      <c r="L38" s="72">
        <f t="shared" si="5"/>
        <v>1.2999999999999998</v>
      </c>
      <c r="M38" s="71"/>
      <c r="N38" s="22">
        <f t="shared" si="6"/>
        <v>0</v>
      </c>
      <c r="O38" s="22">
        <f t="shared" si="6"/>
        <v>0</v>
      </c>
      <c r="P38" s="22">
        <f t="shared" si="6"/>
        <v>0</v>
      </c>
      <c r="Q38" s="22">
        <f t="shared" si="6"/>
        <v>0</v>
      </c>
      <c r="R38" s="22">
        <f t="shared" si="6"/>
        <v>0</v>
      </c>
      <c r="S38" s="22">
        <f t="shared" si="6"/>
        <v>0</v>
      </c>
      <c r="T38" s="22">
        <f t="shared" si="6"/>
        <v>0</v>
      </c>
      <c r="U38" s="22">
        <f t="shared" si="6"/>
        <v>0</v>
      </c>
      <c r="V38" s="22">
        <f t="shared" si="6"/>
        <v>0</v>
      </c>
      <c r="W38" s="70">
        <f t="shared" si="6"/>
        <v>0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0.41000000000000014</v>
      </c>
      <c r="C39" s="54">
        <f t="shared" si="4"/>
        <v>0.37000000000000011</v>
      </c>
      <c r="D39" s="54">
        <f t="shared" si="4"/>
        <v>0.37000000000000011</v>
      </c>
      <c r="E39" s="54">
        <f t="shared" si="4"/>
        <v>0.35000000000000053</v>
      </c>
      <c r="F39" s="56">
        <f t="shared" si="4"/>
        <v>0.33000000000000007</v>
      </c>
      <c r="G39" s="71"/>
      <c r="H39" s="24">
        <f t="shared" si="5"/>
        <v>1.17</v>
      </c>
      <c r="I39" s="24">
        <f t="shared" si="5"/>
        <v>1.1600000000000001</v>
      </c>
      <c r="J39" s="24">
        <f t="shared" si="5"/>
        <v>1.1299999999999999</v>
      </c>
      <c r="K39" s="24">
        <f t="shared" si="5"/>
        <v>1.2799999999999998</v>
      </c>
      <c r="L39" s="72">
        <f t="shared" si="5"/>
        <v>1.1299999999999999</v>
      </c>
      <c r="M39" s="71"/>
      <c r="N39" s="22">
        <f t="shared" si="6"/>
        <v>0</v>
      </c>
      <c r="O39" s="22">
        <f t="shared" si="6"/>
        <v>0</v>
      </c>
      <c r="P39" s="22">
        <f t="shared" si="6"/>
        <v>0</v>
      </c>
      <c r="Q39" s="22">
        <f t="shared" si="6"/>
        <v>0</v>
      </c>
      <c r="R39" s="22">
        <f t="shared" si="6"/>
        <v>0</v>
      </c>
      <c r="S39" s="22">
        <f t="shared" si="6"/>
        <v>0</v>
      </c>
      <c r="T39" s="22">
        <f t="shared" si="6"/>
        <v>0</v>
      </c>
      <c r="U39" s="22">
        <f t="shared" si="6"/>
        <v>0</v>
      </c>
      <c r="V39" s="22">
        <f t="shared" si="6"/>
        <v>0</v>
      </c>
      <c r="W39" s="70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0.41000000000000014</v>
      </c>
      <c r="C40" s="58">
        <f t="shared" si="4"/>
        <v>0.37000000000000011</v>
      </c>
      <c r="D40" s="58">
        <f t="shared" si="4"/>
        <v>0.35000000000000053</v>
      </c>
      <c r="E40" s="58">
        <f t="shared" si="4"/>
        <v>0.41000000000000014</v>
      </c>
      <c r="F40" s="59">
        <f t="shared" si="4"/>
        <v>0.37000000000000011</v>
      </c>
      <c r="G40" s="73"/>
      <c r="H40" s="36">
        <f t="shared" si="5"/>
        <v>1.1100000000000003</v>
      </c>
      <c r="I40" s="36">
        <f t="shared" si="5"/>
        <v>1.1800000000000006</v>
      </c>
      <c r="J40" s="36">
        <f t="shared" si="5"/>
        <v>1.2000000000000002</v>
      </c>
      <c r="K40" s="36">
        <f t="shared" si="5"/>
        <v>1.2099999999999995</v>
      </c>
      <c r="L40" s="74">
        <f t="shared" si="5"/>
        <v>1.1299999999999999</v>
      </c>
      <c r="M40" s="73"/>
      <c r="N40" s="36">
        <f t="shared" si="6"/>
        <v>0</v>
      </c>
      <c r="O40" s="36">
        <f t="shared" si="6"/>
        <v>0</v>
      </c>
      <c r="P40" s="36">
        <f t="shared" si="6"/>
        <v>0</v>
      </c>
      <c r="Q40" s="36">
        <f t="shared" si="6"/>
        <v>0</v>
      </c>
      <c r="R40" s="36">
        <f t="shared" si="6"/>
        <v>0</v>
      </c>
      <c r="S40" s="36">
        <f t="shared" si="6"/>
        <v>0</v>
      </c>
      <c r="T40" s="36">
        <f t="shared" si="6"/>
        <v>0</v>
      </c>
      <c r="U40" s="36">
        <f t="shared" si="6"/>
        <v>0</v>
      </c>
      <c r="V40" s="36">
        <f t="shared" si="6"/>
        <v>0</v>
      </c>
      <c r="W40" s="74">
        <f t="shared" si="6"/>
        <v>0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0.3868000000000002</v>
      </c>
      <c r="C41" s="64" t="s">
        <v>51</v>
      </c>
      <c r="D41" s="60">
        <f>MAX(B31:F35)-MIN(B31:F35)</f>
        <v>0.1800000000000006</v>
      </c>
      <c r="E41" s="64" t="s">
        <v>50</v>
      </c>
      <c r="F41" s="61">
        <f>B41/(0.975/E26)</f>
        <v>0.67442051282051318</v>
      </c>
      <c r="G41" s="82" t="s">
        <v>65</v>
      </c>
      <c r="H41" s="60">
        <f>AVERAGE(H31:L35)</f>
        <v>1.5255999999999998</v>
      </c>
      <c r="I41" s="64" t="s">
        <v>51</v>
      </c>
      <c r="J41" s="60">
        <f>MAX(H31:L35)-MIN(H31:L35)</f>
        <v>0.25</v>
      </c>
      <c r="K41" s="64" t="s">
        <v>50</v>
      </c>
      <c r="L41" s="61">
        <f>H41/(1.944/K26)</f>
        <v>1.0986831275720164</v>
      </c>
      <c r="M41" s="82" t="s">
        <v>65</v>
      </c>
      <c r="N41" s="60">
        <f>AVERAGE(N31:W35)</f>
        <v>0</v>
      </c>
      <c r="O41" s="64" t="s">
        <v>51</v>
      </c>
      <c r="P41" s="60">
        <f>MAX(N31:W35)-MIN(N31:W35)</f>
        <v>0</v>
      </c>
      <c r="Q41" s="64" t="s">
        <v>50</v>
      </c>
      <c r="R41" s="78">
        <f>N41/(0.975/Q26)</f>
        <v>0</v>
      </c>
      <c r="S41" s="79" t="s">
        <v>60</v>
      </c>
      <c r="T41" s="80">
        <f>1-(P41/2*N41)</f>
        <v>1</v>
      </c>
      <c r="U41" s="84" t="s">
        <v>62</v>
      </c>
      <c r="V41" s="86">
        <f>MAX(N31:W40)-MIN(N31:W40)</f>
        <v>0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0.37700000000000011</v>
      </c>
      <c r="C42" s="65" t="s">
        <v>51</v>
      </c>
      <c r="D42" s="62">
        <f>MAX(B36:F40)-MIN(B36:F40)</f>
        <v>0.16999999999999993</v>
      </c>
      <c r="E42" s="65" t="s">
        <v>50</v>
      </c>
      <c r="F42" s="63">
        <f>B42/(0.975/E26)</f>
        <v>0.65733333333333355</v>
      </c>
      <c r="G42" s="83" t="s">
        <v>64</v>
      </c>
      <c r="H42" s="62">
        <f>AVERAGE(H37:L40)</f>
        <v>1.2129999999999999</v>
      </c>
      <c r="I42" s="65" t="s">
        <v>51</v>
      </c>
      <c r="J42" s="62">
        <f>MAX(H36:L40)-MIN(H36:L40)</f>
        <v>0.22999999999999954</v>
      </c>
      <c r="K42" s="65" t="s">
        <v>50</v>
      </c>
      <c r="L42" s="63">
        <f>H42/(1.944/K26)</f>
        <v>0.87355967078189289</v>
      </c>
      <c r="M42" s="83" t="s">
        <v>64</v>
      </c>
      <c r="N42" s="62">
        <f>AVERAGE(N37:W40)</f>
        <v>0</v>
      </c>
      <c r="O42" s="65" t="s">
        <v>51</v>
      </c>
      <c r="P42" s="62">
        <f>MAX(N36:W40)-MIN(N36:W40)</f>
        <v>0</v>
      </c>
      <c r="Q42" s="65" t="s">
        <v>50</v>
      </c>
      <c r="R42" s="75">
        <f>N42/(0.975/Q26)</f>
        <v>0</v>
      </c>
      <c r="S42" s="76" t="s">
        <v>60</v>
      </c>
      <c r="T42" s="81">
        <f>1-(P42/2*N42)</f>
        <v>1</v>
      </c>
      <c r="U42" s="85" t="s">
        <v>63</v>
      </c>
      <c r="V42" s="87">
        <f>1-(V41/2*AVERAGE(N41:N42))</f>
        <v>1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13" type="noConversion"/>
  <conditionalFormatting sqref="E25">
    <cfRule type="cellIs" dxfId="345" priority="7" operator="notBetween">
      <formula>0.2</formula>
      <formula>0.404</formula>
    </cfRule>
  </conditionalFormatting>
  <conditionalFormatting sqref="E27">
    <cfRule type="cellIs" dxfId="344" priority="8" operator="notBetween">
      <formula>0.38</formula>
      <formula>0.72</formula>
    </cfRule>
  </conditionalFormatting>
  <conditionalFormatting sqref="K25">
    <cfRule type="cellIs" dxfId="343" priority="6" operator="notBetween">
      <formula>0.77</formula>
      <formula>0.91</formula>
    </cfRule>
  </conditionalFormatting>
  <conditionalFormatting sqref="K27">
    <cfRule type="cellIs" dxfId="342" priority="5" operator="notBetween">
      <formula>0.68</formula>
      <formula>0.82</formula>
    </cfRule>
  </conditionalFormatting>
  <conditionalFormatting sqref="Q25">
    <cfRule type="cellIs" dxfId="341" priority="3" operator="notBetween">
      <formula>0.77</formula>
      <formula>0.91</formula>
    </cfRule>
  </conditionalFormatting>
  <conditionalFormatting sqref="Q27:R27">
    <cfRule type="cellIs" dxfId="340" priority="2" operator="notBetween">
      <formula>0.38</formula>
      <formula>0.72</formula>
    </cfRule>
  </conditionalFormatting>
  <conditionalFormatting sqref="AB25">
    <cfRule type="cellIs" dxfId="339" priority="4" operator="notBetween">
      <formula>0.77</formula>
      <formula>0.91</formula>
    </cfRule>
  </conditionalFormatting>
  <conditionalFormatting sqref="AB27:AC27">
    <cfRule type="cellIs" dxfId="338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F78F-06F6-41A8-A2B2-C11553995C0B}">
  <dimension ref="A1:AH43"/>
  <sheetViews>
    <sheetView topLeftCell="A22" zoomScale="120" zoomScaleNormal="120" workbookViewId="0">
      <selection activeCell="H23" sqref="H23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5.18</v>
      </c>
      <c r="C3" s="20">
        <v>5.18</v>
      </c>
      <c r="D3" s="20">
        <v>5.29</v>
      </c>
      <c r="E3" s="20">
        <v>5.0599999999999996</v>
      </c>
      <c r="F3" s="30">
        <v>5.05</v>
      </c>
      <c r="G3" s="23" t="s">
        <v>3</v>
      </c>
      <c r="H3" s="20">
        <v>5.08</v>
      </c>
      <c r="I3" s="20">
        <v>5.0199999999999996</v>
      </c>
      <c r="J3" s="20">
        <v>5.28</v>
      </c>
      <c r="K3" s="20">
        <v>5.33</v>
      </c>
      <c r="L3" s="30">
        <v>5.27</v>
      </c>
      <c r="M3" s="23" t="s">
        <v>3</v>
      </c>
      <c r="N3" s="20"/>
      <c r="O3" s="20"/>
      <c r="P3" s="20"/>
      <c r="Q3" s="20"/>
      <c r="R3" s="20"/>
      <c r="S3" s="20"/>
      <c r="T3" s="20"/>
      <c r="U3" s="20"/>
      <c r="V3" s="20"/>
      <c r="W3" s="30"/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5.15</v>
      </c>
      <c r="C4" s="11">
        <v>5.16</v>
      </c>
      <c r="D4" s="11">
        <v>5.31</v>
      </c>
      <c r="E4" s="11">
        <v>5.09</v>
      </c>
      <c r="F4" s="29">
        <v>5.1100000000000003</v>
      </c>
      <c r="G4" s="25"/>
      <c r="H4" s="20">
        <v>5.14</v>
      </c>
      <c r="I4" s="11">
        <v>5.1100000000000003</v>
      </c>
      <c r="J4" s="11">
        <v>5.22</v>
      </c>
      <c r="K4" s="11">
        <v>5.26</v>
      </c>
      <c r="L4" s="29">
        <v>5.21</v>
      </c>
      <c r="M4" s="25"/>
      <c r="N4" s="20"/>
      <c r="O4" s="11"/>
      <c r="P4" s="11"/>
      <c r="Q4" s="11"/>
      <c r="R4" s="11"/>
      <c r="S4" s="11"/>
      <c r="T4" s="11"/>
      <c r="U4" s="11"/>
      <c r="V4" s="11"/>
      <c r="W4" s="29"/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5.19</v>
      </c>
      <c r="C5" s="11">
        <v>5.27</v>
      </c>
      <c r="D5" s="11">
        <v>5.29</v>
      </c>
      <c r="E5" s="11">
        <v>5.07</v>
      </c>
      <c r="F5" s="29">
        <v>5</v>
      </c>
      <c r="G5" s="25"/>
      <c r="H5" s="20">
        <v>5.0999999999999996</v>
      </c>
      <c r="I5" s="11">
        <v>5.13</v>
      </c>
      <c r="J5" s="11">
        <v>5.26</v>
      </c>
      <c r="K5" s="11">
        <v>5.27</v>
      </c>
      <c r="L5" s="29">
        <v>5.17</v>
      </c>
      <c r="M5" s="25"/>
      <c r="N5" s="20"/>
      <c r="O5" s="11"/>
      <c r="P5" s="11"/>
      <c r="Q5" s="11"/>
      <c r="R5" s="11"/>
      <c r="S5" s="11"/>
      <c r="T5" s="11"/>
      <c r="U5" s="11"/>
      <c r="V5" s="11"/>
      <c r="W5" s="29"/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5.24</v>
      </c>
      <c r="C6" s="11">
        <v>5.26</v>
      </c>
      <c r="D6" s="11">
        <v>5.25</v>
      </c>
      <c r="E6" s="11">
        <v>5.12</v>
      </c>
      <c r="F6" s="29">
        <v>5.14</v>
      </c>
      <c r="G6" s="25"/>
      <c r="H6" s="20">
        <v>5.03</v>
      </c>
      <c r="I6" s="11">
        <v>5.0999999999999996</v>
      </c>
      <c r="J6" s="11">
        <v>5.23</v>
      </c>
      <c r="K6" s="11">
        <v>5.25</v>
      </c>
      <c r="L6" s="29">
        <v>5.18</v>
      </c>
      <c r="M6" s="25"/>
      <c r="N6" s="20"/>
      <c r="O6" s="11"/>
      <c r="P6" s="11"/>
      <c r="Q6" s="11"/>
      <c r="R6" s="11"/>
      <c r="S6" s="11"/>
      <c r="T6" s="11"/>
      <c r="U6" s="11"/>
      <c r="V6" s="11"/>
      <c r="W6" s="29"/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5.24</v>
      </c>
      <c r="C7" s="11">
        <v>5.18</v>
      </c>
      <c r="D7" s="11">
        <v>5.2</v>
      </c>
      <c r="E7" s="11">
        <v>5.12</v>
      </c>
      <c r="F7" s="29">
        <v>5.0599999999999996</v>
      </c>
      <c r="G7" s="25"/>
      <c r="H7" s="20">
        <v>5.07</v>
      </c>
      <c r="I7" s="11">
        <v>5.14</v>
      </c>
      <c r="J7" s="11">
        <v>5.27</v>
      </c>
      <c r="K7" s="11">
        <v>5.21</v>
      </c>
      <c r="L7" s="29">
        <v>5.25</v>
      </c>
      <c r="M7" s="25"/>
      <c r="N7" s="20"/>
      <c r="O7" s="11"/>
      <c r="P7" s="11"/>
      <c r="Q7" s="11"/>
      <c r="R7" s="11"/>
      <c r="S7" s="11"/>
      <c r="T7" s="11"/>
      <c r="U7" s="11"/>
      <c r="V7" s="11"/>
      <c r="W7" s="29"/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5.3</v>
      </c>
      <c r="C8" s="11">
        <v>5.34</v>
      </c>
      <c r="D8" s="11">
        <v>5.2</v>
      </c>
      <c r="E8" s="11">
        <v>4.88</v>
      </c>
      <c r="F8" s="29">
        <v>4.82</v>
      </c>
      <c r="G8" s="25" t="s">
        <v>4</v>
      </c>
      <c r="H8" s="11">
        <v>4.78</v>
      </c>
      <c r="I8" s="11">
        <v>4.8600000000000003</v>
      </c>
      <c r="J8" s="11">
        <v>5.14</v>
      </c>
      <c r="K8" s="11">
        <v>5.29</v>
      </c>
      <c r="L8" s="29">
        <v>5.28</v>
      </c>
      <c r="M8" s="25" t="s">
        <v>4</v>
      </c>
      <c r="N8" s="11"/>
      <c r="O8" s="11"/>
      <c r="P8" s="11"/>
      <c r="Q8" s="11"/>
      <c r="R8" s="11"/>
      <c r="S8" s="11"/>
      <c r="T8" s="11"/>
      <c r="U8" s="11"/>
      <c r="V8" s="11"/>
      <c r="W8" s="29"/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5.26</v>
      </c>
      <c r="C9" s="11">
        <v>5.33</v>
      </c>
      <c r="D9" s="11">
        <v>5.17</v>
      </c>
      <c r="E9" s="11">
        <v>5.01</v>
      </c>
      <c r="F9" s="29">
        <v>4.78</v>
      </c>
      <c r="G9" s="31"/>
      <c r="H9" s="11">
        <v>4.79</v>
      </c>
      <c r="I9" s="11">
        <v>4.74</v>
      </c>
      <c r="J9" s="11">
        <v>5.16</v>
      </c>
      <c r="K9" s="11">
        <v>5.24</v>
      </c>
      <c r="L9" s="29">
        <v>5.25</v>
      </c>
      <c r="M9" s="31"/>
      <c r="N9" s="11"/>
      <c r="O9" s="11"/>
      <c r="P9" s="11"/>
      <c r="Q9" s="11"/>
      <c r="R9" s="11"/>
      <c r="S9" s="11"/>
      <c r="T9" s="11"/>
      <c r="U9" s="11"/>
      <c r="V9" s="11"/>
      <c r="W9" s="29"/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5.32</v>
      </c>
      <c r="C10" s="32">
        <v>5.31</v>
      </c>
      <c r="D10" s="32">
        <v>5.29</v>
      </c>
      <c r="E10" s="32">
        <v>4.9800000000000004</v>
      </c>
      <c r="F10" s="34">
        <v>4.88</v>
      </c>
      <c r="G10" s="23"/>
      <c r="H10" s="32">
        <v>4.92</v>
      </c>
      <c r="I10" s="32">
        <v>4.9400000000000004</v>
      </c>
      <c r="J10" s="32">
        <v>5.19</v>
      </c>
      <c r="K10" s="32">
        <v>5.31</v>
      </c>
      <c r="L10" s="34">
        <v>5.32</v>
      </c>
      <c r="M10" s="23"/>
      <c r="N10" s="32"/>
      <c r="O10" s="32"/>
      <c r="P10" s="32"/>
      <c r="Q10" s="32"/>
      <c r="R10" s="32"/>
      <c r="S10" s="32"/>
      <c r="T10" s="32"/>
      <c r="U10" s="32"/>
      <c r="V10" s="32"/>
      <c r="W10" s="34"/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5.31</v>
      </c>
      <c r="C11" s="11">
        <v>5.43</v>
      </c>
      <c r="D11" s="11">
        <v>5.26</v>
      </c>
      <c r="E11" s="11">
        <v>4.9800000000000004</v>
      </c>
      <c r="F11" s="29">
        <v>4.91</v>
      </c>
      <c r="G11" s="25"/>
      <c r="H11" s="11">
        <v>4.8600000000000003</v>
      </c>
      <c r="I11" s="11">
        <v>4.97</v>
      </c>
      <c r="J11" s="11">
        <v>5.15</v>
      </c>
      <c r="K11" s="11">
        <v>5.39</v>
      </c>
      <c r="L11" s="29">
        <v>5.32</v>
      </c>
      <c r="M11" s="25"/>
      <c r="N11" s="11"/>
      <c r="O11" s="11"/>
      <c r="P11" s="11"/>
      <c r="Q11" s="11"/>
      <c r="R11" s="11"/>
      <c r="S11" s="11"/>
      <c r="T11" s="11"/>
      <c r="U11" s="11"/>
      <c r="V11" s="11"/>
      <c r="W11" s="29"/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5.24</v>
      </c>
      <c r="C12" s="21">
        <v>5.3</v>
      </c>
      <c r="D12" s="21">
        <v>5.22</v>
      </c>
      <c r="E12" s="21">
        <v>4.84</v>
      </c>
      <c r="F12" s="26">
        <v>4.8899999999999997</v>
      </c>
      <c r="G12" s="33"/>
      <c r="H12" s="21">
        <v>4.66</v>
      </c>
      <c r="I12" s="21">
        <v>4.7699999999999996</v>
      </c>
      <c r="J12" s="21">
        <v>5.21</v>
      </c>
      <c r="K12" s="21">
        <v>5.34</v>
      </c>
      <c r="L12" s="26">
        <v>5.38</v>
      </c>
      <c r="M12" s="33"/>
      <c r="N12" s="21"/>
      <c r="O12" s="21"/>
      <c r="P12" s="21"/>
      <c r="Q12" s="21"/>
      <c r="R12" s="21"/>
      <c r="S12" s="21"/>
      <c r="T12" s="21"/>
      <c r="U12" s="21"/>
      <c r="V12" s="21"/>
      <c r="W12" s="26"/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4.9000000000000004</v>
      </c>
      <c r="C13" s="22">
        <v>4.8600000000000003</v>
      </c>
      <c r="D13" s="22">
        <v>4.87</v>
      </c>
      <c r="E13" s="22">
        <v>4.7</v>
      </c>
      <c r="F13" s="27">
        <v>4.74</v>
      </c>
      <c r="G13" s="23" t="s">
        <v>54</v>
      </c>
      <c r="H13" s="22">
        <v>3.42</v>
      </c>
      <c r="I13" s="22">
        <v>3.44</v>
      </c>
      <c r="J13" s="22">
        <v>3.56</v>
      </c>
      <c r="K13" s="22">
        <v>3.59</v>
      </c>
      <c r="L13" s="27">
        <v>3.58</v>
      </c>
      <c r="M13" s="23" t="s">
        <v>56</v>
      </c>
      <c r="N13" s="22"/>
      <c r="O13" s="22"/>
      <c r="P13" s="22"/>
      <c r="Q13" s="22"/>
      <c r="R13" s="22"/>
      <c r="S13" s="22"/>
      <c r="T13" s="22"/>
      <c r="U13" s="22"/>
      <c r="V13" s="22"/>
      <c r="W13" s="27"/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4.88</v>
      </c>
      <c r="C14" s="24">
        <v>4.8499999999999996</v>
      </c>
      <c r="D14" s="24">
        <v>4.9400000000000004</v>
      </c>
      <c r="E14" s="24">
        <v>4.75</v>
      </c>
      <c r="F14" s="28">
        <v>4.76</v>
      </c>
      <c r="G14" s="25"/>
      <c r="H14" s="24">
        <v>3.49</v>
      </c>
      <c r="I14" s="24">
        <v>3.43</v>
      </c>
      <c r="J14" s="24">
        <v>3.47</v>
      </c>
      <c r="K14" s="24">
        <v>3.54</v>
      </c>
      <c r="L14" s="28">
        <v>3.51</v>
      </c>
      <c r="M14" s="25"/>
      <c r="N14" s="24"/>
      <c r="O14" s="24"/>
      <c r="P14" s="24"/>
      <c r="Q14" s="24"/>
      <c r="R14" s="24"/>
      <c r="S14" s="24"/>
      <c r="T14" s="24"/>
      <c r="U14" s="24"/>
      <c r="V14" s="24"/>
      <c r="W14" s="28"/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4.92</v>
      </c>
      <c r="C15" s="24">
        <v>4.91</v>
      </c>
      <c r="D15" s="24">
        <v>4.8899999999999997</v>
      </c>
      <c r="E15" s="24">
        <v>4.75</v>
      </c>
      <c r="F15" s="28">
        <v>4.75</v>
      </c>
      <c r="G15" s="25"/>
      <c r="H15" s="24">
        <v>3.46</v>
      </c>
      <c r="I15" s="24">
        <v>3.45</v>
      </c>
      <c r="J15" s="24">
        <v>3.5</v>
      </c>
      <c r="K15" s="24">
        <v>3.52</v>
      </c>
      <c r="L15" s="28">
        <v>3.46</v>
      </c>
      <c r="M15" s="25"/>
      <c r="N15" s="24"/>
      <c r="O15" s="24"/>
      <c r="P15" s="24"/>
      <c r="Q15" s="24"/>
      <c r="R15" s="24"/>
      <c r="S15" s="24"/>
      <c r="T15" s="24"/>
      <c r="U15" s="24"/>
      <c r="V15" s="24"/>
      <c r="W15" s="28"/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4.88</v>
      </c>
      <c r="C16" s="24">
        <v>4.91</v>
      </c>
      <c r="D16" s="24">
        <v>4.95</v>
      </c>
      <c r="E16" s="24">
        <v>4.78</v>
      </c>
      <c r="F16" s="28">
        <v>4.79</v>
      </c>
      <c r="G16" s="25"/>
      <c r="H16" s="24">
        <v>3.4</v>
      </c>
      <c r="I16" s="24">
        <v>3.46</v>
      </c>
      <c r="J16" s="24">
        <v>3.52</v>
      </c>
      <c r="K16" s="24">
        <v>3.51</v>
      </c>
      <c r="L16" s="28">
        <v>3.52</v>
      </c>
      <c r="M16" s="25"/>
      <c r="N16" s="24"/>
      <c r="O16" s="24"/>
      <c r="P16" s="24"/>
      <c r="Q16" s="24"/>
      <c r="R16" s="24"/>
      <c r="S16" s="24"/>
      <c r="T16" s="24"/>
      <c r="U16" s="24"/>
      <c r="V16" s="24"/>
      <c r="W16" s="28"/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4.87</v>
      </c>
      <c r="C17" s="24">
        <v>4.92</v>
      </c>
      <c r="D17" s="24">
        <v>4.87</v>
      </c>
      <c r="E17" s="24">
        <v>4.7699999999999996</v>
      </c>
      <c r="F17" s="28">
        <v>4.76</v>
      </c>
      <c r="G17" s="25"/>
      <c r="H17" s="24">
        <v>3.48</v>
      </c>
      <c r="I17" s="24">
        <v>3.43</v>
      </c>
      <c r="J17" s="24">
        <v>3.56</v>
      </c>
      <c r="K17" s="24">
        <v>3.53</v>
      </c>
      <c r="L17" s="28">
        <v>3.6</v>
      </c>
      <c r="M17" s="25"/>
      <c r="N17" s="24"/>
      <c r="O17" s="24"/>
      <c r="P17" s="24"/>
      <c r="Q17" s="24"/>
      <c r="R17" s="24"/>
      <c r="S17" s="24"/>
      <c r="T17" s="24"/>
      <c r="U17" s="24"/>
      <c r="V17" s="24"/>
      <c r="W17" s="28"/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4.95</v>
      </c>
      <c r="C18" s="24">
        <v>4.9400000000000004</v>
      </c>
      <c r="D18" s="24">
        <v>4.9000000000000004</v>
      </c>
      <c r="E18" s="24">
        <v>4.55</v>
      </c>
      <c r="F18" s="28">
        <v>4.51</v>
      </c>
      <c r="G18" s="25" t="s">
        <v>61</v>
      </c>
      <c r="H18" s="24">
        <v>3.48</v>
      </c>
      <c r="I18" s="24">
        <v>3.51</v>
      </c>
      <c r="J18" s="24">
        <v>3.83</v>
      </c>
      <c r="K18" s="24">
        <v>3.96</v>
      </c>
      <c r="L18" s="28">
        <v>3.87</v>
      </c>
      <c r="M18" s="25" t="s">
        <v>57</v>
      </c>
      <c r="N18" s="24"/>
      <c r="O18" s="24"/>
      <c r="P18" s="24"/>
      <c r="Q18" s="24"/>
      <c r="R18" s="24"/>
      <c r="S18" s="24"/>
      <c r="T18" s="24"/>
      <c r="U18" s="24"/>
      <c r="V18" s="24"/>
      <c r="W18" s="28"/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4.95</v>
      </c>
      <c r="C19" s="24">
        <v>5.07</v>
      </c>
      <c r="D19" s="24">
        <v>4.87</v>
      </c>
      <c r="E19" s="24">
        <v>4.66</v>
      </c>
      <c r="F19" s="28">
        <v>4.4800000000000004</v>
      </c>
      <c r="G19" s="25"/>
      <c r="H19" s="24">
        <v>3.38</v>
      </c>
      <c r="I19" s="24">
        <v>3.44</v>
      </c>
      <c r="J19" s="24">
        <v>3.69</v>
      </c>
      <c r="K19" s="24">
        <v>3.93</v>
      </c>
      <c r="L19" s="28">
        <v>3.83</v>
      </c>
      <c r="M19" s="25"/>
      <c r="N19" s="24"/>
      <c r="O19" s="24"/>
      <c r="P19" s="24"/>
      <c r="Q19" s="24"/>
      <c r="R19" s="24"/>
      <c r="S19" s="24"/>
      <c r="T19" s="24"/>
      <c r="U19" s="24"/>
      <c r="V19" s="24"/>
      <c r="W19" s="28"/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5.0199999999999996</v>
      </c>
      <c r="C20" s="24">
        <v>5</v>
      </c>
      <c r="D20" s="24">
        <v>4.92</v>
      </c>
      <c r="E20" s="24">
        <v>4.67</v>
      </c>
      <c r="F20" s="28">
        <v>4.53</v>
      </c>
      <c r="G20" s="25"/>
      <c r="H20" s="24">
        <v>3.51</v>
      </c>
      <c r="I20" s="24">
        <v>3.6</v>
      </c>
      <c r="J20" s="24">
        <v>3.82</v>
      </c>
      <c r="K20" s="24">
        <v>3.91</v>
      </c>
      <c r="L20" s="28">
        <v>3.95</v>
      </c>
      <c r="M20" s="25"/>
      <c r="N20" s="24"/>
      <c r="O20" s="24"/>
      <c r="P20" s="24"/>
      <c r="Q20" s="24"/>
      <c r="R20" s="24"/>
      <c r="S20" s="24"/>
      <c r="T20" s="24"/>
      <c r="U20" s="24"/>
      <c r="V20" s="24"/>
      <c r="W20" s="28"/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4.97</v>
      </c>
      <c r="C21" s="24">
        <v>5.0599999999999996</v>
      </c>
      <c r="D21" s="24">
        <v>4.92</v>
      </c>
      <c r="E21" s="24">
        <v>4.67</v>
      </c>
      <c r="F21" s="28">
        <v>4.6100000000000003</v>
      </c>
      <c r="G21" s="25"/>
      <c r="H21" s="24">
        <v>3.58</v>
      </c>
      <c r="I21" s="24">
        <v>3.63</v>
      </c>
      <c r="J21" s="24">
        <v>3.86</v>
      </c>
      <c r="K21" s="24">
        <v>4.05</v>
      </c>
      <c r="L21" s="28">
        <v>3.92</v>
      </c>
      <c r="M21" s="25"/>
      <c r="N21" s="24"/>
      <c r="O21" s="24"/>
      <c r="P21" s="24"/>
      <c r="Q21" s="24"/>
      <c r="R21" s="24"/>
      <c r="S21" s="24"/>
      <c r="T21" s="24"/>
      <c r="U21" s="24"/>
      <c r="V21" s="24"/>
      <c r="W21" s="28"/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4.8600000000000003</v>
      </c>
      <c r="C22" s="24">
        <v>4.99</v>
      </c>
      <c r="D22" s="24">
        <v>4.87</v>
      </c>
      <c r="E22" s="24">
        <v>4.58</v>
      </c>
      <c r="F22" s="28">
        <v>4.51</v>
      </c>
      <c r="G22" s="25"/>
      <c r="H22" s="24">
        <v>3.43</v>
      </c>
      <c r="I22" s="24">
        <v>3.52</v>
      </c>
      <c r="J22" s="24">
        <v>3.8</v>
      </c>
      <c r="K22" s="24">
        <v>4.0199999999999996</v>
      </c>
      <c r="L22" s="28">
        <v>4.05</v>
      </c>
      <c r="M22" s="25"/>
      <c r="N22" s="24"/>
      <c r="O22" s="24"/>
      <c r="P22" s="24"/>
      <c r="Q22" s="24"/>
      <c r="R22" s="24"/>
      <c r="S22" s="24"/>
      <c r="T22" s="24"/>
      <c r="U22" s="24"/>
      <c r="V22" s="24"/>
      <c r="W22" s="28"/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0.32859999999999978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1.5167999999999981</v>
      </c>
      <c r="L25" s="193"/>
      <c r="M25" s="17" t="s">
        <v>13</v>
      </c>
      <c r="N25" s="17" t="s">
        <v>14</v>
      </c>
      <c r="O25" s="180" t="s">
        <v>15</v>
      </c>
      <c r="P25" s="180"/>
      <c r="Q25" s="193" t="e">
        <f>AVERAGE(N3:W12)-AVERAGE(N13:W22)</f>
        <v>#DIV/0!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0.57294358974358939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1.0923456790123443</v>
      </c>
      <c r="L27" s="198"/>
      <c r="M27" s="17" t="s">
        <v>19</v>
      </c>
      <c r="N27" s="17" t="s">
        <v>20</v>
      </c>
      <c r="O27" s="197" t="s">
        <v>21</v>
      </c>
      <c r="P27" s="197"/>
      <c r="Q27" s="198" t="e">
        <f>(Q25/(0.975/Q26))</f>
        <v>#DIV/0!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0.27999999999999936</v>
      </c>
      <c r="C31" s="67">
        <f t="shared" ref="C31:F31" si="0">C3-C13</f>
        <v>0.3199999999999994</v>
      </c>
      <c r="D31" s="67">
        <f t="shared" si="0"/>
        <v>0.41999999999999993</v>
      </c>
      <c r="E31" s="67">
        <f t="shared" si="0"/>
        <v>0.35999999999999943</v>
      </c>
      <c r="F31" s="68">
        <f t="shared" si="0"/>
        <v>0.30999999999999961</v>
      </c>
      <c r="G31" s="69" t="s">
        <v>54</v>
      </c>
      <c r="H31" s="22">
        <f>H3-H13</f>
        <v>1.6600000000000001</v>
      </c>
      <c r="I31" s="22">
        <f t="shared" ref="I31:L31" si="1">I3-I13</f>
        <v>1.5799999999999996</v>
      </c>
      <c r="J31" s="22">
        <f t="shared" si="1"/>
        <v>1.7200000000000002</v>
      </c>
      <c r="K31" s="22">
        <f t="shared" si="1"/>
        <v>1.7400000000000002</v>
      </c>
      <c r="L31" s="70">
        <f t="shared" si="1"/>
        <v>1.6899999999999995</v>
      </c>
      <c r="M31" s="69" t="s">
        <v>56</v>
      </c>
      <c r="N31" s="22">
        <f>N3-N13</f>
        <v>0</v>
      </c>
      <c r="O31" s="22">
        <f t="shared" ref="O31:W31" si="2">O3-O13</f>
        <v>0</v>
      </c>
      <c r="P31" s="22">
        <f t="shared" si="2"/>
        <v>0</v>
      </c>
      <c r="Q31" s="22">
        <f t="shared" si="2"/>
        <v>0</v>
      </c>
      <c r="R31" s="22">
        <f t="shared" si="2"/>
        <v>0</v>
      </c>
      <c r="S31" s="22">
        <f t="shared" si="2"/>
        <v>0</v>
      </c>
      <c r="T31" s="22">
        <f t="shared" si="2"/>
        <v>0</v>
      </c>
      <c r="U31" s="22">
        <f t="shared" si="2"/>
        <v>0</v>
      </c>
      <c r="V31" s="22">
        <f t="shared" si="2"/>
        <v>0</v>
      </c>
      <c r="W31" s="70">
        <f t="shared" si="2"/>
        <v>0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0.27000000000000046</v>
      </c>
      <c r="C32" s="54">
        <f t="shared" si="4"/>
        <v>0.3100000000000005</v>
      </c>
      <c r="D32" s="54">
        <f t="shared" si="4"/>
        <v>0.36999999999999922</v>
      </c>
      <c r="E32" s="54">
        <f t="shared" si="4"/>
        <v>0.33999999999999986</v>
      </c>
      <c r="F32" s="56">
        <f t="shared" si="4"/>
        <v>0.35000000000000053</v>
      </c>
      <c r="G32" s="71"/>
      <c r="H32" s="24">
        <f t="shared" ref="H32:L40" si="5">H4-H14</f>
        <v>1.6499999999999995</v>
      </c>
      <c r="I32" s="24">
        <f t="shared" si="5"/>
        <v>1.6800000000000002</v>
      </c>
      <c r="J32" s="24">
        <f t="shared" si="5"/>
        <v>1.7499999999999996</v>
      </c>
      <c r="K32" s="24">
        <f t="shared" si="5"/>
        <v>1.7199999999999998</v>
      </c>
      <c r="L32" s="72">
        <f t="shared" si="5"/>
        <v>1.7000000000000002</v>
      </c>
      <c r="M32" s="71"/>
      <c r="N32" s="22">
        <f t="shared" ref="N32:W40" si="6">N4-N14</f>
        <v>0</v>
      </c>
      <c r="O32" s="22">
        <f t="shared" si="6"/>
        <v>0</v>
      </c>
      <c r="P32" s="22">
        <f t="shared" si="6"/>
        <v>0</v>
      </c>
      <c r="Q32" s="22">
        <f t="shared" si="6"/>
        <v>0</v>
      </c>
      <c r="R32" s="22">
        <f t="shared" si="6"/>
        <v>0</v>
      </c>
      <c r="S32" s="22">
        <f t="shared" si="6"/>
        <v>0</v>
      </c>
      <c r="T32" s="22">
        <f t="shared" si="6"/>
        <v>0</v>
      </c>
      <c r="U32" s="22">
        <f t="shared" si="6"/>
        <v>0</v>
      </c>
      <c r="V32" s="22">
        <f t="shared" si="6"/>
        <v>0</v>
      </c>
      <c r="W32" s="70">
        <f t="shared" si="6"/>
        <v>0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0.27000000000000046</v>
      </c>
      <c r="C33" s="54">
        <f t="shared" si="4"/>
        <v>0.35999999999999943</v>
      </c>
      <c r="D33" s="54">
        <f t="shared" si="4"/>
        <v>0.40000000000000036</v>
      </c>
      <c r="E33" s="54">
        <f t="shared" si="4"/>
        <v>0.32000000000000028</v>
      </c>
      <c r="F33" s="56">
        <f t="shared" si="4"/>
        <v>0.25</v>
      </c>
      <c r="G33" s="71"/>
      <c r="H33" s="24">
        <f t="shared" si="5"/>
        <v>1.6399999999999997</v>
      </c>
      <c r="I33" s="24">
        <f t="shared" si="5"/>
        <v>1.6799999999999997</v>
      </c>
      <c r="J33" s="24">
        <f t="shared" si="5"/>
        <v>1.7599999999999998</v>
      </c>
      <c r="K33" s="24">
        <f t="shared" si="5"/>
        <v>1.7499999999999996</v>
      </c>
      <c r="L33" s="72">
        <f t="shared" si="5"/>
        <v>1.71</v>
      </c>
      <c r="M33" s="71"/>
      <c r="N33" s="22">
        <f t="shared" si="6"/>
        <v>0</v>
      </c>
      <c r="O33" s="22">
        <f t="shared" si="6"/>
        <v>0</v>
      </c>
      <c r="P33" s="22">
        <f t="shared" si="6"/>
        <v>0</v>
      </c>
      <c r="Q33" s="22">
        <f t="shared" si="6"/>
        <v>0</v>
      </c>
      <c r="R33" s="22">
        <f t="shared" si="6"/>
        <v>0</v>
      </c>
      <c r="S33" s="22">
        <f t="shared" si="6"/>
        <v>0</v>
      </c>
      <c r="T33" s="22">
        <f t="shared" si="6"/>
        <v>0</v>
      </c>
      <c r="U33" s="22">
        <f t="shared" si="6"/>
        <v>0</v>
      </c>
      <c r="V33" s="22">
        <f t="shared" si="6"/>
        <v>0</v>
      </c>
      <c r="W33" s="70">
        <f t="shared" si="6"/>
        <v>0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0.36000000000000032</v>
      </c>
      <c r="C34" s="54">
        <f t="shared" si="4"/>
        <v>0.34999999999999964</v>
      </c>
      <c r="D34" s="54">
        <f t="shared" si="4"/>
        <v>0.29999999999999982</v>
      </c>
      <c r="E34" s="54">
        <f t="shared" si="4"/>
        <v>0.33999999999999986</v>
      </c>
      <c r="F34" s="56">
        <f t="shared" si="4"/>
        <v>0.34999999999999964</v>
      </c>
      <c r="G34" s="71"/>
      <c r="H34" s="24">
        <f t="shared" si="5"/>
        <v>1.6300000000000003</v>
      </c>
      <c r="I34" s="24">
        <f t="shared" si="5"/>
        <v>1.6399999999999997</v>
      </c>
      <c r="J34" s="24">
        <f t="shared" si="5"/>
        <v>1.7100000000000004</v>
      </c>
      <c r="K34" s="24">
        <f t="shared" si="5"/>
        <v>1.7400000000000002</v>
      </c>
      <c r="L34" s="72">
        <f t="shared" si="5"/>
        <v>1.6599999999999997</v>
      </c>
      <c r="M34" s="71"/>
      <c r="N34" s="22">
        <f t="shared" si="6"/>
        <v>0</v>
      </c>
      <c r="O34" s="22">
        <f t="shared" si="6"/>
        <v>0</v>
      </c>
      <c r="P34" s="22">
        <f t="shared" si="6"/>
        <v>0</v>
      </c>
      <c r="Q34" s="22">
        <f t="shared" si="6"/>
        <v>0</v>
      </c>
      <c r="R34" s="22">
        <f t="shared" si="6"/>
        <v>0</v>
      </c>
      <c r="S34" s="22">
        <f t="shared" si="6"/>
        <v>0</v>
      </c>
      <c r="T34" s="22">
        <f t="shared" si="6"/>
        <v>0</v>
      </c>
      <c r="U34" s="22">
        <f t="shared" si="6"/>
        <v>0</v>
      </c>
      <c r="V34" s="22">
        <f t="shared" si="6"/>
        <v>0</v>
      </c>
      <c r="W34" s="70">
        <f t="shared" si="6"/>
        <v>0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0.37000000000000011</v>
      </c>
      <c r="C35" s="54">
        <f t="shared" si="4"/>
        <v>0.25999999999999979</v>
      </c>
      <c r="D35" s="54">
        <f t="shared" si="4"/>
        <v>0.33000000000000007</v>
      </c>
      <c r="E35" s="54">
        <f t="shared" si="4"/>
        <v>0.35000000000000053</v>
      </c>
      <c r="F35" s="56">
        <f t="shared" si="4"/>
        <v>0.29999999999999982</v>
      </c>
      <c r="G35" s="71"/>
      <c r="H35" s="24">
        <f t="shared" si="5"/>
        <v>1.5900000000000003</v>
      </c>
      <c r="I35" s="24">
        <f t="shared" si="5"/>
        <v>1.7099999999999995</v>
      </c>
      <c r="J35" s="24">
        <f t="shared" si="5"/>
        <v>1.7099999999999995</v>
      </c>
      <c r="K35" s="24">
        <f t="shared" si="5"/>
        <v>1.6800000000000002</v>
      </c>
      <c r="L35" s="72">
        <f t="shared" si="5"/>
        <v>1.65</v>
      </c>
      <c r="M35" s="71"/>
      <c r="N35" s="22">
        <f t="shared" si="6"/>
        <v>0</v>
      </c>
      <c r="O35" s="22">
        <f t="shared" si="6"/>
        <v>0</v>
      </c>
      <c r="P35" s="22">
        <f t="shared" si="6"/>
        <v>0</v>
      </c>
      <c r="Q35" s="22">
        <f t="shared" si="6"/>
        <v>0</v>
      </c>
      <c r="R35" s="22">
        <f t="shared" si="6"/>
        <v>0</v>
      </c>
      <c r="S35" s="22">
        <f t="shared" si="6"/>
        <v>0</v>
      </c>
      <c r="T35" s="22">
        <f t="shared" si="6"/>
        <v>0</v>
      </c>
      <c r="U35" s="22">
        <f t="shared" si="6"/>
        <v>0</v>
      </c>
      <c r="V35" s="22">
        <f t="shared" si="6"/>
        <v>0</v>
      </c>
      <c r="W35" s="70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0.34999999999999964</v>
      </c>
      <c r="C36" s="54">
        <f t="shared" si="4"/>
        <v>0.39999999999999947</v>
      </c>
      <c r="D36" s="54">
        <f t="shared" si="4"/>
        <v>0.29999999999999982</v>
      </c>
      <c r="E36" s="54">
        <f t="shared" si="4"/>
        <v>0.33000000000000007</v>
      </c>
      <c r="F36" s="56">
        <f t="shared" si="4"/>
        <v>0.3100000000000005</v>
      </c>
      <c r="G36" s="71" t="s">
        <v>55</v>
      </c>
      <c r="H36" s="24">
        <f t="shared" si="5"/>
        <v>1.3000000000000003</v>
      </c>
      <c r="I36" s="24">
        <f t="shared" si="5"/>
        <v>1.3500000000000005</v>
      </c>
      <c r="J36" s="24">
        <f t="shared" si="5"/>
        <v>1.3099999999999996</v>
      </c>
      <c r="K36" s="24">
        <f t="shared" si="5"/>
        <v>1.33</v>
      </c>
      <c r="L36" s="72">
        <f t="shared" si="5"/>
        <v>1.4100000000000001</v>
      </c>
      <c r="M36" s="71" t="s">
        <v>57</v>
      </c>
      <c r="N36" s="22">
        <f t="shared" si="6"/>
        <v>0</v>
      </c>
      <c r="O36" s="22">
        <f t="shared" si="6"/>
        <v>0</v>
      </c>
      <c r="P36" s="22">
        <f t="shared" si="6"/>
        <v>0</v>
      </c>
      <c r="Q36" s="22">
        <f t="shared" si="6"/>
        <v>0</v>
      </c>
      <c r="R36" s="22">
        <f t="shared" si="6"/>
        <v>0</v>
      </c>
      <c r="S36" s="22">
        <f t="shared" si="6"/>
        <v>0</v>
      </c>
      <c r="T36" s="22">
        <f t="shared" si="6"/>
        <v>0</v>
      </c>
      <c r="U36" s="22">
        <f t="shared" si="6"/>
        <v>0</v>
      </c>
      <c r="V36" s="22">
        <f t="shared" si="6"/>
        <v>0</v>
      </c>
      <c r="W36" s="70">
        <f t="shared" si="6"/>
        <v>0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0.30999999999999961</v>
      </c>
      <c r="C37" s="54">
        <f t="shared" si="4"/>
        <v>0.25999999999999979</v>
      </c>
      <c r="D37" s="54">
        <f t="shared" si="4"/>
        <v>0.29999999999999982</v>
      </c>
      <c r="E37" s="54">
        <f t="shared" si="4"/>
        <v>0.34999999999999964</v>
      </c>
      <c r="F37" s="56">
        <f t="shared" si="4"/>
        <v>0.29999999999999982</v>
      </c>
      <c r="G37" s="71"/>
      <c r="H37" s="24">
        <f t="shared" si="5"/>
        <v>1.4100000000000001</v>
      </c>
      <c r="I37" s="24">
        <f t="shared" si="5"/>
        <v>1.3000000000000003</v>
      </c>
      <c r="J37" s="24">
        <f t="shared" si="5"/>
        <v>1.4700000000000002</v>
      </c>
      <c r="K37" s="24">
        <f t="shared" si="5"/>
        <v>1.31</v>
      </c>
      <c r="L37" s="72">
        <f t="shared" si="5"/>
        <v>1.42</v>
      </c>
      <c r="M37" s="71"/>
      <c r="N37" s="22">
        <f t="shared" si="6"/>
        <v>0</v>
      </c>
      <c r="O37" s="22">
        <f t="shared" si="6"/>
        <v>0</v>
      </c>
      <c r="P37" s="22">
        <f t="shared" si="6"/>
        <v>0</v>
      </c>
      <c r="Q37" s="22">
        <f t="shared" si="6"/>
        <v>0</v>
      </c>
      <c r="R37" s="22">
        <f t="shared" si="6"/>
        <v>0</v>
      </c>
      <c r="S37" s="22">
        <f t="shared" si="6"/>
        <v>0</v>
      </c>
      <c r="T37" s="22">
        <f t="shared" si="6"/>
        <v>0</v>
      </c>
      <c r="U37" s="22">
        <f t="shared" si="6"/>
        <v>0</v>
      </c>
      <c r="V37" s="22">
        <f t="shared" si="6"/>
        <v>0</v>
      </c>
      <c r="W37" s="70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0.30000000000000071</v>
      </c>
      <c r="C38" s="54">
        <f t="shared" si="4"/>
        <v>0.30999999999999961</v>
      </c>
      <c r="D38" s="54">
        <f t="shared" si="4"/>
        <v>0.37000000000000011</v>
      </c>
      <c r="E38" s="54">
        <f t="shared" si="4"/>
        <v>0.3100000000000005</v>
      </c>
      <c r="F38" s="56">
        <f t="shared" si="4"/>
        <v>0.34999999999999964</v>
      </c>
      <c r="G38" s="71"/>
      <c r="H38" s="24">
        <f t="shared" si="5"/>
        <v>1.4100000000000001</v>
      </c>
      <c r="I38" s="24">
        <f t="shared" si="5"/>
        <v>1.3400000000000003</v>
      </c>
      <c r="J38" s="24">
        <f t="shared" si="5"/>
        <v>1.3700000000000006</v>
      </c>
      <c r="K38" s="24">
        <f t="shared" si="5"/>
        <v>1.3999999999999995</v>
      </c>
      <c r="L38" s="72">
        <f t="shared" si="5"/>
        <v>1.37</v>
      </c>
      <c r="M38" s="71"/>
      <c r="N38" s="22">
        <f t="shared" si="6"/>
        <v>0</v>
      </c>
      <c r="O38" s="22">
        <f t="shared" si="6"/>
        <v>0</v>
      </c>
      <c r="P38" s="22">
        <f t="shared" si="6"/>
        <v>0</v>
      </c>
      <c r="Q38" s="22">
        <f t="shared" si="6"/>
        <v>0</v>
      </c>
      <c r="R38" s="22">
        <f t="shared" si="6"/>
        <v>0</v>
      </c>
      <c r="S38" s="22">
        <f t="shared" si="6"/>
        <v>0</v>
      </c>
      <c r="T38" s="22">
        <f t="shared" si="6"/>
        <v>0</v>
      </c>
      <c r="U38" s="22">
        <f t="shared" si="6"/>
        <v>0</v>
      </c>
      <c r="V38" s="22">
        <f t="shared" si="6"/>
        <v>0</v>
      </c>
      <c r="W38" s="70">
        <f t="shared" si="6"/>
        <v>0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0.33999999999999986</v>
      </c>
      <c r="C39" s="54">
        <f t="shared" si="4"/>
        <v>0.37000000000000011</v>
      </c>
      <c r="D39" s="54">
        <f t="shared" si="4"/>
        <v>0.33999999999999986</v>
      </c>
      <c r="E39" s="54">
        <f t="shared" si="4"/>
        <v>0.3100000000000005</v>
      </c>
      <c r="F39" s="56">
        <f t="shared" si="4"/>
        <v>0.29999999999999982</v>
      </c>
      <c r="G39" s="71"/>
      <c r="H39" s="24">
        <f t="shared" si="5"/>
        <v>1.2800000000000002</v>
      </c>
      <c r="I39" s="24">
        <f t="shared" si="5"/>
        <v>1.3399999999999999</v>
      </c>
      <c r="J39" s="24">
        <f t="shared" si="5"/>
        <v>1.2900000000000005</v>
      </c>
      <c r="K39" s="24">
        <f t="shared" si="5"/>
        <v>1.3399999999999999</v>
      </c>
      <c r="L39" s="72">
        <f t="shared" si="5"/>
        <v>1.4000000000000004</v>
      </c>
      <c r="M39" s="71"/>
      <c r="N39" s="22">
        <f t="shared" si="6"/>
        <v>0</v>
      </c>
      <c r="O39" s="22">
        <f t="shared" si="6"/>
        <v>0</v>
      </c>
      <c r="P39" s="22">
        <f t="shared" si="6"/>
        <v>0</v>
      </c>
      <c r="Q39" s="22">
        <f t="shared" si="6"/>
        <v>0</v>
      </c>
      <c r="R39" s="22">
        <f t="shared" si="6"/>
        <v>0</v>
      </c>
      <c r="S39" s="22">
        <f t="shared" si="6"/>
        <v>0</v>
      </c>
      <c r="T39" s="22">
        <f t="shared" si="6"/>
        <v>0</v>
      </c>
      <c r="U39" s="22">
        <f t="shared" si="6"/>
        <v>0</v>
      </c>
      <c r="V39" s="22">
        <f t="shared" si="6"/>
        <v>0</v>
      </c>
      <c r="W39" s="70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0.37999999999999989</v>
      </c>
      <c r="C40" s="58">
        <f t="shared" si="4"/>
        <v>0.30999999999999961</v>
      </c>
      <c r="D40" s="58">
        <f t="shared" si="4"/>
        <v>0.34999999999999964</v>
      </c>
      <c r="E40" s="58">
        <f t="shared" si="4"/>
        <v>0.25999999999999979</v>
      </c>
      <c r="F40" s="59">
        <f t="shared" si="4"/>
        <v>0.37999999999999989</v>
      </c>
      <c r="G40" s="73"/>
      <c r="H40" s="36">
        <f t="shared" si="5"/>
        <v>1.23</v>
      </c>
      <c r="I40" s="36">
        <f t="shared" si="5"/>
        <v>1.2499999999999996</v>
      </c>
      <c r="J40" s="36">
        <f t="shared" si="5"/>
        <v>1.4100000000000001</v>
      </c>
      <c r="K40" s="36">
        <f t="shared" si="5"/>
        <v>1.3200000000000003</v>
      </c>
      <c r="L40" s="74">
        <f t="shared" si="5"/>
        <v>1.33</v>
      </c>
      <c r="M40" s="73"/>
      <c r="N40" s="36">
        <f t="shared" si="6"/>
        <v>0</v>
      </c>
      <c r="O40" s="36">
        <f t="shared" si="6"/>
        <v>0</v>
      </c>
      <c r="P40" s="36">
        <f t="shared" si="6"/>
        <v>0</v>
      </c>
      <c r="Q40" s="36">
        <f t="shared" si="6"/>
        <v>0</v>
      </c>
      <c r="R40" s="36">
        <f t="shared" si="6"/>
        <v>0</v>
      </c>
      <c r="S40" s="36">
        <f t="shared" si="6"/>
        <v>0</v>
      </c>
      <c r="T40" s="36">
        <f t="shared" si="6"/>
        <v>0</v>
      </c>
      <c r="U40" s="36">
        <f t="shared" si="6"/>
        <v>0</v>
      </c>
      <c r="V40" s="36">
        <f t="shared" si="6"/>
        <v>0</v>
      </c>
      <c r="W40" s="74">
        <f t="shared" si="6"/>
        <v>0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0.32959999999999995</v>
      </c>
      <c r="C41" s="64" t="s">
        <v>51</v>
      </c>
      <c r="D41" s="60">
        <f>MAX(B31:F35)-MIN(B31:F35)</f>
        <v>0.16999999999999993</v>
      </c>
      <c r="E41" s="64" t="s">
        <v>50</v>
      </c>
      <c r="F41" s="61">
        <f>B41/(0.975/E26)</f>
        <v>0.5746871794871794</v>
      </c>
      <c r="G41" s="82" t="s">
        <v>65</v>
      </c>
      <c r="H41" s="60">
        <f>AVERAGE(H31:L35)</f>
        <v>1.6859999999999999</v>
      </c>
      <c r="I41" s="64" t="s">
        <v>51</v>
      </c>
      <c r="J41" s="60">
        <f>MAX(H31:L35)-MIN(H31:L35)</f>
        <v>0.18000000000000016</v>
      </c>
      <c r="K41" s="64" t="s">
        <v>50</v>
      </c>
      <c r="L41" s="61">
        <f>H41/(1.944/K26)</f>
        <v>1.2141975308641975</v>
      </c>
      <c r="M41" s="82" t="s">
        <v>65</v>
      </c>
      <c r="N41" s="60">
        <f>AVERAGE(N31:W35)</f>
        <v>0</v>
      </c>
      <c r="O41" s="64" t="s">
        <v>51</v>
      </c>
      <c r="P41" s="60">
        <f>MAX(N31:W35)-MIN(N31:W35)</f>
        <v>0</v>
      </c>
      <c r="Q41" s="64" t="s">
        <v>50</v>
      </c>
      <c r="R41" s="78">
        <f>N41/(0.975/Q26)</f>
        <v>0</v>
      </c>
      <c r="S41" s="79" t="s">
        <v>60</v>
      </c>
      <c r="T41" s="80">
        <f>1-(P41/2*N41)</f>
        <v>1</v>
      </c>
      <c r="U41" s="84" t="s">
        <v>62</v>
      </c>
      <c r="V41" s="86">
        <f>MAX(N31:W40)-MIN(N31:W40)</f>
        <v>0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0.3249999999999999</v>
      </c>
      <c r="C42" s="65" t="s">
        <v>51</v>
      </c>
      <c r="D42" s="62">
        <f>MAX(B36:F40)-MIN(B36:F40)</f>
        <v>0.13999999999999968</v>
      </c>
      <c r="E42" s="65" t="s">
        <v>50</v>
      </c>
      <c r="F42" s="63">
        <f>B42/(0.975/E26)</f>
        <v>0.56666666666666654</v>
      </c>
      <c r="G42" s="83" t="s">
        <v>64</v>
      </c>
      <c r="H42" s="62">
        <f>AVERAGE(H37:L40)</f>
        <v>1.3495000000000001</v>
      </c>
      <c r="I42" s="65" t="s">
        <v>51</v>
      </c>
      <c r="J42" s="62">
        <f>MAX(H36:L40)-MIN(H36:L40)</f>
        <v>0.24000000000000021</v>
      </c>
      <c r="K42" s="65" t="s">
        <v>50</v>
      </c>
      <c r="L42" s="63">
        <f>H42/(1.944/K26)</f>
        <v>0.97186213991769554</v>
      </c>
      <c r="M42" s="83" t="s">
        <v>64</v>
      </c>
      <c r="N42" s="62">
        <f>AVERAGE(N37:W40)</f>
        <v>0</v>
      </c>
      <c r="O42" s="65" t="s">
        <v>51</v>
      </c>
      <c r="P42" s="62">
        <f>MAX(N36:W40)-MIN(N36:W40)</f>
        <v>0</v>
      </c>
      <c r="Q42" s="65" t="s">
        <v>50</v>
      </c>
      <c r="R42" s="75">
        <f>N42/(0.975/Q26)</f>
        <v>0</v>
      </c>
      <c r="S42" s="76" t="s">
        <v>60</v>
      </c>
      <c r="T42" s="81">
        <f>1-(P42/2*N42)</f>
        <v>1</v>
      </c>
      <c r="U42" s="85" t="s">
        <v>63</v>
      </c>
      <c r="V42" s="87">
        <f>1-(V41/2*AVERAGE(N41:N42))</f>
        <v>1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13" type="noConversion"/>
  <conditionalFormatting sqref="E25">
    <cfRule type="cellIs" dxfId="337" priority="7" operator="notBetween">
      <formula>0.2</formula>
      <formula>0.404</formula>
    </cfRule>
  </conditionalFormatting>
  <conditionalFormatting sqref="E27">
    <cfRule type="cellIs" dxfId="336" priority="8" operator="notBetween">
      <formula>0.38</formula>
      <formula>0.72</formula>
    </cfRule>
  </conditionalFormatting>
  <conditionalFormatting sqref="K25">
    <cfRule type="cellIs" dxfId="335" priority="6" operator="notBetween">
      <formula>0.77</formula>
      <formula>0.91</formula>
    </cfRule>
  </conditionalFormatting>
  <conditionalFormatting sqref="K27">
    <cfRule type="cellIs" dxfId="334" priority="5" operator="notBetween">
      <formula>0.68</formula>
      <formula>0.82</formula>
    </cfRule>
  </conditionalFormatting>
  <conditionalFormatting sqref="Q25">
    <cfRule type="cellIs" dxfId="333" priority="3" operator="notBetween">
      <formula>0.77</formula>
      <formula>0.91</formula>
    </cfRule>
  </conditionalFormatting>
  <conditionalFormatting sqref="Q27:R27">
    <cfRule type="cellIs" dxfId="332" priority="2" operator="notBetween">
      <formula>0.38</formula>
      <formula>0.72</formula>
    </cfRule>
  </conditionalFormatting>
  <conditionalFormatting sqref="AB25">
    <cfRule type="cellIs" dxfId="331" priority="4" operator="notBetween">
      <formula>0.77</formula>
      <formula>0.91</formula>
    </cfRule>
  </conditionalFormatting>
  <conditionalFormatting sqref="AB27:AC27">
    <cfRule type="cellIs" dxfId="330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4888-587C-40F4-8B63-773624069D64}">
  <dimension ref="A1:AH43"/>
  <sheetViews>
    <sheetView zoomScale="120" zoomScaleNormal="120" workbookViewId="0">
      <selection activeCell="H23" sqref="H23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/>
      <c r="C3" s="20"/>
      <c r="D3" s="20"/>
      <c r="E3" s="20"/>
      <c r="F3" s="30"/>
      <c r="G3" s="23" t="s">
        <v>3</v>
      </c>
      <c r="H3" s="20">
        <v>5.23</v>
      </c>
      <c r="I3" s="20">
        <v>5.27</v>
      </c>
      <c r="J3" s="20">
        <v>5.18</v>
      </c>
      <c r="K3" s="20">
        <v>5.12</v>
      </c>
      <c r="L3" s="30">
        <v>5.1100000000000003</v>
      </c>
      <c r="M3" s="23" t="s">
        <v>3</v>
      </c>
      <c r="N3" s="20"/>
      <c r="O3" s="20"/>
      <c r="P3" s="20"/>
      <c r="Q3" s="20"/>
      <c r="R3" s="20"/>
      <c r="S3" s="20"/>
      <c r="T3" s="20"/>
      <c r="U3" s="20"/>
      <c r="V3" s="20"/>
      <c r="W3" s="30"/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/>
      <c r="C4" s="11"/>
      <c r="D4" s="11"/>
      <c r="E4" s="11"/>
      <c r="F4" s="29"/>
      <c r="G4" s="25"/>
      <c r="H4" s="20">
        <v>5.25</v>
      </c>
      <c r="I4" s="11">
        <v>5.31</v>
      </c>
      <c r="J4" s="11">
        <v>5.3</v>
      </c>
      <c r="K4" s="11">
        <v>5.13</v>
      </c>
      <c r="L4" s="29">
        <v>5.1100000000000003</v>
      </c>
      <c r="M4" s="25"/>
      <c r="N4" s="20"/>
      <c r="O4" s="11"/>
      <c r="P4" s="11"/>
      <c r="Q4" s="11"/>
      <c r="R4" s="11"/>
      <c r="S4" s="11"/>
      <c r="T4" s="11"/>
      <c r="U4" s="11"/>
      <c r="V4" s="11"/>
      <c r="W4" s="29"/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/>
      <c r="C5" s="11"/>
      <c r="D5" s="11"/>
      <c r="E5" s="11"/>
      <c r="F5" s="29"/>
      <c r="G5" s="25"/>
      <c r="H5" s="20">
        <v>5.27</v>
      </c>
      <c r="I5" s="11">
        <v>5.34</v>
      </c>
      <c r="J5" s="11">
        <v>5.32</v>
      </c>
      <c r="K5" s="11">
        <v>5.14</v>
      </c>
      <c r="L5" s="29">
        <v>5.0999999999999996</v>
      </c>
      <c r="M5" s="25"/>
      <c r="N5" s="20"/>
      <c r="O5" s="11"/>
      <c r="P5" s="11"/>
      <c r="Q5" s="11"/>
      <c r="R5" s="11"/>
      <c r="S5" s="11"/>
      <c r="T5" s="11"/>
      <c r="U5" s="11"/>
      <c r="V5" s="11"/>
      <c r="W5" s="29"/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/>
      <c r="C6" s="11"/>
      <c r="D6" s="11"/>
      <c r="E6" s="11"/>
      <c r="F6" s="29"/>
      <c r="G6" s="25"/>
      <c r="H6" s="20">
        <v>5.19</v>
      </c>
      <c r="I6" s="11">
        <v>5.37</v>
      </c>
      <c r="J6" s="11">
        <v>5.28</v>
      </c>
      <c r="K6" s="11">
        <v>5.2</v>
      </c>
      <c r="L6" s="29">
        <v>5.0599999999999996</v>
      </c>
      <c r="M6" s="25"/>
      <c r="N6" s="20"/>
      <c r="O6" s="11"/>
      <c r="P6" s="11"/>
      <c r="Q6" s="11"/>
      <c r="R6" s="11"/>
      <c r="S6" s="11"/>
      <c r="T6" s="11"/>
      <c r="U6" s="11"/>
      <c r="V6" s="11"/>
      <c r="W6" s="29"/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/>
      <c r="C7" s="11"/>
      <c r="D7" s="11"/>
      <c r="E7" s="11"/>
      <c r="F7" s="29"/>
      <c r="G7" s="25"/>
      <c r="H7" s="20">
        <v>5.15</v>
      </c>
      <c r="I7" s="11">
        <v>5.27</v>
      </c>
      <c r="J7" s="11">
        <v>5.26</v>
      </c>
      <c r="K7" s="11">
        <v>5.2</v>
      </c>
      <c r="L7" s="29">
        <v>5.1100000000000003</v>
      </c>
      <c r="M7" s="25"/>
      <c r="N7" s="20"/>
      <c r="O7" s="11"/>
      <c r="P7" s="11"/>
      <c r="Q7" s="11"/>
      <c r="R7" s="11"/>
      <c r="S7" s="11"/>
      <c r="T7" s="11"/>
      <c r="U7" s="11"/>
      <c r="V7" s="11"/>
      <c r="W7" s="29"/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/>
      <c r="C8" s="11"/>
      <c r="D8" s="11"/>
      <c r="E8" s="11"/>
      <c r="F8" s="29"/>
      <c r="G8" s="25" t="s">
        <v>4</v>
      </c>
      <c r="H8" s="11">
        <v>5.27</v>
      </c>
      <c r="I8" s="11">
        <v>5.27</v>
      </c>
      <c r="J8" s="11">
        <v>5.19</v>
      </c>
      <c r="K8" s="11">
        <v>4.97</v>
      </c>
      <c r="L8" s="29">
        <v>4.8499999999999996</v>
      </c>
      <c r="M8" s="25" t="s">
        <v>4</v>
      </c>
      <c r="N8" s="11"/>
      <c r="O8" s="11"/>
      <c r="P8" s="11"/>
      <c r="Q8" s="11"/>
      <c r="R8" s="11"/>
      <c r="S8" s="11"/>
      <c r="T8" s="11"/>
      <c r="U8" s="11"/>
      <c r="V8" s="11"/>
      <c r="W8" s="29"/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/>
      <c r="C9" s="11"/>
      <c r="D9" s="11"/>
      <c r="E9" s="11"/>
      <c r="F9" s="29"/>
      <c r="G9" s="31"/>
      <c r="H9" s="11">
        <v>5.28</v>
      </c>
      <c r="I9" s="11">
        <v>5.34</v>
      </c>
      <c r="J9" s="11">
        <v>5.25</v>
      </c>
      <c r="K9" s="11">
        <v>5.0599999999999996</v>
      </c>
      <c r="L9" s="29">
        <v>4.88</v>
      </c>
      <c r="M9" s="31"/>
      <c r="N9" s="11"/>
      <c r="O9" s="11"/>
      <c r="P9" s="11"/>
      <c r="Q9" s="11"/>
      <c r="R9" s="11"/>
      <c r="S9" s="11"/>
      <c r="T9" s="11"/>
      <c r="U9" s="11"/>
      <c r="V9" s="11"/>
      <c r="W9" s="29"/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/>
      <c r="C10" s="32"/>
      <c r="D10" s="32"/>
      <c r="E10" s="32"/>
      <c r="F10" s="34"/>
      <c r="G10" s="23"/>
      <c r="H10" s="32">
        <v>5.25</v>
      </c>
      <c r="I10" s="32">
        <v>5.4</v>
      </c>
      <c r="J10" s="32">
        <v>5.15</v>
      </c>
      <c r="K10" s="32">
        <v>4.99</v>
      </c>
      <c r="L10" s="34">
        <v>4.91</v>
      </c>
      <c r="M10" s="23"/>
      <c r="N10" s="32"/>
      <c r="O10" s="32"/>
      <c r="P10" s="32"/>
      <c r="Q10" s="32"/>
      <c r="R10" s="32"/>
      <c r="S10" s="32"/>
      <c r="T10" s="32"/>
      <c r="U10" s="32"/>
      <c r="V10" s="32"/>
      <c r="W10" s="34"/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/>
      <c r="C11" s="11"/>
      <c r="D11" s="11"/>
      <c r="E11" s="11"/>
      <c r="F11" s="29"/>
      <c r="G11" s="25"/>
      <c r="H11" s="11">
        <v>5.26</v>
      </c>
      <c r="I11" s="11">
        <v>5.3</v>
      </c>
      <c r="J11" s="11">
        <v>5.27</v>
      </c>
      <c r="K11" s="11">
        <v>4.9400000000000004</v>
      </c>
      <c r="L11" s="29">
        <v>4.91</v>
      </c>
      <c r="M11" s="25"/>
      <c r="N11" s="11"/>
      <c r="O11" s="11"/>
      <c r="P11" s="11"/>
      <c r="Q11" s="11"/>
      <c r="R11" s="11"/>
      <c r="S11" s="11"/>
      <c r="T11" s="11"/>
      <c r="U11" s="11"/>
      <c r="V11" s="11"/>
      <c r="W11" s="29"/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/>
      <c r="C12" s="21"/>
      <c r="D12" s="21"/>
      <c r="E12" s="21"/>
      <c r="F12" s="26"/>
      <c r="G12" s="33"/>
      <c r="H12" s="21">
        <v>5.28</v>
      </c>
      <c r="I12" s="21">
        <v>5.3</v>
      </c>
      <c r="J12" s="21">
        <v>5.14</v>
      </c>
      <c r="K12" s="21">
        <v>4.9000000000000004</v>
      </c>
      <c r="L12" s="26">
        <v>4.7699999999999996</v>
      </c>
      <c r="M12" s="33"/>
      <c r="N12" s="21"/>
      <c r="O12" s="21"/>
      <c r="P12" s="21"/>
      <c r="Q12" s="21"/>
      <c r="R12" s="21"/>
      <c r="S12" s="21"/>
      <c r="T12" s="21"/>
      <c r="U12" s="21"/>
      <c r="V12" s="21"/>
      <c r="W12" s="26"/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/>
      <c r="C13" s="22"/>
      <c r="D13" s="22"/>
      <c r="E13" s="22"/>
      <c r="F13" s="27"/>
      <c r="G13" s="23" t="s">
        <v>54</v>
      </c>
      <c r="H13" s="22">
        <v>3.64</v>
      </c>
      <c r="I13" s="22">
        <v>3.72</v>
      </c>
      <c r="J13" s="22">
        <v>3.69</v>
      </c>
      <c r="K13" s="22">
        <v>3.6</v>
      </c>
      <c r="L13" s="27">
        <v>3.53</v>
      </c>
      <c r="M13" s="23" t="s">
        <v>56</v>
      </c>
      <c r="N13" s="22"/>
      <c r="O13" s="22"/>
      <c r="P13" s="22"/>
      <c r="Q13" s="22"/>
      <c r="R13" s="22"/>
      <c r="S13" s="22"/>
      <c r="T13" s="22"/>
      <c r="U13" s="22"/>
      <c r="V13" s="22"/>
      <c r="W13" s="27"/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/>
      <c r="C14" s="24"/>
      <c r="D14" s="24"/>
      <c r="E14" s="24"/>
      <c r="F14" s="28"/>
      <c r="G14" s="25"/>
      <c r="H14" s="24">
        <v>3.75</v>
      </c>
      <c r="I14" s="24">
        <v>3.73</v>
      </c>
      <c r="J14" s="24">
        <v>3.74</v>
      </c>
      <c r="K14" s="24">
        <v>3.51</v>
      </c>
      <c r="L14" s="28">
        <v>3.51</v>
      </c>
      <c r="M14" s="25"/>
      <c r="N14" s="24"/>
      <c r="O14" s="24"/>
      <c r="P14" s="24"/>
      <c r="Q14" s="24"/>
      <c r="R14" s="24"/>
      <c r="S14" s="24"/>
      <c r="T14" s="24"/>
      <c r="U14" s="24"/>
      <c r="V14" s="24"/>
      <c r="W14" s="28"/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/>
      <c r="C15" s="24"/>
      <c r="D15" s="24"/>
      <c r="E15" s="24"/>
      <c r="F15" s="28"/>
      <c r="G15" s="25"/>
      <c r="H15" s="24">
        <v>3.76</v>
      </c>
      <c r="I15" s="24">
        <v>3.78</v>
      </c>
      <c r="J15" s="24">
        <v>3.71</v>
      </c>
      <c r="K15" s="24">
        <v>3.55</v>
      </c>
      <c r="L15" s="28">
        <v>3.55</v>
      </c>
      <c r="M15" s="25"/>
      <c r="N15" s="24"/>
      <c r="O15" s="24"/>
      <c r="P15" s="24"/>
      <c r="Q15" s="24"/>
      <c r="R15" s="24"/>
      <c r="S15" s="24"/>
      <c r="T15" s="24"/>
      <c r="U15" s="24"/>
      <c r="V15" s="24"/>
      <c r="W15" s="28"/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/>
      <c r="C16" s="24"/>
      <c r="D16" s="24"/>
      <c r="E16" s="24"/>
      <c r="F16" s="28"/>
      <c r="G16" s="25"/>
      <c r="H16" s="24">
        <v>3.67</v>
      </c>
      <c r="I16" s="24">
        <v>3.86</v>
      </c>
      <c r="J16" s="24">
        <v>3.66</v>
      </c>
      <c r="K16" s="24">
        <v>3.54</v>
      </c>
      <c r="L16" s="28">
        <v>3.5</v>
      </c>
      <c r="M16" s="25"/>
      <c r="N16" s="24"/>
      <c r="O16" s="24"/>
      <c r="P16" s="24"/>
      <c r="Q16" s="24"/>
      <c r="R16" s="24"/>
      <c r="S16" s="24"/>
      <c r="T16" s="24"/>
      <c r="U16" s="24"/>
      <c r="V16" s="24"/>
      <c r="W16" s="28"/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/>
      <c r="C17" s="24"/>
      <c r="D17" s="24"/>
      <c r="E17" s="24"/>
      <c r="F17" s="28"/>
      <c r="G17" s="25"/>
      <c r="H17" s="24">
        <v>3.61</v>
      </c>
      <c r="I17" s="24">
        <v>3.7</v>
      </c>
      <c r="J17" s="24">
        <v>3.7</v>
      </c>
      <c r="K17" s="24">
        <v>3.62</v>
      </c>
      <c r="L17" s="28">
        <v>3.55</v>
      </c>
      <c r="M17" s="25"/>
      <c r="N17" s="24"/>
      <c r="O17" s="24"/>
      <c r="P17" s="24"/>
      <c r="Q17" s="24"/>
      <c r="R17" s="24"/>
      <c r="S17" s="24"/>
      <c r="T17" s="24"/>
      <c r="U17" s="24"/>
      <c r="V17" s="24"/>
      <c r="W17" s="28"/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/>
      <c r="C18" s="24"/>
      <c r="D18" s="24"/>
      <c r="E18" s="24"/>
      <c r="F18" s="28"/>
      <c r="G18" s="25" t="s">
        <v>61</v>
      </c>
      <c r="H18" s="24">
        <v>4.04</v>
      </c>
      <c r="I18" s="24">
        <v>4.07</v>
      </c>
      <c r="J18" s="24">
        <v>3.89</v>
      </c>
      <c r="K18" s="24">
        <v>3.7</v>
      </c>
      <c r="L18" s="28">
        <v>3.57</v>
      </c>
      <c r="M18" s="25" t="s">
        <v>57</v>
      </c>
      <c r="N18" s="24"/>
      <c r="O18" s="24"/>
      <c r="P18" s="24"/>
      <c r="Q18" s="24"/>
      <c r="R18" s="24"/>
      <c r="S18" s="24"/>
      <c r="T18" s="24"/>
      <c r="U18" s="24"/>
      <c r="V18" s="24"/>
      <c r="W18" s="28"/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/>
      <c r="C19" s="24"/>
      <c r="D19" s="24"/>
      <c r="E19" s="24"/>
      <c r="F19" s="28"/>
      <c r="G19" s="25"/>
      <c r="H19" s="24">
        <v>3.99</v>
      </c>
      <c r="I19" s="24">
        <v>3.98</v>
      </c>
      <c r="J19" s="24">
        <v>3.91</v>
      </c>
      <c r="K19" s="24">
        <v>3.74</v>
      </c>
      <c r="L19" s="28">
        <v>3.54</v>
      </c>
      <c r="M19" s="25"/>
      <c r="N19" s="24"/>
      <c r="O19" s="24"/>
      <c r="P19" s="24"/>
      <c r="Q19" s="24"/>
      <c r="R19" s="24"/>
      <c r="S19" s="24"/>
      <c r="T19" s="24"/>
      <c r="U19" s="24"/>
      <c r="V19" s="24"/>
      <c r="W19" s="28"/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/>
      <c r="C20" s="24"/>
      <c r="D20" s="24"/>
      <c r="E20" s="24"/>
      <c r="F20" s="28"/>
      <c r="G20" s="25"/>
      <c r="H20" s="24">
        <v>3.99</v>
      </c>
      <c r="I20" s="24">
        <v>4.01</v>
      </c>
      <c r="J20" s="24">
        <v>3.75</v>
      </c>
      <c r="K20" s="24">
        <v>3.69</v>
      </c>
      <c r="L20" s="28">
        <v>3.64</v>
      </c>
      <c r="M20" s="25"/>
      <c r="N20" s="24"/>
      <c r="O20" s="24"/>
      <c r="P20" s="24"/>
      <c r="Q20" s="24"/>
      <c r="R20" s="24"/>
      <c r="S20" s="24"/>
      <c r="T20" s="24"/>
      <c r="U20" s="24"/>
      <c r="V20" s="24"/>
      <c r="W20" s="28"/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/>
      <c r="C21" s="24"/>
      <c r="D21" s="24"/>
      <c r="E21" s="24"/>
      <c r="F21" s="28"/>
      <c r="G21" s="25"/>
      <c r="H21" s="24">
        <v>4.03</v>
      </c>
      <c r="I21" s="24">
        <v>3.97</v>
      </c>
      <c r="J21" s="24">
        <v>3.85</v>
      </c>
      <c r="K21" s="24">
        <v>3.66</v>
      </c>
      <c r="L21" s="28">
        <v>3.65</v>
      </c>
      <c r="M21" s="25"/>
      <c r="N21" s="24"/>
      <c r="O21" s="24"/>
      <c r="P21" s="24"/>
      <c r="Q21" s="24"/>
      <c r="R21" s="24"/>
      <c r="S21" s="24"/>
      <c r="T21" s="24"/>
      <c r="U21" s="24"/>
      <c r="V21" s="24"/>
      <c r="W21" s="28"/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/>
      <c r="C22" s="24"/>
      <c r="D22" s="24"/>
      <c r="E22" s="24"/>
      <c r="F22" s="28"/>
      <c r="G22" s="25"/>
      <c r="H22" s="24">
        <v>4.03</v>
      </c>
      <c r="I22" s="24">
        <v>3.99</v>
      </c>
      <c r="J22" s="24">
        <v>3.73</v>
      </c>
      <c r="K22" s="24">
        <v>3.69</v>
      </c>
      <c r="L22" s="28">
        <v>3.5</v>
      </c>
      <c r="M22" s="25"/>
      <c r="N22" s="24"/>
      <c r="O22" s="24"/>
      <c r="P22" s="24"/>
      <c r="Q22" s="24"/>
      <c r="R22" s="24"/>
      <c r="S22" s="24"/>
      <c r="T22" s="24"/>
      <c r="U22" s="24"/>
      <c r="V22" s="24"/>
      <c r="W22" s="28"/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 t="e">
        <f>AVERAGE(B3:F12)-AVERAGE(B13:F22)</f>
        <v>#DIV/0!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1.4322000000000012</v>
      </c>
      <c r="L25" s="193"/>
      <c r="M25" s="17" t="s">
        <v>13</v>
      </c>
      <c r="N25" s="17" t="s">
        <v>14</v>
      </c>
      <c r="O25" s="180" t="s">
        <v>15</v>
      </c>
      <c r="P25" s="180"/>
      <c r="Q25" s="193" t="e">
        <f>AVERAGE(N3:W12)-AVERAGE(N13:W22)</f>
        <v>#DIV/0!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 t="e">
        <f>(E25/(0.975/E26))</f>
        <v>#DIV/0!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1.0314197530864206</v>
      </c>
      <c r="L27" s="198"/>
      <c r="M27" s="17" t="s">
        <v>19</v>
      </c>
      <c r="N27" s="17" t="s">
        <v>20</v>
      </c>
      <c r="O27" s="197" t="s">
        <v>21</v>
      </c>
      <c r="P27" s="197"/>
      <c r="Q27" s="198" t="e">
        <f>(Q25/(0.975/Q26))</f>
        <v>#DIV/0!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</v>
      </c>
      <c r="C31" s="67">
        <f t="shared" ref="C31:F31" si="0">C3-C13</f>
        <v>0</v>
      </c>
      <c r="D31" s="67">
        <f t="shared" si="0"/>
        <v>0</v>
      </c>
      <c r="E31" s="67">
        <f t="shared" si="0"/>
        <v>0</v>
      </c>
      <c r="F31" s="68">
        <f t="shared" si="0"/>
        <v>0</v>
      </c>
      <c r="G31" s="69" t="s">
        <v>54</v>
      </c>
      <c r="H31" s="22">
        <f>H3-H13</f>
        <v>1.5900000000000003</v>
      </c>
      <c r="I31" s="22">
        <f t="shared" ref="I31:L31" si="1">I3-I13</f>
        <v>1.5499999999999994</v>
      </c>
      <c r="J31" s="22">
        <f t="shared" si="1"/>
        <v>1.4899999999999998</v>
      </c>
      <c r="K31" s="22">
        <f t="shared" si="1"/>
        <v>1.52</v>
      </c>
      <c r="L31" s="70">
        <f t="shared" si="1"/>
        <v>1.5800000000000005</v>
      </c>
      <c r="M31" s="69" t="s">
        <v>56</v>
      </c>
      <c r="N31" s="22">
        <f>N3-N13</f>
        <v>0</v>
      </c>
      <c r="O31" s="22">
        <f t="shared" ref="O31:W31" si="2">O3-O13</f>
        <v>0</v>
      </c>
      <c r="P31" s="22">
        <f t="shared" si="2"/>
        <v>0</v>
      </c>
      <c r="Q31" s="22">
        <f t="shared" si="2"/>
        <v>0</v>
      </c>
      <c r="R31" s="22">
        <f t="shared" si="2"/>
        <v>0</v>
      </c>
      <c r="S31" s="22">
        <f t="shared" si="2"/>
        <v>0</v>
      </c>
      <c r="T31" s="22">
        <f t="shared" si="2"/>
        <v>0</v>
      </c>
      <c r="U31" s="22">
        <f t="shared" si="2"/>
        <v>0</v>
      </c>
      <c r="V31" s="22">
        <f t="shared" si="2"/>
        <v>0</v>
      </c>
      <c r="W31" s="70">
        <f t="shared" si="2"/>
        <v>0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</v>
      </c>
      <c r="C32" s="54">
        <f t="shared" si="4"/>
        <v>0</v>
      </c>
      <c r="D32" s="54">
        <f t="shared" si="4"/>
        <v>0</v>
      </c>
      <c r="E32" s="54">
        <f t="shared" si="4"/>
        <v>0</v>
      </c>
      <c r="F32" s="56">
        <f t="shared" si="4"/>
        <v>0</v>
      </c>
      <c r="G32" s="71"/>
      <c r="H32" s="24">
        <f t="shared" ref="H32:L40" si="5">H4-H14</f>
        <v>1.5</v>
      </c>
      <c r="I32" s="24">
        <f t="shared" si="5"/>
        <v>1.5799999999999996</v>
      </c>
      <c r="J32" s="24">
        <f t="shared" si="5"/>
        <v>1.5599999999999996</v>
      </c>
      <c r="K32" s="24">
        <f t="shared" si="5"/>
        <v>1.62</v>
      </c>
      <c r="L32" s="72">
        <f t="shared" si="5"/>
        <v>1.6000000000000005</v>
      </c>
      <c r="M32" s="71"/>
      <c r="N32" s="22">
        <f t="shared" ref="N32:W40" si="6">N4-N14</f>
        <v>0</v>
      </c>
      <c r="O32" s="22">
        <f t="shared" si="6"/>
        <v>0</v>
      </c>
      <c r="P32" s="22">
        <f t="shared" si="6"/>
        <v>0</v>
      </c>
      <c r="Q32" s="22">
        <f t="shared" si="6"/>
        <v>0</v>
      </c>
      <c r="R32" s="22">
        <f t="shared" si="6"/>
        <v>0</v>
      </c>
      <c r="S32" s="22">
        <f t="shared" si="6"/>
        <v>0</v>
      </c>
      <c r="T32" s="22">
        <f t="shared" si="6"/>
        <v>0</v>
      </c>
      <c r="U32" s="22">
        <f t="shared" si="6"/>
        <v>0</v>
      </c>
      <c r="V32" s="22">
        <f t="shared" si="6"/>
        <v>0</v>
      </c>
      <c r="W32" s="70">
        <f t="shared" si="6"/>
        <v>0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</v>
      </c>
      <c r="C33" s="54">
        <f t="shared" si="4"/>
        <v>0</v>
      </c>
      <c r="D33" s="54">
        <f t="shared" si="4"/>
        <v>0</v>
      </c>
      <c r="E33" s="54">
        <f t="shared" si="4"/>
        <v>0</v>
      </c>
      <c r="F33" s="56">
        <f t="shared" si="4"/>
        <v>0</v>
      </c>
      <c r="G33" s="71"/>
      <c r="H33" s="24">
        <f t="shared" si="5"/>
        <v>1.5099999999999998</v>
      </c>
      <c r="I33" s="24">
        <f t="shared" si="5"/>
        <v>1.56</v>
      </c>
      <c r="J33" s="24">
        <f t="shared" si="5"/>
        <v>1.6100000000000003</v>
      </c>
      <c r="K33" s="24">
        <f t="shared" si="5"/>
        <v>1.5899999999999999</v>
      </c>
      <c r="L33" s="72">
        <f t="shared" si="5"/>
        <v>1.5499999999999998</v>
      </c>
      <c r="M33" s="71"/>
      <c r="N33" s="22">
        <f t="shared" si="6"/>
        <v>0</v>
      </c>
      <c r="O33" s="22">
        <f t="shared" si="6"/>
        <v>0</v>
      </c>
      <c r="P33" s="22">
        <f t="shared" si="6"/>
        <v>0</v>
      </c>
      <c r="Q33" s="22">
        <f t="shared" si="6"/>
        <v>0</v>
      </c>
      <c r="R33" s="22">
        <f t="shared" si="6"/>
        <v>0</v>
      </c>
      <c r="S33" s="22">
        <f t="shared" si="6"/>
        <v>0</v>
      </c>
      <c r="T33" s="22">
        <f t="shared" si="6"/>
        <v>0</v>
      </c>
      <c r="U33" s="22">
        <f t="shared" si="6"/>
        <v>0</v>
      </c>
      <c r="V33" s="22">
        <f t="shared" si="6"/>
        <v>0</v>
      </c>
      <c r="W33" s="70">
        <f t="shared" si="6"/>
        <v>0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</v>
      </c>
      <c r="C34" s="54">
        <f t="shared" si="4"/>
        <v>0</v>
      </c>
      <c r="D34" s="54">
        <f t="shared" si="4"/>
        <v>0</v>
      </c>
      <c r="E34" s="54">
        <f t="shared" si="4"/>
        <v>0</v>
      </c>
      <c r="F34" s="56">
        <f t="shared" si="4"/>
        <v>0</v>
      </c>
      <c r="G34" s="71"/>
      <c r="H34" s="24">
        <f t="shared" si="5"/>
        <v>1.5200000000000005</v>
      </c>
      <c r="I34" s="24">
        <f t="shared" si="5"/>
        <v>1.5100000000000002</v>
      </c>
      <c r="J34" s="24">
        <f t="shared" si="5"/>
        <v>1.62</v>
      </c>
      <c r="K34" s="24">
        <f t="shared" si="5"/>
        <v>1.6600000000000001</v>
      </c>
      <c r="L34" s="72">
        <f t="shared" si="5"/>
        <v>1.5599999999999996</v>
      </c>
      <c r="M34" s="71"/>
      <c r="N34" s="22">
        <f t="shared" si="6"/>
        <v>0</v>
      </c>
      <c r="O34" s="22">
        <f t="shared" si="6"/>
        <v>0</v>
      </c>
      <c r="P34" s="22">
        <f t="shared" si="6"/>
        <v>0</v>
      </c>
      <c r="Q34" s="22">
        <f t="shared" si="6"/>
        <v>0</v>
      </c>
      <c r="R34" s="22">
        <f t="shared" si="6"/>
        <v>0</v>
      </c>
      <c r="S34" s="22">
        <f t="shared" si="6"/>
        <v>0</v>
      </c>
      <c r="T34" s="22">
        <f t="shared" si="6"/>
        <v>0</v>
      </c>
      <c r="U34" s="22">
        <f t="shared" si="6"/>
        <v>0</v>
      </c>
      <c r="V34" s="22">
        <f t="shared" si="6"/>
        <v>0</v>
      </c>
      <c r="W34" s="70">
        <f t="shared" si="6"/>
        <v>0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</v>
      </c>
      <c r="C35" s="54">
        <f t="shared" si="4"/>
        <v>0</v>
      </c>
      <c r="D35" s="54">
        <f t="shared" si="4"/>
        <v>0</v>
      </c>
      <c r="E35" s="54">
        <f t="shared" si="4"/>
        <v>0</v>
      </c>
      <c r="F35" s="56">
        <f t="shared" si="4"/>
        <v>0</v>
      </c>
      <c r="G35" s="71"/>
      <c r="H35" s="24">
        <f t="shared" si="5"/>
        <v>1.5400000000000005</v>
      </c>
      <c r="I35" s="24">
        <f t="shared" si="5"/>
        <v>1.5699999999999994</v>
      </c>
      <c r="J35" s="24">
        <f t="shared" si="5"/>
        <v>1.5599999999999996</v>
      </c>
      <c r="K35" s="24">
        <f t="shared" si="5"/>
        <v>1.58</v>
      </c>
      <c r="L35" s="72">
        <f t="shared" si="5"/>
        <v>1.5600000000000005</v>
      </c>
      <c r="M35" s="71"/>
      <c r="N35" s="22">
        <f t="shared" si="6"/>
        <v>0</v>
      </c>
      <c r="O35" s="22">
        <f t="shared" si="6"/>
        <v>0</v>
      </c>
      <c r="P35" s="22">
        <f t="shared" si="6"/>
        <v>0</v>
      </c>
      <c r="Q35" s="22">
        <f t="shared" si="6"/>
        <v>0</v>
      </c>
      <c r="R35" s="22">
        <f t="shared" si="6"/>
        <v>0</v>
      </c>
      <c r="S35" s="22">
        <f t="shared" si="6"/>
        <v>0</v>
      </c>
      <c r="T35" s="22">
        <f t="shared" si="6"/>
        <v>0</v>
      </c>
      <c r="U35" s="22">
        <f t="shared" si="6"/>
        <v>0</v>
      </c>
      <c r="V35" s="22">
        <f t="shared" si="6"/>
        <v>0</v>
      </c>
      <c r="W35" s="70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</v>
      </c>
      <c r="C36" s="54">
        <f t="shared" si="4"/>
        <v>0</v>
      </c>
      <c r="D36" s="54">
        <f t="shared" si="4"/>
        <v>0</v>
      </c>
      <c r="E36" s="54">
        <f t="shared" si="4"/>
        <v>0</v>
      </c>
      <c r="F36" s="56">
        <f t="shared" si="4"/>
        <v>0</v>
      </c>
      <c r="G36" s="71" t="s">
        <v>55</v>
      </c>
      <c r="H36" s="24">
        <f t="shared" si="5"/>
        <v>1.2299999999999995</v>
      </c>
      <c r="I36" s="24">
        <f t="shared" si="5"/>
        <v>1.1999999999999993</v>
      </c>
      <c r="J36" s="24">
        <f t="shared" si="5"/>
        <v>1.3000000000000003</v>
      </c>
      <c r="K36" s="24">
        <f t="shared" si="5"/>
        <v>1.2699999999999996</v>
      </c>
      <c r="L36" s="72">
        <f t="shared" si="5"/>
        <v>1.2799999999999998</v>
      </c>
      <c r="M36" s="71" t="s">
        <v>57</v>
      </c>
      <c r="N36" s="22">
        <f t="shared" si="6"/>
        <v>0</v>
      </c>
      <c r="O36" s="22">
        <f t="shared" si="6"/>
        <v>0</v>
      </c>
      <c r="P36" s="22">
        <f t="shared" si="6"/>
        <v>0</v>
      </c>
      <c r="Q36" s="22">
        <f t="shared" si="6"/>
        <v>0</v>
      </c>
      <c r="R36" s="22">
        <f t="shared" si="6"/>
        <v>0</v>
      </c>
      <c r="S36" s="22">
        <f t="shared" si="6"/>
        <v>0</v>
      </c>
      <c r="T36" s="22">
        <f t="shared" si="6"/>
        <v>0</v>
      </c>
      <c r="U36" s="22">
        <f t="shared" si="6"/>
        <v>0</v>
      </c>
      <c r="V36" s="22">
        <f t="shared" si="6"/>
        <v>0</v>
      </c>
      <c r="W36" s="70">
        <f t="shared" si="6"/>
        <v>0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</v>
      </c>
      <c r="C37" s="54">
        <f t="shared" si="4"/>
        <v>0</v>
      </c>
      <c r="D37" s="54">
        <f t="shared" si="4"/>
        <v>0</v>
      </c>
      <c r="E37" s="54">
        <f t="shared" si="4"/>
        <v>0</v>
      </c>
      <c r="F37" s="56">
        <f t="shared" si="4"/>
        <v>0</v>
      </c>
      <c r="G37" s="71"/>
      <c r="H37" s="24">
        <f t="shared" si="5"/>
        <v>1.29</v>
      </c>
      <c r="I37" s="24">
        <f t="shared" si="5"/>
        <v>1.3599999999999999</v>
      </c>
      <c r="J37" s="24">
        <f t="shared" si="5"/>
        <v>1.3399999999999999</v>
      </c>
      <c r="K37" s="24">
        <f t="shared" si="5"/>
        <v>1.3199999999999994</v>
      </c>
      <c r="L37" s="72">
        <f t="shared" si="5"/>
        <v>1.3399999999999999</v>
      </c>
      <c r="M37" s="71"/>
      <c r="N37" s="22">
        <f t="shared" si="6"/>
        <v>0</v>
      </c>
      <c r="O37" s="22">
        <f t="shared" si="6"/>
        <v>0</v>
      </c>
      <c r="P37" s="22">
        <f t="shared" si="6"/>
        <v>0</v>
      </c>
      <c r="Q37" s="22">
        <f t="shared" si="6"/>
        <v>0</v>
      </c>
      <c r="R37" s="22">
        <f t="shared" si="6"/>
        <v>0</v>
      </c>
      <c r="S37" s="22">
        <f t="shared" si="6"/>
        <v>0</v>
      </c>
      <c r="T37" s="22">
        <f t="shared" si="6"/>
        <v>0</v>
      </c>
      <c r="U37" s="22">
        <f t="shared" si="6"/>
        <v>0</v>
      </c>
      <c r="V37" s="22">
        <f t="shared" si="6"/>
        <v>0</v>
      </c>
      <c r="W37" s="70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</v>
      </c>
      <c r="C38" s="54">
        <f t="shared" si="4"/>
        <v>0</v>
      </c>
      <c r="D38" s="54">
        <f t="shared" si="4"/>
        <v>0</v>
      </c>
      <c r="E38" s="54">
        <f t="shared" si="4"/>
        <v>0</v>
      </c>
      <c r="F38" s="56">
        <f t="shared" si="4"/>
        <v>0</v>
      </c>
      <c r="G38" s="71"/>
      <c r="H38" s="24">
        <f t="shared" si="5"/>
        <v>1.2599999999999998</v>
      </c>
      <c r="I38" s="24">
        <f t="shared" si="5"/>
        <v>1.3900000000000006</v>
      </c>
      <c r="J38" s="24">
        <f t="shared" si="5"/>
        <v>1.4000000000000004</v>
      </c>
      <c r="K38" s="24">
        <f t="shared" si="5"/>
        <v>1.3000000000000003</v>
      </c>
      <c r="L38" s="72">
        <f t="shared" si="5"/>
        <v>1.27</v>
      </c>
      <c r="M38" s="71"/>
      <c r="N38" s="22">
        <f t="shared" si="6"/>
        <v>0</v>
      </c>
      <c r="O38" s="22">
        <f t="shared" si="6"/>
        <v>0</v>
      </c>
      <c r="P38" s="22">
        <f t="shared" si="6"/>
        <v>0</v>
      </c>
      <c r="Q38" s="22">
        <f t="shared" si="6"/>
        <v>0</v>
      </c>
      <c r="R38" s="22">
        <f t="shared" si="6"/>
        <v>0</v>
      </c>
      <c r="S38" s="22">
        <f t="shared" si="6"/>
        <v>0</v>
      </c>
      <c r="T38" s="22">
        <f t="shared" si="6"/>
        <v>0</v>
      </c>
      <c r="U38" s="22">
        <f t="shared" si="6"/>
        <v>0</v>
      </c>
      <c r="V38" s="22">
        <f t="shared" si="6"/>
        <v>0</v>
      </c>
      <c r="W38" s="70">
        <f t="shared" si="6"/>
        <v>0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</v>
      </c>
      <c r="C39" s="54">
        <f t="shared" si="4"/>
        <v>0</v>
      </c>
      <c r="D39" s="54">
        <f t="shared" si="4"/>
        <v>0</v>
      </c>
      <c r="E39" s="54">
        <f t="shared" si="4"/>
        <v>0</v>
      </c>
      <c r="F39" s="56">
        <f t="shared" si="4"/>
        <v>0</v>
      </c>
      <c r="G39" s="71"/>
      <c r="H39" s="24">
        <f t="shared" si="5"/>
        <v>1.2299999999999995</v>
      </c>
      <c r="I39" s="24">
        <f t="shared" si="5"/>
        <v>1.3299999999999996</v>
      </c>
      <c r="J39" s="24">
        <f t="shared" si="5"/>
        <v>1.4199999999999995</v>
      </c>
      <c r="K39" s="24">
        <f t="shared" si="5"/>
        <v>1.2800000000000002</v>
      </c>
      <c r="L39" s="72">
        <f t="shared" si="5"/>
        <v>1.2600000000000002</v>
      </c>
      <c r="M39" s="71"/>
      <c r="N39" s="22">
        <f t="shared" si="6"/>
        <v>0</v>
      </c>
      <c r="O39" s="22">
        <f t="shared" si="6"/>
        <v>0</v>
      </c>
      <c r="P39" s="22">
        <f t="shared" si="6"/>
        <v>0</v>
      </c>
      <c r="Q39" s="22">
        <f t="shared" si="6"/>
        <v>0</v>
      </c>
      <c r="R39" s="22">
        <f t="shared" si="6"/>
        <v>0</v>
      </c>
      <c r="S39" s="22">
        <f t="shared" si="6"/>
        <v>0</v>
      </c>
      <c r="T39" s="22">
        <f t="shared" si="6"/>
        <v>0</v>
      </c>
      <c r="U39" s="22">
        <f t="shared" si="6"/>
        <v>0</v>
      </c>
      <c r="V39" s="22">
        <f t="shared" si="6"/>
        <v>0</v>
      </c>
      <c r="W39" s="70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</v>
      </c>
      <c r="C40" s="58">
        <f t="shared" si="4"/>
        <v>0</v>
      </c>
      <c r="D40" s="58">
        <f t="shared" si="4"/>
        <v>0</v>
      </c>
      <c r="E40" s="58">
        <f t="shared" si="4"/>
        <v>0</v>
      </c>
      <c r="F40" s="59">
        <f t="shared" si="4"/>
        <v>0</v>
      </c>
      <c r="G40" s="73"/>
      <c r="H40" s="36">
        <f t="shared" si="5"/>
        <v>1.25</v>
      </c>
      <c r="I40" s="36">
        <f t="shared" si="5"/>
        <v>1.3099999999999996</v>
      </c>
      <c r="J40" s="36">
        <f t="shared" si="5"/>
        <v>1.4099999999999997</v>
      </c>
      <c r="K40" s="36">
        <f t="shared" si="5"/>
        <v>1.2100000000000004</v>
      </c>
      <c r="L40" s="74">
        <f t="shared" si="5"/>
        <v>1.2699999999999996</v>
      </c>
      <c r="M40" s="73"/>
      <c r="N40" s="36">
        <f t="shared" si="6"/>
        <v>0</v>
      </c>
      <c r="O40" s="36">
        <f t="shared" si="6"/>
        <v>0</v>
      </c>
      <c r="P40" s="36">
        <f t="shared" si="6"/>
        <v>0</v>
      </c>
      <c r="Q40" s="36">
        <f t="shared" si="6"/>
        <v>0</v>
      </c>
      <c r="R40" s="36">
        <f t="shared" si="6"/>
        <v>0</v>
      </c>
      <c r="S40" s="36">
        <f t="shared" si="6"/>
        <v>0</v>
      </c>
      <c r="T40" s="36">
        <f t="shared" si="6"/>
        <v>0</v>
      </c>
      <c r="U40" s="36">
        <f t="shared" si="6"/>
        <v>0</v>
      </c>
      <c r="V40" s="36">
        <f t="shared" si="6"/>
        <v>0</v>
      </c>
      <c r="W40" s="74">
        <f t="shared" si="6"/>
        <v>0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</v>
      </c>
      <c r="C41" s="64" t="s">
        <v>51</v>
      </c>
      <c r="D41" s="60">
        <f>MAX(B31:F35)-MIN(B31:F35)</f>
        <v>0</v>
      </c>
      <c r="E41" s="64" t="s">
        <v>50</v>
      </c>
      <c r="F41" s="61">
        <f>B41/(0.975/E26)</f>
        <v>0</v>
      </c>
      <c r="G41" s="82" t="s">
        <v>65</v>
      </c>
      <c r="H41" s="60">
        <f>AVERAGE(H31:L35)</f>
        <v>1.5636000000000001</v>
      </c>
      <c r="I41" s="64" t="s">
        <v>51</v>
      </c>
      <c r="J41" s="60">
        <f>MAX(H31:L35)-MIN(H31:L35)</f>
        <v>0.17000000000000037</v>
      </c>
      <c r="K41" s="64" t="s">
        <v>50</v>
      </c>
      <c r="L41" s="61">
        <f>H41/(1.944/K26)</f>
        <v>1.1260493827160494</v>
      </c>
      <c r="M41" s="82" t="s">
        <v>65</v>
      </c>
      <c r="N41" s="60">
        <f>AVERAGE(N31:W35)</f>
        <v>0</v>
      </c>
      <c r="O41" s="64" t="s">
        <v>51</v>
      </c>
      <c r="P41" s="60">
        <f>MAX(N31:W35)-MIN(N31:W35)</f>
        <v>0</v>
      </c>
      <c r="Q41" s="64" t="s">
        <v>50</v>
      </c>
      <c r="R41" s="78">
        <f>N41/(0.975/Q26)</f>
        <v>0</v>
      </c>
      <c r="S41" s="79" t="s">
        <v>60</v>
      </c>
      <c r="T41" s="80">
        <f>1-(P41/2*N41)</f>
        <v>1</v>
      </c>
      <c r="U41" s="84" t="s">
        <v>62</v>
      </c>
      <c r="V41" s="86">
        <f>MAX(N31:W40)-MIN(N31:W40)</f>
        <v>0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</v>
      </c>
      <c r="C42" s="65" t="s">
        <v>51</v>
      </c>
      <c r="D42" s="62">
        <f>MAX(B36:F40)-MIN(B36:F40)</f>
        <v>0</v>
      </c>
      <c r="E42" s="65" t="s">
        <v>50</v>
      </c>
      <c r="F42" s="63">
        <f>B42/(0.975/E26)</f>
        <v>0</v>
      </c>
      <c r="G42" s="83" t="s">
        <v>64</v>
      </c>
      <c r="H42" s="62">
        <f>AVERAGE(H37:L40)</f>
        <v>1.3120000000000001</v>
      </c>
      <c r="I42" s="65" t="s">
        <v>51</v>
      </c>
      <c r="J42" s="62">
        <f>MAX(H36:L40)-MIN(H36:L40)</f>
        <v>0.2200000000000002</v>
      </c>
      <c r="K42" s="65" t="s">
        <v>50</v>
      </c>
      <c r="L42" s="63">
        <f>H42/(1.944/K26)</f>
        <v>0.94485596707818931</v>
      </c>
      <c r="M42" s="83" t="s">
        <v>64</v>
      </c>
      <c r="N42" s="62">
        <f>AVERAGE(N37:W40)</f>
        <v>0</v>
      </c>
      <c r="O42" s="65" t="s">
        <v>51</v>
      </c>
      <c r="P42" s="62">
        <f>MAX(N36:W40)-MIN(N36:W40)</f>
        <v>0</v>
      </c>
      <c r="Q42" s="65" t="s">
        <v>50</v>
      </c>
      <c r="R42" s="75">
        <f>N42/(0.975/Q26)</f>
        <v>0</v>
      </c>
      <c r="S42" s="76" t="s">
        <v>60</v>
      </c>
      <c r="T42" s="81">
        <f>1-(P42/2*N42)</f>
        <v>1</v>
      </c>
      <c r="U42" s="85" t="s">
        <v>63</v>
      </c>
      <c r="V42" s="87">
        <f>1-(V41/2*AVERAGE(N41:N42))</f>
        <v>1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30:F30"/>
    <mergeCell ref="G30:L30"/>
    <mergeCell ref="M30:W30"/>
    <mergeCell ref="X30:AH30"/>
    <mergeCell ref="W41:W42"/>
    <mergeCell ref="AH41:AH42"/>
    <mergeCell ref="A28:B28"/>
    <mergeCell ref="C28:F28"/>
    <mergeCell ref="A29:F29"/>
    <mergeCell ref="G29:L29"/>
    <mergeCell ref="M29:W29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</mergeCells>
  <phoneticPr fontId="16" type="noConversion"/>
  <conditionalFormatting sqref="E25">
    <cfRule type="cellIs" dxfId="329" priority="7" operator="notBetween">
      <formula>0.2</formula>
      <formula>0.404</formula>
    </cfRule>
  </conditionalFormatting>
  <conditionalFormatting sqref="E27">
    <cfRule type="cellIs" dxfId="328" priority="8" operator="notBetween">
      <formula>0.38</formula>
      <formula>0.72</formula>
    </cfRule>
  </conditionalFormatting>
  <conditionalFormatting sqref="K25">
    <cfRule type="cellIs" dxfId="327" priority="6" operator="notBetween">
      <formula>0.77</formula>
      <formula>0.91</formula>
    </cfRule>
  </conditionalFormatting>
  <conditionalFormatting sqref="K27">
    <cfRule type="cellIs" dxfId="326" priority="5" operator="notBetween">
      <formula>0.68</formula>
      <formula>0.82</formula>
    </cfRule>
  </conditionalFormatting>
  <conditionalFormatting sqref="Q25">
    <cfRule type="cellIs" dxfId="325" priority="3" operator="notBetween">
      <formula>0.77</formula>
      <formula>0.91</formula>
    </cfRule>
  </conditionalFormatting>
  <conditionalFormatting sqref="Q27:R27">
    <cfRule type="cellIs" dxfId="324" priority="2" operator="notBetween">
      <formula>0.38</formula>
      <formula>0.72</formula>
    </cfRule>
  </conditionalFormatting>
  <conditionalFormatting sqref="AB25">
    <cfRule type="cellIs" dxfId="323" priority="4" operator="notBetween">
      <formula>0.77</formula>
      <formula>0.91</formula>
    </cfRule>
  </conditionalFormatting>
  <conditionalFormatting sqref="AB27:AC27">
    <cfRule type="cellIs" dxfId="322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97A1C-1F4F-4148-AFF5-E21DA43ADD21}">
  <dimension ref="A1:AH43"/>
  <sheetViews>
    <sheetView zoomScale="120" zoomScaleNormal="120" workbookViewId="0">
      <selection activeCell="H23" sqref="H23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5.27</v>
      </c>
      <c r="C3" s="20">
        <v>5.42</v>
      </c>
      <c r="D3" s="20">
        <v>5.31</v>
      </c>
      <c r="E3" s="20">
        <v>5.12</v>
      </c>
      <c r="F3" s="30">
        <v>5.12</v>
      </c>
      <c r="G3" s="23" t="s">
        <v>3</v>
      </c>
      <c r="H3" s="20">
        <v>5.22</v>
      </c>
      <c r="I3" s="20">
        <v>5.33</v>
      </c>
      <c r="J3" s="20">
        <v>5.25</v>
      </c>
      <c r="K3" s="20">
        <v>5.13</v>
      </c>
      <c r="L3" s="30">
        <v>5.09</v>
      </c>
      <c r="M3" s="23" t="s">
        <v>3</v>
      </c>
      <c r="N3" s="20"/>
      <c r="O3" s="20"/>
      <c r="P3" s="20"/>
      <c r="Q3" s="20"/>
      <c r="R3" s="20"/>
      <c r="S3" s="20"/>
      <c r="T3" s="20"/>
      <c r="U3" s="20"/>
      <c r="V3" s="20"/>
      <c r="W3" s="30"/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5.21</v>
      </c>
      <c r="C4" s="11">
        <v>5.28</v>
      </c>
      <c r="D4" s="11">
        <v>5.2</v>
      </c>
      <c r="E4" s="11">
        <v>5.15</v>
      </c>
      <c r="F4" s="29">
        <v>5.15</v>
      </c>
      <c r="G4" s="25"/>
      <c r="H4" s="20">
        <v>5.25</v>
      </c>
      <c r="I4" s="11">
        <v>5.41</v>
      </c>
      <c r="J4" s="11">
        <v>5.34</v>
      </c>
      <c r="K4" s="11">
        <v>5.15</v>
      </c>
      <c r="L4" s="29">
        <v>5.07</v>
      </c>
      <c r="M4" s="25"/>
      <c r="N4" s="20"/>
      <c r="O4" s="11"/>
      <c r="P4" s="11"/>
      <c r="Q4" s="11"/>
      <c r="R4" s="11"/>
      <c r="S4" s="11"/>
      <c r="T4" s="11"/>
      <c r="U4" s="11"/>
      <c r="V4" s="11"/>
      <c r="W4" s="29"/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5.23</v>
      </c>
      <c r="C5" s="11">
        <v>5.3</v>
      </c>
      <c r="D5" s="11">
        <v>5.22</v>
      </c>
      <c r="E5" s="11">
        <v>5.13</v>
      </c>
      <c r="F5" s="29">
        <v>5.03</v>
      </c>
      <c r="G5" s="25"/>
      <c r="H5" s="20">
        <v>5.17</v>
      </c>
      <c r="I5" s="11">
        <v>5.32</v>
      </c>
      <c r="J5" s="11">
        <v>5.26</v>
      </c>
      <c r="K5" s="11">
        <v>5.12</v>
      </c>
      <c r="L5" s="29">
        <v>5.18</v>
      </c>
      <c r="M5" s="25"/>
      <c r="N5" s="20"/>
      <c r="O5" s="11"/>
      <c r="P5" s="11"/>
      <c r="Q5" s="11"/>
      <c r="R5" s="11"/>
      <c r="S5" s="11"/>
      <c r="T5" s="11"/>
      <c r="U5" s="11"/>
      <c r="V5" s="11"/>
      <c r="W5" s="29"/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5.16</v>
      </c>
      <c r="C6" s="11">
        <v>5.31</v>
      </c>
      <c r="D6" s="11">
        <v>5.25</v>
      </c>
      <c r="E6" s="11">
        <v>5.13</v>
      </c>
      <c r="F6" s="29">
        <v>5.12</v>
      </c>
      <c r="G6" s="25"/>
      <c r="H6" s="20">
        <v>5.21</v>
      </c>
      <c r="I6" s="11">
        <v>5.23</v>
      </c>
      <c r="J6" s="11">
        <v>5.24</v>
      </c>
      <c r="K6" s="11">
        <v>5.0999999999999996</v>
      </c>
      <c r="L6" s="29">
        <v>5.09</v>
      </c>
      <c r="M6" s="25"/>
      <c r="N6" s="20"/>
      <c r="O6" s="11"/>
      <c r="P6" s="11"/>
      <c r="Q6" s="11"/>
      <c r="R6" s="11"/>
      <c r="S6" s="11"/>
      <c r="T6" s="11"/>
      <c r="U6" s="11"/>
      <c r="V6" s="11"/>
      <c r="W6" s="29"/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5.13</v>
      </c>
      <c r="C7" s="11">
        <v>5.34</v>
      </c>
      <c r="D7" s="11">
        <v>5.3</v>
      </c>
      <c r="E7" s="11">
        <v>5.18</v>
      </c>
      <c r="F7" s="29">
        <v>5.12</v>
      </c>
      <c r="G7" s="25"/>
      <c r="H7" s="20">
        <v>5.2</v>
      </c>
      <c r="I7" s="11">
        <v>5.22</v>
      </c>
      <c r="J7" s="11">
        <v>5.27</v>
      </c>
      <c r="K7" s="11">
        <v>5.07</v>
      </c>
      <c r="L7" s="29">
        <v>5.05</v>
      </c>
      <c r="M7" s="25"/>
      <c r="N7" s="20"/>
      <c r="O7" s="11"/>
      <c r="P7" s="11"/>
      <c r="Q7" s="11"/>
      <c r="R7" s="11"/>
      <c r="S7" s="11"/>
      <c r="T7" s="11"/>
      <c r="U7" s="11"/>
      <c r="V7" s="11"/>
      <c r="W7" s="29"/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5.22</v>
      </c>
      <c r="C8" s="11">
        <v>5.27</v>
      </c>
      <c r="D8" s="11">
        <v>5.22</v>
      </c>
      <c r="E8" s="11">
        <v>4.96</v>
      </c>
      <c r="F8" s="29">
        <v>4.8499999999999996</v>
      </c>
      <c r="G8" s="25" t="s">
        <v>4</v>
      </c>
      <c r="H8" s="11">
        <v>5.31</v>
      </c>
      <c r="I8" s="11">
        <v>5.31</v>
      </c>
      <c r="J8" s="11">
        <v>5.17</v>
      </c>
      <c r="K8" s="11">
        <v>4.95</v>
      </c>
      <c r="L8" s="29">
        <v>4.8600000000000003</v>
      </c>
      <c r="M8" s="25" t="s">
        <v>4</v>
      </c>
      <c r="N8" s="11"/>
      <c r="O8" s="11"/>
      <c r="P8" s="11"/>
      <c r="Q8" s="11"/>
      <c r="R8" s="11"/>
      <c r="S8" s="11"/>
      <c r="T8" s="11"/>
      <c r="U8" s="11"/>
      <c r="V8" s="11"/>
      <c r="W8" s="29"/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5.18</v>
      </c>
      <c r="C9" s="11">
        <v>5.24</v>
      </c>
      <c r="D9" s="11">
        <v>5.25</v>
      </c>
      <c r="E9" s="11">
        <v>5.09</v>
      </c>
      <c r="F9" s="29">
        <v>4.88</v>
      </c>
      <c r="G9" s="31"/>
      <c r="H9" s="11">
        <v>5.32</v>
      </c>
      <c r="I9" s="11">
        <v>5.42</v>
      </c>
      <c r="J9" s="11">
        <v>5.15</v>
      </c>
      <c r="K9" s="11">
        <v>5</v>
      </c>
      <c r="L9" s="29">
        <v>4.9800000000000004</v>
      </c>
      <c r="M9" s="31"/>
      <c r="N9" s="11"/>
      <c r="O9" s="11"/>
      <c r="P9" s="11"/>
      <c r="Q9" s="11"/>
      <c r="R9" s="11"/>
      <c r="S9" s="11"/>
      <c r="T9" s="11"/>
      <c r="U9" s="11"/>
      <c r="V9" s="11"/>
      <c r="W9" s="29"/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5.26</v>
      </c>
      <c r="C10" s="32">
        <v>5.31</v>
      </c>
      <c r="D10" s="32">
        <v>5.3</v>
      </c>
      <c r="E10" s="32">
        <v>4.9800000000000004</v>
      </c>
      <c r="F10" s="34">
        <v>4.8600000000000003</v>
      </c>
      <c r="G10" s="23"/>
      <c r="H10" s="32">
        <v>5.25</v>
      </c>
      <c r="I10" s="32">
        <v>5.32</v>
      </c>
      <c r="J10" s="32">
        <v>5.24</v>
      </c>
      <c r="K10" s="32">
        <v>4.99</v>
      </c>
      <c r="L10" s="34">
        <v>4.95</v>
      </c>
      <c r="M10" s="23"/>
      <c r="N10" s="32"/>
      <c r="O10" s="32"/>
      <c r="P10" s="32"/>
      <c r="Q10" s="32"/>
      <c r="R10" s="32"/>
      <c r="S10" s="32"/>
      <c r="T10" s="32"/>
      <c r="U10" s="32"/>
      <c r="V10" s="32"/>
      <c r="W10" s="34"/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5.23</v>
      </c>
      <c r="C11" s="11">
        <v>5.31</v>
      </c>
      <c r="D11" s="11">
        <v>5.24</v>
      </c>
      <c r="E11" s="11">
        <v>4.9400000000000004</v>
      </c>
      <c r="F11" s="29">
        <v>4.88</v>
      </c>
      <c r="G11" s="25"/>
      <c r="H11" s="11">
        <v>5.29</v>
      </c>
      <c r="I11" s="11">
        <v>5.26</v>
      </c>
      <c r="J11" s="11">
        <v>5.22</v>
      </c>
      <c r="K11" s="11">
        <v>5.0199999999999996</v>
      </c>
      <c r="L11" s="29">
        <v>4.95</v>
      </c>
      <c r="M11" s="25"/>
      <c r="N11" s="11"/>
      <c r="O11" s="11"/>
      <c r="P11" s="11"/>
      <c r="Q11" s="11"/>
      <c r="R11" s="11"/>
      <c r="S11" s="11"/>
      <c r="T11" s="11"/>
      <c r="U11" s="11"/>
      <c r="V11" s="11"/>
      <c r="W11" s="29"/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5.21</v>
      </c>
      <c r="C12" s="21">
        <v>5.22</v>
      </c>
      <c r="D12" s="21">
        <v>5.19</v>
      </c>
      <c r="E12" s="21">
        <v>4.92</v>
      </c>
      <c r="F12" s="26">
        <v>4.8899999999999997</v>
      </c>
      <c r="G12" s="33"/>
      <c r="H12" s="21">
        <v>5.29</v>
      </c>
      <c r="I12" s="21">
        <v>5.37</v>
      </c>
      <c r="J12" s="21">
        <v>5.24</v>
      </c>
      <c r="K12" s="21">
        <v>4.9000000000000004</v>
      </c>
      <c r="L12" s="26">
        <v>4.8899999999999997</v>
      </c>
      <c r="M12" s="33"/>
      <c r="N12" s="21"/>
      <c r="O12" s="21"/>
      <c r="P12" s="21"/>
      <c r="Q12" s="21"/>
      <c r="R12" s="21"/>
      <c r="S12" s="21"/>
      <c r="T12" s="21"/>
      <c r="U12" s="21"/>
      <c r="V12" s="21"/>
      <c r="W12" s="26"/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4.88</v>
      </c>
      <c r="C13" s="22">
        <v>5</v>
      </c>
      <c r="D13" s="22">
        <v>4.9400000000000004</v>
      </c>
      <c r="E13" s="22">
        <v>4.75</v>
      </c>
      <c r="F13" s="27">
        <v>4.75</v>
      </c>
      <c r="G13" s="23" t="s">
        <v>54</v>
      </c>
      <c r="H13" s="22">
        <v>3.79</v>
      </c>
      <c r="I13" s="22">
        <v>3.72</v>
      </c>
      <c r="J13" s="22">
        <v>3.73</v>
      </c>
      <c r="K13" s="22">
        <v>3.55</v>
      </c>
      <c r="L13" s="27">
        <v>3.5</v>
      </c>
      <c r="M13" s="23"/>
      <c r="N13" s="22"/>
      <c r="O13" s="22"/>
      <c r="P13" s="22"/>
      <c r="Q13" s="22"/>
      <c r="R13" s="22"/>
      <c r="S13" s="22"/>
      <c r="T13" s="22"/>
      <c r="U13" s="22"/>
      <c r="V13" s="22"/>
      <c r="W13" s="27"/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4.84</v>
      </c>
      <c r="C14" s="24">
        <v>4.97</v>
      </c>
      <c r="D14" s="24">
        <v>4.93</v>
      </c>
      <c r="E14" s="24">
        <v>4.82</v>
      </c>
      <c r="F14" s="28">
        <v>4.75</v>
      </c>
      <c r="G14" s="25"/>
      <c r="H14" s="24">
        <v>3.73</v>
      </c>
      <c r="I14" s="24">
        <v>3.82</v>
      </c>
      <c r="J14" s="24">
        <v>3.72</v>
      </c>
      <c r="K14" s="24">
        <v>3.59</v>
      </c>
      <c r="L14" s="28">
        <v>3.53</v>
      </c>
      <c r="M14" s="25"/>
      <c r="N14" s="24"/>
      <c r="O14" s="24"/>
      <c r="P14" s="24"/>
      <c r="Q14" s="24"/>
      <c r="R14" s="24"/>
      <c r="S14" s="24"/>
      <c r="T14" s="24"/>
      <c r="U14" s="24"/>
      <c r="V14" s="24"/>
      <c r="W14" s="28"/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4.88</v>
      </c>
      <c r="C15" s="24">
        <v>4.8899999999999997</v>
      </c>
      <c r="D15" s="24">
        <v>4.83</v>
      </c>
      <c r="E15" s="24">
        <v>4.78</v>
      </c>
      <c r="F15" s="28">
        <v>4.62</v>
      </c>
      <c r="G15" s="25"/>
      <c r="H15" s="24">
        <v>3.74</v>
      </c>
      <c r="I15" s="24">
        <v>3.71</v>
      </c>
      <c r="J15" s="24">
        <v>3.65</v>
      </c>
      <c r="K15" s="24">
        <v>3.55</v>
      </c>
      <c r="L15" s="28">
        <v>3.61</v>
      </c>
      <c r="M15" s="25"/>
      <c r="N15" s="24"/>
      <c r="O15" s="24"/>
      <c r="P15" s="24"/>
      <c r="Q15" s="24"/>
      <c r="R15" s="24"/>
      <c r="S15" s="24"/>
      <c r="T15" s="24"/>
      <c r="U15" s="24"/>
      <c r="V15" s="24"/>
      <c r="W15" s="28"/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4.83</v>
      </c>
      <c r="C16" s="24">
        <v>4.8899999999999997</v>
      </c>
      <c r="D16" s="24">
        <v>4.83</v>
      </c>
      <c r="E16" s="24">
        <v>4.7699999999999996</v>
      </c>
      <c r="F16" s="28">
        <v>4.7300000000000004</v>
      </c>
      <c r="G16" s="25"/>
      <c r="H16" s="24">
        <v>3.7</v>
      </c>
      <c r="I16" s="24">
        <v>3.7</v>
      </c>
      <c r="J16" s="24">
        <v>3.67</v>
      </c>
      <c r="K16" s="24">
        <v>3.49</v>
      </c>
      <c r="L16" s="28">
        <v>3.56</v>
      </c>
      <c r="M16" s="25"/>
      <c r="N16" s="24"/>
      <c r="O16" s="24"/>
      <c r="P16" s="24"/>
      <c r="Q16" s="24"/>
      <c r="R16" s="24"/>
      <c r="S16" s="24"/>
      <c r="T16" s="24"/>
      <c r="U16" s="24"/>
      <c r="V16" s="24"/>
      <c r="W16" s="28"/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4.79</v>
      </c>
      <c r="C17" s="24">
        <v>4.9000000000000004</v>
      </c>
      <c r="D17" s="24">
        <v>4.84</v>
      </c>
      <c r="E17" s="24">
        <v>4.8</v>
      </c>
      <c r="F17" s="28">
        <v>4.74</v>
      </c>
      <c r="G17" s="25"/>
      <c r="H17" s="24">
        <v>3.72</v>
      </c>
      <c r="I17" s="24">
        <v>3.69</v>
      </c>
      <c r="J17" s="24">
        <v>3.7</v>
      </c>
      <c r="K17" s="24">
        <v>3.52</v>
      </c>
      <c r="L17" s="28">
        <v>3.53</v>
      </c>
      <c r="M17" s="25"/>
      <c r="N17" s="24"/>
      <c r="O17" s="24"/>
      <c r="P17" s="24"/>
      <c r="Q17" s="24"/>
      <c r="R17" s="24"/>
      <c r="S17" s="24"/>
      <c r="T17" s="24"/>
      <c r="U17" s="24"/>
      <c r="V17" s="24"/>
      <c r="W17" s="28"/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4.8600000000000003</v>
      </c>
      <c r="C18" s="24">
        <v>4.9400000000000004</v>
      </c>
      <c r="D18" s="24">
        <v>4.8499999999999996</v>
      </c>
      <c r="E18" s="24">
        <v>4.62</v>
      </c>
      <c r="F18" s="28">
        <v>4.46</v>
      </c>
      <c r="G18" s="25" t="s">
        <v>61</v>
      </c>
      <c r="H18" s="24">
        <v>4.03</v>
      </c>
      <c r="I18" s="24">
        <v>4.0599999999999996</v>
      </c>
      <c r="J18" s="24">
        <v>3.9</v>
      </c>
      <c r="K18" s="24">
        <v>3.69</v>
      </c>
      <c r="L18" s="28">
        <v>3.64</v>
      </c>
      <c r="M18" s="25" t="s">
        <v>57</v>
      </c>
      <c r="N18" s="24"/>
      <c r="O18" s="24"/>
      <c r="P18" s="24"/>
      <c r="Q18" s="24"/>
      <c r="R18" s="24"/>
      <c r="S18" s="24"/>
      <c r="T18" s="24"/>
      <c r="U18" s="24"/>
      <c r="V18" s="24"/>
      <c r="W18" s="28"/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4.84</v>
      </c>
      <c r="C19" s="24">
        <v>4.96</v>
      </c>
      <c r="D19" s="24">
        <v>4.9400000000000004</v>
      </c>
      <c r="E19" s="24">
        <v>4.72</v>
      </c>
      <c r="F19" s="28">
        <v>4.51</v>
      </c>
      <c r="G19" s="25"/>
      <c r="H19" s="24">
        <v>4.05</v>
      </c>
      <c r="I19" s="24">
        <v>4.1399999999999997</v>
      </c>
      <c r="J19" s="24">
        <v>3.94</v>
      </c>
      <c r="K19" s="24">
        <v>3.75</v>
      </c>
      <c r="L19" s="28">
        <v>3.67</v>
      </c>
      <c r="M19" s="25"/>
      <c r="N19" s="24"/>
      <c r="O19" s="24"/>
      <c r="P19" s="24"/>
      <c r="Q19" s="24"/>
      <c r="R19" s="24"/>
      <c r="S19" s="24"/>
      <c r="T19" s="24"/>
      <c r="U19" s="24"/>
      <c r="V19" s="24"/>
      <c r="W19" s="28"/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4.8600000000000003</v>
      </c>
      <c r="C20" s="24">
        <v>4.8899999999999997</v>
      </c>
      <c r="D20" s="24">
        <v>4.88</v>
      </c>
      <c r="E20" s="24">
        <v>4.63</v>
      </c>
      <c r="F20" s="28">
        <v>4.46</v>
      </c>
      <c r="G20" s="25"/>
      <c r="H20" s="24">
        <v>4</v>
      </c>
      <c r="I20" s="24">
        <v>4.03</v>
      </c>
      <c r="J20" s="24">
        <v>3.99</v>
      </c>
      <c r="K20" s="24">
        <v>3.71</v>
      </c>
      <c r="L20" s="28">
        <v>3.71</v>
      </c>
      <c r="M20" s="25"/>
      <c r="N20" s="24"/>
      <c r="O20" s="24"/>
      <c r="P20" s="24"/>
      <c r="Q20" s="24"/>
      <c r="R20" s="24"/>
      <c r="S20" s="24"/>
      <c r="T20" s="24"/>
      <c r="U20" s="24"/>
      <c r="V20" s="24"/>
      <c r="W20" s="28"/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4.8499999999999996</v>
      </c>
      <c r="C21" s="24">
        <v>4.87</v>
      </c>
      <c r="D21" s="24">
        <v>4.8600000000000003</v>
      </c>
      <c r="E21" s="24">
        <v>4.55</v>
      </c>
      <c r="F21" s="28">
        <v>4.45</v>
      </c>
      <c r="G21" s="25"/>
      <c r="H21" s="24">
        <v>4.07</v>
      </c>
      <c r="I21" s="24">
        <v>4.01</v>
      </c>
      <c r="J21" s="24">
        <v>3.95</v>
      </c>
      <c r="K21" s="24">
        <v>3.84</v>
      </c>
      <c r="L21" s="28">
        <v>3.71</v>
      </c>
      <c r="M21" s="25"/>
      <c r="N21" s="24"/>
      <c r="O21" s="24"/>
      <c r="P21" s="24"/>
      <c r="Q21" s="24"/>
      <c r="R21" s="24"/>
      <c r="S21" s="24"/>
      <c r="T21" s="24"/>
      <c r="U21" s="24"/>
      <c r="V21" s="24"/>
      <c r="W21" s="28"/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4.8099999999999996</v>
      </c>
      <c r="C22" s="24">
        <v>4.8899999999999997</v>
      </c>
      <c r="D22" s="24">
        <v>4.74</v>
      </c>
      <c r="E22" s="24">
        <v>4.5</v>
      </c>
      <c r="F22" s="28">
        <v>4.43</v>
      </c>
      <c r="G22" s="25"/>
      <c r="H22" s="24">
        <v>4.04</v>
      </c>
      <c r="I22" s="24">
        <v>4.04</v>
      </c>
      <c r="J22" s="24">
        <v>3.98</v>
      </c>
      <c r="K22" s="24">
        <v>3.77</v>
      </c>
      <c r="L22" s="28">
        <v>3.76</v>
      </c>
      <c r="M22" s="25"/>
      <c r="N22" s="24"/>
      <c r="O22" s="24"/>
      <c r="P22" s="24"/>
      <c r="Q22" s="24"/>
      <c r="R22" s="24"/>
      <c r="S22" s="24"/>
      <c r="T22" s="24"/>
      <c r="U22" s="24"/>
      <c r="V22" s="24"/>
      <c r="W22" s="28"/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0.37919999999999998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1.3983999999999992</v>
      </c>
      <c r="L25" s="193"/>
      <c r="M25" s="17" t="s">
        <v>13</v>
      </c>
      <c r="N25" s="17" t="s">
        <v>14</v>
      </c>
      <c r="O25" s="180" t="s">
        <v>15</v>
      </c>
      <c r="P25" s="180"/>
      <c r="Q25" s="193" t="e">
        <f>AVERAGE(N3:W12)-AVERAGE(N13:W22)</f>
        <v>#DIV/0!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0.66116923076923073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1.007078189300411</v>
      </c>
      <c r="L27" s="198"/>
      <c r="M27" s="17" t="s">
        <v>19</v>
      </c>
      <c r="N27" s="17" t="s">
        <v>20</v>
      </c>
      <c r="O27" s="197" t="s">
        <v>21</v>
      </c>
      <c r="P27" s="197"/>
      <c r="Q27" s="198" t="e">
        <f>(Q25/(0.975/Q26))</f>
        <v>#DIV/0!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0.38999999999999968</v>
      </c>
      <c r="C31" s="67">
        <f t="shared" ref="C31:F31" si="0">C3-C13</f>
        <v>0.41999999999999993</v>
      </c>
      <c r="D31" s="67">
        <f t="shared" si="0"/>
        <v>0.36999999999999922</v>
      </c>
      <c r="E31" s="67">
        <f t="shared" si="0"/>
        <v>0.37000000000000011</v>
      </c>
      <c r="F31" s="68">
        <f t="shared" si="0"/>
        <v>0.37000000000000011</v>
      </c>
      <c r="G31" s="69" t="s">
        <v>54</v>
      </c>
      <c r="H31" s="22">
        <f>H3-H13</f>
        <v>1.4299999999999997</v>
      </c>
      <c r="I31" s="22">
        <f t="shared" ref="I31:L31" si="1">I3-I13</f>
        <v>1.6099999999999999</v>
      </c>
      <c r="J31" s="22">
        <f t="shared" si="1"/>
        <v>1.52</v>
      </c>
      <c r="K31" s="22">
        <f t="shared" si="1"/>
        <v>1.58</v>
      </c>
      <c r="L31" s="70">
        <f t="shared" si="1"/>
        <v>1.5899999999999999</v>
      </c>
      <c r="M31" s="69" t="s">
        <v>56</v>
      </c>
      <c r="N31" s="22">
        <f>N3-N13</f>
        <v>0</v>
      </c>
      <c r="O31" s="22">
        <f t="shared" ref="O31:W31" si="2">O3-O13</f>
        <v>0</v>
      </c>
      <c r="P31" s="22">
        <f t="shared" si="2"/>
        <v>0</v>
      </c>
      <c r="Q31" s="22">
        <f t="shared" si="2"/>
        <v>0</v>
      </c>
      <c r="R31" s="22">
        <f t="shared" si="2"/>
        <v>0</v>
      </c>
      <c r="S31" s="22">
        <f t="shared" si="2"/>
        <v>0</v>
      </c>
      <c r="T31" s="22">
        <f t="shared" si="2"/>
        <v>0</v>
      </c>
      <c r="U31" s="22">
        <f t="shared" si="2"/>
        <v>0</v>
      </c>
      <c r="V31" s="22">
        <f t="shared" si="2"/>
        <v>0</v>
      </c>
      <c r="W31" s="70">
        <f t="shared" si="2"/>
        <v>0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0.37000000000000011</v>
      </c>
      <c r="C32" s="54">
        <f t="shared" si="4"/>
        <v>0.3100000000000005</v>
      </c>
      <c r="D32" s="54">
        <f t="shared" si="4"/>
        <v>0.27000000000000046</v>
      </c>
      <c r="E32" s="54">
        <f t="shared" si="4"/>
        <v>0.33000000000000007</v>
      </c>
      <c r="F32" s="56">
        <f t="shared" si="4"/>
        <v>0.40000000000000036</v>
      </c>
      <c r="G32" s="71"/>
      <c r="H32" s="24">
        <f t="shared" ref="H32:L40" si="5">H4-H14</f>
        <v>1.52</v>
      </c>
      <c r="I32" s="24">
        <f t="shared" si="5"/>
        <v>1.5900000000000003</v>
      </c>
      <c r="J32" s="24">
        <f t="shared" si="5"/>
        <v>1.6199999999999997</v>
      </c>
      <c r="K32" s="24">
        <f t="shared" si="5"/>
        <v>1.5600000000000005</v>
      </c>
      <c r="L32" s="72">
        <f t="shared" si="5"/>
        <v>1.5400000000000005</v>
      </c>
      <c r="M32" s="71"/>
      <c r="N32" s="22">
        <f t="shared" ref="N32:W40" si="6">N4-N14</f>
        <v>0</v>
      </c>
      <c r="O32" s="22">
        <f t="shared" si="6"/>
        <v>0</v>
      </c>
      <c r="P32" s="22">
        <f t="shared" si="6"/>
        <v>0</v>
      </c>
      <c r="Q32" s="22">
        <f t="shared" si="6"/>
        <v>0</v>
      </c>
      <c r="R32" s="22">
        <f t="shared" si="6"/>
        <v>0</v>
      </c>
      <c r="S32" s="22">
        <f t="shared" si="6"/>
        <v>0</v>
      </c>
      <c r="T32" s="22">
        <f t="shared" si="6"/>
        <v>0</v>
      </c>
      <c r="U32" s="22">
        <f t="shared" si="6"/>
        <v>0</v>
      </c>
      <c r="V32" s="22">
        <f t="shared" si="6"/>
        <v>0</v>
      </c>
      <c r="W32" s="70">
        <f t="shared" si="6"/>
        <v>0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0.35000000000000053</v>
      </c>
      <c r="C33" s="54">
        <f t="shared" si="4"/>
        <v>0.41000000000000014</v>
      </c>
      <c r="D33" s="54">
        <f t="shared" si="4"/>
        <v>0.38999999999999968</v>
      </c>
      <c r="E33" s="54">
        <f t="shared" si="4"/>
        <v>0.34999999999999964</v>
      </c>
      <c r="F33" s="56">
        <f t="shared" si="4"/>
        <v>0.41000000000000014</v>
      </c>
      <c r="G33" s="71"/>
      <c r="H33" s="24">
        <f t="shared" si="5"/>
        <v>1.4299999999999997</v>
      </c>
      <c r="I33" s="24">
        <f t="shared" si="5"/>
        <v>1.6100000000000003</v>
      </c>
      <c r="J33" s="24">
        <f t="shared" si="5"/>
        <v>1.6099999999999999</v>
      </c>
      <c r="K33" s="24">
        <f t="shared" si="5"/>
        <v>1.5700000000000003</v>
      </c>
      <c r="L33" s="72">
        <f t="shared" si="5"/>
        <v>1.5699999999999998</v>
      </c>
      <c r="M33" s="71"/>
      <c r="N33" s="22">
        <f t="shared" si="6"/>
        <v>0</v>
      </c>
      <c r="O33" s="22">
        <f t="shared" si="6"/>
        <v>0</v>
      </c>
      <c r="P33" s="22">
        <f t="shared" si="6"/>
        <v>0</v>
      </c>
      <c r="Q33" s="22">
        <f t="shared" si="6"/>
        <v>0</v>
      </c>
      <c r="R33" s="22">
        <f t="shared" si="6"/>
        <v>0</v>
      </c>
      <c r="S33" s="22">
        <f t="shared" si="6"/>
        <v>0</v>
      </c>
      <c r="T33" s="22">
        <f t="shared" si="6"/>
        <v>0</v>
      </c>
      <c r="U33" s="22">
        <f t="shared" si="6"/>
        <v>0</v>
      </c>
      <c r="V33" s="22">
        <f t="shared" si="6"/>
        <v>0</v>
      </c>
      <c r="W33" s="70">
        <f t="shared" si="6"/>
        <v>0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0.33000000000000007</v>
      </c>
      <c r="C34" s="54">
        <f t="shared" si="4"/>
        <v>0.41999999999999993</v>
      </c>
      <c r="D34" s="54">
        <f t="shared" si="4"/>
        <v>0.41999999999999993</v>
      </c>
      <c r="E34" s="54">
        <f t="shared" si="4"/>
        <v>0.36000000000000032</v>
      </c>
      <c r="F34" s="56">
        <f t="shared" si="4"/>
        <v>0.38999999999999968</v>
      </c>
      <c r="G34" s="71"/>
      <c r="H34" s="24">
        <f t="shared" si="5"/>
        <v>1.5099999999999998</v>
      </c>
      <c r="I34" s="24">
        <f t="shared" si="5"/>
        <v>1.5300000000000002</v>
      </c>
      <c r="J34" s="24">
        <f t="shared" si="5"/>
        <v>1.5700000000000003</v>
      </c>
      <c r="K34" s="24">
        <f t="shared" si="5"/>
        <v>1.6099999999999994</v>
      </c>
      <c r="L34" s="72">
        <f t="shared" si="5"/>
        <v>1.5299999999999998</v>
      </c>
      <c r="M34" s="71"/>
      <c r="N34" s="22">
        <f t="shared" si="6"/>
        <v>0</v>
      </c>
      <c r="O34" s="22">
        <f t="shared" si="6"/>
        <v>0</v>
      </c>
      <c r="P34" s="22">
        <f t="shared" si="6"/>
        <v>0</v>
      </c>
      <c r="Q34" s="22">
        <f t="shared" si="6"/>
        <v>0</v>
      </c>
      <c r="R34" s="22">
        <f t="shared" si="6"/>
        <v>0</v>
      </c>
      <c r="S34" s="22">
        <f t="shared" si="6"/>
        <v>0</v>
      </c>
      <c r="T34" s="22">
        <f t="shared" si="6"/>
        <v>0</v>
      </c>
      <c r="U34" s="22">
        <f t="shared" si="6"/>
        <v>0</v>
      </c>
      <c r="V34" s="22">
        <f t="shared" si="6"/>
        <v>0</v>
      </c>
      <c r="W34" s="70">
        <f t="shared" si="6"/>
        <v>0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0.33999999999999986</v>
      </c>
      <c r="C35" s="54">
        <f t="shared" si="4"/>
        <v>0.4399999999999995</v>
      </c>
      <c r="D35" s="54">
        <f t="shared" si="4"/>
        <v>0.45999999999999996</v>
      </c>
      <c r="E35" s="54">
        <f t="shared" si="4"/>
        <v>0.37999999999999989</v>
      </c>
      <c r="F35" s="56">
        <f t="shared" si="4"/>
        <v>0.37999999999999989</v>
      </c>
      <c r="G35" s="71"/>
      <c r="H35" s="24">
        <f t="shared" si="5"/>
        <v>1.48</v>
      </c>
      <c r="I35" s="24">
        <f t="shared" si="5"/>
        <v>1.5299999999999998</v>
      </c>
      <c r="J35" s="24">
        <f t="shared" si="5"/>
        <v>1.5699999999999994</v>
      </c>
      <c r="K35" s="24">
        <f t="shared" si="5"/>
        <v>1.5500000000000003</v>
      </c>
      <c r="L35" s="72">
        <f t="shared" si="5"/>
        <v>1.52</v>
      </c>
      <c r="M35" s="71"/>
      <c r="N35" s="22">
        <f t="shared" si="6"/>
        <v>0</v>
      </c>
      <c r="O35" s="22">
        <f t="shared" si="6"/>
        <v>0</v>
      </c>
      <c r="P35" s="22">
        <f t="shared" si="6"/>
        <v>0</v>
      </c>
      <c r="Q35" s="22">
        <f t="shared" si="6"/>
        <v>0</v>
      </c>
      <c r="R35" s="22">
        <f t="shared" si="6"/>
        <v>0</v>
      </c>
      <c r="S35" s="22">
        <f t="shared" si="6"/>
        <v>0</v>
      </c>
      <c r="T35" s="22">
        <f t="shared" si="6"/>
        <v>0</v>
      </c>
      <c r="U35" s="22">
        <f t="shared" si="6"/>
        <v>0</v>
      </c>
      <c r="V35" s="22">
        <f t="shared" si="6"/>
        <v>0</v>
      </c>
      <c r="W35" s="70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0.35999999999999943</v>
      </c>
      <c r="C36" s="54">
        <f t="shared" si="4"/>
        <v>0.32999999999999918</v>
      </c>
      <c r="D36" s="54">
        <f t="shared" si="4"/>
        <v>0.37000000000000011</v>
      </c>
      <c r="E36" s="54">
        <f t="shared" si="4"/>
        <v>0.33999999999999986</v>
      </c>
      <c r="F36" s="56">
        <f t="shared" si="4"/>
        <v>0.38999999999999968</v>
      </c>
      <c r="G36" s="71" t="s">
        <v>55</v>
      </c>
      <c r="H36" s="24">
        <f t="shared" si="5"/>
        <v>1.2799999999999994</v>
      </c>
      <c r="I36" s="24">
        <f t="shared" si="5"/>
        <v>1.25</v>
      </c>
      <c r="J36" s="24">
        <f t="shared" si="5"/>
        <v>1.27</v>
      </c>
      <c r="K36" s="24">
        <f t="shared" si="5"/>
        <v>1.2600000000000002</v>
      </c>
      <c r="L36" s="72">
        <f t="shared" si="5"/>
        <v>1.2200000000000002</v>
      </c>
      <c r="M36" s="71" t="s">
        <v>57</v>
      </c>
      <c r="N36" s="22">
        <f t="shared" si="6"/>
        <v>0</v>
      </c>
      <c r="O36" s="22">
        <f t="shared" si="6"/>
        <v>0</v>
      </c>
      <c r="P36" s="22">
        <f t="shared" si="6"/>
        <v>0</v>
      </c>
      <c r="Q36" s="22">
        <f t="shared" si="6"/>
        <v>0</v>
      </c>
      <c r="R36" s="22">
        <f t="shared" si="6"/>
        <v>0</v>
      </c>
      <c r="S36" s="22">
        <f t="shared" si="6"/>
        <v>0</v>
      </c>
      <c r="T36" s="22">
        <f t="shared" si="6"/>
        <v>0</v>
      </c>
      <c r="U36" s="22">
        <f t="shared" si="6"/>
        <v>0</v>
      </c>
      <c r="V36" s="22">
        <f t="shared" si="6"/>
        <v>0</v>
      </c>
      <c r="W36" s="70">
        <f t="shared" si="6"/>
        <v>0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0.33999999999999986</v>
      </c>
      <c r="C37" s="54">
        <f t="shared" si="4"/>
        <v>0.28000000000000025</v>
      </c>
      <c r="D37" s="54">
        <f t="shared" si="4"/>
        <v>0.30999999999999961</v>
      </c>
      <c r="E37" s="54">
        <f t="shared" si="4"/>
        <v>0.37000000000000011</v>
      </c>
      <c r="F37" s="56">
        <f t="shared" si="4"/>
        <v>0.37000000000000011</v>
      </c>
      <c r="G37" s="71"/>
      <c r="H37" s="24">
        <f t="shared" si="5"/>
        <v>1.2700000000000005</v>
      </c>
      <c r="I37" s="24">
        <f t="shared" si="5"/>
        <v>1.2800000000000002</v>
      </c>
      <c r="J37" s="24">
        <f t="shared" si="5"/>
        <v>1.2100000000000004</v>
      </c>
      <c r="K37" s="24">
        <f t="shared" si="5"/>
        <v>1.25</v>
      </c>
      <c r="L37" s="72">
        <f t="shared" si="5"/>
        <v>1.3100000000000005</v>
      </c>
      <c r="M37" s="71"/>
      <c r="N37" s="22">
        <f t="shared" si="6"/>
        <v>0</v>
      </c>
      <c r="O37" s="22">
        <f t="shared" si="6"/>
        <v>0</v>
      </c>
      <c r="P37" s="22">
        <f t="shared" si="6"/>
        <v>0</v>
      </c>
      <c r="Q37" s="22">
        <f t="shared" si="6"/>
        <v>0</v>
      </c>
      <c r="R37" s="22">
        <f t="shared" si="6"/>
        <v>0</v>
      </c>
      <c r="S37" s="22">
        <f t="shared" si="6"/>
        <v>0</v>
      </c>
      <c r="T37" s="22">
        <f t="shared" si="6"/>
        <v>0</v>
      </c>
      <c r="U37" s="22">
        <f t="shared" si="6"/>
        <v>0</v>
      </c>
      <c r="V37" s="22">
        <f t="shared" si="6"/>
        <v>0</v>
      </c>
      <c r="W37" s="70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0.39999999999999947</v>
      </c>
      <c r="C38" s="54">
        <f t="shared" si="4"/>
        <v>0.41999999999999993</v>
      </c>
      <c r="D38" s="54">
        <f t="shared" si="4"/>
        <v>0.41999999999999993</v>
      </c>
      <c r="E38" s="54">
        <f t="shared" si="4"/>
        <v>0.35000000000000053</v>
      </c>
      <c r="F38" s="56">
        <f t="shared" si="4"/>
        <v>0.40000000000000036</v>
      </c>
      <c r="G38" s="71"/>
      <c r="H38" s="24">
        <f t="shared" si="5"/>
        <v>1.25</v>
      </c>
      <c r="I38" s="24">
        <f t="shared" si="5"/>
        <v>1.29</v>
      </c>
      <c r="J38" s="24">
        <f t="shared" si="5"/>
        <v>1.25</v>
      </c>
      <c r="K38" s="24">
        <f t="shared" si="5"/>
        <v>1.2800000000000002</v>
      </c>
      <c r="L38" s="72">
        <f t="shared" si="5"/>
        <v>1.2400000000000002</v>
      </c>
      <c r="M38" s="71"/>
      <c r="N38" s="22">
        <f t="shared" si="6"/>
        <v>0</v>
      </c>
      <c r="O38" s="22">
        <f t="shared" si="6"/>
        <v>0</v>
      </c>
      <c r="P38" s="22">
        <f t="shared" si="6"/>
        <v>0</v>
      </c>
      <c r="Q38" s="22">
        <f t="shared" si="6"/>
        <v>0</v>
      </c>
      <c r="R38" s="22">
        <f t="shared" si="6"/>
        <v>0</v>
      </c>
      <c r="S38" s="22">
        <f t="shared" si="6"/>
        <v>0</v>
      </c>
      <c r="T38" s="22">
        <f t="shared" si="6"/>
        <v>0</v>
      </c>
      <c r="U38" s="22">
        <f t="shared" si="6"/>
        <v>0</v>
      </c>
      <c r="V38" s="22">
        <f t="shared" si="6"/>
        <v>0</v>
      </c>
      <c r="W38" s="70">
        <f t="shared" si="6"/>
        <v>0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0.38000000000000078</v>
      </c>
      <c r="C39" s="54">
        <f t="shared" si="4"/>
        <v>0.4399999999999995</v>
      </c>
      <c r="D39" s="54">
        <f t="shared" si="4"/>
        <v>0.37999999999999989</v>
      </c>
      <c r="E39" s="54">
        <f t="shared" si="4"/>
        <v>0.39000000000000057</v>
      </c>
      <c r="F39" s="56">
        <f t="shared" si="4"/>
        <v>0.42999999999999972</v>
      </c>
      <c r="G39" s="71"/>
      <c r="H39" s="24">
        <f t="shared" si="5"/>
        <v>1.2199999999999998</v>
      </c>
      <c r="I39" s="24">
        <f t="shared" si="5"/>
        <v>1.25</v>
      </c>
      <c r="J39" s="24">
        <f t="shared" si="5"/>
        <v>1.2699999999999996</v>
      </c>
      <c r="K39" s="24">
        <f t="shared" si="5"/>
        <v>1.1799999999999997</v>
      </c>
      <c r="L39" s="72">
        <f t="shared" si="5"/>
        <v>1.2400000000000002</v>
      </c>
      <c r="M39" s="71"/>
      <c r="N39" s="22">
        <f t="shared" si="6"/>
        <v>0</v>
      </c>
      <c r="O39" s="22">
        <f t="shared" si="6"/>
        <v>0</v>
      </c>
      <c r="P39" s="22">
        <f t="shared" si="6"/>
        <v>0</v>
      </c>
      <c r="Q39" s="22">
        <f t="shared" si="6"/>
        <v>0</v>
      </c>
      <c r="R39" s="22">
        <f t="shared" si="6"/>
        <v>0</v>
      </c>
      <c r="S39" s="22">
        <f t="shared" si="6"/>
        <v>0</v>
      </c>
      <c r="T39" s="22">
        <f t="shared" si="6"/>
        <v>0</v>
      </c>
      <c r="U39" s="22">
        <f t="shared" si="6"/>
        <v>0</v>
      </c>
      <c r="V39" s="22">
        <f t="shared" si="6"/>
        <v>0</v>
      </c>
      <c r="W39" s="70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0.40000000000000036</v>
      </c>
      <c r="C40" s="58">
        <f t="shared" si="4"/>
        <v>0.33000000000000007</v>
      </c>
      <c r="D40" s="58">
        <f t="shared" si="4"/>
        <v>0.45000000000000018</v>
      </c>
      <c r="E40" s="58">
        <f t="shared" si="4"/>
        <v>0.41999999999999993</v>
      </c>
      <c r="F40" s="59">
        <f t="shared" si="4"/>
        <v>0.45999999999999996</v>
      </c>
      <c r="G40" s="73"/>
      <c r="H40" s="36">
        <f t="shared" si="5"/>
        <v>1.25</v>
      </c>
      <c r="I40" s="36">
        <f t="shared" si="5"/>
        <v>1.33</v>
      </c>
      <c r="J40" s="36">
        <f t="shared" si="5"/>
        <v>1.2600000000000002</v>
      </c>
      <c r="K40" s="36">
        <f t="shared" si="5"/>
        <v>1.1300000000000003</v>
      </c>
      <c r="L40" s="74">
        <f t="shared" si="5"/>
        <v>1.1299999999999999</v>
      </c>
      <c r="M40" s="73"/>
      <c r="N40" s="36">
        <f t="shared" si="6"/>
        <v>0</v>
      </c>
      <c r="O40" s="36">
        <f t="shared" si="6"/>
        <v>0</v>
      </c>
      <c r="P40" s="36">
        <f t="shared" si="6"/>
        <v>0</v>
      </c>
      <c r="Q40" s="36">
        <f t="shared" si="6"/>
        <v>0</v>
      </c>
      <c r="R40" s="36">
        <f t="shared" si="6"/>
        <v>0</v>
      </c>
      <c r="S40" s="36">
        <f t="shared" si="6"/>
        <v>0</v>
      </c>
      <c r="T40" s="36">
        <f t="shared" si="6"/>
        <v>0</v>
      </c>
      <c r="U40" s="36">
        <f t="shared" si="6"/>
        <v>0</v>
      </c>
      <c r="V40" s="36">
        <f t="shared" si="6"/>
        <v>0</v>
      </c>
      <c r="W40" s="74">
        <f t="shared" si="6"/>
        <v>0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0.37719999999999998</v>
      </c>
      <c r="C41" s="64" t="s">
        <v>51</v>
      </c>
      <c r="D41" s="60">
        <f>MAX(B31:F35)-MIN(B31:F35)</f>
        <v>0.1899999999999995</v>
      </c>
      <c r="E41" s="64" t="s">
        <v>50</v>
      </c>
      <c r="F41" s="61">
        <f>B41/(0.975/E26)</f>
        <v>0.65768205128205126</v>
      </c>
      <c r="G41" s="82" t="s">
        <v>65</v>
      </c>
      <c r="H41" s="60">
        <f>AVERAGE(H31:L35)</f>
        <v>1.55</v>
      </c>
      <c r="I41" s="64" t="s">
        <v>51</v>
      </c>
      <c r="J41" s="60">
        <f>MAX(H31:L35)-MIN(H31:L35)</f>
        <v>0.18999999999999995</v>
      </c>
      <c r="K41" s="64" t="s">
        <v>50</v>
      </c>
      <c r="L41" s="61">
        <f>H41/(1.944/K26)</f>
        <v>1.1162551440329218</v>
      </c>
      <c r="M41" s="82" t="s">
        <v>65</v>
      </c>
      <c r="N41" s="60">
        <f>AVERAGE(N31:W35)</f>
        <v>0</v>
      </c>
      <c r="O41" s="64" t="s">
        <v>51</v>
      </c>
      <c r="P41" s="60">
        <f>MAX(N31:W35)-MIN(N31:W35)</f>
        <v>0</v>
      </c>
      <c r="Q41" s="64" t="s">
        <v>50</v>
      </c>
      <c r="R41" s="78">
        <f>N41/(0.975/Q26)</f>
        <v>0</v>
      </c>
      <c r="S41" s="79" t="s">
        <v>60</v>
      </c>
      <c r="T41" s="80">
        <f>1-(P41/2*N41)</f>
        <v>1</v>
      </c>
      <c r="U41" s="84" t="s">
        <v>62</v>
      </c>
      <c r="V41" s="86">
        <f>MAX(N31:W40)-MIN(N31:W40)</f>
        <v>0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0.38700000000000007</v>
      </c>
      <c r="C42" s="65" t="s">
        <v>51</v>
      </c>
      <c r="D42" s="62">
        <f>MAX(B36:F40)-MIN(B36:F40)</f>
        <v>0.17999999999999972</v>
      </c>
      <c r="E42" s="65" t="s">
        <v>50</v>
      </c>
      <c r="F42" s="63">
        <f>B42/(0.975/E26)</f>
        <v>0.6747692307692309</v>
      </c>
      <c r="G42" s="83" t="s">
        <v>64</v>
      </c>
      <c r="H42" s="62">
        <f>AVERAGE(H37:L40)</f>
        <v>1.2445000000000002</v>
      </c>
      <c r="I42" s="65" t="s">
        <v>51</v>
      </c>
      <c r="J42" s="62">
        <f>MAX(H36:L40)-MIN(H36:L40)</f>
        <v>0.20000000000000018</v>
      </c>
      <c r="K42" s="65" t="s">
        <v>50</v>
      </c>
      <c r="L42" s="63">
        <f>H42/(1.944/K26)</f>
        <v>0.89624485596707826</v>
      </c>
      <c r="M42" s="83" t="s">
        <v>64</v>
      </c>
      <c r="N42" s="62">
        <f>AVERAGE(N37:W40)</f>
        <v>0</v>
      </c>
      <c r="O42" s="65" t="s">
        <v>51</v>
      </c>
      <c r="P42" s="62">
        <f>MAX(N36:W40)-MIN(N36:W40)</f>
        <v>0</v>
      </c>
      <c r="Q42" s="65" t="s">
        <v>50</v>
      </c>
      <c r="R42" s="75">
        <f>N42/(0.975/Q26)</f>
        <v>0</v>
      </c>
      <c r="S42" s="76" t="s">
        <v>60</v>
      </c>
      <c r="T42" s="81">
        <f>1-(P42/2*N42)</f>
        <v>1</v>
      </c>
      <c r="U42" s="85" t="s">
        <v>63</v>
      </c>
      <c r="V42" s="87">
        <f>1-(V41/2*AVERAGE(N41:N42))</f>
        <v>1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13" type="noConversion"/>
  <conditionalFormatting sqref="E25">
    <cfRule type="cellIs" dxfId="321" priority="7" operator="notBetween">
      <formula>0.2</formula>
      <formula>0.404</formula>
    </cfRule>
  </conditionalFormatting>
  <conditionalFormatting sqref="E27">
    <cfRule type="cellIs" dxfId="320" priority="8" operator="notBetween">
      <formula>0.38</formula>
      <formula>0.72</formula>
    </cfRule>
  </conditionalFormatting>
  <conditionalFormatting sqref="K25">
    <cfRule type="cellIs" dxfId="319" priority="6" operator="notBetween">
      <formula>0.77</formula>
      <formula>0.91</formula>
    </cfRule>
  </conditionalFormatting>
  <conditionalFormatting sqref="K27">
    <cfRule type="cellIs" dxfId="318" priority="5" operator="notBetween">
      <formula>0.68</formula>
      <formula>0.82</formula>
    </cfRule>
  </conditionalFormatting>
  <conditionalFormatting sqref="Q25">
    <cfRule type="cellIs" dxfId="317" priority="3" operator="notBetween">
      <formula>0.77</formula>
      <formula>0.91</formula>
    </cfRule>
  </conditionalFormatting>
  <conditionalFormatting sqref="Q27:R27">
    <cfRule type="cellIs" dxfId="316" priority="2" operator="notBetween">
      <formula>0.38</formula>
      <formula>0.72</formula>
    </cfRule>
  </conditionalFormatting>
  <conditionalFormatting sqref="AB25">
    <cfRule type="cellIs" dxfId="315" priority="4" operator="notBetween">
      <formula>0.77</formula>
      <formula>0.91</formula>
    </cfRule>
  </conditionalFormatting>
  <conditionalFormatting sqref="AB27:AC27">
    <cfRule type="cellIs" dxfId="314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CC81-FD44-4960-B9AE-6B319925EC36}">
  <dimension ref="A1:AH43"/>
  <sheetViews>
    <sheetView zoomScale="120" zoomScaleNormal="120" workbookViewId="0">
      <selection activeCell="J18" sqref="J18"/>
    </sheetView>
  </sheetViews>
  <sheetFormatPr defaultColWidth="11.25" defaultRowHeight="16.5" x14ac:dyDescent="0.3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 x14ac:dyDescent="0.4">
      <c r="A1" s="184" t="s">
        <v>47</v>
      </c>
      <c r="B1" s="185"/>
      <c r="C1" s="185"/>
      <c r="D1" s="185"/>
      <c r="E1" s="185"/>
      <c r="F1" s="186"/>
      <c r="G1" s="184" t="s">
        <v>48</v>
      </c>
      <c r="H1" s="185"/>
      <c r="I1" s="185"/>
      <c r="J1" s="185"/>
      <c r="K1" s="185"/>
      <c r="L1" s="186"/>
      <c r="M1" s="184" t="s">
        <v>29</v>
      </c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4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86"/>
    </row>
    <row r="2" spans="1:34" s="38" customFormat="1" ht="15" customHeight="1" thickTop="1" thickBot="1" x14ac:dyDescent="0.4">
      <c r="A2" s="49" t="s">
        <v>49</v>
      </c>
      <c r="B2" s="50">
        <v>1</v>
      </c>
      <c r="C2" s="50">
        <v>2</v>
      </c>
      <c r="D2" s="50">
        <v>3</v>
      </c>
      <c r="E2" s="50">
        <v>4</v>
      </c>
      <c r="F2" s="51">
        <v>5</v>
      </c>
      <c r="G2" s="49" t="s">
        <v>49</v>
      </c>
      <c r="H2" s="50">
        <v>1</v>
      </c>
      <c r="I2" s="50">
        <v>2</v>
      </c>
      <c r="J2" s="50">
        <v>3</v>
      </c>
      <c r="K2" s="50">
        <v>4</v>
      </c>
      <c r="L2" s="51">
        <v>5</v>
      </c>
      <c r="M2" s="49" t="s">
        <v>49</v>
      </c>
      <c r="N2" s="50">
        <v>1</v>
      </c>
      <c r="O2" s="50">
        <v>2</v>
      </c>
      <c r="P2" s="50">
        <v>3</v>
      </c>
      <c r="Q2" s="50">
        <v>4</v>
      </c>
      <c r="R2" s="51">
        <v>5</v>
      </c>
      <c r="S2" s="50">
        <v>6</v>
      </c>
      <c r="T2" s="50">
        <v>7</v>
      </c>
      <c r="U2" s="50">
        <v>8</v>
      </c>
      <c r="V2" s="50">
        <v>9</v>
      </c>
      <c r="W2" s="51">
        <v>10</v>
      </c>
      <c r="X2" s="49" t="s">
        <v>49</v>
      </c>
      <c r="Y2" s="50">
        <v>1</v>
      </c>
      <c r="Z2" s="50">
        <v>2</v>
      </c>
      <c r="AA2" s="50">
        <v>3</v>
      </c>
      <c r="AB2" s="50">
        <v>4</v>
      </c>
      <c r="AC2" s="51">
        <v>5</v>
      </c>
      <c r="AD2" s="50">
        <v>6</v>
      </c>
      <c r="AE2" s="50">
        <v>7</v>
      </c>
      <c r="AF2" s="50">
        <v>8</v>
      </c>
      <c r="AG2" s="50">
        <v>9</v>
      </c>
      <c r="AH2" s="51">
        <v>10</v>
      </c>
    </row>
    <row r="3" spans="1:34" ht="17.25" thickTop="1" x14ac:dyDescent="0.35">
      <c r="A3" s="23" t="s">
        <v>3</v>
      </c>
      <c r="B3" s="20">
        <v>5.15</v>
      </c>
      <c r="C3" s="20">
        <v>5.1100000000000003</v>
      </c>
      <c r="D3" s="20">
        <v>5.29</v>
      </c>
      <c r="E3" s="20">
        <v>5.29</v>
      </c>
      <c r="F3" s="30">
        <v>5.3</v>
      </c>
      <c r="G3" s="23" t="s">
        <v>3</v>
      </c>
      <c r="H3" s="20">
        <v>5.0599999999999996</v>
      </c>
      <c r="I3" s="20">
        <v>5.0599999999999996</v>
      </c>
      <c r="J3" s="20">
        <v>5.29</v>
      </c>
      <c r="K3" s="20">
        <v>5.33</v>
      </c>
      <c r="L3" s="30">
        <v>5.18</v>
      </c>
      <c r="M3" s="23" t="s">
        <v>3</v>
      </c>
      <c r="N3" s="20"/>
      <c r="O3" s="20"/>
      <c r="P3" s="20"/>
      <c r="Q3" s="20"/>
      <c r="R3" s="20"/>
      <c r="S3" s="20"/>
      <c r="T3" s="20"/>
      <c r="U3" s="20"/>
      <c r="V3" s="20"/>
      <c r="W3" s="30"/>
      <c r="X3" s="23" t="s">
        <v>3</v>
      </c>
      <c r="Y3" s="20"/>
      <c r="Z3" s="20"/>
      <c r="AA3" s="20"/>
      <c r="AB3" s="20"/>
      <c r="AC3" s="20"/>
      <c r="AD3" s="20"/>
      <c r="AE3" s="20"/>
      <c r="AF3" s="20"/>
      <c r="AG3" s="20"/>
      <c r="AH3" s="30"/>
    </row>
    <row r="4" spans="1:34" x14ac:dyDescent="0.35">
      <c r="A4" s="10"/>
      <c r="B4" s="20">
        <v>5.13</v>
      </c>
      <c r="C4" s="11">
        <v>5.14</v>
      </c>
      <c r="D4" s="11">
        <v>5.29</v>
      </c>
      <c r="E4" s="11">
        <v>5.32</v>
      </c>
      <c r="F4" s="29">
        <v>5.33</v>
      </c>
      <c r="G4" s="25"/>
      <c r="H4" s="20">
        <v>5.22</v>
      </c>
      <c r="I4" s="11">
        <v>5.14</v>
      </c>
      <c r="J4" s="11">
        <v>5.29</v>
      </c>
      <c r="K4" s="11">
        <v>5.29</v>
      </c>
      <c r="L4" s="29">
        <v>5.29</v>
      </c>
      <c r="M4" s="25"/>
      <c r="N4" s="20"/>
      <c r="O4" s="11"/>
      <c r="P4" s="11"/>
      <c r="Q4" s="11"/>
      <c r="R4" s="11"/>
      <c r="S4" s="11"/>
      <c r="T4" s="11"/>
      <c r="U4" s="11"/>
      <c r="V4" s="11"/>
      <c r="W4" s="29"/>
      <c r="X4" s="25"/>
      <c r="Y4" s="20"/>
      <c r="Z4" s="11"/>
      <c r="AA4" s="11"/>
      <c r="AB4" s="11"/>
      <c r="AC4" s="11"/>
      <c r="AD4" s="11"/>
      <c r="AE4" s="11"/>
      <c r="AF4" s="11"/>
      <c r="AG4" s="11"/>
      <c r="AH4" s="29"/>
    </row>
    <row r="5" spans="1:34" x14ac:dyDescent="0.35">
      <c r="A5" s="10"/>
      <c r="B5" s="20">
        <v>5.16</v>
      </c>
      <c r="C5" s="11">
        <v>5.18</v>
      </c>
      <c r="D5" s="11">
        <v>5.32</v>
      </c>
      <c r="E5" s="11">
        <v>5.44</v>
      </c>
      <c r="F5" s="29">
        <v>5.34</v>
      </c>
      <c r="G5" s="25"/>
      <c r="H5" s="20">
        <v>5.22</v>
      </c>
      <c r="I5" s="11">
        <v>5.15</v>
      </c>
      <c r="J5" s="11">
        <v>5.36</v>
      </c>
      <c r="K5" s="11">
        <v>5.44</v>
      </c>
      <c r="L5" s="29">
        <v>5.32</v>
      </c>
      <c r="M5" s="25"/>
      <c r="N5" s="20"/>
      <c r="O5" s="11"/>
      <c r="P5" s="11"/>
      <c r="Q5" s="11"/>
      <c r="R5" s="11"/>
      <c r="S5" s="11"/>
      <c r="T5" s="11"/>
      <c r="U5" s="11"/>
      <c r="V5" s="11"/>
      <c r="W5" s="29"/>
      <c r="X5" s="25"/>
      <c r="Y5" s="20"/>
      <c r="Z5" s="11"/>
      <c r="AA5" s="11"/>
      <c r="AB5" s="11"/>
      <c r="AC5" s="11"/>
      <c r="AD5" s="11"/>
      <c r="AE5" s="11"/>
      <c r="AF5" s="11"/>
      <c r="AG5" s="11"/>
      <c r="AH5" s="29"/>
    </row>
    <row r="6" spans="1:34" x14ac:dyDescent="0.35">
      <c r="A6" s="10"/>
      <c r="B6" s="20">
        <v>5.14</v>
      </c>
      <c r="C6" s="11">
        <v>5.19</v>
      </c>
      <c r="D6" s="11">
        <v>5.27</v>
      </c>
      <c r="E6" s="11">
        <v>5.39</v>
      </c>
      <c r="F6" s="29">
        <v>5.23</v>
      </c>
      <c r="G6" s="25"/>
      <c r="H6" s="20">
        <v>5.0599999999999996</v>
      </c>
      <c r="I6" s="11">
        <v>5.14</v>
      </c>
      <c r="J6" s="11">
        <v>5.27</v>
      </c>
      <c r="K6" s="11">
        <v>5.35</v>
      </c>
      <c r="L6" s="29">
        <v>5.22</v>
      </c>
      <c r="M6" s="25"/>
      <c r="N6" s="20"/>
      <c r="O6" s="11"/>
      <c r="P6" s="11"/>
      <c r="Q6" s="11"/>
      <c r="R6" s="11"/>
      <c r="S6" s="11"/>
      <c r="T6" s="11"/>
      <c r="U6" s="11"/>
      <c r="V6" s="11"/>
      <c r="W6" s="29"/>
      <c r="X6" s="25"/>
      <c r="Y6" s="20"/>
      <c r="Z6" s="11"/>
      <c r="AA6" s="11"/>
      <c r="AB6" s="11"/>
      <c r="AC6" s="11"/>
      <c r="AD6" s="11"/>
      <c r="AE6" s="11"/>
      <c r="AF6" s="11"/>
      <c r="AG6" s="11"/>
      <c r="AH6" s="29"/>
    </row>
    <row r="7" spans="1:34" x14ac:dyDescent="0.35">
      <c r="A7" s="10"/>
      <c r="B7" s="20">
        <v>5.15</v>
      </c>
      <c r="C7" s="11">
        <v>5.1100000000000003</v>
      </c>
      <c r="D7" s="11">
        <v>5.22</v>
      </c>
      <c r="E7" s="11">
        <v>5.23</v>
      </c>
      <c r="F7" s="29">
        <v>5.26</v>
      </c>
      <c r="G7" s="25"/>
      <c r="H7" s="20">
        <v>4.9800000000000004</v>
      </c>
      <c r="I7" s="11">
        <v>5.09</v>
      </c>
      <c r="J7" s="11">
        <v>5.26</v>
      </c>
      <c r="K7" s="11">
        <v>5.26</v>
      </c>
      <c r="L7" s="29">
        <v>5.22</v>
      </c>
      <c r="M7" s="25"/>
      <c r="N7" s="20"/>
      <c r="O7" s="11"/>
      <c r="P7" s="11"/>
      <c r="Q7" s="11"/>
      <c r="R7" s="11"/>
      <c r="S7" s="11"/>
      <c r="T7" s="11"/>
      <c r="U7" s="11"/>
      <c r="V7" s="11"/>
      <c r="W7" s="29"/>
      <c r="X7" s="25"/>
      <c r="Y7" s="20"/>
      <c r="Z7" s="11"/>
      <c r="AA7" s="11"/>
      <c r="AB7" s="11"/>
      <c r="AC7" s="11"/>
      <c r="AD7" s="11"/>
      <c r="AE7" s="11"/>
      <c r="AF7" s="11"/>
      <c r="AG7" s="11"/>
      <c r="AH7" s="29"/>
    </row>
    <row r="8" spans="1:34" x14ac:dyDescent="0.35">
      <c r="A8" s="25" t="s">
        <v>4</v>
      </c>
      <c r="B8" s="11">
        <v>4.8600000000000003</v>
      </c>
      <c r="C8" s="11">
        <v>5</v>
      </c>
      <c r="D8" s="11">
        <v>5.2</v>
      </c>
      <c r="E8" s="11">
        <v>5.25</v>
      </c>
      <c r="F8" s="29">
        <v>5.28</v>
      </c>
      <c r="G8" s="25" t="s">
        <v>4</v>
      </c>
      <c r="H8" s="11">
        <v>4.99</v>
      </c>
      <c r="I8" s="11">
        <v>5.01</v>
      </c>
      <c r="J8" s="11">
        <v>5.39</v>
      </c>
      <c r="K8" s="11">
        <v>5.33</v>
      </c>
      <c r="L8" s="29">
        <v>5.34</v>
      </c>
      <c r="M8" s="25" t="s">
        <v>4</v>
      </c>
      <c r="N8" s="11"/>
      <c r="O8" s="11"/>
      <c r="P8" s="11"/>
      <c r="Q8" s="11"/>
      <c r="R8" s="11"/>
      <c r="S8" s="11"/>
      <c r="T8" s="11"/>
      <c r="U8" s="11"/>
      <c r="V8" s="11"/>
      <c r="W8" s="29"/>
      <c r="X8" s="25" t="s">
        <v>4</v>
      </c>
      <c r="Y8" s="11"/>
      <c r="Z8" s="11"/>
      <c r="AA8" s="11"/>
      <c r="AB8" s="11"/>
      <c r="AC8" s="11"/>
      <c r="AD8" s="11"/>
      <c r="AE8" s="11"/>
      <c r="AF8" s="11"/>
      <c r="AG8" s="11"/>
      <c r="AH8" s="29"/>
    </row>
    <row r="9" spans="1:34" x14ac:dyDescent="0.35">
      <c r="A9" s="31"/>
      <c r="B9" s="11">
        <v>4.9400000000000004</v>
      </c>
      <c r="C9" s="11">
        <v>4.96</v>
      </c>
      <c r="D9" s="11">
        <v>5.26</v>
      </c>
      <c r="E9" s="11">
        <v>5.33</v>
      </c>
      <c r="F9" s="29">
        <v>5.32</v>
      </c>
      <c r="G9" s="31"/>
      <c r="H9" s="11">
        <v>4.96</v>
      </c>
      <c r="I9" s="11">
        <v>4.99</v>
      </c>
      <c r="J9" s="11">
        <v>5.42</v>
      </c>
      <c r="K9" s="11">
        <v>5.39</v>
      </c>
      <c r="L9" s="29">
        <v>5.43</v>
      </c>
      <c r="M9" s="31"/>
      <c r="N9" s="11"/>
      <c r="O9" s="11"/>
      <c r="P9" s="11"/>
      <c r="Q9" s="11"/>
      <c r="R9" s="11"/>
      <c r="S9" s="11"/>
      <c r="T9" s="11"/>
      <c r="U9" s="11"/>
      <c r="V9" s="11"/>
      <c r="W9" s="29"/>
      <c r="X9" s="31"/>
      <c r="Y9" s="11"/>
      <c r="Z9" s="11"/>
      <c r="AA9" s="11"/>
      <c r="AB9" s="11"/>
      <c r="AC9" s="11"/>
      <c r="AD9" s="11"/>
      <c r="AE9" s="11"/>
      <c r="AF9" s="11"/>
      <c r="AG9" s="11"/>
      <c r="AH9" s="29"/>
    </row>
    <row r="10" spans="1:34" x14ac:dyDescent="0.35">
      <c r="A10" s="10"/>
      <c r="B10" s="32">
        <v>4.8600000000000003</v>
      </c>
      <c r="C10" s="32">
        <v>4.97</v>
      </c>
      <c r="D10" s="32">
        <v>5.26</v>
      </c>
      <c r="E10" s="32">
        <v>5.31</v>
      </c>
      <c r="F10" s="34">
        <v>5.35</v>
      </c>
      <c r="G10" s="23"/>
      <c r="H10" s="32">
        <v>4.84</v>
      </c>
      <c r="I10" s="32">
        <v>4.93</v>
      </c>
      <c r="J10" s="32">
        <v>5.32</v>
      </c>
      <c r="K10" s="32">
        <v>5.39</v>
      </c>
      <c r="L10" s="34">
        <v>5.31</v>
      </c>
      <c r="M10" s="23"/>
      <c r="N10" s="32"/>
      <c r="O10" s="32"/>
      <c r="P10" s="32"/>
      <c r="Q10" s="32"/>
      <c r="R10" s="32"/>
      <c r="S10" s="32"/>
      <c r="T10" s="32"/>
      <c r="U10" s="32"/>
      <c r="V10" s="32"/>
      <c r="W10" s="34"/>
      <c r="X10" s="23"/>
      <c r="Y10" s="32"/>
      <c r="Z10" s="32"/>
      <c r="AA10" s="32"/>
      <c r="AB10" s="32"/>
      <c r="AC10" s="32"/>
      <c r="AD10" s="32"/>
      <c r="AE10" s="32"/>
      <c r="AF10" s="32"/>
      <c r="AG10" s="32"/>
      <c r="AH10" s="34"/>
    </row>
    <row r="11" spans="1:34" x14ac:dyDescent="0.35">
      <c r="A11" s="10"/>
      <c r="B11" s="11">
        <v>4.87</v>
      </c>
      <c r="C11" s="11">
        <v>4.9000000000000004</v>
      </c>
      <c r="D11" s="11">
        <v>5.33</v>
      </c>
      <c r="E11" s="11">
        <v>5.41</v>
      </c>
      <c r="F11" s="29">
        <v>5.35</v>
      </c>
      <c r="G11" s="25"/>
      <c r="H11" s="11">
        <v>5.03</v>
      </c>
      <c r="I11" s="11">
        <v>5.03</v>
      </c>
      <c r="J11" s="11">
        <v>5.26</v>
      </c>
      <c r="K11" s="11">
        <v>5.42</v>
      </c>
      <c r="L11" s="29">
        <v>5.34</v>
      </c>
      <c r="M11" s="25"/>
      <c r="N11" s="11"/>
      <c r="O11" s="11"/>
      <c r="P11" s="11"/>
      <c r="Q11" s="11"/>
      <c r="R11" s="11"/>
      <c r="S11" s="11"/>
      <c r="T11" s="11"/>
      <c r="U11" s="11"/>
      <c r="V11" s="11"/>
      <c r="W11" s="29"/>
      <c r="X11" s="25"/>
      <c r="Y11" s="11"/>
      <c r="Z11" s="11"/>
      <c r="AA11" s="11"/>
      <c r="AB11" s="11"/>
      <c r="AC11" s="11"/>
      <c r="AD11" s="11"/>
      <c r="AE11" s="11"/>
      <c r="AF11" s="11"/>
      <c r="AG11" s="11"/>
      <c r="AH11" s="29"/>
    </row>
    <row r="12" spans="1:34" ht="17.25" thickBot="1" x14ac:dyDescent="0.4">
      <c r="A12" s="12"/>
      <c r="B12" s="21">
        <v>4.82</v>
      </c>
      <c r="C12" s="21">
        <v>4.99</v>
      </c>
      <c r="D12" s="21">
        <v>5.24</v>
      </c>
      <c r="E12" s="21">
        <v>5.34</v>
      </c>
      <c r="F12" s="26">
        <v>5.27</v>
      </c>
      <c r="G12" s="33"/>
      <c r="H12" s="21">
        <v>5.01</v>
      </c>
      <c r="I12" s="21">
        <v>5.08</v>
      </c>
      <c r="J12" s="21">
        <v>5.27</v>
      </c>
      <c r="K12" s="21">
        <v>5.27</v>
      </c>
      <c r="L12" s="26">
        <v>5.21</v>
      </c>
      <c r="M12" s="33"/>
      <c r="N12" s="21"/>
      <c r="O12" s="21"/>
      <c r="P12" s="21"/>
      <c r="Q12" s="21"/>
      <c r="R12" s="21"/>
      <c r="S12" s="21"/>
      <c r="T12" s="21"/>
      <c r="U12" s="21"/>
      <c r="V12" s="21"/>
      <c r="W12" s="26"/>
      <c r="X12" s="33"/>
      <c r="Y12" s="21"/>
      <c r="Z12" s="21"/>
      <c r="AA12" s="21"/>
      <c r="AB12" s="21"/>
      <c r="AC12" s="21"/>
      <c r="AD12" s="21"/>
      <c r="AE12" s="21"/>
      <c r="AF12" s="21"/>
      <c r="AG12" s="21"/>
      <c r="AH12" s="26"/>
    </row>
    <row r="13" spans="1:34" x14ac:dyDescent="0.35">
      <c r="A13" s="13" t="s">
        <v>52</v>
      </c>
      <c r="B13" s="32">
        <v>4.72</v>
      </c>
      <c r="C13" s="22">
        <v>4.75</v>
      </c>
      <c r="D13" s="22">
        <v>4.9000000000000004</v>
      </c>
      <c r="E13" s="22">
        <v>4.88</v>
      </c>
      <c r="F13" s="27">
        <v>4.8499999999999996</v>
      </c>
      <c r="G13" s="23" t="s">
        <v>54</v>
      </c>
      <c r="H13" s="22">
        <v>3.71</v>
      </c>
      <c r="I13" s="22">
        <v>3.67</v>
      </c>
      <c r="J13" s="22">
        <v>3.79</v>
      </c>
      <c r="K13" s="22">
        <v>3.82</v>
      </c>
      <c r="L13" s="27">
        <v>3.77</v>
      </c>
      <c r="M13" s="23" t="s">
        <v>56</v>
      </c>
      <c r="N13" s="22"/>
      <c r="O13" s="22"/>
      <c r="P13" s="22"/>
      <c r="Q13" s="22"/>
      <c r="R13" s="22"/>
      <c r="S13" s="22"/>
      <c r="T13" s="22"/>
      <c r="U13" s="22"/>
      <c r="V13" s="22"/>
      <c r="W13" s="27"/>
      <c r="X13" s="23" t="s">
        <v>58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7"/>
    </row>
    <row r="14" spans="1:34" x14ac:dyDescent="0.35">
      <c r="A14" s="14"/>
      <c r="B14" s="24">
        <v>4.7699999999999996</v>
      </c>
      <c r="C14" s="24">
        <v>4.7699999999999996</v>
      </c>
      <c r="D14" s="24">
        <v>4.95</v>
      </c>
      <c r="E14" s="24">
        <v>4.9800000000000004</v>
      </c>
      <c r="F14" s="28">
        <v>4.91</v>
      </c>
      <c r="G14" s="25"/>
      <c r="H14" s="24">
        <v>3.7</v>
      </c>
      <c r="I14" s="24">
        <v>3.73</v>
      </c>
      <c r="J14" s="24">
        <v>3.86</v>
      </c>
      <c r="K14" s="24">
        <v>3.79</v>
      </c>
      <c r="L14" s="28">
        <v>3.87</v>
      </c>
      <c r="M14" s="25"/>
      <c r="N14" s="24"/>
      <c r="O14" s="24"/>
      <c r="P14" s="24"/>
      <c r="Q14" s="24"/>
      <c r="R14" s="24"/>
      <c r="S14" s="24"/>
      <c r="T14" s="24"/>
      <c r="U14" s="24"/>
      <c r="V14" s="24"/>
      <c r="W14" s="28"/>
      <c r="X14" s="25"/>
      <c r="Y14" s="24"/>
      <c r="Z14" s="24"/>
      <c r="AA14" s="24"/>
      <c r="AB14" s="24"/>
      <c r="AC14" s="24"/>
      <c r="AD14" s="24"/>
      <c r="AE14" s="24"/>
      <c r="AF14" s="24"/>
      <c r="AG14" s="24"/>
      <c r="AH14" s="28"/>
    </row>
    <row r="15" spans="1:34" x14ac:dyDescent="0.35">
      <c r="A15" s="14"/>
      <c r="B15" s="24">
        <v>4.83</v>
      </c>
      <c r="C15" s="24">
        <v>4.84</v>
      </c>
      <c r="D15" s="24">
        <v>4.9800000000000004</v>
      </c>
      <c r="E15" s="24">
        <v>5.04</v>
      </c>
      <c r="F15" s="28">
        <v>4.87</v>
      </c>
      <c r="G15" s="25"/>
      <c r="H15" s="24">
        <v>3.75</v>
      </c>
      <c r="I15" s="24">
        <v>3.77</v>
      </c>
      <c r="J15" s="24">
        <v>3.84</v>
      </c>
      <c r="K15" s="24">
        <v>3.91</v>
      </c>
      <c r="L15" s="28">
        <v>3.83</v>
      </c>
      <c r="M15" s="25"/>
      <c r="N15" s="24"/>
      <c r="O15" s="24"/>
      <c r="P15" s="24"/>
      <c r="Q15" s="24"/>
      <c r="R15" s="24"/>
      <c r="S15" s="24"/>
      <c r="T15" s="24"/>
      <c r="U15" s="24"/>
      <c r="V15" s="24"/>
      <c r="W15" s="28"/>
      <c r="X15" s="25"/>
      <c r="Y15" s="24"/>
      <c r="Z15" s="24"/>
      <c r="AA15" s="24"/>
      <c r="AB15" s="24"/>
      <c r="AC15" s="24"/>
      <c r="AD15" s="24"/>
      <c r="AE15" s="24"/>
      <c r="AF15" s="24"/>
      <c r="AG15" s="24"/>
      <c r="AH15" s="28"/>
    </row>
    <row r="16" spans="1:34" x14ac:dyDescent="0.35">
      <c r="A16" s="14"/>
      <c r="B16" s="24">
        <v>4.7300000000000004</v>
      </c>
      <c r="C16" s="24">
        <v>4.84</v>
      </c>
      <c r="D16" s="24">
        <v>4.95</v>
      </c>
      <c r="E16" s="24">
        <v>5.03</v>
      </c>
      <c r="F16" s="28">
        <v>4.88</v>
      </c>
      <c r="G16" s="25"/>
      <c r="H16" s="24">
        <v>3.67</v>
      </c>
      <c r="I16" s="24">
        <v>3.7</v>
      </c>
      <c r="J16" s="24">
        <v>3.76</v>
      </c>
      <c r="K16" s="24">
        <v>3.81</v>
      </c>
      <c r="L16" s="28">
        <v>3.77</v>
      </c>
      <c r="M16" s="25"/>
      <c r="N16" s="24"/>
      <c r="O16" s="24"/>
      <c r="P16" s="24"/>
      <c r="Q16" s="24"/>
      <c r="R16" s="24"/>
      <c r="S16" s="24"/>
      <c r="T16" s="24"/>
      <c r="U16" s="24"/>
      <c r="V16" s="24"/>
      <c r="W16" s="28"/>
      <c r="X16" s="25"/>
      <c r="Y16" s="24"/>
      <c r="Z16" s="24"/>
      <c r="AA16" s="24"/>
      <c r="AB16" s="24"/>
      <c r="AC16" s="24"/>
      <c r="AD16" s="24"/>
      <c r="AE16" s="24"/>
      <c r="AF16" s="24"/>
      <c r="AG16" s="24"/>
      <c r="AH16" s="28"/>
    </row>
    <row r="17" spans="1:34" x14ac:dyDescent="0.35">
      <c r="A17" s="14"/>
      <c r="B17" s="24">
        <v>4.76</v>
      </c>
      <c r="C17" s="24">
        <v>4.75</v>
      </c>
      <c r="D17" s="24">
        <v>4.8099999999999996</v>
      </c>
      <c r="E17" s="24">
        <v>4.8600000000000003</v>
      </c>
      <c r="F17" s="28">
        <v>4.8899999999999997</v>
      </c>
      <c r="G17" s="25"/>
      <c r="H17" s="24">
        <v>3.62</v>
      </c>
      <c r="I17" s="24">
        <v>3.65</v>
      </c>
      <c r="J17" s="24">
        <v>3.77</v>
      </c>
      <c r="K17" s="24">
        <v>3.78</v>
      </c>
      <c r="L17" s="28">
        <v>3.75</v>
      </c>
      <c r="M17" s="25"/>
      <c r="N17" s="24"/>
      <c r="O17" s="24"/>
      <c r="P17" s="24"/>
      <c r="Q17" s="24"/>
      <c r="R17" s="24"/>
      <c r="S17" s="24"/>
      <c r="T17" s="24"/>
      <c r="U17" s="24"/>
      <c r="V17" s="24"/>
      <c r="W17" s="28"/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8"/>
    </row>
    <row r="18" spans="1:34" x14ac:dyDescent="0.35">
      <c r="A18" s="14" t="s">
        <v>53</v>
      </c>
      <c r="B18" s="24">
        <v>4.45</v>
      </c>
      <c r="C18" s="24">
        <v>4.59</v>
      </c>
      <c r="D18" s="24">
        <v>4.78</v>
      </c>
      <c r="E18" s="24">
        <v>4.87</v>
      </c>
      <c r="F18" s="28">
        <v>4.9000000000000004</v>
      </c>
      <c r="G18" s="25" t="s">
        <v>61</v>
      </c>
      <c r="H18" s="24">
        <v>3.92</v>
      </c>
      <c r="I18" s="24">
        <v>3.96</v>
      </c>
      <c r="J18" s="24">
        <v>4.1900000000000004</v>
      </c>
      <c r="K18" s="24">
        <v>4.28</v>
      </c>
      <c r="L18" s="28">
        <v>4.2</v>
      </c>
      <c r="M18" s="25" t="s">
        <v>57</v>
      </c>
      <c r="N18" s="24"/>
      <c r="O18" s="24"/>
      <c r="P18" s="24"/>
      <c r="Q18" s="24"/>
      <c r="R18" s="24"/>
      <c r="S18" s="24"/>
      <c r="T18" s="24"/>
      <c r="U18" s="24"/>
      <c r="V18" s="24"/>
      <c r="W18" s="28"/>
      <c r="X18" s="25" t="s">
        <v>59</v>
      </c>
      <c r="Y18" s="24"/>
      <c r="Z18" s="24"/>
      <c r="AA18" s="24"/>
      <c r="AB18" s="24"/>
      <c r="AC18" s="24"/>
      <c r="AD18" s="24"/>
      <c r="AE18" s="24"/>
      <c r="AF18" s="24"/>
      <c r="AG18" s="24"/>
      <c r="AH18" s="28"/>
    </row>
    <row r="19" spans="1:34" x14ac:dyDescent="0.35">
      <c r="A19" s="14"/>
      <c r="B19" s="24">
        <v>4.5</v>
      </c>
      <c r="C19" s="24">
        <v>4.6100000000000003</v>
      </c>
      <c r="D19" s="24">
        <v>4.8499999999999996</v>
      </c>
      <c r="E19" s="24">
        <v>4.9000000000000004</v>
      </c>
      <c r="F19" s="28">
        <v>4.8899999999999997</v>
      </c>
      <c r="G19" s="25"/>
      <c r="H19" s="24">
        <v>3.79</v>
      </c>
      <c r="I19" s="24">
        <v>3.87</v>
      </c>
      <c r="J19" s="24">
        <v>4.2300000000000004</v>
      </c>
      <c r="K19" s="24">
        <v>4.24</v>
      </c>
      <c r="L19" s="28">
        <v>4.2300000000000004</v>
      </c>
      <c r="M19" s="25"/>
      <c r="N19" s="24"/>
      <c r="O19" s="24"/>
      <c r="P19" s="24"/>
      <c r="Q19" s="24"/>
      <c r="R19" s="24"/>
      <c r="S19" s="24"/>
      <c r="T19" s="24"/>
      <c r="U19" s="24"/>
      <c r="V19" s="24"/>
      <c r="W19" s="28"/>
      <c r="X19" s="25"/>
      <c r="Y19" s="24"/>
      <c r="Z19" s="24"/>
      <c r="AA19" s="24"/>
      <c r="AB19" s="24"/>
      <c r="AC19" s="24"/>
      <c r="AD19" s="24"/>
      <c r="AE19" s="24"/>
      <c r="AF19" s="24"/>
      <c r="AG19" s="24"/>
      <c r="AH19" s="28"/>
    </row>
    <row r="20" spans="1:34" x14ac:dyDescent="0.35">
      <c r="A20" s="14"/>
      <c r="B20" s="24">
        <v>4.49</v>
      </c>
      <c r="C20" s="24">
        <v>4.5999999999999996</v>
      </c>
      <c r="D20" s="24">
        <v>4.8600000000000003</v>
      </c>
      <c r="E20" s="24">
        <v>4.97</v>
      </c>
      <c r="F20" s="28">
        <v>4.92</v>
      </c>
      <c r="G20" s="25"/>
      <c r="H20" s="24">
        <v>3.79</v>
      </c>
      <c r="I20" s="24">
        <v>3.78</v>
      </c>
      <c r="J20" s="24">
        <v>4.12</v>
      </c>
      <c r="K20" s="24">
        <v>4.24</v>
      </c>
      <c r="L20" s="28">
        <v>4.16</v>
      </c>
      <c r="M20" s="25"/>
      <c r="N20" s="24"/>
      <c r="O20" s="24"/>
      <c r="P20" s="24"/>
      <c r="Q20" s="24"/>
      <c r="R20" s="24"/>
      <c r="S20" s="24"/>
      <c r="T20" s="24"/>
      <c r="U20" s="24"/>
      <c r="V20" s="24"/>
      <c r="W20" s="28"/>
      <c r="X20" s="25"/>
      <c r="Y20" s="24"/>
      <c r="Z20" s="24"/>
      <c r="AA20" s="24"/>
      <c r="AB20" s="24"/>
      <c r="AC20" s="24"/>
      <c r="AD20" s="24"/>
      <c r="AE20" s="24"/>
      <c r="AF20" s="24"/>
      <c r="AG20" s="24"/>
      <c r="AH20" s="28"/>
    </row>
    <row r="21" spans="1:34" x14ac:dyDescent="0.35">
      <c r="A21" s="14"/>
      <c r="B21" s="24">
        <v>4.4800000000000004</v>
      </c>
      <c r="C21" s="24">
        <v>4.62</v>
      </c>
      <c r="D21" s="24">
        <v>4.9000000000000004</v>
      </c>
      <c r="E21" s="24">
        <v>5.01</v>
      </c>
      <c r="F21" s="28">
        <v>4.9000000000000004</v>
      </c>
      <c r="G21" s="25"/>
      <c r="H21" s="24">
        <v>3.87</v>
      </c>
      <c r="I21" s="24">
        <v>3.89</v>
      </c>
      <c r="J21" s="24">
        <v>4.1399999999999997</v>
      </c>
      <c r="K21" s="24">
        <v>4.22</v>
      </c>
      <c r="L21" s="28">
        <v>4.18</v>
      </c>
      <c r="M21" s="25"/>
      <c r="N21" s="24"/>
      <c r="O21" s="24"/>
      <c r="P21" s="24"/>
      <c r="Q21" s="24"/>
      <c r="R21" s="24"/>
      <c r="S21" s="24"/>
      <c r="T21" s="24"/>
      <c r="U21" s="24"/>
      <c r="V21" s="24"/>
      <c r="W21" s="28"/>
      <c r="X21" s="25"/>
      <c r="Y21" s="24"/>
      <c r="Z21" s="24"/>
      <c r="AA21" s="24"/>
      <c r="AB21" s="24"/>
      <c r="AC21" s="24"/>
      <c r="AD21" s="24"/>
      <c r="AE21" s="24"/>
      <c r="AF21" s="24"/>
      <c r="AG21" s="24"/>
      <c r="AH21" s="28"/>
    </row>
    <row r="22" spans="1:34" x14ac:dyDescent="0.35">
      <c r="A22" s="14"/>
      <c r="B22" s="24">
        <v>4.49</v>
      </c>
      <c r="C22" s="24">
        <v>4.59</v>
      </c>
      <c r="D22" s="24">
        <v>4.8499999999999996</v>
      </c>
      <c r="E22" s="24">
        <v>4.99</v>
      </c>
      <c r="F22" s="28">
        <v>4.97</v>
      </c>
      <c r="G22" s="25"/>
      <c r="H22" s="24">
        <v>3.84</v>
      </c>
      <c r="I22" s="24">
        <v>3.86</v>
      </c>
      <c r="J22" s="24">
        <v>4.08</v>
      </c>
      <c r="K22" s="24">
        <v>4.2</v>
      </c>
      <c r="L22" s="28">
        <v>4.25</v>
      </c>
      <c r="M22" s="25"/>
      <c r="N22" s="24"/>
      <c r="O22" s="24"/>
      <c r="P22" s="24"/>
      <c r="Q22" s="24"/>
      <c r="R22" s="24"/>
      <c r="S22" s="24"/>
      <c r="T22" s="24"/>
      <c r="U22" s="24"/>
      <c r="V22" s="24"/>
      <c r="W22" s="28"/>
      <c r="X22" s="25"/>
      <c r="Y22" s="24"/>
      <c r="Z22" s="24"/>
      <c r="AA22" s="24"/>
      <c r="AB22" s="24"/>
      <c r="AC22" s="24"/>
      <c r="AD22" s="24"/>
      <c r="AE22" s="24"/>
      <c r="AF22" s="24"/>
      <c r="AG22" s="24"/>
      <c r="AH22" s="28"/>
    </row>
    <row r="23" spans="1:34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8.75" thickBot="1" x14ac:dyDescent="0.4">
      <c r="A24" s="16" t="s">
        <v>9</v>
      </c>
      <c r="B24" s="16" t="s">
        <v>10</v>
      </c>
      <c r="C24" s="190" t="s">
        <v>11</v>
      </c>
      <c r="D24" s="190"/>
      <c r="E24" s="191" t="s">
        <v>12</v>
      </c>
      <c r="F24" s="191"/>
      <c r="G24" s="16" t="s">
        <v>9</v>
      </c>
      <c r="H24" s="16" t="s">
        <v>10</v>
      </c>
      <c r="I24" s="190" t="s">
        <v>11</v>
      </c>
      <c r="J24" s="190"/>
      <c r="K24" s="191" t="s">
        <v>12</v>
      </c>
      <c r="L24" s="191"/>
      <c r="M24" s="16" t="s">
        <v>9</v>
      </c>
      <c r="N24" s="16" t="s">
        <v>10</v>
      </c>
      <c r="O24" s="190" t="s">
        <v>11</v>
      </c>
      <c r="P24" s="190"/>
      <c r="Q24" s="191" t="s">
        <v>12</v>
      </c>
      <c r="R24" s="191"/>
      <c r="S24" s="41"/>
      <c r="T24" s="41"/>
      <c r="U24" s="41"/>
      <c r="V24" s="77"/>
      <c r="W24" s="77"/>
      <c r="X24" s="16" t="s">
        <v>9</v>
      </c>
      <c r="Y24" s="16" t="s">
        <v>10</v>
      </c>
      <c r="Z24" s="190" t="s">
        <v>11</v>
      </c>
      <c r="AA24" s="190"/>
      <c r="AB24" s="191" t="s">
        <v>12</v>
      </c>
      <c r="AC24" s="191"/>
      <c r="AD24" s="41"/>
      <c r="AE24" s="41"/>
      <c r="AF24" s="41"/>
      <c r="AG24" s="77"/>
      <c r="AH24" s="77"/>
    </row>
    <row r="25" spans="1:34" ht="18" x14ac:dyDescent="0.35">
      <c r="A25" s="17" t="s">
        <v>13</v>
      </c>
      <c r="B25" s="17" t="s">
        <v>14</v>
      </c>
      <c r="C25" s="180" t="s">
        <v>15</v>
      </c>
      <c r="D25" s="180"/>
      <c r="E25" s="193">
        <f>AVERAGE(B3:F12)-AVERAGE(B13:F22)</f>
        <v>0.38259999999999916</v>
      </c>
      <c r="F25" s="193"/>
      <c r="G25" s="17" t="s">
        <v>13</v>
      </c>
      <c r="H25" s="17" t="s">
        <v>14</v>
      </c>
      <c r="I25" s="194" t="s">
        <v>16</v>
      </c>
      <c r="J25" s="194"/>
      <c r="K25" s="193">
        <f>AVERAGE(H3:L12)-AVERAGE(H13:L22)</f>
        <v>1.2965999999999989</v>
      </c>
      <c r="L25" s="193"/>
      <c r="M25" s="17" t="s">
        <v>13</v>
      </c>
      <c r="N25" s="17" t="s">
        <v>14</v>
      </c>
      <c r="O25" s="180" t="s">
        <v>15</v>
      </c>
      <c r="P25" s="180"/>
      <c r="Q25" s="193" t="e">
        <f>AVERAGE(N3:W12)-AVERAGE(N13:W22)</f>
        <v>#DIV/0!</v>
      </c>
      <c r="R25" s="193"/>
      <c r="S25" s="43"/>
      <c r="T25" s="43"/>
      <c r="U25" s="43"/>
      <c r="X25" s="17" t="s">
        <v>13</v>
      </c>
      <c r="Y25" s="17" t="s">
        <v>14</v>
      </c>
      <c r="Z25" s="195" t="s">
        <v>16</v>
      </c>
      <c r="AA25" s="195"/>
      <c r="AB25" s="196" t="e">
        <f>AVERAGE(Y3:AH12)-AVERAGE(Y13:AH22)</f>
        <v>#DIV/0!</v>
      </c>
      <c r="AC25" s="196"/>
      <c r="AD25" s="44"/>
      <c r="AE25" s="44"/>
      <c r="AF25" s="44"/>
    </row>
    <row r="26" spans="1:34" ht="18" x14ac:dyDescent="0.35">
      <c r="A26" s="18" t="s">
        <v>17</v>
      </c>
      <c r="B26" s="18" t="s">
        <v>18</v>
      </c>
      <c r="C26" s="174" t="str">
        <f>"--"</f>
        <v>--</v>
      </c>
      <c r="D26" s="174"/>
      <c r="E26" s="192">
        <v>1.7</v>
      </c>
      <c r="F26" s="192"/>
      <c r="G26" s="18" t="s">
        <v>17</v>
      </c>
      <c r="H26" s="18" t="s">
        <v>18</v>
      </c>
      <c r="I26" s="174" t="str">
        <f>"--"</f>
        <v>--</v>
      </c>
      <c r="J26" s="174"/>
      <c r="K26" s="192">
        <v>1.4</v>
      </c>
      <c r="L26" s="192"/>
      <c r="M26" s="18" t="s">
        <v>17</v>
      </c>
      <c r="N26" s="18" t="s">
        <v>18</v>
      </c>
      <c r="O26" s="174" t="str">
        <f>"--"</f>
        <v>--</v>
      </c>
      <c r="P26" s="174"/>
      <c r="Q26" s="192">
        <v>1.5</v>
      </c>
      <c r="R26" s="192"/>
      <c r="S26" s="42"/>
      <c r="T26" s="42"/>
      <c r="U26" s="42"/>
      <c r="X26" s="18" t="s">
        <v>17</v>
      </c>
      <c r="Y26" s="18" t="s">
        <v>18</v>
      </c>
      <c r="Z26" s="174" t="str">
        <f>"--"</f>
        <v>--</v>
      </c>
      <c r="AA26" s="174"/>
      <c r="AB26" s="192">
        <v>1.5</v>
      </c>
      <c r="AC26" s="192"/>
      <c r="AD26" s="42"/>
      <c r="AE26" s="42"/>
      <c r="AF26" s="42"/>
    </row>
    <row r="27" spans="1:34" ht="18" x14ac:dyDescent="0.35">
      <c r="A27" s="17" t="s">
        <v>19</v>
      </c>
      <c r="B27" s="17" t="s">
        <v>20</v>
      </c>
      <c r="C27" s="197" t="s">
        <v>21</v>
      </c>
      <c r="D27" s="197"/>
      <c r="E27" s="198">
        <f>(E25/(0.975/E26))</f>
        <v>0.66709743589743453</v>
      </c>
      <c r="F27" s="198"/>
      <c r="G27" s="17" t="s">
        <v>19</v>
      </c>
      <c r="H27" s="17" t="s">
        <v>20</v>
      </c>
      <c r="I27" s="197" t="s">
        <v>22</v>
      </c>
      <c r="J27" s="197"/>
      <c r="K27" s="198">
        <f>(K25/(1.944/K26))</f>
        <v>0.93376543209876461</v>
      </c>
      <c r="L27" s="198"/>
      <c r="M27" s="17" t="s">
        <v>19</v>
      </c>
      <c r="N27" s="17" t="s">
        <v>20</v>
      </c>
      <c r="O27" s="197" t="s">
        <v>21</v>
      </c>
      <c r="P27" s="197"/>
      <c r="Q27" s="198" t="e">
        <f>(Q25/(0.975/Q26))</f>
        <v>#DIV/0!</v>
      </c>
      <c r="R27" s="198"/>
      <c r="S27" s="40"/>
      <c r="T27" s="40"/>
      <c r="U27" s="40"/>
      <c r="X27" s="17" t="s">
        <v>19</v>
      </c>
      <c r="Y27" s="17" t="s">
        <v>20</v>
      </c>
      <c r="Z27" s="197" t="s">
        <v>22</v>
      </c>
      <c r="AA27" s="197"/>
      <c r="AB27" s="198" t="e">
        <f>(AB25/(3.13/AB26))</f>
        <v>#DIV/0!</v>
      </c>
      <c r="AC27" s="198"/>
      <c r="AD27" s="40"/>
      <c r="AE27" s="40"/>
      <c r="AF27" s="40"/>
    </row>
    <row r="28" spans="1:34" ht="18.75" thickBot="1" x14ac:dyDescent="0.4">
      <c r="A28" s="154" t="s">
        <v>23</v>
      </c>
      <c r="B28" s="154"/>
      <c r="C28" s="155">
        <f ca="1">TODAY()</f>
        <v>46251</v>
      </c>
      <c r="D28" s="155"/>
      <c r="E28" s="155"/>
      <c r="F28" s="155"/>
    </row>
    <row r="29" spans="1:34" ht="23.25" thickBot="1" x14ac:dyDescent="0.45">
      <c r="A29" s="156" t="s">
        <v>45</v>
      </c>
      <c r="B29" s="157"/>
      <c r="C29" s="157"/>
      <c r="D29" s="157"/>
      <c r="E29" s="157"/>
      <c r="F29" s="158"/>
      <c r="G29" s="159" t="s">
        <v>46</v>
      </c>
      <c r="H29" s="160"/>
      <c r="I29" s="160"/>
      <c r="J29" s="160"/>
      <c r="K29" s="160"/>
      <c r="L29" s="161"/>
      <c r="M29" s="159" t="s">
        <v>29</v>
      </c>
      <c r="N29" s="160"/>
      <c r="O29" s="160"/>
      <c r="P29" s="160"/>
      <c r="Q29" s="160"/>
      <c r="R29" s="160"/>
      <c r="S29" s="160"/>
      <c r="T29" s="160"/>
      <c r="U29" s="160"/>
      <c r="V29" s="160"/>
      <c r="W29" s="161"/>
      <c r="X29" s="159" t="s">
        <v>2</v>
      </c>
      <c r="Y29" s="160"/>
      <c r="Z29" s="160"/>
      <c r="AA29" s="160"/>
      <c r="AB29" s="160"/>
      <c r="AC29" s="160"/>
      <c r="AD29" s="160"/>
      <c r="AE29" s="160"/>
      <c r="AF29" s="160"/>
      <c r="AG29" s="160"/>
      <c r="AH29" s="161"/>
    </row>
    <row r="30" spans="1:34" ht="18" thickTop="1" thickBot="1" x14ac:dyDescent="0.4">
      <c r="A30" s="162" t="s">
        <v>36</v>
      </c>
      <c r="B30" s="163"/>
      <c r="C30" s="163"/>
      <c r="D30" s="163"/>
      <c r="E30" s="163"/>
      <c r="F30" s="164"/>
      <c r="G30" s="165" t="s">
        <v>36</v>
      </c>
      <c r="H30" s="166"/>
      <c r="I30" s="166"/>
      <c r="J30" s="166"/>
      <c r="K30" s="166"/>
      <c r="L30" s="167"/>
      <c r="M30" s="165" t="s">
        <v>36</v>
      </c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5" t="s">
        <v>36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</row>
    <row r="31" spans="1:34" ht="17.25" thickTop="1" x14ac:dyDescent="0.35">
      <c r="A31" s="66" t="s">
        <v>52</v>
      </c>
      <c r="B31" s="67">
        <f>B3-B13</f>
        <v>0.4300000000000006</v>
      </c>
      <c r="C31" s="67">
        <f t="shared" ref="C31:F31" si="0">C3-C13</f>
        <v>0.36000000000000032</v>
      </c>
      <c r="D31" s="67">
        <f t="shared" si="0"/>
        <v>0.38999999999999968</v>
      </c>
      <c r="E31" s="67">
        <f t="shared" si="0"/>
        <v>0.41000000000000014</v>
      </c>
      <c r="F31" s="68">
        <f t="shared" si="0"/>
        <v>0.45000000000000018</v>
      </c>
      <c r="G31" s="69" t="s">
        <v>54</v>
      </c>
      <c r="H31" s="22">
        <f>H3-H13</f>
        <v>1.3499999999999996</v>
      </c>
      <c r="I31" s="22">
        <f t="shared" ref="I31:L31" si="1">I3-I13</f>
        <v>1.3899999999999997</v>
      </c>
      <c r="J31" s="22">
        <f t="shared" si="1"/>
        <v>1.5</v>
      </c>
      <c r="K31" s="22">
        <f t="shared" si="1"/>
        <v>1.5100000000000002</v>
      </c>
      <c r="L31" s="70">
        <f t="shared" si="1"/>
        <v>1.4099999999999997</v>
      </c>
      <c r="M31" s="69" t="s">
        <v>56</v>
      </c>
      <c r="N31" s="22">
        <f>N3-N13</f>
        <v>0</v>
      </c>
      <c r="O31" s="22">
        <f t="shared" ref="O31:W31" si="2">O3-O13</f>
        <v>0</v>
      </c>
      <c r="P31" s="22">
        <f t="shared" si="2"/>
        <v>0</v>
      </c>
      <c r="Q31" s="22">
        <f t="shared" si="2"/>
        <v>0</v>
      </c>
      <c r="R31" s="22">
        <f t="shared" si="2"/>
        <v>0</v>
      </c>
      <c r="S31" s="22">
        <f t="shared" si="2"/>
        <v>0</v>
      </c>
      <c r="T31" s="22">
        <f t="shared" si="2"/>
        <v>0</v>
      </c>
      <c r="U31" s="22">
        <f t="shared" si="2"/>
        <v>0</v>
      </c>
      <c r="V31" s="22">
        <f t="shared" si="2"/>
        <v>0</v>
      </c>
      <c r="W31" s="70">
        <f t="shared" si="2"/>
        <v>0</v>
      </c>
      <c r="X31" s="69" t="s">
        <v>58</v>
      </c>
      <c r="Y31" s="22">
        <f>Y3-Y13</f>
        <v>0</v>
      </c>
      <c r="Z31" s="22">
        <f t="shared" ref="Z31:AH31" si="3">Z3-Z13</f>
        <v>0</v>
      </c>
      <c r="AA31" s="22">
        <f t="shared" si="3"/>
        <v>0</v>
      </c>
      <c r="AB31" s="22">
        <f t="shared" si="3"/>
        <v>0</v>
      </c>
      <c r="AC31" s="22">
        <f t="shared" si="3"/>
        <v>0</v>
      </c>
      <c r="AD31" s="22">
        <f t="shared" si="3"/>
        <v>0</v>
      </c>
      <c r="AE31" s="22">
        <f t="shared" si="3"/>
        <v>0</v>
      </c>
      <c r="AF31" s="22">
        <f t="shared" si="3"/>
        <v>0</v>
      </c>
      <c r="AG31" s="22">
        <f t="shared" si="3"/>
        <v>0</v>
      </c>
      <c r="AH31" s="70">
        <f t="shared" si="3"/>
        <v>0</v>
      </c>
    </row>
    <row r="32" spans="1:34" x14ac:dyDescent="0.35">
      <c r="A32" s="55"/>
      <c r="B32" s="54">
        <f t="shared" ref="B32:F40" si="4">B4-B14</f>
        <v>0.36000000000000032</v>
      </c>
      <c r="C32" s="54">
        <f t="shared" si="4"/>
        <v>0.37000000000000011</v>
      </c>
      <c r="D32" s="54">
        <f t="shared" si="4"/>
        <v>0.33999999999999986</v>
      </c>
      <c r="E32" s="54">
        <f t="shared" si="4"/>
        <v>0.33999999999999986</v>
      </c>
      <c r="F32" s="56">
        <f t="shared" si="4"/>
        <v>0.41999999999999993</v>
      </c>
      <c r="G32" s="71"/>
      <c r="H32" s="24">
        <f t="shared" ref="H32:L40" si="5">H4-H14</f>
        <v>1.5199999999999996</v>
      </c>
      <c r="I32" s="24">
        <f t="shared" si="5"/>
        <v>1.4099999999999997</v>
      </c>
      <c r="J32" s="24">
        <f t="shared" si="5"/>
        <v>1.4300000000000002</v>
      </c>
      <c r="K32" s="24">
        <f t="shared" si="5"/>
        <v>1.5</v>
      </c>
      <c r="L32" s="72">
        <f t="shared" si="5"/>
        <v>1.42</v>
      </c>
      <c r="M32" s="71"/>
      <c r="N32" s="22">
        <f t="shared" ref="N32:W40" si="6">N4-N14</f>
        <v>0</v>
      </c>
      <c r="O32" s="22">
        <f t="shared" si="6"/>
        <v>0</v>
      </c>
      <c r="P32" s="22">
        <f t="shared" si="6"/>
        <v>0</v>
      </c>
      <c r="Q32" s="22">
        <f t="shared" si="6"/>
        <v>0</v>
      </c>
      <c r="R32" s="22">
        <f t="shared" si="6"/>
        <v>0</v>
      </c>
      <c r="S32" s="22">
        <f t="shared" si="6"/>
        <v>0</v>
      </c>
      <c r="T32" s="22">
        <f t="shared" si="6"/>
        <v>0</v>
      </c>
      <c r="U32" s="22">
        <f t="shared" si="6"/>
        <v>0</v>
      </c>
      <c r="V32" s="22">
        <f t="shared" si="6"/>
        <v>0</v>
      </c>
      <c r="W32" s="70">
        <f t="shared" si="6"/>
        <v>0</v>
      </c>
      <c r="X32" s="71"/>
      <c r="Y32" s="22">
        <f t="shared" ref="Y32:AH40" si="7">Y4-Y14</f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0</v>
      </c>
      <c r="AE32" s="22">
        <f t="shared" si="7"/>
        <v>0</v>
      </c>
      <c r="AF32" s="22">
        <f t="shared" si="7"/>
        <v>0</v>
      </c>
      <c r="AG32" s="22">
        <f t="shared" si="7"/>
        <v>0</v>
      </c>
      <c r="AH32" s="70">
        <f t="shared" si="7"/>
        <v>0</v>
      </c>
    </row>
    <row r="33" spans="1:34" x14ac:dyDescent="0.35">
      <c r="A33" s="55"/>
      <c r="B33" s="54">
        <f t="shared" si="4"/>
        <v>0.33000000000000007</v>
      </c>
      <c r="C33" s="54">
        <f t="shared" si="4"/>
        <v>0.33999999999999986</v>
      </c>
      <c r="D33" s="54">
        <f t="shared" si="4"/>
        <v>0.33999999999999986</v>
      </c>
      <c r="E33" s="54">
        <f t="shared" si="4"/>
        <v>0.40000000000000036</v>
      </c>
      <c r="F33" s="56">
        <f t="shared" si="4"/>
        <v>0.46999999999999975</v>
      </c>
      <c r="G33" s="71"/>
      <c r="H33" s="24">
        <f t="shared" si="5"/>
        <v>1.4699999999999998</v>
      </c>
      <c r="I33" s="24">
        <f t="shared" si="5"/>
        <v>1.3800000000000003</v>
      </c>
      <c r="J33" s="24">
        <f t="shared" si="5"/>
        <v>1.5200000000000005</v>
      </c>
      <c r="K33" s="24">
        <f t="shared" si="5"/>
        <v>1.5300000000000002</v>
      </c>
      <c r="L33" s="72">
        <f t="shared" si="5"/>
        <v>1.4900000000000002</v>
      </c>
      <c r="M33" s="71"/>
      <c r="N33" s="22">
        <f t="shared" si="6"/>
        <v>0</v>
      </c>
      <c r="O33" s="22">
        <f t="shared" si="6"/>
        <v>0</v>
      </c>
      <c r="P33" s="22">
        <f t="shared" si="6"/>
        <v>0</v>
      </c>
      <c r="Q33" s="22">
        <f t="shared" si="6"/>
        <v>0</v>
      </c>
      <c r="R33" s="22">
        <f t="shared" si="6"/>
        <v>0</v>
      </c>
      <c r="S33" s="22">
        <f t="shared" si="6"/>
        <v>0</v>
      </c>
      <c r="T33" s="22">
        <f t="shared" si="6"/>
        <v>0</v>
      </c>
      <c r="U33" s="22">
        <f t="shared" si="6"/>
        <v>0</v>
      </c>
      <c r="V33" s="22">
        <f t="shared" si="6"/>
        <v>0</v>
      </c>
      <c r="W33" s="70">
        <f t="shared" si="6"/>
        <v>0</v>
      </c>
      <c r="X33" s="71"/>
      <c r="Y33" s="22">
        <f t="shared" si="7"/>
        <v>0</v>
      </c>
      <c r="Z33" s="22">
        <f t="shared" si="7"/>
        <v>0</v>
      </c>
      <c r="AA33" s="22">
        <f t="shared" si="7"/>
        <v>0</v>
      </c>
      <c r="AB33" s="22">
        <f t="shared" si="7"/>
        <v>0</v>
      </c>
      <c r="AC33" s="22">
        <f t="shared" si="7"/>
        <v>0</v>
      </c>
      <c r="AD33" s="22">
        <f t="shared" si="7"/>
        <v>0</v>
      </c>
      <c r="AE33" s="22">
        <f t="shared" si="7"/>
        <v>0</v>
      </c>
      <c r="AF33" s="22">
        <f t="shared" si="7"/>
        <v>0</v>
      </c>
      <c r="AG33" s="22">
        <f t="shared" si="7"/>
        <v>0</v>
      </c>
      <c r="AH33" s="70">
        <f t="shared" si="7"/>
        <v>0</v>
      </c>
    </row>
    <row r="34" spans="1:34" x14ac:dyDescent="0.35">
      <c r="A34" s="55"/>
      <c r="B34" s="54">
        <f t="shared" si="4"/>
        <v>0.40999999999999925</v>
      </c>
      <c r="C34" s="54">
        <f t="shared" si="4"/>
        <v>0.35000000000000053</v>
      </c>
      <c r="D34" s="54">
        <f t="shared" si="4"/>
        <v>0.3199999999999994</v>
      </c>
      <c r="E34" s="54">
        <f t="shared" si="4"/>
        <v>0.35999999999999943</v>
      </c>
      <c r="F34" s="56">
        <f t="shared" si="4"/>
        <v>0.35000000000000053</v>
      </c>
      <c r="G34" s="71"/>
      <c r="H34" s="24">
        <f t="shared" si="5"/>
        <v>1.3899999999999997</v>
      </c>
      <c r="I34" s="24">
        <f t="shared" si="5"/>
        <v>1.4399999999999995</v>
      </c>
      <c r="J34" s="24">
        <f t="shared" si="5"/>
        <v>1.5099999999999998</v>
      </c>
      <c r="K34" s="24">
        <f t="shared" si="5"/>
        <v>1.5399999999999996</v>
      </c>
      <c r="L34" s="72">
        <f t="shared" si="5"/>
        <v>1.4499999999999997</v>
      </c>
      <c r="M34" s="71"/>
      <c r="N34" s="22">
        <f t="shared" si="6"/>
        <v>0</v>
      </c>
      <c r="O34" s="22">
        <f t="shared" si="6"/>
        <v>0</v>
      </c>
      <c r="P34" s="22">
        <f t="shared" si="6"/>
        <v>0</v>
      </c>
      <c r="Q34" s="22">
        <f t="shared" si="6"/>
        <v>0</v>
      </c>
      <c r="R34" s="22">
        <f t="shared" si="6"/>
        <v>0</v>
      </c>
      <c r="S34" s="22">
        <f t="shared" si="6"/>
        <v>0</v>
      </c>
      <c r="T34" s="22">
        <f t="shared" si="6"/>
        <v>0</v>
      </c>
      <c r="U34" s="22">
        <f t="shared" si="6"/>
        <v>0</v>
      </c>
      <c r="V34" s="22">
        <f t="shared" si="6"/>
        <v>0</v>
      </c>
      <c r="W34" s="70">
        <f t="shared" si="6"/>
        <v>0</v>
      </c>
      <c r="X34" s="71"/>
      <c r="Y34" s="22">
        <f t="shared" si="7"/>
        <v>0</v>
      </c>
      <c r="Z34" s="22">
        <f t="shared" si="7"/>
        <v>0</v>
      </c>
      <c r="AA34" s="22">
        <f t="shared" si="7"/>
        <v>0</v>
      </c>
      <c r="AB34" s="22">
        <f t="shared" si="7"/>
        <v>0</v>
      </c>
      <c r="AC34" s="22">
        <f t="shared" si="7"/>
        <v>0</v>
      </c>
      <c r="AD34" s="22">
        <f t="shared" si="7"/>
        <v>0</v>
      </c>
      <c r="AE34" s="22">
        <f t="shared" si="7"/>
        <v>0</v>
      </c>
      <c r="AF34" s="22">
        <f t="shared" si="7"/>
        <v>0</v>
      </c>
      <c r="AG34" s="22">
        <f t="shared" si="7"/>
        <v>0</v>
      </c>
      <c r="AH34" s="70">
        <f t="shared" si="7"/>
        <v>0</v>
      </c>
    </row>
    <row r="35" spans="1:34" x14ac:dyDescent="0.35">
      <c r="A35" s="55"/>
      <c r="B35" s="54">
        <f t="shared" si="4"/>
        <v>0.39000000000000057</v>
      </c>
      <c r="C35" s="54">
        <f t="shared" si="4"/>
        <v>0.36000000000000032</v>
      </c>
      <c r="D35" s="54">
        <f t="shared" si="4"/>
        <v>0.41000000000000014</v>
      </c>
      <c r="E35" s="54">
        <f t="shared" si="4"/>
        <v>0.37000000000000011</v>
      </c>
      <c r="F35" s="56">
        <f t="shared" si="4"/>
        <v>0.37000000000000011</v>
      </c>
      <c r="G35" s="71"/>
      <c r="H35" s="24">
        <f t="shared" si="5"/>
        <v>1.3600000000000003</v>
      </c>
      <c r="I35" s="24">
        <f t="shared" si="5"/>
        <v>1.44</v>
      </c>
      <c r="J35" s="24">
        <f t="shared" si="5"/>
        <v>1.4899999999999998</v>
      </c>
      <c r="K35" s="24">
        <f t="shared" si="5"/>
        <v>1.48</v>
      </c>
      <c r="L35" s="72">
        <f t="shared" si="5"/>
        <v>1.4699999999999998</v>
      </c>
      <c r="M35" s="71"/>
      <c r="N35" s="22">
        <f t="shared" si="6"/>
        <v>0</v>
      </c>
      <c r="O35" s="22">
        <f t="shared" si="6"/>
        <v>0</v>
      </c>
      <c r="P35" s="22">
        <f t="shared" si="6"/>
        <v>0</v>
      </c>
      <c r="Q35" s="22">
        <f t="shared" si="6"/>
        <v>0</v>
      </c>
      <c r="R35" s="22">
        <f t="shared" si="6"/>
        <v>0</v>
      </c>
      <c r="S35" s="22">
        <f t="shared" si="6"/>
        <v>0</v>
      </c>
      <c r="T35" s="22">
        <f t="shared" si="6"/>
        <v>0</v>
      </c>
      <c r="U35" s="22">
        <f t="shared" si="6"/>
        <v>0</v>
      </c>
      <c r="V35" s="22">
        <f t="shared" si="6"/>
        <v>0</v>
      </c>
      <c r="W35" s="70">
        <f t="shared" si="6"/>
        <v>0</v>
      </c>
      <c r="X35" s="71"/>
      <c r="Y35" s="22">
        <f t="shared" si="7"/>
        <v>0</v>
      </c>
      <c r="Z35" s="22">
        <f t="shared" si="7"/>
        <v>0</v>
      </c>
      <c r="AA35" s="22">
        <f t="shared" si="7"/>
        <v>0</v>
      </c>
      <c r="AB35" s="22">
        <f t="shared" si="7"/>
        <v>0</v>
      </c>
      <c r="AC35" s="22">
        <f t="shared" si="7"/>
        <v>0</v>
      </c>
      <c r="AD35" s="22">
        <f t="shared" si="7"/>
        <v>0</v>
      </c>
      <c r="AE35" s="22">
        <f t="shared" si="7"/>
        <v>0</v>
      </c>
      <c r="AF35" s="22">
        <f t="shared" si="7"/>
        <v>0</v>
      </c>
      <c r="AG35" s="22">
        <f t="shared" si="7"/>
        <v>0</v>
      </c>
      <c r="AH35" s="70">
        <f t="shared" si="7"/>
        <v>0</v>
      </c>
    </row>
    <row r="36" spans="1:34" x14ac:dyDescent="0.35">
      <c r="A36" s="55" t="s">
        <v>53</v>
      </c>
      <c r="B36" s="54">
        <f t="shared" si="4"/>
        <v>0.41000000000000014</v>
      </c>
      <c r="C36" s="54">
        <f t="shared" si="4"/>
        <v>0.41000000000000014</v>
      </c>
      <c r="D36" s="54">
        <f t="shared" si="4"/>
        <v>0.41999999999999993</v>
      </c>
      <c r="E36" s="54">
        <f t="shared" si="4"/>
        <v>0.37999999999999989</v>
      </c>
      <c r="F36" s="56">
        <f t="shared" si="4"/>
        <v>0.37999999999999989</v>
      </c>
      <c r="G36" s="71" t="s">
        <v>55</v>
      </c>
      <c r="H36" s="24">
        <f t="shared" si="5"/>
        <v>1.0700000000000003</v>
      </c>
      <c r="I36" s="24">
        <f t="shared" si="5"/>
        <v>1.0499999999999998</v>
      </c>
      <c r="J36" s="24">
        <f t="shared" si="5"/>
        <v>1.1999999999999993</v>
      </c>
      <c r="K36" s="24">
        <f t="shared" si="5"/>
        <v>1.0499999999999998</v>
      </c>
      <c r="L36" s="72">
        <f t="shared" si="5"/>
        <v>1.1399999999999997</v>
      </c>
      <c r="M36" s="71" t="s">
        <v>57</v>
      </c>
      <c r="N36" s="22">
        <f t="shared" si="6"/>
        <v>0</v>
      </c>
      <c r="O36" s="22">
        <f t="shared" si="6"/>
        <v>0</v>
      </c>
      <c r="P36" s="22">
        <f t="shared" si="6"/>
        <v>0</v>
      </c>
      <c r="Q36" s="22">
        <f t="shared" si="6"/>
        <v>0</v>
      </c>
      <c r="R36" s="22">
        <f t="shared" si="6"/>
        <v>0</v>
      </c>
      <c r="S36" s="22">
        <f t="shared" si="6"/>
        <v>0</v>
      </c>
      <c r="T36" s="22">
        <f t="shared" si="6"/>
        <v>0</v>
      </c>
      <c r="U36" s="22">
        <f t="shared" si="6"/>
        <v>0</v>
      </c>
      <c r="V36" s="22">
        <f t="shared" si="6"/>
        <v>0</v>
      </c>
      <c r="W36" s="70">
        <f t="shared" si="6"/>
        <v>0</v>
      </c>
      <c r="X36" s="71" t="s">
        <v>59</v>
      </c>
      <c r="Y36" s="22">
        <f t="shared" si="7"/>
        <v>0</v>
      </c>
      <c r="Z36" s="22">
        <f t="shared" si="7"/>
        <v>0</v>
      </c>
      <c r="AA36" s="22">
        <f t="shared" si="7"/>
        <v>0</v>
      </c>
      <c r="AB36" s="22">
        <f t="shared" si="7"/>
        <v>0</v>
      </c>
      <c r="AC36" s="22">
        <f t="shared" si="7"/>
        <v>0</v>
      </c>
      <c r="AD36" s="22">
        <f t="shared" si="7"/>
        <v>0</v>
      </c>
      <c r="AE36" s="22">
        <f t="shared" si="7"/>
        <v>0</v>
      </c>
      <c r="AF36" s="22">
        <f t="shared" si="7"/>
        <v>0</v>
      </c>
      <c r="AG36" s="22">
        <f t="shared" si="7"/>
        <v>0</v>
      </c>
      <c r="AH36" s="70">
        <f t="shared" si="7"/>
        <v>0</v>
      </c>
    </row>
    <row r="37" spans="1:34" x14ac:dyDescent="0.35">
      <c r="A37" s="55"/>
      <c r="B37" s="54">
        <f t="shared" si="4"/>
        <v>0.44000000000000039</v>
      </c>
      <c r="C37" s="54">
        <f t="shared" si="4"/>
        <v>0.34999999999999964</v>
      </c>
      <c r="D37" s="54">
        <f t="shared" si="4"/>
        <v>0.41000000000000014</v>
      </c>
      <c r="E37" s="54">
        <f t="shared" si="4"/>
        <v>0.42999999999999972</v>
      </c>
      <c r="F37" s="56">
        <f t="shared" si="4"/>
        <v>0.4300000000000006</v>
      </c>
      <c r="G37" s="71"/>
      <c r="H37" s="24">
        <f t="shared" si="5"/>
        <v>1.17</v>
      </c>
      <c r="I37" s="24">
        <f t="shared" si="5"/>
        <v>1.1200000000000001</v>
      </c>
      <c r="J37" s="24">
        <f t="shared" si="5"/>
        <v>1.1899999999999995</v>
      </c>
      <c r="K37" s="24">
        <f t="shared" si="5"/>
        <v>1.1499999999999995</v>
      </c>
      <c r="L37" s="72">
        <f t="shared" si="5"/>
        <v>1.1999999999999993</v>
      </c>
      <c r="M37" s="71"/>
      <c r="N37" s="22">
        <f t="shared" si="6"/>
        <v>0</v>
      </c>
      <c r="O37" s="22">
        <f t="shared" si="6"/>
        <v>0</v>
      </c>
      <c r="P37" s="22">
        <f t="shared" si="6"/>
        <v>0</v>
      </c>
      <c r="Q37" s="22">
        <f t="shared" si="6"/>
        <v>0</v>
      </c>
      <c r="R37" s="22">
        <f t="shared" si="6"/>
        <v>0</v>
      </c>
      <c r="S37" s="22">
        <f t="shared" si="6"/>
        <v>0</v>
      </c>
      <c r="T37" s="22">
        <f t="shared" si="6"/>
        <v>0</v>
      </c>
      <c r="U37" s="22">
        <f t="shared" si="6"/>
        <v>0</v>
      </c>
      <c r="V37" s="22">
        <f t="shared" si="6"/>
        <v>0</v>
      </c>
      <c r="W37" s="70">
        <f t="shared" si="6"/>
        <v>0</v>
      </c>
      <c r="X37" s="71"/>
      <c r="Y37" s="22">
        <f t="shared" si="7"/>
        <v>0</v>
      </c>
      <c r="Z37" s="22">
        <f t="shared" si="7"/>
        <v>0</v>
      </c>
      <c r="AA37" s="22">
        <f t="shared" si="7"/>
        <v>0</v>
      </c>
      <c r="AB37" s="22">
        <f t="shared" si="7"/>
        <v>0</v>
      </c>
      <c r="AC37" s="22">
        <f t="shared" si="7"/>
        <v>0</v>
      </c>
      <c r="AD37" s="22">
        <f t="shared" si="7"/>
        <v>0</v>
      </c>
      <c r="AE37" s="22">
        <f t="shared" si="7"/>
        <v>0</v>
      </c>
      <c r="AF37" s="22">
        <f t="shared" si="7"/>
        <v>0</v>
      </c>
      <c r="AG37" s="22">
        <f t="shared" si="7"/>
        <v>0</v>
      </c>
      <c r="AH37" s="70">
        <f t="shared" si="7"/>
        <v>0</v>
      </c>
    </row>
    <row r="38" spans="1:34" x14ac:dyDescent="0.35">
      <c r="A38" s="55"/>
      <c r="B38" s="54">
        <f t="shared" si="4"/>
        <v>0.37000000000000011</v>
      </c>
      <c r="C38" s="54">
        <f t="shared" si="4"/>
        <v>0.37000000000000011</v>
      </c>
      <c r="D38" s="54">
        <f t="shared" si="4"/>
        <v>0.39999999999999947</v>
      </c>
      <c r="E38" s="54">
        <f t="shared" si="4"/>
        <v>0.33999999999999986</v>
      </c>
      <c r="F38" s="56">
        <f t="shared" si="4"/>
        <v>0.42999999999999972</v>
      </c>
      <c r="G38" s="71"/>
      <c r="H38" s="24">
        <f t="shared" si="5"/>
        <v>1.0499999999999998</v>
      </c>
      <c r="I38" s="24">
        <f t="shared" si="5"/>
        <v>1.1499999999999999</v>
      </c>
      <c r="J38" s="24">
        <f t="shared" si="5"/>
        <v>1.2000000000000002</v>
      </c>
      <c r="K38" s="24">
        <f t="shared" si="5"/>
        <v>1.1499999999999995</v>
      </c>
      <c r="L38" s="72">
        <f t="shared" si="5"/>
        <v>1.1499999999999995</v>
      </c>
      <c r="M38" s="71"/>
      <c r="N38" s="22">
        <f t="shared" si="6"/>
        <v>0</v>
      </c>
      <c r="O38" s="22">
        <f t="shared" si="6"/>
        <v>0</v>
      </c>
      <c r="P38" s="22">
        <f t="shared" si="6"/>
        <v>0</v>
      </c>
      <c r="Q38" s="22">
        <f t="shared" si="6"/>
        <v>0</v>
      </c>
      <c r="R38" s="22">
        <f t="shared" si="6"/>
        <v>0</v>
      </c>
      <c r="S38" s="22">
        <f t="shared" si="6"/>
        <v>0</v>
      </c>
      <c r="T38" s="22">
        <f t="shared" si="6"/>
        <v>0</v>
      </c>
      <c r="U38" s="22">
        <f t="shared" si="6"/>
        <v>0</v>
      </c>
      <c r="V38" s="22">
        <f t="shared" si="6"/>
        <v>0</v>
      </c>
      <c r="W38" s="70">
        <f t="shared" si="6"/>
        <v>0</v>
      </c>
      <c r="X38" s="71"/>
      <c r="Y38" s="22">
        <f t="shared" si="7"/>
        <v>0</v>
      </c>
      <c r="Z38" s="22">
        <f t="shared" si="7"/>
        <v>0</v>
      </c>
      <c r="AA38" s="22">
        <f t="shared" si="7"/>
        <v>0</v>
      </c>
      <c r="AB38" s="22">
        <f t="shared" si="7"/>
        <v>0</v>
      </c>
      <c r="AC38" s="22">
        <f t="shared" si="7"/>
        <v>0</v>
      </c>
      <c r="AD38" s="22">
        <f t="shared" si="7"/>
        <v>0</v>
      </c>
      <c r="AE38" s="22">
        <f t="shared" si="7"/>
        <v>0</v>
      </c>
      <c r="AF38" s="22">
        <f t="shared" si="7"/>
        <v>0</v>
      </c>
      <c r="AG38" s="22">
        <f t="shared" si="7"/>
        <v>0</v>
      </c>
      <c r="AH38" s="70">
        <f t="shared" si="7"/>
        <v>0</v>
      </c>
    </row>
    <row r="39" spans="1:34" x14ac:dyDescent="0.35">
      <c r="A39" s="55"/>
      <c r="B39" s="54">
        <f t="shared" si="4"/>
        <v>0.38999999999999968</v>
      </c>
      <c r="C39" s="54">
        <f t="shared" si="4"/>
        <v>0.28000000000000025</v>
      </c>
      <c r="D39" s="54">
        <f t="shared" si="4"/>
        <v>0.42999999999999972</v>
      </c>
      <c r="E39" s="54">
        <f t="shared" si="4"/>
        <v>0.40000000000000036</v>
      </c>
      <c r="F39" s="56">
        <f t="shared" si="4"/>
        <v>0.44999999999999929</v>
      </c>
      <c r="G39" s="71"/>
      <c r="H39" s="24">
        <f t="shared" si="5"/>
        <v>1.1600000000000001</v>
      </c>
      <c r="I39" s="24">
        <f t="shared" si="5"/>
        <v>1.1400000000000001</v>
      </c>
      <c r="J39" s="24">
        <f t="shared" si="5"/>
        <v>1.1200000000000001</v>
      </c>
      <c r="K39" s="24">
        <f t="shared" si="5"/>
        <v>1.2000000000000002</v>
      </c>
      <c r="L39" s="72">
        <f t="shared" si="5"/>
        <v>1.1600000000000001</v>
      </c>
      <c r="M39" s="71"/>
      <c r="N39" s="22">
        <f t="shared" si="6"/>
        <v>0</v>
      </c>
      <c r="O39" s="22">
        <f t="shared" si="6"/>
        <v>0</v>
      </c>
      <c r="P39" s="22">
        <f t="shared" si="6"/>
        <v>0</v>
      </c>
      <c r="Q39" s="22">
        <f t="shared" si="6"/>
        <v>0</v>
      </c>
      <c r="R39" s="22">
        <f t="shared" si="6"/>
        <v>0</v>
      </c>
      <c r="S39" s="22">
        <f t="shared" si="6"/>
        <v>0</v>
      </c>
      <c r="T39" s="22">
        <f t="shared" si="6"/>
        <v>0</v>
      </c>
      <c r="U39" s="22">
        <f t="shared" si="6"/>
        <v>0</v>
      </c>
      <c r="V39" s="22">
        <f t="shared" si="6"/>
        <v>0</v>
      </c>
      <c r="W39" s="70">
        <f t="shared" si="6"/>
        <v>0</v>
      </c>
      <c r="X39" s="71"/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70">
        <f t="shared" si="7"/>
        <v>0</v>
      </c>
    </row>
    <row r="40" spans="1:34" ht="17.25" thickBot="1" x14ac:dyDescent="0.4">
      <c r="A40" s="57"/>
      <c r="B40" s="58">
        <f t="shared" si="4"/>
        <v>0.33000000000000007</v>
      </c>
      <c r="C40" s="58">
        <f t="shared" si="4"/>
        <v>0.40000000000000036</v>
      </c>
      <c r="D40" s="58">
        <f t="shared" si="4"/>
        <v>0.39000000000000057</v>
      </c>
      <c r="E40" s="58">
        <f t="shared" si="4"/>
        <v>0.34999999999999964</v>
      </c>
      <c r="F40" s="59">
        <f t="shared" si="4"/>
        <v>0.29999999999999982</v>
      </c>
      <c r="G40" s="73"/>
      <c r="H40" s="36">
        <f t="shared" si="5"/>
        <v>1.17</v>
      </c>
      <c r="I40" s="36">
        <f t="shared" si="5"/>
        <v>1.2200000000000002</v>
      </c>
      <c r="J40" s="36">
        <f t="shared" si="5"/>
        <v>1.1899999999999995</v>
      </c>
      <c r="K40" s="36">
        <f t="shared" si="5"/>
        <v>1.0699999999999994</v>
      </c>
      <c r="L40" s="74">
        <f t="shared" si="5"/>
        <v>0.96</v>
      </c>
      <c r="M40" s="73"/>
      <c r="N40" s="36">
        <f t="shared" si="6"/>
        <v>0</v>
      </c>
      <c r="O40" s="36">
        <f t="shared" si="6"/>
        <v>0</v>
      </c>
      <c r="P40" s="36">
        <f t="shared" si="6"/>
        <v>0</v>
      </c>
      <c r="Q40" s="36">
        <f t="shared" si="6"/>
        <v>0</v>
      </c>
      <c r="R40" s="36">
        <f t="shared" si="6"/>
        <v>0</v>
      </c>
      <c r="S40" s="36">
        <f t="shared" si="6"/>
        <v>0</v>
      </c>
      <c r="T40" s="36">
        <f t="shared" si="6"/>
        <v>0</v>
      </c>
      <c r="U40" s="36">
        <f t="shared" si="6"/>
        <v>0</v>
      </c>
      <c r="V40" s="36">
        <f t="shared" si="6"/>
        <v>0</v>
      </c>
      <c r="W40" s="74">
        <f t="shared" si="6"/>
        <v>0</v>
      </c>
      <c r="X40" s="73"/>
      <c r="Y40" s="36">
        <f t="shared" si="7"/>
        <v>0</v>
      </c>
      <c r="Z40" s="36">
        <f t="shared" si="7"/>
        <v>0</v>
      </c>
      <c r="AA40" s="36">
        <f t="shared" si="7"/>
        <v>0</v>
      </c>
      <c r="AB40" s="36">
        <f t="shared" si="7"/>
        <v>0</v>
      </c>
      <c r="AC40" s="36">
        <f t="shared" si="7"/>
        <v>0</v>
      </c>
      <c r="AD40" s="36">
        <f t="shared" si="7"/>
        <v>0</v>
      </c>
      <c r="AE40" s="36">
        <f t="shared" si="7"/>
        <v>0</v>
      </c>
      <c r="AF40" s="36">
        <f t="shared" si="7"/>
        <v>0</v>
      </c>
      <c r="AG40" s="36">
        <f t="shared" si="7"/>
        <v>0</v>
      </c>
      <c r="AH40" s="74">
        <f t="shared" si="7"/>
        <v>0</v>
      </c>
    </row>
    <row r="41" spans="1:34" ht="17.25" thickTop="1" x14ac:dyDescent="0.35">
      <c r="A41" s="82" t="s">
        <v>65</v>
      </c>
      <c r="B41" s="60">
        <f>AVERAGE(B31:F35)</f>
        <v>0.37760000000000005</v>
      </c>
      <c r="C41" s="64" t="s">
        <v>51</v>
      </c>
      <c r="D41" s="60">
        <f>MAX(B31:F35)-MIN(B31:F35)</f>
        <v>0.15000000000000036</v>
      </c>
      <c r="E41" s="64" t="s">
        <v>50</v>
      </c>
      <c r="F41" s="61">
        <f>B41/(0.975/E26)</f>
        <v>0.65837948717948735</v>
      </c>
      <c r="G41" s="82" t="s">
        <v>65</v>
      </c>
      <c r="H41" s="60">
        <f>AVERAGE(H31:L35)</f>
        <v>1.4559999999999997</v>
      </c>
      <c r="I41" s="64" t="s">
        <v>51</v>
      </c>
      <c r="J41" s="60">
        <f>MAX(H31:L35)-MIN(H31:L35)</f>
        <v>0.18999999999999995</v>
      </c>
      <c r="K41" s="64" t="s">
        <v>50</v>
      </c>
      <c r="L41" s="61">
        <f>H41/(1.944/K26)</f>
        <v>1.0485596707818927</v>
      </c>
      <c r="M41" s="82" t="s">
        <v>65</v>
      </c>
      <c r="N41" s="60">
        <f>AVERAGE(N31:W35)</f>
        <v>0</v>
      </c>
      <c r="O41" s="64" t="s">
        <v>51</v>
      </c>
      <c r="P41" s="60">
        <f>MAX(N31:W35)-MIN(N31:W35)</f>
        <v>0</v>
      </c>
      <c r="Q41" s="64" t="s">
        <v>50</v>
      </c>
      <c r="R41" s="78">
        <f>N41/(0.975/Q26)</f>
        <v>0</v>
      </c>
      <c r="S41" s="79" t="s">
        <v>60</v>
      </c>
      <c r="T41" s="80">
        <f>1-(P41/2*N41)</f>
        <v>1</v>
      </c>
      <c r="U41" s="84" t="s">
        <v>62</v>
      </c>
      <c r="V41" s="86">
        <f>MAX(N31:W40)-MIN(N31:W40)</f>
        <v>0</v>
      </c>
      <c r="W41" s="152"/>
      <c r="X41" s="82" t="s">
        <v>65</v>
      </c>
      <c r="Y41" s="60">
        <f>AVERAGE(Y31:AH35)</f>
        <v>0</v>
      </c>
      <c r="Z41" s="64" t="s">
        <v>51</v>
      </c>
      <c r="AA41" s="60">
        <f>MAX(Y31:AH35)-MIN(Y31:AH35)</f>
        <v>0</v>
      </c>
      <c r="AB41" s="64" t="s">
        <v>50</v>
      </c>
      <c r="AC41" s="78">
        <f>Y41/(3.13/AB26)</f>
        <v>0</v>
      </c>
      <c r="AD41" s="79" t="s">
        <v>60</v>
      </c>
      <c r="AE41" s="80">
        <f>1-(AA41/2*Y41)</f>
        <v>1</v>
      </c>
      <c r="AF41" s="84" t="s">
        <v>62</v>
      </c>
      <c r="AG41" s="86">
        <f>MAX(Y31:AH40)-MIN(Y31:AH40)</f>
        <v>0</v>
      </c>
      <c r="AH41" s="152"/>
    </row>
    <row r="42" spans="1:34" ht="17.25" thickBot="1" x14ac:dyDescent="0.4">
      <c r="A42" s="83" t="s">
        <v>64</v>
      </c>
      <c r="B42" s="62">
        <f>AVERAGE(B37:F40)</f>
        <v>0.38449999999999995</v>
      </c>
      <c r="C42" s="65" t="s">
        <v>51</v>
      </c>
      <c r="D42" s="62">
        <f>MAX(B36:F40)-MIN(B36:F40)</f>
        <v>0.16999999999999904</v>
      </c>
      <c r="E42" s="65" t="s">
        <v>50</v>
      </c>
      <c r="F42" s="63">
        <f>B42/(0.975/E26)</f>
        <v>0.67041025641025642</v>
      </c>
      <c r="G42" s="83" t="s">
        <v>64</v>
      </c>
      <c r="H42" s="62">
        <f>AVERAGE(H37:L40)</f>
        <v>1.1459999999999997</v>
      </c>
      <c r="I42" s="65" t="s">
        <v>51</v>
      </c>
      <c r="J42" s="62">
        <f>MAX(H36:L40)-MIN(H36:L40)</f>
        <v>0.26000000000000023</v>
      </c>
      <c r="K42" s="65" t="s">
        <v>50</v>
      </c>
      <c r="L42" s="63">
        <f>H42/(1.944/K26)</f>
        <v>0.8253086419753084</v>
      </c>
      <c r="M42" s="83" t="s">
        <v>64</v>
      </c>
      <c r="N42" s="62">
        <f>AVERAGE(N37:W40)</f>
        <v>0</v>
      </c>
      <c r="O42" s="65" t="s">
        <v>51</v>
      </c>
      <c r="P42" s="62">
        <f>MAX(N36:W40)-MIN(N36:W40)</f>
        <v>0</v>
      </c>
      <c r="Q42" s="65" t="s">
        <v>50</v>
      </c>
      <c r="R42" s="75">
        <f>N42/(0.975/Q26)</f>
        <v>0</v>
      </c>
      <c r="S42" s="76" t="s">
        <v>60</v>
      </c>
      <c r="T42" s="81">
        <f>1-(P42/2*N42)</f>
        <v>1</v>
      </c>
      <c r="U42" s="85" t="s">
        <v>63</v>
      </c>
      <c r="V42" s="87">
        <f>1-(V41/2*AVERAGE(N41:N42))</f>
        <v>1</v>
      </c>
      <c r="W42" s="153"/>
      <c r="X42" s="83" t="s">
        <v>64</v>
      </c>
      <c r="Y42" s="62">
        <f>AVERAGE(Y37:AH40)</f>
        <v>0</v>
      </c>
      <c r="Z42" s="65" t="s">
        <v>51</v>
      </c>
      <c r="AA42" s="62">
        <f>MAX(Y36:AH40)-MIN(Y36:AH40)</f>
        <v>0</v>
      </c>
      <c r="AB42" s="65" t="s">
        <v>50</v>
      </c>
      <c r="AC42" s="75">
        <f>Y42/(3.13/AB26)</f>
        <v>0</v>
      </c>
      <c r="AD42" s="76" t="s">
        <v>60</v>
      </c>
      <c r="AE42" s="81">
        <f>1-(AA42/2*Y42)</f>
        <v>1</v>
      </c>
      <c r="AF42" s="85" t="s">
        <v>63</v>
      </c>
      <c r="AG42" s="87">
        <f>1-(AG41/2*AVERAGE(Y41:Y42))</f>
        <v>1</v>
      </c>
      <c r="AH42" s="153"/>
    </row>
    <row r="43" spans="1:34" x14ac:dyDescent="0.35">
      <c r="A43" s="52"/>
      <c r="B43" s="32"/>
      <c r="C43" s="32"/>
      <c r="D43" s="32"/>
      <c r="E43" s="32"/>
      <c r="F43" s="32"/>
      <c r="G43" s="52"/>
      <c r="H43" s="32"/>
      <c r="I43" s="53"/>
      <c r="J43" s="53"/>
      <c r="K43" s="53"/>
      <c r="L43" s="53"/>
      <c r="M43" s="5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5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13" type="noConversion"/>
  <conditionalFormatting sqref="E25">
    <cfRule type="cellIs" dxfId="313" priority="7" operator="notBetween">
      <formula>0.2</formula>
      <formula>0.404</formula>
    </cfRule>
  </conditionalFormatting>
  <conditionalFormatting sqref="E27">
    <cfRule type="cellIs" dxfId="312" priority="8" operator="notBetween">
      <formula>0.38</formula>
      <formula>0.72</formula>
    </cfRule>
  </conditionalFormatting>
  <conditionalFormatting sqref="K25">
    <cfRule type="cellIs" dxfId="311" priority="6" operator="notBetween">
      <formula>0.77</formula>
      <formula>0.91</formula>
    </cfRule>
  </conditionalFormatting>
  <conditionalFormatting sqref="K27">
    <cfRule type="cellIs" dxfId="310" priority="5" operator="notBetween">
      <formula>0.68</formula>
      <formula>0.82</formula>
    </cfRule>
  </conditionalFormatting>
  <conditionalFormatting sqref="Q25">
    <cfRule type="cellIs" dxfId="309" priority="3" operator="notBetween">
      <formula>0.77</formula>
      <formula>0.91</formula>
    </cfRule>
  </conditionalFormatting>
  <conditionalFormatting sqref="Q27:R27">
    <cfRule type="cellIs" dxfId="308" priority="2" operator="notBetween">
      <formula>0.38</formula>
      <formula>0.72</formula>
    </cfRule>
  </conditionalFormatting>
  <conditionalFormatting sqref="AB25">
    <cfRule type="cellIs" dxfId="307" priority="4" operator="notBetween">
      <formula>0.77</formula>
      <formula>0.91</formula>
    </cfRule>
  </conditionalFormatting>
  <conditionalFormatting sqref="AB27:AC27">
    <cfRule type="cellIs" dxfId="306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8D74-43D6-4F42-AAD7-9D23209BA232}">
  <dimension ref="A1:R45"/>
  <sheetViews>
    <sheetView zoomScale="115" zoomScaleNormal="115" workbookViewId="0">
      <selection activeCell="H2" sqref="H2:L21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5.15</v>
      </c>
      <c r="C2" s="20">
        <v>5.1100000000000003</v>
      </c>
      <c r="D2" s="20">
        <v>5.29</v>
      </c>
      <c r="E2" s="20">
        <v>5.29</v>
      </c>
      <c r="F2" s="30">
        <v>5.3</v>
      </c>
      <c r="G2" s="23" t="s">
        <v>3</v>
      </c>
      <c r="H2" s="20">
        <v>5.0599999999999996</v>
      </c>
      <c r="I2" s="20">
        <v>5.0599999999999996</v>
      </c>
      <c r="J2" s="20">
        <v>5.29</v>
      </c>
      <c r="K2" s="20">
        <v>5.33</v>
      </c>
      <c r="L2" s="30">
        <v>5.18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5.13</v>
      </c>
      <c r="C3" s="11">
        <v>5.14</v>
      </c>
      <c r="D3" s="11">
        <v>5.29</v>
      </c>
      <c r="E3" s="11">
        <v>5.32</v>
      </c>
      <c r="F3" s="29">
        <v>5.33</v>
      </c>
      <c r="G3" s="25"/>
      <c r="H3" s="20">
        <v>5.22</v>
      </c>
      <c r="I3" s="11">
        <v>5.14</v>
      </c>
      <c r="J3" s="11">
        <v>5.29</v>
      </c>
      <c r="K3" s="11">
        <v>5.29</v>
      </c>
      <c r="L3" s="29">
        <v>5.29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5.16</v>
      </c>
      <c r="C4" s="11">
        <v>5.18</v>
      </c>
      <c r="D4" s="11">
        <v>5.32</v>
      </c>
      <c r="E4" s="11">
        <v>5.44</v>
      </c>
      <c r="F4" s="29">
        <v>5.34</v>
      </c>
      <c r="G4" s="25"/>
      <c r="H4" s="20">
        <v>5.22</v>
      </c>
      <c r="I4" s="11">
        <v>5.15</v>
      </c>
      <c r="J4" s="11">
        <v>5.36</v>
      </c>
      <c r="K4" s="11">
        <v>5.44</v>
      </c>
      <c r="L4" s="29">
        <v>5.32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5.14</v>
      </c>
      <c r="C5" s="11">
        <v>5.19</v>
      </c>
      <c r="D5" s="11">
        <v>5.27</v>
      </c>
      <c r="E5" s="11">
        <v>5.39</v>
      </c>
      <c r="F5" s="29">
        <v>5.23</v>
      </c>
      <c r="G5" s="25"/>
      <c r="H5" s="20">
        <v>5.0599999999999996</v>
      </c>
      <c r="I5" s="11">
        <v>5.14</v>
      </c>
      <c r="J5" s="11">
        <v>5.27</v>
      </c>
      <c r="K5" s="11">
        <v>5.35</v>
      </c>
      <c r="L5" s="29">
        <v>5.22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5.15</v>
      </c>
      <c r="C6" s="11">
        <v>5.1100000000000003</v>
      </c>
      <c r="D6" s="11">
        <v>5.22</v>
      </c>
      <c r="E6" s="11">
        <v>5.23</v>
      </c>
      <c r="F6" s="29">
        <v>5.26</v>
      </c>
      <c r="G6" s="25"/>
      <c r="H6" s="20">
        <v>4.9800000000000004</v>
      </c>
      <c r="I6" s="11">
        <v>5.09</v>
      </c>
      <c r="J6" s="11">
        <v>5.26</v>
      </c>
      <c r="K6" s="11">
        <v>5.26</v>
      </c>
      <c r="L6" s="29">
        <v>5.22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4.8600000000000003</v>
      </c>
      <c r="C7" s="11">
        <v>5</v>
      </c>
      <c r="D7" s="11">
        <v>5.2</v>
      </c>
      <c r="E7" s="11">
        <v>5.25</v>
      </c>
      <c r="F7" s="29">
        <v>5.28</v>
      </c>
      <c r="G7" s="25" t="s">
        <v>4</v>
      </c>
      <c r="H7" s="11">
        <v>4.99</v>
      </c>
      <c r="I7" s="11">
        <v>5.01</v>
      </c>
      <c r="J7" s="11">
        <v>5.39</v>
      </c>
      <c r="K7" s="11">
        <v>5.33</v>
      </c>
      <c r="L7" s="29">
        <v>5.34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4.9400000000000004</v>
      </c>
      <c r="C8" s="11">
        <v>4.96</v>
      </c>
      <c r="D8" s="11">
        <v>5.26</v>
      </c>
      <c r="E8" s="11">
        <v>5.33</v>
      </c>
      <c r="F8" s="29">
        <v>5.32</v>
      </c>
      <c r="G8" s="31"/>
      <c r="H8" s="11">
        <v>4.96</v>
      </c>
      <c r="I8" s="11">
        <v>4.99</v>
      </c>
      <c r="J8" s="11">
        <v>5.42</v>
      </c>
      <c r="K8" s="11">
        <v>5.39</v>
      </c>
      <c r="L8" s="29">
        <v>5.43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4.8600000000000003</v>
      </c>
      <c r="C9" s="32">
        <v>4.97</v>
      </c>
      <c r="D9" s="32">
        <v>5.26</v>
      </c>
      <c r="E9" s="32">
        <v>5.31</v>
      </c>
      <c r="F9" s="34">
        <v>5.35</v>
      </c>
      <c r="G9" s="23"/>
      <c r="H9" s="32">
        <v>4.84</v>
      </c>
      <c r="I9" s="32">
        <v>4.93</v>
      </c>
      <c r="J9" s="32">
        <v>5.32</v>
      </c>
      <c r="K9" s="32">
        <v>5.39</v>
      </c>
      <c r="L9" s="34">
        <v>5.31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4.87</v>
      </c>
      <c r="C10" s="11">
        <v>4.9000000000000004</v>
      </c>
      <c r="D10" s="11">
        <v>5.33</v>
      </c>
      <c r="E10" s="11">
        <v>5.41</v>
      </c>
      <c r="F10" s="29">
        <v>5.35</v>
      </c>
      <c r="G10" s="25"/>
      <c r="H10" s="11">
        <v>5.03</v>
      </c>
      <c r="I10" s="11">
        <v>5.03</v>
      </c>
      <c r="J10" s="11">
        <v>5.26</v>
      </c>
      <c r="K10" s="11">
        <v>5.42</v>
      </c>
      <c r="L10" s="29">
        <v>5.34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4.82</v>
      </c>
      <c r="C11" s="21">
        <v>4.99</v>
      </c>
      <c r="D11" s="21">
        <v>5.24</v>
      </c>
      <c r="E11" s="21">
        <v>5.34</v>
      </c>
      <c r="F11" s="26">
        <v>5.27</v>
      </c>
      <c r="G11" s="33"/>
      <c r="H11" s="21">
        <v>5.01</v>
      </c>
      <c r="I11" s="21">
        <v>5.08</v>
      </c>
      <c r="J11" s="21">
        <v>5.27</v>
      </c>
      <c r="K11" s="21">
        <v>5.27</v>
      </c>
      <c r="L11" s="26">
        <v>5.21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4.72</v>
      </c>
      <c r="C12" s="22">
        <v>4.75</v>
      </c>
      <c r="D12" s="22">
        <v>4.9000000000000004</v>
      </c>
      <c r="E12" s="22">
        <v>4.88</v>
      </c>
      <c r="F12" s="27">
        <v>4.8499999999999996</v>
      </c>
      <c r="G12" s="23" t="s">
        <v>6</v>
      </c>
      <c r="H12" s="22">
        <v>3.71</v>
      </c>
      <c r="I12" s="22">
        <v>3.67</v>
      </c>
      <c r="J12" s="22">
        <v>3.79</v>
      </c>
      <c r="K12" s="22">
        <v>3.82</v>
      </c>
      <c r="L12" s="27">
        <v>3.77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4.7699999999999996</v>
      </c>
      <c r="C13" s="24">
        <v>4.7699999999999996</v>
      </c>
      <c r="D13" s="24">
        <v>4.95</v>
      </c>
      <c r="E13" s="24">
        <v>4.9800000000000004</v>
      </c>
      <c r="F13" s="28">
        <v>4.91</v>
      </c>
      <c r="G13" s="25"/>
      <c r="H13" s="24">
        <v>3.7</v>
      </c>
      <c r="I13" s="24">
        <v>3.73</v>
      </c>
      <c r="J13" s="24">
        <v>3.86</v>
      </c>
      <c r="K13" s="24">
        <v>3.79</v>
      </c>
      <c r="L13" s="28">
        <v>3.87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4.83</v>
      </c>
      <c r="C14" s="24">
        <v>4.84</v>
      </c>
      <c r="D14" s="24">
        <v>4.9800000000000004</v>
      </c>
      <c r="E14" s="24">
        <v>5.04</v>
      </c>
      <c r="F14" s="28">
        <v>4.87</v>
      </c>
      <c r="G14" s="25"/>
      <c r="H14" s="24">
        <v>3.75</v>
      </c>
      <c r="I14" s="24">
        <v>3.77</v>
      </c>
      <c r="J14" s="24">
        <v>3.84</v>
      </c>
      <c r="K14" s="24">
        <v>3.91</v>
      </c>
      <c r="L14" s="28">
        <v>3.83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4.7300000000000004</v>
      </c>
      <c r="C15" s="24">
        <v>4.84</v>
      </c>
      <c r="D15" s="24">
        <v>4.95</v>
      </c>
      <c r="E15" s="24">
        <v>5.03</v>
      </c>
      <c r="F15" s="28">
        <v>4.88</v>
      </c>
      <c r="G15" s="25"/>
      <c r="H15" s="24">
        <v>3.67</v>
      </c>
      <c r="I15" s="24">
        <v>3.7</v>
      </c>
      <c r="J15" s="24">
        <v>3.76</v>
      </c>
      <c r="K15" s="24">
        <v>3.81</v>
      </c>
      <c r="L15" s="28">
        <v>3.77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4.76</v>
      </c>
      <c r="C16" s="24">
        <v>4.75</v>
      </c>
      <c r="D16" s="24">
        <v>4.8099999999999996</v>
      </c>
      <c r="E16" s="24">
        <v>4.8600000000000003</v>
      </c>
      <c r="F16" s="28">
        <v>4.8899999999999997</v>
      </c>
      <c r="G16" s="25"/>
      <c r="H16" s="24">
        <v>3.62</v>
      </c>
      <c r="I16" s="24">
        <v>3.65</v>
      </c>
      <c r="J16" s="24">
        <v>3.77</v>
      </c>
      <c r="K16" s="24">
        <v>3.78</v>
      </c>
      <c r="L16" s="28">
        <v>3.75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4.45</v>
      </c>
      <c r="C17" s="24">
        <v>4.59</v>
      </c>
      <c r="D17" s="24">
        <v>4.78</v>
      </c>
      <c r="E17" s="24">
        <v>4.87</v>
      </c>
      <c r="F17" s="28">
        <v>4.9000000000000004</v>
      </c>
      <c r="G17" s="25" t="s">
        <v>8</v>
      </c>
      <c r="H17" s="24">
        <v>3.92</v>
      </c>
      <c r="I17" s="24">
        <v>3.96</v>
      </c>
      <c r="J17" s="24">
        <v>4.1900000000000004</v>
      </c>
      <c r="K17" s="24">
        <v>4.28</v>
      </c>
      <c r="L17" s="28">
        <v>4.2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4.5</v>
      </c>
      <c r="C18" s="24">
        <v>4.6100000000000003</v>
      </c>
      <c r="D18" s="24">
        <v>4.8499999999999996</v>
      </c>
      <c r="E18" s="24">
        <v>4.9000000000000004</v>
      </c>
      <c r="F18" s="28">
        <v>4.8899999999999997</v>
      </c>
      <c r="G18" s="25"/>
      <c r="H18" s="24">
        <v>3.79</v>
      </c>
      <c r="I18" s="24">
        <v>3.87</v>
      </c>
      <c r="J18" s="24">
        <v>4.2300000000000004</v>
      </c>
      <c r="K18" s="24">
        <v>4.24</v>
      </c>
      <c r="L18" s="28">
        <v>4.2300000000000004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4.49</v>
      </c>
      <c r="C19" s="24">
        <v>4.5999999999999996</v>
      </c>
      <c r="D19" s="24">
        <v>4.8600000000000003</v>
      </c>
      <c r="E19" s="24">
        <v>4.97</v>
      </c>
      <c r="F19" s="28">
        <v>4.92</v>
      </c>
      <c r="G19" s="25"/>
      <c r="H19" s="24">
        <v>3.79</v>
      </c>
      <c r="I19" s="24">
        <v>3.78</v>
      </c>
      <c r="J19" s="24">
        <v>4.12</v>
      </c>
      <c r="K19" s="24">
        <v>4.24</v>
      </c>
      <c r="L19" s="28">
        <v>4.16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4.4800000000000004</v>
      </c>
      <c r="C20" s="24">
        <v>4.62</v>
      </c>
      <c r="D20" s="24">
        <v>4.9000000000000004</v>
      </c>
      <c r="E20" s="24">
        <v>5.01</v>
      </c>
      <c r="F20" s="28">
        <v>4.9000000000000004</v>
      </c>
      <c r="G20" s="25"/>
      <c r="H20" s="24">
        <v>3.87</v>
      </c>
      <c r="I20" s="24">
        <v>3.89</v>
      </c>
      <c r="J20" s="24">
        <v>4.1399999999999997</v>
      </c>
      <c r="K20" s="24">
        <v>4.22</v>
      </c>
      <c r="L20" s="28">
        <v>4.18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4.49</v>
      </c>
      <c r="C21" s="24">
        <v>4.59</v>
      </c>
      <c r="D21" s="24">
        <v>4.8499999999999996</v>
      </c>
      <c r="E21" s="24">
        <v>4.99</v>
      </c>
      <c r="F21" s="28">
        <v>4.97</v>
      </c>
      <c r="G21" s="25"/>
      <c r="H21" s="24">
        <v>3.84</v>
      </c>
      <c r="I21" s="24">
        <v>3.86</v>
      </c>
      <c r="J21" s="24">
        <v>4.08</v>
      </c>
      <c r="K21" s="24">
        <v>4.2</v>
      </c>
      <c r="L21" s="28">
        <v>4.25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0.38259999999999916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1.2965999999999989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0.66709743589743453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0.93376543209876461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203" t="s">
        <v>36</v>
      </c>
      <c r="B31" s="203"/>
      <c r="C31" s="203"/>
      <c r="D31" s="203"/>
      <c r="E31" s="203"/>
      <c r="F31" s="203"/>
      <c r="G31" s="203" t="s">
        <v>36</v>
      </c>
      <c r="H31" s="203"/>
      <c r="I31" s="203"/>
      <c r="J31" s="203"/>
      <c r="K31" s="203"/>
      <c r="L31" s="203"/>
      <c r="M31" s="203" t="s">
        <v>36</v>
      </c>
      <c r="N31" s="203"/>
      <c r="O31" s="203"/>
      <c r="P31" s="203"/>
      <c r="Q31" s="203"/>
      <c r="R31" s="203"/>
    </row>
    <row r="32" spans="1:18" x14ac:dyDescent="0.35">
      <c r="A32" s="23" t="s">
        <v>6</v>
      </c>
      <c r="B32" s="22">
        <f>B2-B12</f>
        <v>0.4300000000000006</v>
      </c>
      <c r="C32" s="22">
        <f t="shared" ref="C32:F32" si="0">C2-C12</f>
        <v>0.36000000000000032</v>
      </c>
      <c r="D32" s="22">
        <f t="shared" si="0"/>
        <v>0.38999999999999968</v>
      </c>
      <c r="E32" s="22">
        <f t="shared" si="0"/>
        <v>0.41000000000000014</v>
      </c>
      <c r="F32" s="27">
        <f t="shared" si="0"/>
        <v>0.45000000000000018</v>
      </c>
      <c r="G32" s="23" t="s">
        <v>6</v>
      </c>
      <c r="H32" s="22">
        <f>H2-H12</f>
        <v>1.3499999999999996</v>
      </c>
      <c r="I32" s="22">
        <f t="shared" ref="I32:L32" si="1">I2-I12</f>
        <v>1.3899999999999997</v>
      </c>
      <c r="J32" s="22">
        <f t="shared" si="1"/>
        <v>1.5</v>
      </c>
      <c r="K32" s="22">
        <f t="shared" si="1"/>
        <v>1.5100000000000002</v>
      </c>
      <c r="L32" s="27">
        <f t="shared" si="1"/>
        <v>1.4099999999999997</v>
      </c>
      <c r="M32" s="23" t="s">
        <v>6</v>
      </c>
      <c r="N32" s="22">
        <f>N2-N12</f>
        <v>0</v>
      </c>
      <c r="O32" s="22">
        <f t="shared" ref="O32:R32" si="2">O2-O12</f>
        <v>0</v>
      </c>
      <c r="P32" s="22">
        <f t="shared" si="2"/>
        <v>0</v>
      </c>
      <c r="Q32" s="22">
        <f t="shared" si="2"/>
        <v>0</v>
      </c>
      <c r="R32" s="27">
        <f t="shared" si="2"/>
        <v>0</v>
      </c>
    </row>
    <row r="33" spans="1:18" x14ac:dyDescent="0.35">
      <c r="A33" s="25"/>
      <c r="B33" s="24">
        <f t="shared" ref="B33:F41" si="3">B3-B13</f>
        <v>0.36000000000000032</v>
      </c>
      <c r="C33" s="24">
        <f t="shared" si="3"/>
        <v>0.37000000000000011</v>
      </c>
      <c r="D33" s="24">
        <f t="shared" si="3"/>
        <v>0.33999999999999986</v>
      </c>
      <c r="E33" s="24">
        <f t="shared" si="3"/>
        <v>0.33999999999999986</v>
      </c>
      <c r="F33" s="28">
        <f t="shared" si="3"/>
        <v>0.41999999999999993</v>
      </c>
      <c r="G33" s="25"/>
      <c r="H33" s="24">
        <f t="shared" ref="H33:L41" si="4">H3-H13</f>
        <v>1.5199999999999996</v>
      </c>
      <c r="I33" s="24">
        <f t="shared" si="4"/>
        <v>1.4099999999999997</v>
      </c>
      <c r="J33" s="24">
        <f t="shared" si="4"/>
        <v>1.4300000000000002</v>
      </c>
      <c r="K33" s="24">
        <f t="shared" si="4"/>
        <v>1.5</v>
      </c>
      <c r="L33" s="28">
        <f t="shared" si="4"/>
        <v>1.42</v>
      </c>
      <c r="M33" s="25"/>
      <c r="N33" s="24">
        <f t="shared" ref="N33:R41" si="5">N3-N13</f>
        <v>0</v>
      </c>
      <c r="O33" s="24">
        <f t="shared" si="5"/>
        <v>0</v>
      </c>
      <c r="P33" s="24">
        <f t="shared" si="5"/>
        <v>0</v>
      </c>
      <c r="Q33" s="24">
        <f t="shared" si="5"/>
        <v>0</v>
      </c>
      <c r="R33" s="28">
        <f t="shared" si="5"/>
        <v>0</v>
      </c>
    </row>
    <row r="34" spans="1:18" x14ac:dyDescent="0.35">
      <c r="A34" s="25"/>
      <c r="B34" s="24">
        <f t="shared" si="3"/>
        <v>0.33000000000000007</v>
      </c>
      <c r="C34" s="24">
        <f t="shared" si="3"/>
        <v>0.33999999999999986</v>
      </c>
      <c r="D34" s="24">
        <f t="shared" si="3"/>
        <v>0.33999999999999986</v>
      </c>
      <c r="E34" s="24">
        <f t="shared" si="3"/>
        <v>0.40000000000000036</v>
      </c>
      <c r="F34" s="28">
        <f t="shared" si="3"/>
        <v>0.46999999999999975</v>
      </c>
      <c r="G34" s="25"/>
      <c r="H34" s="24">
        <f t="shared" si="4"/>
        <v>1.4699999999999998</v>
      </c>
      <c r="I34" s="24">
        <f t="shared" si="4"/>
        <v>1.3800000000000003</v>
      </c>
      <c r="J34" s="24">
        <f t="shared" si="4"/>
        <v>1.5200000000000005</v>
      </c>
      <c r="K34" s="24">
        <f t="shared" si="4"/>
        <v>1.5300000000000002</v>
      </c>
      <c r="L34" s="28">
        <f t="shared" si="4"/>
        <v>1.4900000000000002</v>
      </c>
      <c r="M34" s="25"/>
      <c r="N34" s="24">
        <f t="shared" si="5"/>
        <v>0</v>
      </c>
      <c r="O34" s="24">
        <f t="shared" si="5"/>
        <v>0</v>
      </c>
      <c r="P34" s="24">
        <f t="shared" si="5"/>
        <v>0</v>
      </c>
      <c r="Q34" s="24">
        <f t="shared" si="5"/>
        <v>0</v>
      </c>
      <c r="R34" s="28">
        <f t="shared" si="5"/>
        <v>0</v>
      </c>
    </row>
    <row r="35" spans="1:18" x14ac:dyDescent="0.35">
      <c r="A35" s="25"/>
      <c r="B35" s="24">
        <f t="shared" si="3"/>
        <v>0.40999999999999925</v>
      </c>
      <c r="C35" s="24">
        <f t="shared" si="3"/>
        <v>0.35000000000000053</v>
      </c>
      <c r="D35" s="24">
        <f t="shared" si="3"/>
        <v>0.3199999999999994</v>
      </c>
      <c r="E35" s="24">
        <f t="shared" si="3"/>
        <v>0.35999999999999943</v>
      </c>
      <c r="F35" s="28">
        <f t="shared" si="3"/>
        <v>0.35000000000000053</v>
      </c>
      <c r="G35" s="25"/>
      <c r="H35" s="24">
        <f t="shared" si="4"/>
        <v>1.3899999999999997</v>
      </c>
      <c r="I35" s="24">
        <f t="shared" si="4"/>
        <v>1.4399999999999995</v>
      </c>
      <c r="J35" s="24">
        <f t="shared" si="4"/>
        <v>1.5099999999999998</v>
      </c>
      <c r="K35" s="24">
        <f t="shared" si="4"/>
        <v>1.5399999999999996</v>
      </c>
      <c r="L35" s="28">
        <f t="shared" si="4"/>
        <v>1.4499999999999997</v>
      </c>
      <c r="M35" s="25"/>
      <c r="N35" s="24">
        <f t="shared" si="5"/>
        <v>0</v>
      </c>
      <c r="O35" s="24">
        <f t="shared" si="5"/>
        <v>0</v>
      </c>
      <c r="P35" s="24">
        <f t="shared" si="5"/>
        <v>0</v>
      </c>
      <c r="Q35" s="24">
        <f t="shared" si="5"/>
        <v>0</v>
      </c>
      <c r="R35" s="28">
        <f t="shared" si="5"/>
        <v>0</v>
      </c>
    </row>
    <row r="36" spans="1:18" x14ac:dyDescent="0.35">
      <c r="A36" s="25"/>
      <c r="B36" s="24">
        <f t="shared" si="3"/>
        <v>0.39000000000000057</v>
      </c>
      <c r="C36" s="24">
        <f t="shared" si="3"/>
        <v>0.36000000000000032</v>
      </c>
      <c r="D36" s="24">
        <f t="shared" si="3"/>
        <v>0.41000000000000014</v>
      </c>
      <c r="E36" s="24">
        <f t="shared" si="3"/>
        <v>0.37000000000000011</v>
      </c>
      <c r="F36" s="28">
        <f t="shared" si="3"/>
        <v>0.37000000000000011</v>
      </c>
      <c r="G36" s="25"/>
      <c r="H36" s="24">
        <f t="shared" si="4"/>
        <v>1.3600000000000003</v>
      </c>
      <c r="I36" s="24">
        <f t="shared" si="4"/>
        <v>1.44</v>
      </c>
      <c r="J36" s="24">
        <f t="shared" si="4"/>
        <v>1.4899999999999998</v>
      </c>
      <c r="K36" s="24">
        <f t="shared" si="4"/>
        <v>1.48</v>
      </c>
      <c r="L36" s="28">
        <f t="shared" si="4"/>
        <v>1.4699999999999998</v>
      </c>
      <c r="M36" s="25"/>
      <c r="N36" s="24">
        <f t="shared" si="5"/>
        <v>0</v>
      </c>
      <c r="O36" s="24">
        <f t="shared" si="5"/>
        <v>0</v>
      </c>
      <c r="P36" s="24">
        <f t="shared" si="5"/>
        <v>0</v>
      </c>
      <c r="Q36" s="24">
        <f t="shared" si="5"/>
        <v>0</v>
      </c>
      <c r="R36" s="28">
        <f t="shared" si="5"/>
        <v>0</v>
      </c>
    </row>
    <row r="37" spans="1:18" x14ac:dyDescent="0.35">
      <c r="A37" s="25" t="s">
        <v>8</v>
      </c>
      <c r="B37" s="24">
        <f t="shared" si="3"/>
        <v>0.41000000000000014</v>
      </c>
      <c r="C37" s="24">
        <f t="shared" si="3"/>
        <v>0.41000000000000014</v>
      </c>
      <c r="D37" s="24">
        <f t="shared" si="3"/>
        <v>0.41999999999999993</v>
      </c>
      <c r="E37" s="24">
        <f t="shared" si="3"/>
        <v>0.37999999999999989</v>
      </c>
      <c r="F37" s="28">
        <f t="shared" si="3"/>
        <v>0.37999999999999989</v>
      </c>
      <c r="G37" s="25" t="s">
        <v>8</v>
      </c>
      <c r="H37" s="24">
        <f t="shared" si="4"/>
        <v>1.0700000000000003</v>
      </c>
      <c r="I37" s="24">
        <f t="shared" si="4"/>
        <v>1.0499999999999998</v>
      </c>
      <c r="J37" s="24">
        <f t="shared" si="4"/>
        <v>1.1999999999999993</v>
      </c>
      <c r="K37" s="24">
        <f t="shared" si="4"/>
        <v>1.0499999999999998</v>
      </c>
      <c r="L37" s="28">
        <f t="shared" si="4"/>
        <v>1.1399999999999997</v>
      </c>
      <c r="M37" s="25" t="s">
        <v>8</v>
      </c>
      <c r="N37" s="24">
        <f t="shared" si="5"/>
        <v>0</v>
      </c>
      <c r="O37" s="24">
        <f t="shared" si="5"/>
        <v>0</v>
      </c>
      <c r="P37" s="24">
        <f t="shared" si="5"/>
        <v>0</v>
      </c>
      <c r="Q37" s="24">
        <f t="shared" si="5"/>
        <v>0</v>
      </c>
      <c r="R37" s="28">
        <f t="shared" si="5"/>
        <v>0</v>
      </c>
    </row>
    <row r="38" spans="1:18" x14ac:dyDescent="0.35">
      <c r="A38" s="25"/>
      <c r="B38" s="24">
        <f t="shared" si="3"/>
        <v>0.44000000000000039</v>
      </c>
      <c r="C38" s="24">
        <f t="shared" si="3"/>
        <v>0.34999999999999964</v>
      </c>
      <c r="D38" s="24">
        <f t="shared" si="3"/>
        <v>0.41000000000000014</v>
      </c>
      <c r="E38" s="24">
        <f t="shared" si="3"/>
        <v>0.42999999999999972</v>
      </c>
      <c r="F38" s="28">
        <f t="shared" si="3"/>
        <v>0.4300000000000006</v>
      </c>
      <c r="G38" s="25"/>
      <c r="H38" s="24">
        <f t="shared" si="4"/>
        <v>1.17</v>
      </c>
      <c r="I38" s="24">
        <f t="shared" si="4"/>
        <v>1.1200000000000001</v>
      </c>
      <c r="J38" s="24">
        <f t="shared" si="4"/>
        <v>1.1899999999999995</v>
      </c>
      <c r="K38" s="24">
        <f t="shared" si="4"/>
        <v>1.1499999999999995</v>
      </c>
      <c r="L38" s="28">
        <f t="shared" si="4"/>
        <v>1.1999999999999993</v>
      </c>
      <c r="M38" s="25"/>
      <c r="N38" s="24">
        <f t="shared" si="5"/>
        <v>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8">
        <f t="shared" si="5"/>
        <v>0</v>
      </c>
    </row>
    <row r="39" spans="1:18" x14ac:dyDescent="0.35">
      <c r="A39" s="25"/>
      <c r="B39" s="24">
        <f t="shared" si="3"/>
        <v>0.37000000000000011</v>
      </c>
      <c r="C39" s="24">
        <f t="shared" si="3"/>
        <v>0.37000000000000011</v>
      </c>
      <c r="D39" s="24">
        <f t="shared" si="3"/>
        <v>0.39999999999999947</v>
      </c>
      <c r="E39" s="24">
        <f t="shared" si="3"/>
        <v>0.33999999999999986</v>
      </c>
      <c r="F39" s="28">
        <f t="shared" si="3"/>
        <v>0.42999999999999972</v>
      </c>
      <c r="G39" s="25"/>
      <c r="H39" s="24">
        <f t="shared" si="4"/>
        <v>1.0499999999999998</v>
      </c>
      <c r="I39" s="24">
        <f t="shared" si="4"/>
        <v>1.1499999999999999</v>
      </c>
      <c r="J39" s="24">
        <f t="shared" si="4"/>
        <v>1.2000000000000002</v>
      </c>
      <c r="K39" s="24">
        <f t="shared" si="4"/>
        <v>1.1499999999999995</v>
      </c>
      <c r="L39" s="28">
        <f t="shared" si="4"/>
        <v>1.1499999999999995</v>
      </c>
      <c r="M39" s="25"/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8">
        <f t="shared" si="5"/>
        <v>0</v>
      </c>
    </row>
    <row r="40" spans="1:18" x14ac:dyDescent="0.35">
      <c r="A40" s="25"/>
      <c r="B40" s="24">
        <f t="shared" si="3"/>
        <v>0.38999999999999968</v>
      </c>
      <c r="C40" s="24">
        <f t="shared" si="3"/>
        <v>0.28000000000000025</v>
      </c>
      <c r="D40" s="24">
        <f t="shared" si="3"/>
        <v>0.42999999999999972</v>
      </c>
      <c r="E40" s="24">
        <f t="shared" si="3"/>
        <v>0.40000000000000036</v>
      </c>
      <c r="F40" s="28">
        <f t="shared" si="3"/>
        <v>0.44999999999999929</v>
      </c>
      <c r="G40" s="25"/>
      <c r="H40" s="24">
        <f t="shared" si="4"/>
        <v>1.1600000000000001</v>
      </c>
      <c r="I40" s="24">
        <f t="shared" si="4"/>
        <v>1.1400000000000001</v>
      </c>
      <c r="J40" s="24">
        <f t="shared" si="4"/>
        <v>1.1200000000000001</v>
      </c>
      <c r="K40" s="24">
        <f t="shared" si="4"/>
        <v>1.2000000000000002</v>
      </c>
      <c r="L40" s="28">
        <f t="shared" si="4"/>
        <v>1.1600000000000001</v>
      </c>
      <c r="M40" s="25"/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8">
        <f t="shared" si="5"/>
        <v>0</v>
      </c>
    </row>
    <row r="41" spans="1:18" x14ac:dyDescent="0.35">
      <c r="A41" s="25"/>
      <c r="B41" s="24">
        <f t="shared" si="3"/>
        <v>0.33000000000000007</v>
      </c>
      <c r="C41" s="24">
        <f t="shared" si="3"/>
        <v>0.40000000000000036</v>
      </c>
      <c r="D41" s="24">
        <f t="shared" si="3"/>
        <v>0.39000000000000057</v>
      </c>
      <c r="E41" s="24">
        <f t="shared" si="3"/>
        <v>0.34999999999999964</v>
      </c>
      <c r="F41" s="28">
        <f t="shared" si="3"/>
        <v>0.29999999999999982</v>
      </c>
      <c r="G41" s="25"/>
      <c r="H41" s="24">
        <f t="shared" si="4"/>
        <v>1.17</v>
      </c>
      <c r="I41" s="24">
        <f t="shared" si="4"/>
        <v>1.2200000000000002</v>
      </c>
      <c r="J41" s="24">
        <f t="shared" si="4"/>
        <v>1.1899999999999995</v>
      </c>
      <c r="K41" s="24">
        <f t="shared" si="4"/>
        <v>1.0699999999999994</v>
      </c>
      <c r="L41" s="28">
        <f t="shared" si="4"/>
        <v>0.96</v>
      </c>
      <c r="M41" s="25"/>
      <c r="N41" s="24">
        <f t="shared" si="5"/>
        <v>0</v>
      </c>
      <c r="O41" s="24">
        <f t="shared" si="5"/>
        <v>0</v>
      </c>
      <c r="P41" s="24">
        <f t="shared" si="5"/>
        <v>0</v>
      </c>
      <c r="Q41" s="24">
        <f t="shared" si="5"/>
        <v>0</v>
      </c>
      <c r="R41" s="28">
        <f t="shared" si="5"/>
        <v>0</v>
      </c>
    </row>
    <row r="42" spans="1:18" ht="18" x14ac:dyDescent="0.35">
      <c r="A42" s="17" t="s">
        <v>37</v>
      </c>
      <c r="B42" s="17" t="s">
        <v>20</v>
      </c>
      <c r="C42" s="197" t="s">
        <v>21</v>
      </c>
      <c r="D42" s="197"/>
      <c r="E42" s="198">
        <f>(AVERAGE(B32:F36)/(0.975/E25))</f>
        <v>0.65837948717948735</v>
      </c>
      <c r="F42" s="198"/>
      <c r="G42" s="17" t="s">
        <v>37</v>
      </c>
      <c r="H42" s="17" t="s">
        <v>20</v>
      </c>
      <c r="I42" s="197" t="s">
        <v>22</v>
      </c>
      <c r="J42" s="197"/>
      <c r="K42" s="198">
        <f>(AVERAGE(H32:L36)/(1.944/K25))</f>
        <v>1.0485596707818927</v>
      </c>
      <c r="L42" s="198"/>
      <c r="M42" s="17" t="s">
        <v>37</v>
      </c>
      <c r="N42" s="17" t="s">
        <v>20</v>
      </c>
      <c r="O42" s="197" t="s">
        <v>22</v>
      </c>
      <c r="P42" s="197"/>
      <c r="Q42" s="198">
        <f>(AVERAGE(N32:R36)/(1.944/Q25))</f>
        <v>0</v>
      </c>
      <c r="R42" s="198"/>
    </row>
    <row r="43" spans="1:18" ht="18" x14ac:dyDescent="0.35">
      <c r="A43" s="17" t="s">
        <v>38</v>
      </c>
      <c r="B43" s="17" t="s">
        <v>20</v>
      </c>
      <c r="C43" s="197" t="s">
        <v>21</v>
      </c>
      <c r="D43" s="197"/>
      <c r="E43" s="198">
        <f>(AVERAGE(B37:F41)/(0.975/E25))</f>
        <v>0.67581538461538471</v>
      </c>
      <c r="F43" s="198"/>
      <c r="G43" s="17" t="s">
        <v>38</v>
      </c>
      <c r="H43" s="17" t="s">
        <v>20</v>
      </c>
      <c r="I43" s="197" t="s">
        <v>22</v>
      </c>
      <c r="J43" s="197"/>
      <c r="K43" s="198">
        <f>(AVERAGE(H37:L41)/(1.944/K25))</f>
        <v>0.81897119341563773</v>
      </c>
      <c r="L43" s="198"/>
      <c r="M43" s="17" t="s">
        <v>38</v>
      </c>
      <c r="N43" s="17" t="s">
        <v>20</v>
      </c>
      <c r="O43" s="197" t="s">
        <v>22</v>
      </c>
      <c r="P43" s="197"/>
      <c r="Q43" s="198">
        <f>(AVERAGE(N37:R41)/(1.944/Q25))</f>
        <v>0</v>
      </c>
      <c r="R43" s="198"/>
    </row>
    <row r="45" spans="1:18" x14ac:dyDescent="0.35">
      <c r="K45" s="35">
        <f>K42-K43</f>
        <v>0.22958847736625498</v>
      </c>
    </row>
  </sheetData>
  <sheetProtection selectLockedCells="1" selectUnlockedCells="1"/>
  <mergeCells count="44">
    <mergeCell ref="Q43:R43"/>
    <mergeCell ref="C43:D43"/>
    <mergeCell ref="E43:F43"/>
    <mergeCell ref="I43:J43"/>
    <mergeCell ref="K43:L43"/>
    <mergeCell ref="O43:P43"/>
    <mergeCell ref="A31:F31"/>
    <mergeCell ref="G31:L31"/>
    <mergeCell ref="M31:R31"/>
    <mergeCell ref="C42:D42"/>
    <mergeCell ref="E42:F42"/>
    <mergeCell ref="I42:J42"/>
    <mergeCell ref="K42:L42"/>
    <mergeCell ref="O42:P42"/>
    <mergeCell ref="Q42:R42"/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13" type="noConversion"/>
  <conditionalFormatting sqref="E24">
    <cfRule type="cellIs" dxfId="305" priority="8" operator="notBetween">
      <formula>0.2</formula>
      <formula>0.404</formula>
    </cfRule>
  </conditionalFormatting>
  <conditionalFormatting sqref="E26">
    <cfRule type="cellIs" dxfId="304" priority="9" operator="notBetween">
      <formula>0.38</formula>
      <formula>0.72</formula>
    </cfRule>
  </conditionalFormatting>
  <conditionalFormatting sqref="E42:E43">
    <cfRule type="cellIs" dxfId="303" priority="2" operator="notBetween">
      <formula>0.68</formula>
      <formula>0.82</formula>
    </cfRule>
  </conditionalFormatting>
  <conditionalFormatting sqref="K24">
    <cfRule type="cellIs" dxfId="302" priority="7" operator="notBetween">
      <formula>0.77</formula>
      <formula>0.91</formula>
    </cfRule>
  </conditionalFormatting>
  <conditionalFormatting sqref="K26">
    <cfRule type="cellIs" dxfId="301" priority="6" operator="notBetween">
      <formula>0.68</formula>
      <formula>0.82</formula>
    </cfRule>
  </conditionalFormatting>
  <conditionalFormatting sqref="K42:K43">
    <cfRule type="cellIs" dxfId="300" priority="3" operator="notBetween">
      <formula>0.68</formula>
      <formula>0.82</formula>
    </cfRule>
  </conditionalFormatting>
  <conditionalFormatting sqref="Q24">
    <cfRule type="cellIs" dxfId="299" priority="5" operator="notBetween">
      <formula>0.77</formula>
      <formula>0.91</formula>
    </cfRule>
  </conditionalFormatting>
  <conditionalFormatting sqref="Q26">
    <cfRule type="cellIs" dxfId="298" priority="4" operator="notBetween">
      <formula>0.68</formula>
      <formula>0.82</formula>
    </cfRule>
  </conditionalFormatting>
  <conditionalFormatting sqref="Q42:Q43">
    <cfRule type="cellIs" dxfId="29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22D5-D170-4902-ADE6-9211B61CB235}">
  <dimension ref="A1:R47"/>
  <sheetViews>
    <sheetView topLeftCell="A22" zoomScale="115" zoomScaleNormal="115" workbookViewId="0">
      <selection activeCell="T45" sqref="T45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5.16</v>
      </c>
      <c r="C2" s="20">
        <v>5.25</v>
      </c>
      <c r="D2" s="20">
        <v>5.27</v>
      </c>
      <c r="E2" s="20">
        <v>5.07</v>
      </c>
      <c r="F2" s="30">
        <v>5.05</v>
      </c>
      <c r="G2" s="23" t="s">
        <v>3</v>
      </c>
      <c r="H2" s="20">
        <v>5.21</v>
      </c>
      <c r="I2" s="20">
        <v>5.22</v>
      </c>
      <c r="J2" s="20">
        <v>5.24</v>
      </c>
      <c r="K2" s="20">
        <v>5.13</v>
      </c>
      <c r="L2" s="30">
        <v>4.9800000000000004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5.32</v>
      </c>
      <c r="C3" s="11">
        <v>5.28</v>
      </c>
      <c r="D3" s="11">
        <v>5.39</v>
      </c>
      <c r="E3" s="11">
        <v>5.19</v>
      </c>
      <c r="F3" s="29">
        <v>5.08</v>
      </c>
      <c r="G3" s="25"/>
      <c r="H3" s="20">
        <v>5.19</v>
      </c>
      <c r="I3" s="11">
        <v>5.3</v>
      </c>
      <c r="J3" s="11">
        <v>5.34</v>
      </c>
      <c r="K3" s="11">
        <v>5.17</v>
      </c>
      <c r="L3" s="29">
        <v>5.16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5.25</v>
      </c>
      <c r="C4" s="11">
        <v>5.35</v>
      </c>
      <c r="D4" s="11">
        <v>5.3</v>
      </c>
      <c r="E4" s="11">
        <v>5.19</v>
      </c>
      <c r="F4" s="29">
        <v>5.08</v>
      </c>
      <c r="G4" s="25"/>
      <c r="H4" s="20">
        <v>5.28</v>
      </c>
      <c r="I4" s="11">
        <v>5.29</v>
      </c>
      <c r="J4" s="11">
        <v>5.29</v>
      </c>
      <c r="K4" s="11">
        <v>5.29</v>
      </c>
      <c r="L4" s="29">
        <v>5.18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5.25</v>
      </c>
      <c r="C5" s="11">
        <v>5.32</v>
      </c>
      <c r="D5" s="11">
        <v>5.31</v>
      </c>
      <c r="E5" s="11">
        <v>5.27</v>
      </c>
      <c r="F5" s="29">
        <v>5.17</v>
      </c>
      <c r="G5" s="25"/>
      <c r="H5" s="20">
        <v>5.26</v>
      </c>
      <c r="I5" s="11">
        <v>5.38</v>
      </c>
      <c r="J5" s="11">
        <v>5.26</v>
      </c>
      <c r="K5" s="11">
        <v>5.2</v>
      </c>
      <c r="L5" s="29">
        <v>5.0999999999999996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5.28</v>
      </c>
      <c r="C6" s="11">
        <v>5.36</v>
      </c>
      <c r="D6" s="11">
        <v>5.25</v>
      </c>
      <c r="E6" s="11">
        <v>5.16</v>
      </c>
      <c r="F6" s="29">
        <v>5.0999999999999996</v>
      </c>
      <c r="G6" s="25"/>
      <c r="H6" s="20">
        <v>5.16</v>
      </c>
      <c r="I6" s="11">
        <v>5.33</v>
      </c>
      <c r="J6" s="11">
        <v>5.25</v>
      </c>
      <c r="K6" s="11">
        <v>5.08</v>
      </c>
      <c r="L6" s="29">
        <v>5.0199999999999996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5.36</v>
      </c>
      <c r="C7" s="11">
        <v>5.37</v>
      </c>
      <c r="D7" s="11">
        <v>5.22</v>
      </c>
      <c r="E7" s="11">
        <v>5.01</v>
      </c>
      <c r="F7" s="29">
        <v>4.88</v>
      </c>
      <c r="G7" s="25" t="s">
        <v>4</v>
      </c>
      <c r="H7" s="11">
        <v>5.24</v>
      </c>
      <c r="I7" s="11">
        <v>5.25</v>
      </c>
      <c r="J7" s="11">
        <v>5.2</v>
      </c>
      <c r="K7" s="11">
        <v>5.0199999999999996</v>
      </c>
      <c r="L7" s="29">
        <v>4.91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5.36</v>
      </c>
      <c r="C8" s="11">
        <v>5.41</v>
      </c>
      <c r="D8" s="11">
        <v>5.37</v>
      </c>
      <c r="E8" s="11">
        <v>4.97</v>
      </c>
      <c r="F8" s="29">
        <v>4.95</v>
      </c>
      <c r="G8" s="31"/>
      <c r="H8" s="11">
        <v>5.2</v>
      </c>
      <c r="I8" s="11">
        <v>5.3</v>
      </c>
      <c r="J8" s="11">
        <v>5.25</v>
      </c>
      <c r="K8" s="11">
        <v>4.96</v>
      </c>
      <c r="L8" s="29">
        <v>4.83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5.44</v>
      </c>
      <c r="C9" s="32">
        <v>5.54</v>
      </c>
      <c r="D9" s="32">
        <v>5.43</v>
      </c>
      <c r="E9" s="32">
        <v>5.03</v>
      </c>
      <c r="F9" s="34">
        <v>4.8899999999999997</v>
      </c>
      <c r="G9" s="23"/>
      <c r="H9" s="32">
        <v>5.28</v>
      </c>
      <c r="I9" s="32">
        <v>5.3</v>
      </c>
      <c r="J9" s="32">
        <v>5.21</v>
      </c>
      <c r="K9" s="32">
        <v>4.9400000000000004</v>
      </c>
      <c r="L9" s="34">
        <v>4.8600000000000003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5.45</v>
      </c>
      <c r="C10" s="11">
        <v>5.36</v>
      </c>
      <c r="D10" s="11">
        <v>5.34</v>
      </c>
      <c r="E10" s="11">
        <v>5.0199999999999996</v>
      </c>
      <c r="F10" s="29">
        <v>4.84</v>
      </c>
      <c r="G10" s="25"/>
      <c r="H10" s="11">
        <v>5.18</v>
      </c>
      <c r="I10" s="11">
        <v>5.24</v>
      </c>
      <c r="J10" s="11">
        <v>5.21</v>
      </c>
      <c r="K10" s="11">
        <v>4.93</v>
      </c>
      <c r="L10" s="29">
        <v>4.93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5.26</v>
      </c>
      <c r="C11" s="21">
        <v>5.35</v>
      </c>
      <c r="D11" s="21">
        <v>5.24</v>
      </c>
      <c r="E11" s="21">
        <v>5.01</v>
      </c>
      <c r="F11" s="26">
        <v>4.8899999999999997</v>
      </c>
      <c r="G11" s="33"/>
      <c r="H11" s="21">
        <v>5.18</v>
      </c>
      <c r="I11" s="21">
        <v>5.36</v>
      </c>
      <c r="J11" s="21">
        <v>5.35</v>
      </c>
      <c r="K11" s="21">
        <v>4.97</v>
      </c>
      <c r="L11" s="26">
        <v>4.9400000000000004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4.79</v>
      </c>
      <c r="C12" s="39">
        <v>4.9000000000000004</v>
      </c>
      <c r="D12" s="22">
        <v>4.92</v>
      </c>
      <c r="E12" s="22">
        <v>4.7</v>
      </c>
      <c r="F12" s="27">
        <v>4.71</v>
      </c>
      <c r="G12" s="23" t="s">
        <v>6</v>
      </c>
      <c r="H12" s="22">
        <v>3.83</v>
      </c>
      <c r="I12" s="22">
        <v>3.83</v>
      </c>
      <c r="J12" s="22">
        <v>3.78</v>
      </c>
      <c r="K12" s="22">
        <v>3.71</v>
      </c>
      <c r="L12" s="27">
        <v>3.63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4.9400000000000004</v>
      </c>
      <c r="C13" s="24">
        <v>4.97</v>
      </c>
      <c r="D13" s="24">
        <v>4.9800000000000004</v>
      </c>
      <c r="E13" s="24">
        <v>4.78</v>
      </c>
      <c r="F13" s="28">
        <v>4.75</v>
      </c>
      <c r="G13" s="25"/>
      <c r="H13" s="24">
        <v>3.82</v>
      </c>
      <c r="I13" s="24">
        <v>3.91</v>
      </c>
      <c r="J13" s="24">
        <v>3.81</v>
      </c>
      <c r="K13" s="24">
        <v>3.66</v>
      </c>
      <c r="L13" s="28">
        <v>3.71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4.8499999999999996</v>
      </c>
      <c r="C14" s="24">
        <v>4.9400000000000004</v>
      </c>
      <c r="D14" s="24">
        <v>4.93</v>
      </c>
      <c r="E14" s="24">
        <v>4.83</v>
      </c>
      <c r="F14" s="28">
        <v>4.72</v>
      </c>
      <c r="G14" s="25"/>
      <c r="H14" s="24">
        <v>3.76</v>
      </c>
      <c r="I14" s="24">
        <v>3.89</v>
      </c>
      <c r="J14" s="24">
        <v>3.9</v>
      </c>
      <c r="K14" s="24">
        <v>3.75</v>
      </c>
      <c r="L14" s="28">
        <v>3.77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4.8899999999999997</v>
      </c>
      <c r="C15" s="24">
        <v>4.96</v>
      </c>
      <c r="D15" s="24">
        <v>4.9000000000000004</v>
      </c>
      <c r="E15" s="24">
        <v>4.78</v>
      </c>
      <c r="F15" s="28">
        <v>4.7</v>
      </c>
      <c r="G15" s="25"/>
      <c r="H15" s="24">
        <v>3.76</v>
      </c>
      <c r="I15" s="24">
        <v>3.88</v>
      </c>
      <c r="J15" s="24">
        <v>3.83</v>
      </c>
      <c r="K15" s="24">
        <v>3.71</v>
      </c>
      <c r="L15" s="28">
        <v>3.7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4.82</v>
      </c>
      <c r="C16" s="24">
        <v>4.97</v>
      </c>
      <c r="D16" s="24">
        <v>4.8600000000000003</v>
      </c>
      <c r="E16" s="24">
        <v>4.6900000000000004</v>
      </c>
      <c r="F16" s="28">
        <v>4.68</v>
      </c>
      <c r="G16" s="25"/>
      <c r="H16" s="24">
        <v>3.73</v>
      </c>
      <c r="I16" s="24">
        <v>3.88</v>
      </c>
      <c r="J16" s="24">
        <v>3.71</v>
      </c>
      <c r="K16" s="24">
        <v>3.56</v>
      </c>
      <c r="L16" s="28">
        <v>3.67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4.9400000000000004</v>
      </c>
      <c r="C17" s="24">
        <v>4.95</v>
      </c>
      <c r="D17" s="24">
        <v>4.83</v>
      </c>
      <c r="E17" s="24">
        <v>4.59</v>
      </c>
      <c r="F17" s="28">
        <v>4.47</v>
      </c>
      <c r="G17" s="25" t="s">
        <v>8</v>
      </c>
      <c r="H17" s="24">
        <v>4.12</v>
      </c>
      <c r="I17" s="24">
        <v>4.12</v>
      </c>
      <c r="J17" s="24">
        <v>4.0599999999999996</v>
      </c>
      <c r="K17" s="24">
        <v>3.78</v>
      </c>
      <c r="L17" s="28">
        <v>3.71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4.9400000000000004</v>
      </c>
      <c r="C18" s="24">
        <v>5.01</v>
      </c>
      <c r="D18" s="24">
        <v>4.92</v>
      </c>
      <c r="E18" s="24">
        <v>4.58</v>
      </c>
      <c r="F18" s="28">
        <v>4.55</v>
      </c>
      <c r="G18" s="25"/>
      <c r="H18" s="24">
        <v>4.18</v>
      </c>
      <c r="I18" s="24">
        <v>4.17</v>
      </c>
      <c r="J18" s="24">
        <v>3.98</v>
      </c>
      <c r="K18" s="24">
        <v>3.75</v>
      </c>
      <c r="L18" s="28">
        <v>3.75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5</v>
      </c>
      <c r="C19" s="24">
        <v>5.04</v>
      </c>
      <c r="D19" s="24">
        <v>4.9800000000000004</v>
      </c>
      <c r="E19" s="24">
        <v>4.63</v>
      </c>
      <c r="F19" s="28">
        <v>4.4400000000000004</v>
      </c>
      <c r="G19" s="25"/>
      <c r="H19" s="24">
        <v>4.1500000000000004</v>
      </c>
      <c r="I19" s="24">
        <v>4.1500000000000004</v>
      </c>
      <c r="J19" s="24">
        <v>4.0999999999999996</v>
      </c>
      <c r="K19" s="24">
        <v>3.75</v>
      </c>
      <c r="L19" s="28">
        <v>3.88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5.01</v>
      </c>
      <c r="C20" s="24">
        <v>4.93</v>
      </c>
      <c r="D20" s="24">
        <v>4.93</v>
      </c>
      <c r="E20" s="24">
        <v>4.58</v>
      </c>
      <c r="F20" s="28">
        <v>4.46</v>
      </c>
      <c r="G20" s="25"/>
      <c r="H20" s="24">
        <v>4.1500000000000004</v>
      </c>
      <c r="I20" s="24">
        <v>4.1500000000000004</v>
      </c>
      <c r="J20" s="24">
        <v>4.0999999999999996</v>
      </c>
      <c r="K20" s="24">
        <v>3.75</v>
      </c>
      <c r="L20" s="28">
        <v>3.88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4.8899999999999997</v>
      </c>
      <c r="C21" s="24">
        <v>4.97</v>
      </c>
      <c r="D21" s="24">
        <v>4.88</v>
      </c>
      <c r="E21" s="24">
        <v>4.5999999999999996</v>
      </c>
      <c r="F21" s="28">
        <v>4.43</v>
      </c>
      <c r="G21" s="25"/>
      <c r="H21" s="24">
        <v>4.18</v>
      </c>
      <c r="I21" s="24">
        <v>4.21</v>
      </c>
      <c r="J21" s="24">
        <v>4.1100000000000003</v>
      </c>
      <c r="K21" s="24">
        <v>3.76</v>
      </c>
      <c r="L21" s="28">
        <v>3.77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0.40359999999999996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1.2890000000000019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0.70371282051282047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0.92829218106996025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203" t="s">
        <v>36</v>
      </c>
      <c r="B31" s="203"/>
      <c r="C31" s="203"/>
      <c r="D31" s="203"/>
      <c r="E31" s="203"/>
      <c r="F31" s="203"/>
      <c r="G31" s="203" t="s">
        <v>36</v>
      </c>
      <c r="H31" s="203"/>
      <c r="I31" s="203"/>
      <c r="J31" s="203"/>
      <c r="K31" s="203"/>
      <c r="L31" s="203"/>
      <c r="M31" s="203" t="s">
        <v>36</v>
      </c>
      <c r="N31" s="203"/>
      <c r="O31" s="203"/>
      <c r="P31" s="203"/>
      <c r="Q31" s="203"/>
      <c r="R31" s="203"/>
    </row>
    <row r="32" spans="1:18" x14ac:dyDescent="0.35">
      <c r="A32" s="23" t="s">
        <v>6</v>
      </c>
      <c r="B32" s="22">
        <f>B2-B12</f>
        <v>0.37000000000000011</v>
      </c>
      <c r="C32" s="22">
        <f t="shared" ref="C32:F32" si="0">C2-C12</f>
        <v>0.34999999999999964</v>
      </c>
      <c r="D32" s="22">
        <f t="shared" si="0"/>
        <v>0.34999999999999964</v>
      </c>
      <c r="E32" s="22">
        <f t="shared" si="0"/>
        <v>0.37000000000000011</v>
      </c>
      <c r="F32" s="27">
        <f t="shared" si="0"/>
        <v>0.33999999999999986</v>
      </c>
      <c r="G32" s="23" t="s">
        <v>6</v>
      </c>
      <c r="H32" s="22">
        <f>H2-H12</f>
        <v>1.38</v>
      </c>
      <c r="I32" s="22">
        <f t="shared" ref="I32:L32" si="1">I2-I12</f>
        <v>1.3899999999999997</v>
      </c>
      <c r="J32" s="22">
        <f t="shared" si="1"/>
        <v>1.4600000000000004</v>
      </c>
      <c r="K32" s="22">
        <f t="shared" si="1"/>
        <v>1.42</v>
      </c>
      <c r="L32" s="27">
        <f t="shared" si="1"/>
        <v>1.3500000000000005</v>
      </c>
      <c r="M32" s="23" t="s">
        <v>6</v>
      </c>
      <c r="N32" s="22">
        <f>N2-N12</f>
        <v>0</v>
      </c>
      <c r="O32" s="22">
        <f t="shared" ref="O32:R32" si="2">O2-O12</f>
        <v>0</v>
      </c>
      <c r="P32" s="22">
        <f t="shared" si="2"/>
        <v>0</v>
      </c>
      <c r="Q32" s="22">
        <f t="shared" si="2"/>
        <v>0</v>
      </c>
      <c r="R32" s="27">
        <f t="shared" si="2"/>
        <v>0</v>
      </c>
    </row>
    <row r="33" spans="1:18" x14ac:dyDescent="0.35">
      <c r="A33" s="25"/>
      <c r="B33" s="24">
        <f t="shared" ref="B33:F33" si="3">B3-B13</f>
        <v>0.37999999999999989</v>
      </c>
      <c r="C33" s="24">
        <f t="shared" si="3"/>
        <v>0.3100000000000005</v>
      </c>
      <c r="D33" s="24">
        <f t="shared" si="3"/>
        <v>0.40999999999999925</v>
      </c>
      <c r="E33" s="24">
        <f t="shared" si="3"/>
        <v>0.41000000000000014</v>
      </c>
      <c r="F33" s="28">
        <f t="shared" si="3"/>
        <v>0.33000000000000007</v>
      </c>
      <c r="G33" s="25"/>
      <c r="H33" s="24">
        <f t="shared" ref="H33:L33" si="4">H3-H13</f>
        <v>1.3700000000000006</v>
      </c>
      <c r="I33" s="24">
        <f t="shared" si="4"/>
        <v>1.3899999999999997</v>
      </c>
      <c r="J33" s="24">
        <f t="shared" si="4"/>
        <v>1.5299999999999998</v>
      </c>
      <c r="K33" s="24">
        <f t="shared" si="4"/>
        <v>1.5099999999999998</v>
      </c>
      <c r="L33" s="28">
        <f t="shared" si="4"/>
        <v>1.4500000000000002</v>
      </c>
      <c r="M33" s="25"/>
      <c r="N33" s="24">
        <f t="shared" ref="N33:R33" si="5">N3-N13</f>
        <v>0</v>
      </c>
      <c r="O33" s="24">
        <f t="shared" si="5"/>
        <v>0</v>
      </c>
      <c r="P33" s="24">
        <f t="shared" si="5"/>
        <v>0</v>
      </c>
      <c r="Q33" s="24">
        <f t="shared" si="5"/>
        <v>0</v>
      </c>
      <c r="R33" s="28">
        <f t="shared" si="5"/>
        <v>0</v>
      </c>
    </row>
    <row r="34" spans="1:18" x14ac:dyDescent="0.35">
      <c r="A34" s="25"/>
      <c r="B34" s="24">
        <f t="shared" ref="B34:F34" si="6">B4-B14</f>
        <v>0.40000000000000036</v>
      </c>
      <c r="C34" s="24">
        <f t="shared" si="6"/>
        <v>0.40999999999999925</v>
      </c>
      <c r="D34" s="24">
        <f t="shared" si="6"/>
        <v>0.37000000000000011</v>
      </c>
      <c r="E34" s="24">
        <f t="shared" si="6"/>
        <v>0.36000000000000032</v>
      </c>
      <c r="F34" s="28">
        <f t="shared" si="6"/>
        <v>0.36000000000000032</v>
      </c>
      <c r="G34" s="25"/>
      <c r="H34" s="24">
        <f t="shared" ref="H34:L34" si="7">H4-H14</f>
        <v>1.5200000000000005</v>
      </c>
      <c r="I34" s="24">
        <f t="shared" si="7"/>
        <v>1.4</v>
      </c>
      <c r="J34" s="24">
        <f t="shared" si="7"/>
        <v>1.3900000000000001</v>
      </c>
      <c r="K34" s="24">
        <f t="shared" si="7"/>
        <v>1.54</v>
      </c>
      <c r="L34" s="28">
        <f t="shared" si="7"/>
        <v>1.4099999999999997</v>
      </c>
      <c r="M34" s="25"/>
      <c r="N34" s="24">
        <f t="shared" ref="N34:R34" si="8">N4-N14</f>
        <v>0</v>
      </c>
      <c r="O34" s="24">
        <f t="shared" si="8"/>
        <v>0</v>
      </c>
      <c r="P34" s="24">
        <f t="shared" si="8"/>
        <v>0</v>
      </c>
      <c r="Q34" s="24">
        <f t="shared" si="8"/>
        <v>0</v>
      </c>
      <c r="R34" s="28">
        <f t="shared" si="8"/>
        <v>0</v>
      </c>
    </row>
    <row r="35" spans="1:18" x14ac:dyDescent="0.35">
      <c r="A35" s="25"/>
      <c r="B35" s="24">
        <f t="shared" ref="B35:F35" si="9">B5-B15</f>
        <v>0.36000000000000032</v>
      </c>
      <c r="C35" s="24">
        <f t="shared" si="9"/>
        <v>0.36000000000000032</v>
      </c>
      <c r="D35" s="24">
        <f t="shared" si="9"/>
        <v>0.40999999999999925</v>
      </c>
      <c r="E35" s="24">
        <f t="shared" si="9"/>
        <v>0.48999999999999932</v>
      </c>
      <c r="F35" s="28">
        <f t="shared" si="9"/>
        <v>0.46999999999999975</v>
      </c>
      <c r="G35" s="25"/>
      <c r="H35" s="24">
        <f t="shared" ref="H35:L35" si="10">H5-H15</f>
        <v>1.5</v>
      </c>
      <c r="I35" s="24">
        <f t="shared" si="10"/>
        <v>1.5</v>
      </c>
      <c r="J35" s="24">
        <f t="shared" si="10"/>
        <v>1.4299999999999997</v>
      </c>
      <c r="K35" s="24">
        <f t="shared" si="10"/>
        <v>1.4900000000000002</v>
      </c>
      <c r="L35" s="28">
        <f t="shared" si="10"/>
        <v>1.3999999999999995</v>
      </c>
      <c r="M35" s="25"/>
      <c r="N35" s="24">
        <f t="shared" ref="N35:R35" si="11">N5-N15</f>
        <v>0</v>
      </c>
      <c r="O35" s="24">
        <f t="shared" si="11"/>
        <v>0</v>
      </c>
      <c r="P35" s="24">
        <f t="shared" si="11"/>
        <v>0</v>
      </c>
      <c r="Q35" s="24">
        <f t="shared" si="11"/>
        <v>0</v>
      </c>
      <c r="R35" s="28">
        <f t="shared" si="11"/>
        <v>0</v>
      </c>
    </row>
    <row r="36" spans="1:18" x14ac:dyDescent="0.35">
      <c r="A36" s="25"/>
      <c r="B36" s="24">
        <f t="shared" ref="B36:F36" si="12">B6-B16</f>
        <v>0.45999999999999996</v>
      </c>
      <c r="C36" s="24">
        <f t="shared" si="12"/>
        <v>0.39000000000000057</v>
      </c>
      <c r="D36" s="24">
        <f t="shared" si="12"/>
        <v>0.38999999999999968</v>
      </c>
      <c r="E36" s="24">
        <f t="shared" si="12"/>
        <v>0.46999999999999975</v>
      </c>
      <c r="F36" s="28">
        <f t="shared" si="12"/>
        <v>0.41999999999999993</v>
      </c>
      <c r="G36" s="25"/>
      <c r="H36" s="24">
        <f t="shared" ref="H36:L36" si="13">H6-H16</f>
        <v>1.4300000000000002</v>
      </c>
      <c r="I36" s="24">
        <f t="shared" si="13"/>
        <v>1.4500000000000002</v>
      </c>
      <c r="J36" s="24">
        <f t="shared" si="13"/>
        <v>1.54</v>
      </c>
      <c r="K36" s="24">
        <f t="shared" si="13"/>
        <v>1.52</v>
      </c>
      <c r="L36" s="28">
        <f t="shared" si="13"/>
        <v>1.3499999999999996</v>
      </c>
      <c r="M36" s="25"/>
      <c r="N36" s="24">
        <f t="shared" ref="N36:R36" si="14">N6-N16</f>
        <v>0</v>
      </c>
      <c r="O36" s="24">
        <f t="shared" si="14"/>
        <v>0</v>
      </c>
      <c r="P36" s="24">
        <f t="shared" si="14"/>
        <v>0</v>
      </c>
      <c r="Q36" s="24">
        <f t="shared" si="14"/>
        <v>0</v>
      </c>
      <c r="R36" s="28">
        <f t="shared" si="14"/>
        <v>0</v>
      </c>
    </row>
    <row r="37" spans="1:18" x14ac:dyDescent="0.35">
      <c r="A37" s="25" t="s">
        <v>8</v>
      </c>
      <c r="B37" s="24">
        <f t="shared" ref="B37:F37" si="15">B7-B17</f>
        <v>0.41999999999999993</v>
      </c>
      <c r="C37" s="24">
        <f t="shared" si="15"/>
        <v>0.41999999999999993</v>
      </c>
      <c r="D37" s="24">
        <f t="shared" si="15"/>
        <v>0.38999999999999968</v>
      </c>
      <c r="E37" s="24">
        <f t="shared" si="15"/>
        <v>0.41999999999999993</v>
      </c>
      <c r="F37" s="28">
        <f t="shared" si="15"/>
        <v>0.41000000000000014</v>
      </c>
      <c r="G37" s="25" t="s">
        <v>8</v>
      </c>
      <c r="H37" s="24">
        <f t="shared" ref="H37:L37" si="16">H7-H17</f>
        <v>1.1200000000000001</v>
      </c>
      <c r="I37" s="24">
        <f t="shared" si="16"/>
        <v>1.1299999999999999</v>
      </c>
      <c r="J37" s="24">
        <f t="shared" si="16"/>
        <v>1.1400000000000006</v>
      </c>
      <c r="K37" s="24">
        <f t="shared" si="16"/>
        <v>1.2399999999999998</v>
      </c>
      <c r="L37" s="28">
        <f t="shared" si="16"/>
        <v>1.2000000000000002</v>
      </c>
      <c r="M37" s="25" t="s">
        <v>8</v>
      </c>
      <c r="N37" s="24">
        <f t="shared" ref="N37:R37" si="17">N7-N17</f>
        <v>0</v>
      </c>
      <c r="O37" s="24">
        <f t="shared" si="17"/>
        <v>0</v>
      </c>
      <c r="P37" s="24">
        <f t="shared" si="17"/>
        <v>0</v>
      </c>
      <c r="Q37" s="24">
        <f t="shared" si="17"/>
        <v>0</v>
      </c>
      <c r="R37" s="28">
        <f t="shared" si="17"/>
        <v>0</v>
      </c>
    </row>
    <row r="38" spans="1:18" x14ac:dyDescent="0.35">
      <c r="A38" s="25"/>
      <c r="B38" s="24">
        <f t="shared" ref="B38:F38" si="18">B8-B18</f>
        <v>0.41999999999999993</v>
      </c>
      <c r="C38" s="24">
        <f t="shared" si="18"/>
        <v>0.40000000000000036</v>
      </c>
      <c r="D38" s="24">
        <f t="shared" si="18"/>
        <v>0.45000000000000018</v>
      </c>
      <c r="E38" s="24">
        <f t="shared" si="18"/>
        <v>0.38999999999999968</v>
      </c>
      <c r="F38" s="28">
        <f t="shared" si="18"/>
        <v>0.40000000000000036</v>
      </c>
      <c r="G38" s="25"/>
      <c r="H38" s="24">
        <f t="shared" ref="H38:L38" si="19">H8-H18</f>
        <v>1.0200000000000005</v>
      </c>
      <c r="I38" s="24">
        <f t="shared" si="19"/>
        <v>1.1299999999999999</v>
      </c>
      <c r="J38" s="24">
        <f t="shared" si="19"/>
        <v>1.27</v>
      </c>
      <c r="K38" s="24">
        <f t="shared" si="19"/>
        <v>1.21</v>
      </c>
      <c r="L38" s="28">
        <f t="shared" si="19"/>
        <v>1.08</v>
      </c>
      <c r="M38" s="25"/>
      <c r="N38" s="24">
        <f t="shared" ref="N38:R38" si="20">N8-N18</f>
        <v>0</v>
      </c>
      <c r="O38" s="24">
        <f t="shared" si="20"/>
        <v>0</v>
      </c>
      <c r="P38" s="24">
        <f t="shared" si="20"/>
        <v>0</v>
      </c>
      <c r="Q38" s="24">
        <f t="shared" si="20"/>
        <v>0</v>
      </c>
      <c r="R38" s="28">
        <f t="shared" si="20"/>
        <v>0</v>
      </c>
    </row>
    <row r="39" spans="1:18" x14ac:dyDescent="0.35">
      <c r="A39" s="25"/>
      <c r="B39" s="24">
        <f t="shared" ref="B39:F39" si="21">B9-B19</f>
        <v>0.44000000000000039</v>
      </c>
      <c r="C39" s="24">
        <f t="shared" si="21"/>
        <v>0.5</v>
      </c>
      <c r="D39" s="24">
        <f t="shared" si="21"/>
        <v>0.44999999999999929</v>
      </c>
      <c r="E39" s="24">
        <f t="shared" si="21"/>
        <v>0.40000000000000036</v>
      </c>
      <c r="F39" s="28">
        <f t="shared" si="21"/>
        <v>0.44999999999999929</v>
      </c>
      <c r="G39" s="25"/>
      <c r="H39" s="24">
        <f t="shared" ref="H39:L39" si="22">H9-H19</f>
        <v>1.1299999999999999</v>
      </c>
      <c r="I39" s="24">
        <f t="shared" si="22"/>
        <v>1.1499999999999995</v>
      </c>
      <c r="J39" s="24">
        <f t="shared" si="22"/>
        <v>1.1100000000000003</v>
      </c>
      <c r="K39" s="24">
        <f t="shared" si="22"/>
        <v>1.1900000000000004</v>
      </c>
      <c r="L39" s="28">
        <f t="shared" si="22"/>
        <v>0.98000000000000043</v>
      </c>
      <c r="M39" s="25"/>
      <c r="N39" s="24">
        <f t="shared" ref="N39:R39" si="23">N9-N19</f>
        <v>0</v>
      </c>
      <c r="O39" s="24">
        <f t="shared" si="23"/>
        <v>0</v>
      </c>
      <c r="P39" s="24">
        <f t="shared" si="23"/>
        <v>0</v>
      </c>
      <c r="Q39" s="24">
        <f t="shared" si="23"/>
        <v>0</v>
      </c>
      <c r="R39" s="28">
        <f t="shared" si="23"/>
        <v>0</v>
      </c>
    </row>
    <row r="40" spans="1:18" x14ac:dyDescent="0.35">
      <c r="A40" s="25"/>
      <c r="B40" s="24">
        <f t="shared" ref="B40:F40" si="24">B10-B20</f>
        <v>0.44000000000000039</v>
      </c>
      <c r="C40" s="24">
        <f t="shared" si="24"/>
        <v>0.4300000000000006</v>
      </c>
      <c r="D40" s="24">
        <f t="shared" si="24"/>
        <v>0.41000000000000014</v>
      </c>
      <c r="E40" s="24">
        <f t="shared" si="24"/>
        <v>0.4399999999999995</v>
      </c>
      <c r="F40" s="28">
        <f t="shared" si="24"/>
        <v>0.37999999999999989</v>
      </c>
      <c r="G40" s="25"/>
      <c r="H40" s="24">
        <f t="shared" ref="H40:L40" si="25">H10-H20</f>
        <v>1.0299999999999994</v>
      </c>
      <c r="I40" s="24">
        <f t="shared" si="25"/>
        <v>1.0899999999999999</v>
      </c>
      <c r="J40" s="24">
        <f t="shared" si="25"/>
        <v>1.1100000000000003</v>
      </c>
      <c r="K40" s="24">
        <f t="shared" si="25"/>
        <v>1.1799999999999997</v>
      </c>
      <c r="L40" s="28">
        <f t="shared" si="25"/>
        <v>1.0499999999999998</v>
      </c>
      <c r="M40" s="25"/>
      <c r="N40" s="24">
        <f t="shared" ref="N40:R40" si="26">N10-N20</f>
        <v>0</v>
      </c>
      <c r="O40" s="24">
        <f t="shared" si="26"/>
        <v>0</v>
      </c>
      <c r="P40" s="24">
        <f t="shared" si="26"/>
        <v>0</v>
      </c>
      <c r="Q40" s="24">
        <f t="shared" si="26"/>
        <v>0</v>
      </c>
      <c r="R40" s="28">
        <f t="shared" si="26"/>
        <v>0</v>
      </c>
    </row>
    <row r="41" spans="1:18" x14ac:dyDescent="0.35">
      <c r="A41" s="25"/>
      <c r="B41" s="24">
        <f t="shared" ref="B41:F41" si="27">B11-B21</f>
        <v>0.37000000000000011</v>
      </c>
      <c r="C41" s="24">
        <f t="shared" si="27"/>
        <v>0.37999999999999989</v>
      </c>
      <c r="D41" s="24">
        <f t="shared" si="27"/>
        <v>0.36000000000000032</v>
      </c>
      <c r="E41" s="24">
        <f t="shared" si="27"/>
        <v>0.41000000000000014</v>
      </c>
      <c r="F41" s="28">
        <f t="shared" si="27"/>
        <v>0.45999999999999996</v>
      </c>
      <c r="G41" s="25"/>
      <c r="H41" s="24">
        <f t="shared" ref="H41:L41" si="28">H11-H21</f>
        <v>1</v>
      </c>
      <c r="I41" s="24">
        <f t="shared" si="28"/>
        <v>1.1500000000000004</v>
      </c>
      <c r="J41" s="24">
        <f t="shared" si="28"/>
        <v>1.2399999999999993</v>
      </c>
      <c r="K41" s="24">
        <f t="shared" si="28"/>
        <v>1.21</v>
      </c>
      <c r="L41" s="28">
        <f t="shared" si="28"/>
        <v>1.1700000000000004</v>
      </c>
      <c r="M41" s="25"/>
      <c r="N41" s="24">
        <f t="shared" ref="N41:R41" si="29">N11-N21</f>
        <v>0</v>
      </c>
      <c r="O41" s="24">
        <f t="shared" si="29"/>
        <v>0</v>
      </c>
      <c r="P41" s="24">
        <f t="shared" si="29"/>
        <v>0</v>
      </c>
      <c r="Q41" s="24">
        <f t="shared" si="29"/>
        <v>0</v>
      </c>
      <c r="R41" s="28">
        <f t="shared" si="29"/>
        <v>0</v>
      </c>
    </row>
    <row r="42" spans="1:18" ht="18" x14ac:dyDescent="0.35">
      <c r="A42" s="17" t="s">
        <v>37</v>
      </c>
      <c r="B42" s="17" t="s">
        <v>20</v>
      </c>
      <c r="C42" s="197" t="s">
        <v>21</v>
      </c>
      <c r="D42" s="197"/>
      <c r="E42" s="198">
        <f>(AVERAGE(B32:F36)/(0.975/E25))</f>
        <v>0.67930256410256395</v>
      </c>
      <c r="F42" s="198"/>
      <c r="G42" s="17" t="s">
        <v>37</v>
      </c>
      <c r="H42" s="17" t="s">
        <v>20</v>
      </c>
      <c r="I42" s="197" t="s">
        <v>22</v>
      </c>
      <c r="J42" s="197"/>
      <c r="K42" s="198">
        <f>(AVERAGE(H32:L36)/(1.944/K25))</f>
        <v>1.040493827160494</v>
      </c>
      <c r="L42" s="198"/>
      <c r="M42" s="17" t="s">
        <v>37</v>
      </c>
      <c r="N42" s="17" t="s">
        <v>20</v>
      </c>
      <c r="O42" s="197" t="s">
        <v>22</v>
      </c>
      <c r="P42" s="197"/>
      <c r="Q42" s="198">
        <f>(AVERAGE(N32:R36)/(1.944/Q25))</f>
        <v>0</v>
      </c>
      <c r="R42" s="198"/>
    </row>
    <row r="43" spans="1:18" ht="18" x14ac:dyDescent="0.35">
      <c r="A43" s="17" t="s">
        <v>38</v>
      </c>
      <c r="B43" s="17" t="s">
        <v>20</v>
      </c>
      <c r="C43" s="197" t="s">
        <v>21</v>
      </c>
      <c r="D43" s="197"/>
      <c r="E43" s="198">
        <f>(AVERAGE(B37:F41)/(0.975/E25))</f>
        <v>0.72812307692307698</v>
      </c>
      <c r="F43" s="198"/>
      <c r="G43" s="17" t="s">
        <v>38</v>
      </c>
      <c r="H43" s="17" t="s">
        <v>20</v>
      </c>
      <c r="I43" s="197" t="s">
        <v>22</v>
      </c>
      <c r="J43" s="197"/>
      <c r="K43" s="198">
        <f>(AVERAGE(H37:L41)/(1.944/K25))</f>
        <v>0.81609053497942385</v>
      </c>
      <c r="L43" s="198"/>
      <c r="M43" s="17" t="s">
        <v>38</v>
      </c>
      <c r="N43" s="17" t="s">
        <v>20</v>
      </c>
      <c r="O43" s="197" t="s">
        <v>22</v>
      </c>
      <c r="P43" s="197"/>
      <c r="Q43" s="198">
        <f>(AVERAGE(N37:R41)/(1.944/Q25))</f>
        <v>0</v>
      </c>
      <c r="R43" s="198"/>
    </row>
    <row r="44" spans="1:18" ht="18" x14ac:dyDescent="0.35">
      <c r="A44" s="45" t="s">
        <v>39</v>
      </c>
      <c r="B44" s="46">
        <f>AVERAGE(B32:F36)</f>
        <v>0.38959999999999989</v>
      </c>
      <c r="C44" s="45"/>
      <c r="D44" s="45" t="s">
        <v>43</v>
      </c>
      <c r="E44" s="46">
        <f>MAX(B32:F36)-MIN(B32:F36)</f>
        <v>0.17999999999999883</v>
      </c>
      <c r="F44" s="47"/>
      <c r="G44" s="45" t="s">
        <v>39</v>
      </c>
      <c r="H44" s="46">
        <f>AVERAGE(H32:L36)</f>
        <v>1.4448000000000001</v>
      </c>
      <c r="I44" s="45"/>
      <c r="J44" s="45" t="s">
        <v>43</v>
      </c>
      <c r="K44" s="46">
        <f>MAX(H32:L36)-MIN(H32:L36)</f>
        <v>0.19000000000000039</v>
      </c>
    </row>
    <row r="45" spans="1:18" ht="18" x14ac:dyDescent="0.35">
      <c r="A45" s="45" t="s">
        <v>40</v>
      </c>
      <c r="B45" s="46">
        <f>AVERAGE(B33:F37)</f>
        <v>0.40079999999999993</v>
      </c>
      <c r="C45" s="45"/>
      <c r="D45" s="45" t="s">
        <v>44</v>
      </c>
      <c r="E45" s="46">
        <f>MAX(B37:F41)-MIN(B37:F41)</f>
        <v>0.13999999999999968</v>
      </c>
      <c r="F45" s="47"/>
      <c r="G45" s="45" t="s">
        <v>40</v>
      </c>
      <c r="H45" s="46">
        <f>AVERAGE(H33:L37)</f>
        <v>1.3980000000000001</v>
      </c>
      <c r="I45" s="45"/>
      <c r="J45" s="45" t="s">
        <v>44</v>
      </c>
      <c r="K45" s="46">
        <f>MAX(H37:L41)-MIN(H37:L41)</f>
        <v>0.28999999999999959</v>
      </c>
    </row>
    <row r="46" spans="1:18" ht="18" x14ac:dyDescent="0.35">
      <c r="A46" s="45" t="s">
        <v>41</v>
      </c>
      <c r="B46" s="48">
        <f>1-(E44/2*B44)</f>
        <v>0.96493600000000024</v>
      </c>
      <c r="C46" s="47"/>
      <c r="D46" s="47"/>
      <c r="E46" s="47"/>
      <c r="F46" s="47"/>
      <c r="G46" s="45" t="s">
        <v>41</v>
      </c>
      <c r="H46" s="48">
        <f>1-(K44/2*H44)</f>
        <v>0.86274399999999973</v>
      </c>
      <c r="I46" s="47"/>
      <c r="J46" s="47"/>
      <c r="K46" s="47"/>
    </row>
    <row r="47" spans="1:18" ht="18" x14ac:dyDescent="0.35">
      <c r="A47" s="45" t="s">
        <v>42</v>
      </c>
      <c r="B47" s="48">
        <f>1-(E45/2*B45)</f>
        <v>0.97194400000000003</v>
      </c>
      <c r="C47" s="47"/>
      <c r="D47" s="47"/>
      <c r="E47" s="47"/>
      <c r="F47" s="47"/>
      <c r="G47" s="45" t="s">
        <v>42</v>
      </c>
      <c r="H47" s="48">
        <f>1-(K45/2*H45)</f>
        <v>0.79729000000000028</v>
      </c>
      <c r="I47" s="47"/>
      <c r="J47" s="47"/>
      <c r="K47" s="47"/>
    </row>
  </sheetData>
  <sheetProtection selectLockedCells="1" selectUnlockedCells="1"/>
  <mergeCells count="44">
    <mergeCell ref="O43:P43"/>
    <mergeCell ref="Q43:R43"/>
    <mergeCell ref="M31:R31"/>
    <mergeCell ref="O42:P42"/>
    <mergeCell ref="Q42:R42"/>
    <mergeCell ref="I43:J43"/>
    <mergeCell ref="K43:L43"/>
    <mergeCell ref="C42:D42"/>
    <mergeCell ref="E42:F42"/>
    <mergeCell ref="C43:D43"/>
    <mergeCell ref="E43:F43"/>
    <mergeCell ref="G31:L31"/>
    <mergeCell ref="A31:F31"/>
    <mergeCell ref="I42:J42"/>
    <mergeCell ref="K42:L42"/>
    <mergeCell ref="A29:B29"/>
    <mergeCell ref="C29:F29"/>
    <mergeCell ref="Q26:R26"/>
    <mergeCell ref="C25:D25"/>
    <mergeCell ref="E25:F25"/>
    <mergeCell ref="I25:J25"/>
    <mergeCell ref="K25:L25"/>
    <mergeCell ref="O25:P25"/>
    <mergeCell ref="Q25:R25"/>
    <mergeCell ref="C26:D26"/>
    <mergeCell ref="E26:F26"/>
    <mergeCell ref="I26:J26"/>
    <mergeCell ref="K26:L26"/>
    <mergeCell ref="O26:P26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13" type="noConversion"/>
  <conditionalFormatting sqref="E24">
    <cfRule type="cellIs" dxfId="296" priority="10" operator="notBetween">
      <formula>0.2</formula>
      <formula>0.404</formula>
    </cfRule>
  </conditionalFormatting>
  <conditionalFormatting sqref="E26">
    <cfRule type="cellIs" dxfId="295" priority="11" operator="notBetween">
      <formula>0.38</formula>
      <formula>0.72</formula>
    </cfRule>
  </conditionalFormatting>
  <conditionalFormatting sqref="E42:E43">
    <cfRule type="cellIs" dxfId="294" priority="4" operator="notBetween">
      <formula>0.68</formula>
      <formula>0.82</formula>
    </cfRule>
  </conditionalFormatting>
  <conditionalFormatting sqref="K24">
    <cfRule type="cellIs" dxfId="293" priority="9" operator="notBetween">
      <formula>0.77</formula>
      <formula>0.91</formula>
    </cfRule>
  </conditionalFormatting>
  <conditionalFormatting sqref="K26">
    <cfRule type="cellIs" dxfId="292" priority="8" operator="notBetween">
      <formula>0.68</formula>
      <formula>0.82</formula>
    </cfRule>
  </conditionalFormatting>
  <conditionalFormatting sqref="K42:K43">
    <cfRule type="cellIs" dxfId="291" priority="5" operator="notBetween">
      <formula>0.68</formula>
      <formula>0.82</formula>
    </cfRule>
  </conditionalFormatting>
  <conditionalFormatting sqref="Q24">
    <cfRule type="cellIs" dxfId="290" priority="7" operator="notBetween">
      <formula>0.77</formula>
      <formula>0.91</formula>
    </cfRule>
  </conditionalFormatting>
  <conditionalFormatting sqref="Q26">
    <cfRule type="cellIs" dxfId="289" priority="6" operator="notBetween">
      <formula>0.68</formula>
      <formula>0.82</formula>
    </cfRule>
  </conditionalFormatting>
  <conditionalFormatting sqref="Q42:Q43">
    <cfRule type="cellIs" dxfId="288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7D21-5BD6-4EEA-8026-F3AAE6566D49}">
  <dimension ref="A1:R47"/>
  <sheetViews>
    <sheetView topLeftCell="A22" zoomScale="115" zoomScaleNormal="115" workbookViewId="0">
      <selection activeCell="A44" sqref="A44:K47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5.24</v>
      </c>
      <c r="C2" s="20">
        <v>5.4</v>
      </c>
      <c r="D2" s="20">
        <v>5.32</v>
      </c>
      <c r="E2" s="20">
        <v>5.1100000000000003</v>
      </c>
      <c r="F2" s="30">
        <v>5.12</v>
      </c>
      <c r="G2" s="23" t="s">
        <v>3</v>
      </c>
      <c r="H2" s="20">
        <v>5.16</v>
      </c>
      <c r="I2" s="20">
        <v>5.16</v>
      </c>
      <c r="J2" s="20">
        <v>5.18</v>
      </c>
      <c r="K2" s="20">
        <v>5.09</v>
      </c>
      <c r="L2" s="30">
        <v>5.08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5.31</v>
      </c>
      <c r="C3" s="11">
        <v>5.34</v>
      </c>
      <c r="D3" s="11">
        <v>5.27</v>
      </c>
      <c r="E3" s="11">
        <v>5.0999999999999996</v>
      </c>
      <c r="F3" s="29">
        <v>5.0199999999999996</v>
      </c>
      <c r="G3" s="25"/>
      <c r="H3" s="20">
        <v>5.2</v>
      </c>
      <c r="I3" s="11">
        <v>5.26</v>
      </c>
      <c r="J3" s="11">
        <v>5.25</v>
      </c>
      <c r="K3" s="11">
        <v>5.18</v>
      </c>
      <c r="L3" s="29">
        <v>5.09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5.3</v>
      </c>
      <c r="C4" s="11">
        <v>5.38</v>
      </c>
      <c r="D4" s="11">
        <v>5.3</v>
      </c>
      <c r="E4" s="11">
        <v>5.13</v>
      </c>
      <c r="F4" s="29">
        <v>5.09</v>
      </c>
      <c r="G4" s="25"/>
      <c r="H4" s="20">
        <v>5.13</v>
      </c>
      <c r="I4" s="11">
        <v>5.26</v>
      </c>
      <c r="J4" s="11">
        <v>5.33</v>
      </c>
      <c r="K4" s="11">
        <v>5.09</v>
      </c>
      <c r="L4" s="29">
        <v>4.95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5.19</v>
      </c>
      <c r="C5" s="11">
        <v>5.13</v>
      </c>
      <c r="D5" s="11">
        <v>5.3</v>
      </c>
      <c r="E5" s="11">
        <v>5.0999999999999996</v>
      </c>
      <c r="F5" s="29">
        <v>5.0999999999999996</v>
      </c>
      <c r="G5" s="25"/>
      <c r="H5" s="20">
        <v>5.12</v>
      </c>
      <c r="I5" s="11">
        <v>5.21</v>
      </c>
      <c r="J5" s="11">
        <v>5.36</v>
      </c>
      <c r="K5" s="11">
        <v>5.15</v>
      </c>
      <c r="L5" s="29">
        <v>5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5.15</v>
      </c>
      <c r="C6" s="11">
        <v>5.25</v>
      </c>
      <c r="D6" s="11">
        <v>5.29</v>
      </c>
      <c r="E6" s="11">
        <v>5.05</v>
      </c>
      <c r="F6" s="29">
        <v>5.01</v>
      </c>
      <c r="G6" s="25"/>
      <c r="H6" s="20">
        <v>5.19</v>
      </c>
      <c r="I6" s="11">
        <v>5.12</v>
      </c>
      <c r="J6" s="11">
        <v>5.22</v>
      </c>
      <c r="K6" s="11">
        <v>5.09</v>
      </c>
      <c r="L6" s="29">
        <v>5.0999999999999996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5.3</v>
      </c>
      <c r="C7" s="11">
        <v>5.41</v>
      </c>
      <c r="D7" s="11">
        <v>5.27</v>
      </c>
      <c r="E7" s="11">
        <v>5.03</v>
      </c>
      <c r="F7" s="29">
        <v>4.83</v>
      </c>
      <c r="G7" s="25" t="s">
        <v>4</v>
      </c>
      <c r="H7" s="11">
        <v>5.22</v>
      </c>
      <c r="I7" s="11">
        <v>5.22</v>
      </c>
      <c r="J7" s="11">
        <v>5.2</v>
      </c>
      <c r="K7" s="11">
        <v>4.96</v>
      </c>
      <c r="L7" s="29">
        <v>4.76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5.26</v>
      </c>
      <c r="C8" s="11">
        <v>5.23</v>
      </c>
      <c r="D8" s="11">
        <v>5.23</v>
      </c>
      <c r="E8" s="11">
        <v>5.05</v>
      </c>
      <c r="F8" s="29">
        <v>4.9800000000000004</v>
      </c>
      <c r="G8" s="31"/>
      <c r="H8" s="11">
        <v>5.31</v>
      </c>
      <c r="I8" s="11">
        <v>5.29</v>
      </c>
      <c r="J8" s="11">
        <v>5.14</v>
      </c>
      <c r="K8" s="11">
        <v>4.91</v>
      </c>
      <c r="L8" s="29">
        <v>4.8600000000000003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5.23</v>
      </c>
      <c r="C9" s="32">
        <v>5.37</v>
      </c>
      <c r="D9" s="32">
        <v>5.27</v>
      </c>
      <c r="E9" s="32">
        <v>4.9800000000000004</v>
      </c>
      <c r="F9" s="34">
        <v>4.8899999999999997</v>
      </c>
      <c r="G9" s="23"/>
      <c r="H9" s="32">
        <v>5.26</v>
      </c>
      <c r="I9" s="32">
        <v>5.34</v>
      </c>
      <c r="J9" s="32">
        <v>5.22</v>
      </c>
      <c r="K9" s="32">
        <v>4.87</v>
      </c>
      <c r="L9" s="34">
        <v>4.82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5.2</v>
      </c>
      <c r="C10" s="11">
        <v>5.27</v>
      </c>
      <c r="D10" s="11">
        <v>5.19</v>
      </c>
      <c r="E10" s="11">
        <v>5.01</v>
      </c>
      <c r="F10" s="29">
        <v>4.8899999999999997</v>
      </c>
      <c r="G10" s="25"/>
      <c r="H10" s="11">
        <v>5.37</v>
      </c>
      <c r="I10" s="11">
        <v>5.37</v>
      </c>
      <c r="J10" s="11">
        <v>5.14</v>
      </c>
      <c r="K10" s="11">
        <v>5.01</v>
      </c>
      <c r="L10" s="29">
        <v>4.9400000000000004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5.24</v>
      </c>
      <c r="C11" s="21">
        <v>5.21</v>
      </c>
      <c r="D11" s="21">
        <v>5.12</v>
      </c>
      <c r="E11" s="21">
        <v>4.8899999999999997</v>
      </c>
      <c r="F11" s="26">
        <v>4.9000000000000004</v>
      </c>
      <c r="G11" s="33"/>
      <c r="H11" s="21">
        <v>5.26</v>
      </c>
      <c r="I11" s="21">
        <v>5.38</v>
      </c>
      <c r="J11" s="21">
        <v>5.32</v>
      </c>
      <c r="K11" s="21">
        <v>4.99</v>
      </c>
      <c r="L11" s="26">
        <v>4.79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4.8899999999999997</v>
      </c>
      <c r="C12" s="22">
        <v>5</v>
      </c>
      <c r="D12" s="22">
        <v>4.97</v>
      </c>
      <c r="E12" s="22">
        <v>4.7699999999999996</v>
      </c>
      <c r="F12" s="27">
        <v>4.7300000000000004</v>
      </c>
      <c r="G12" s="23" t="s">
        <v>6</v>
      </c>
      <c r="H12" s="22">
        <v>3.79</v>
      </c>
      <c r="I12" s="22">
        <v>3.81</v>
      </c>
      <c r="J12" s="22">
        <v>3.8</v>
      </c>
      <c r="K12" s="22">
        <v>3.73</v>
      </c>
      <c r="L12" s="27">
        <v>3.73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4.9000000000000004</v>
      </c>
      <c r="C13" s="24">
        <v>4.9800000000000004</v>
      </c>
      <c r="D13" s="24">
        <v>4.9800000000000004</v>
      </c>
      <c r="E13" s="24">
        <v>4.8499999999999996</v>
      </c>
      <c r="F13" s="28">
        <v>4.72</v>
      </c>
      <c r="G13" s="25"/>
      <c r="H13" s="24">
        <v>3.79</v>
      </c>
      <c r="I13" s="24">
        <v>3.96</v>
      </c>
      <c r="J13" s="24">
        <v>3.84</v>
      </c>
      <c r="K13" s="24">
        <v>3.76</v>
      </c>
      <c r="L13" s="28">
        <v>3.72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4.8899999999999997</v>
      </c>
      <c r="C14" s="24">
        <v>5.01</v>
      </c>
      <c r="D14" s="24">
        <v>4.9800000000000004</v>
      </c>
      <c r="E14" s="24">
        <v>4.8499999999999996</v>
      </c>
      <c r="F14" s="28">
        <v>4.7699999999999996</v>
      </c>
      <c r="G14" s="25"/>
      <c r="H14" s="24">
        <v>3.8</v>
      </c>
      <c r="I14" s="24">
        <v>3.93</v>
      </c>
      <c r="J14" s="24">
        <v>3.82</v>
      </c>
      <c r="K14" s="24">
        <v>3.72</v>
      </c>
      <c r="L14" s="28">
        <v>3.7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4.9000000000000004</v>
      </c>
      <c r="C15" s="24">
        <v>4.91</v>
      </c>
      <c r="D15" s="24">
        <v>5</v>
      </c>
      <c r="E15" s="24">
        <v>4.79</v>
      </c>
      <c r="F15" s="28">
        <v>4.7699999999999996</v>
      </c>
      <c r="G15" s="25"/>
      <c r="H15" s="24">
        <v>3.8</v>
      </c>
      <c r="I15" s="24">
        <v>3.83</v>
      </c>
      <c r="J15" s="24">
        <v>3.92</v>
      </c>
      <c r="K15" s="24">
        <v>3.66</v>
      </c>
      <c r="L15" s="28">
        <v>3.65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4.83</v>
      </c>
      <c r="C16" s="24">
        <v>4.87</v>
      </c>
      <c r="D16" s="24">
        <v>4.8600000000000003</v>
      </c>
      <c r="E16" s="24">
        <v>4.72</v>
      </c>
      <c r="F16" s="28">
        <v>4.68</v>
      </c>
      <c r="G16" s="25"/>
      <c r="H16" s="24">
        <v>3.88</v>
      </c>
      <c r="I16" s="24">
        <v>3.9</v>
      </c>
      <c r="J16" s="24">
        <v>3.87</v>
      </c>
      <c r="K16" s="24">
        <v>3.71</v>
      </c>
      <c r="L16" s="28">
        <v>3.72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5.01</v>
      </c>
      <c r="C17" s="24">
        <v>5.09</v>
      </c>
      <c r="D17" s="24">
        <v>5.01</v>
      </c>
      <c r="E17" s="24">
        <v>4.7</v>
      </c>
      <c r="F17" s="28">
        <v>4.6100000000000003</v>
      </c>
      <c r="G17" s="25" t="s">
        <v>8</v>
      </c>
      <c r="H17" s="24">
        <v>4.13</v>
      </c>
      <c r="I17" s="24">
        <v>4.3</v>
      </c>
      <c r="J17" s="24">
        <v>4.18</v>
      </c>
      <c r="K17" s="24">
        <v>3.95</v>
      </c>
      <c r="L17" s="28">
        <v>3.75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4.91</v>
      </c>
      <c r="C18" s="24">
        <v>4.8899999999999997</v>
      </c>
      <c r="D18" s="24">
        <v>4.88</v>
      </c>
      <c r="E18" s="24">
        <v>4.6500000000000004</v>
      </c>
      <c r="F18" s="28">
        <v>4.63</v>
      </c>
      <c r="G18" s="25"/>
      <c r="H18" s="24">
        <v>4.21</v>
      </c>
      <c r="I18" s="24">
        <v>4.21</v>
      </c>
      <c r="J18" s="24">
        <v>4.08</v>
      </c>
      <c r="K18" s="24">
        <v>3.82</v>
      </c>
      <c r="L18" s="28">
        <v>3.72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4.9000000000000004</v>
      </c>
      <c r="C19" s="24">
        <v>4.99</v>
      </c>
      <c r="D19" s="24">
        <v>4.8899999999999997</v>
      </c>
      <c r="E19" s="24">
        <v>4.63</v>
      </c>
      <c r="F19" s="28">
        <v>4.53</v>
      </c>
      <c r="G19" s="25"/>
      <c r="H19" s="24">
        <v>4.26</v>
      </c>
      <c r="I19" s="24">
        <v>4.22</v>
      </c>
      <c r="J19" s="24">
        <v>4.16</v>
      </c>
      <c r="K19" s="24">
        <v>3.76</v>
      </c>
      <c r="L19" s="28">
        <v>3.79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4.88</v>
      </c>
      <c r="C20" s="24">
        <v>4.91</v>
      </c>
      <c r="D20" s="24">
        <v>4.8499999999999996</v>
      </c>
      <c r="E20" s="24">
        <v>4.66</v>
      </c>
      <c r="F20" s="28">
        <v>4.49</v>
      </c>
      <c r="G20" s="25"/>
      <c r="H20" s="24">
        <v>4.34</v>
      </c>
      <c r="I20" s="24">
        <v>4.34</v>
      </c>
      <c r="J20" s="24">
        <v>4.2</v>
      </c>
      <c r="K20" s="24">
        <v>3.93</v>
      </c>
      <c r="L20" s="28">
        <v>3.87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4.8499999999999996</v>
      </c>
      <c r="C21" s="24">
        <v>4.9400000000000004</v>
      </c>
      <c r="D21" s="24">
        <v>4.82</v>
      </c>
      <c r="E21" s="24">
        <v>4.6399999999999997</v>
      </c>
      <c r="F21" s="28">
        <v>4.5999999999999996</v>
      </c>
      <c r="G21" s="25"/>
      <c r="H21" s="24">
        <v>4.25</v>
      </c>
      <c r="I21" s="24">
        <v>4.3600000000000003</v>
      </c>
      <c r="J21" s="24">
        <v>4.22</v>
      </c>
      <c r="K21" s="24">
        <v>3.96</v>
      </c>
      <c r="L21" s="28">
        <v>3.89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0.33340000000000103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1.2035999999999998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0.58131282051282229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0.86679012345678996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203" t="s">
        <v>36</v>
      </c>
      <c r="B31" s="203"/>
      <c r="C31" s="203"/>
      <c r="D31" s="203"/>
      <c r="E31" s="203"/>
      <c r="F31" s="203"/>
      <c r="G31" s="203" t="s">
        <v>36</v>
      </c>
      <c r="H31" s="203"/>
      <c r="I31" s="203"/>
      <c r="J31" s="203"/>
      <c r="K31" s="203"/>
      <c r="L31" s="203"/>
      <c r="M31" s="203" t="s">
        <v>36</v>
      </c>
      <c r="N31" s="203"/>
      <c r="O31" s="203"/>
      <c r="P31" s="203"/>
      <c r="Q31" s="203"/>
      <c r="R31" s="203"/>
    </row>
    <row r="32" spans="1:18" x14ac:dyDescent="0.35">
      <c r="A32" s="23" t="s">
        <v>6</v>
      </c>
      <c r="B32" s="22">
        <f>B2-B12</f>
        <v>0.35000000000000053</v>
      </c>
      <c r="C32" s="22">
        <f t="shared" ref="C32:F32" si="0">C2-C12</f>
        <v>0.40000000000000036</v>
      </c>
      <c r="D32" s="22">
        <f t="shared" si="0"/>
        <v>0.35000000000000053</v>
      </c>
      <c r="E32" s="22">
        <f t="shared" si="0"/>
        <v>0.34000000000000075</v>
      </c>
      <c r="F32" s="27">
        <f t="shared" si="0"/>
        <v>0.38999999999999968</v>
      </c>
      <c r="G32" s="23" t="s">
        <v>6</v>
      </c>
      <c r="H32" s="22">
        <f>H2-H12</f>
        <v>1.37</v>
      </c>
      <c r="I32" s="22">
        <f t="shared" ref="I32:L32" si="1">I2-I12</f>
        <v>1.35</v>
      </c>
      <c r="J32" s="22">
        <f t="shared" si="1"/>
        <v>1.38</v>
      </c>
      <c r="K32" s="22">
        <f t="shared" si="1"/>
        <v>1.3599999999999999</v>
      </c>
      <c r="L32" s="27">
        <f t="shared" si="1"/>
        <v>1.35</v>
      </c>
      <c r="M32" s="23" t="s">
        <v>6</v>
      </c>
      <c r="N32" s="22">
        <f>N2-N12</f>
        <v>0</v>
      </c>
      <c r="O32" s="22">
        <f t="shared" ref="O32:R32" si="2">O2-O12</f>
        <v>0</v>
      </c>
      <c r="P32" s="22">
        <f t="shared" si="2"/>
        <v>0</v>
      </c>
      <c r="Q32" s="22">
        <f t="shared" si="2"/>
        <v>0</v>
      </c>
      <c r="R32" s="27">
        <f t="shared" si="2"/>
        <v>0</v>
      </c>
    </row>
    <row r="33" spans="1:18" x14ac:dyDescent="0.35">
      <c r="A33" s="25"/>
      <c r="B33" s="24">
        <f t="shared" ref="B33:F41" si="3">B3-B13</f>
        <v>0.40999999999999925</v>
      </c>
      <c r="C33" s="24">
        <f t="shared" si="3"/>
        <v>0.35999999999999943</v>
      </c>
      <c r="D33" s="24">
        <f t="shared" si="3"/>
        <v>0.28999999999999915</v>
      </c>
      <c r="E33" s="24">
        <f t="shared" si="3"/>
        <v>0.25</v>
      </c>
      <c r="F33" s="28">
        <f t="shared" si="3"/>
        <v>0.29999999999999982</v>
      </c>
      <c r="G33" s="25"/>
      <c r="H33" s="24">
        <f t="shared" ref="H33:L41" si="4">H3-H13</f>
        <v>1.4100000000000001</v>
      </c>
      <c r="I33" s="24">
        <f t="shared" si="4"/>
        <v>1.2999999999999998</v>
      </c>
      <c r="J33" s="24">
        <f t="shared" si="4"/>
        <v>1.4100000000000001</v>
      </c>
      <c r="K33" s="24">
        <f t="shared" si="4"/>
        <v>1.42</v>
      </c>
      <c r="L33" s="28">
        <f t="shared" si="4"/>
        <v>1.3699999999999997</v>
      </c>
      <c r="M33" s="25"/>
      <c r="N33" s="24">
        <f t="shared" ref="N33:R41" si="5">N3-N13</f>
        <v>0</v>
      </c>
      <c r="O33" s="24">
        <f t="shared" si="5"/>
        <v>0</v>
      </c>
      <c r="P33" s="24">
        <f t="shared" si="5"/>
        <v>0</v>
      </c>
      <c r="Q33" s="24">
        <f t="shared" si="5"/>
        <v>0</v>
      </c>
      <c r="R33" s="28">
        <f t="shared" si="5"/>
        <v>0</v>
      </c>
    </row>
    <row r="34" spans="1:18" x14ac:dyDescent="0.35">
      <c r="A34" s="25"/>
      <c r="B34" s="24">
        <f t="shared" si="3"/>
        <v>0.41000000000000014</v>
      </c>
      <c r="C34" s="24">
        <f t="shared" si="3"/>
        <v>0.37000000000000011</v>
      </c>
      <c r="D34" s="24">
        <f t="shared" si="3"/>
        <v>0.3199999999999994</v>
      </c>
      <c r="E34" s="24">
        <f t="shared" si="3"/>
        <v>0.28000000000000025</v>
      </c>
      <c r="F34" s="28">
        <f t="shared" si="3"/>
        <v>0.32000000000000028</v>
      </c>
      <c r="G34" s="25"/>
      <c r="H34" s="24">
        <f t="shared" si="4"/>
        <v>1.33</v>
      </c>
      <c r="I34" s="24">
        <f t="shared" si="4"/>
        <v>1.3299999999999996</v>
      </c>
      <c r="J34" s="24">
        <f t="shared" si="4"/>
        <v>1.5100000000000002</v>
      </c>
      <c r="K34" s="24">
        <f t="shared" si="4"/>
        <v>1.3699999999999997</v>
      </c>
      <c r="L34" s="28">
        <f t="shared" si="4"/>
        <v>1.25</v>
      </c>
      <c r="M34" s="25"/>
      <c r="N34" s="24">
        <f t="shared" si="5"/>
        <v>0</v>
      </c>
      <c r="O34" s="24">
        <f t="shared" si="5"/>
        <v>0</v>
      </c>
      <c r="P34" s="24">
        <f t="shared" si="5"/>
        <v>0</v>
      </c>
      <c r="Q34" s="24">
        <f t="shared" si="5"/>
        <v>0</v>
      </c>
      <c r="R34" s="28">
        <f t="shared" si="5"/>
        <v>0</v>
      </c>
    </row>
    <row r="35" spans="1:18" x14ac:dyDescent="0.35">
      <c r="A35" s="25"/>
      <c r="B35" s="24">
        <f t="shared" si="3"/>
        <v>0.29000000000000004</v>
      </c>
      <c r="C35" s="24">
        <f t="shared" si="3"/>
        <v>0.21999999999999975</v>
      </c>
      <c r="D35" s="24">
        <f t="shared" si="3"/>
        <v>0.29999999999999982</v>
      </c>
      <c r="E35" s="24">
        <f t="shared" si="3"/>
        <v>0.30999999999999961</v>
      </c>
      <c r="F35" s="28">
        <f t="shared" si="3"/>
        <v>0.33000000000000007</v>
      </c>
      <c r="G35" s="25"/>
      <c r="H35" s="24">
        <f t="shared" si="4"/>
        <v>1.3200000000000003</v>
      </c>
      <c r="I35" s="24">
        <f t="shared" si="4"/>
        <v>1.38</v>
      </c>
      <c r="J35" s="24">
        <f t="shared" si="4"/>
        <v>1.4400000000000004</v>
      </c>
      <c r="K35" s="24">
        <f t="shared" si="4"/>
        <v>1.4900000000000002</v>
      </c>
      <c r="L35" s="28">
        <f t="shared" si="4"/>
        <v>1.35</v>
      </c>
      <c r="M35" s="25"/>
      <c r="N35" s="24">
        <f t="shared" si="5"/>
        <v>0</v>
      </c>
      <c r="O35" s="24">
        <f t="shared" si="5"/>
        <v>0</v>
      </c>
      <c r="P35" s="24">
        <f t="shared" si="5"/>
        <v>0</v>
      </c>
      <c r="Q35" s="24">
        <f t="shared" si="5"/>
        <v>0</v>
      </c>
      <c r="R35" s="28">
        <f t="shared" si="5"/>
        <v>0</v>
      </c>
    </row>
    <row r="36" spans="1:18" x14ac:dyDescent="0.35">
      <c r="A36" s="25"/>
      <c r="B36" s="24">
        <f t="shared" si="3"/>
        <v>0.32000000000000028</v>
      </c>
      <c r="C36" s="24">
        <f t="shared" si="3"/>
        <v>0.37999999999999989</v>
      </c>
      <c r="D36" s="24">
        <f t="shared" si="3"/>
        <v>0.42999999999999972</v>
      </c>
      <c r="E36" s="24">
        <f t="shared" si="3"/>
        <v>0.33000000000000007</v>
      </c>
      <c r="F36" s="28">
        <f t="shared" si="3"/>
        <v>0.33000000000000007</v>
      </c>
      <c r="G36" s="25"/>
      <c r="H36" s="24">
        <f t="shared" si="4"/>
        <v>1.3100000000000005</v>
      </c>
      <c r="I36" s="24">
        <f t="shared" si="4"/>
        <v>1.2200000000000002</v>
      </c>
      <c r="J36" s="24">
        <f t="shared" si="4"/>
        <v>1.3499999999999996</v>
      </c>
      <c r="K36" s="24">
        <f t="shared" si="4"/>
        <v>1.38</v>
      </c>
      <c r="L36" s="28">
        <f t="shared" si="4"/>
        <v>1.3799999999999994</v>
      </c>
      <c r="M36" s="25"/>
      <c r="N36" s="24">
        <f t="shared" si="5"/>
        <v>0</v>
      </c>
      <c r="O36" s="24">
        <f t="shared" si="5"/>
        <v>0</v>
      </c>
      <c r="P36" s="24">
        <f t="shared" si="5"/>
        <v>0</v>
      </c>
      <c r="Q36" s="24">
        <f t="shared" si="5"/>
        <v>0</v>
      </c>
      <c r="R36" s="28">
        <f t="shared" si="5"/>
        <v>0</v>
      </c>
    </row>
    <row r="37" spans="1:18" x14ac:dyDescent="0.35">
      <c r="A37" s="25" t="s">
        <v>8</v>
      </c>
      <c r="B37" s="24">
        <f t="shared" si="3"/>
        <v>0.29000000000000004</v>
      </c>
      <c r="C37" s="24">
        <f t="shared" si="3"/>
        <v>0.32000000000000028</v>
      </c>
      <c r="D37" s="24">
        <f t="shared" si="3"/>
        <v>0.25999999999999979</v>
      </c>
      <c r="E37" s="24">
        <f t="shared" si="3"/>
        <v>0.33000000000000007</v>
      </c>
      <c r="F37" s="28">
        <f t="shared" si="3"/>
        <v>0.21999999999999975</v>
      </c>
      <c r="G37" s="25" t="s">
        <v>8</v>
      </c>
      <c r="H37" s="24">
        <f t="shared" si="4"/>
        <v>1.0899999999999999</v>
      </c>
      <c r="I37" s="24">
        <f t="shared" si="4"/>
        <v>0.91999999999999993</v>
      </c>
      <c r="J37" s="24">
        <f t="shared" si="4"/>
        <v>1.0200000000000005</v>
      </c>
      <c r="K37" s="24">
        <f t="shared" si="4"/>
        <v>1.0099999999999998</v>
      </c>
      <c r="L37" s="28">
        <f t="shared" si="4"/>
        <v>1.0099999999999998</v>
      </c>
      <c r="M37" s="25" t="s">
        <v>8</v>
      </c>
      <c r="N37" s="24">
        <f t="shared" si="5"/>
        <v>0</v>
      </c>
      <c r="O37" s="24">
        <f t="shared" si="5"/>
        <v>0</v>
      </c>
      <c r="P37" s="24">
        <f t="shared" si="5"/>
        <v>0</v>
      </c>
      <c r="Q37" s="24">
        <f t="shared" si="5"/>
        <v>0</v>
      </c>
      <c r="R37" s="28">
        <f t="shared" si="5"/>
        <v>0</v>
      </c>
    </row>
    <row r="38" spans="1:18" x14ac:dyDescent="0.35">
      <c r="A38" s="25"/>
      <c r="B38" s="24">
        <f t="shared" si="3"/>
        <v>0.34999999999999964</v>
      </c>
      <c r="C38" s="24">
        <f t="shared" si="3"/>
        <v>0.34000000000000075</v>
      </c>
      <c r="D38" s="24">
        <f t="shared" si="3"/>
        <v>0.35000000000000053</v>
      </c>
      <c r="E38" s="24">
        <f t="shared" si="3"/>
        <v>0.39999999999999947</v>
      </c>
      <c r="F38" s="28">
        <f t="shared" si="3"/>
        <v>0.35000000000000053</v>
      </c>
      <c r="G38" s="25"/>
      <c r="H38" s="24">
        <f t="shared" si="4"/>
        <v>1.0999999999999996</v>
      </c>
      <c r="I38" s="24">
        <f t="shared" si="4"/>
        <v>1.08</v>
      </c>
      <c r="J38" s="24">
        <f t="shared" si="4"/>
        <v>1.0599999999999996</v>
      </c>
      <c r="K38" s="24">
        <f t="shared" si="4"/>
        <v>1.0900000000000003</v>
      </c>
      <c r="L38" s="28">
        <f t="shared" si="4"/>
        <v>1.1400000000000001</v>
      </c>
      <c r="M38" s="25"/>
      <c r="N38" s="24">
        <f t="shared" si="5"/>
        <v>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8">
        <f t="shared" si="5"/>
        <v>0</v>
      </c>
    </row>
    <row r="39" spans="1:18" x14ac:dyDescent="0.35">
      <c r="A39" s="25"/>
      <c r="B39" s="24">
        <f t="shared" si="3"/>
        <v>0.33000000000000007</v>
      </c>
      <c r="C39" s="24">
        <f t="shared" si="3"/>
        <v>0.37999999999999989</v>
      </c>
      <c r="D39" s="24">
        <f t="shared" si="3"/>
        <v>0.37999999999999989</v>
      </c>
      <c r="E39" s="24">
        <f t="shared" si="3"/>
        <v>0.35000000000000053</v>
      </c>
      <c r="F39" s="28">
        <f t="shared" si="3"/>
        <v>0.35999999999999943</v>
      </c>
      <c r="G39" s="25"/>
      <c r="H39" s="24">
        <f t="shared" si="4"/>
        <v>1</v>
      </c>
      <c r="I39" s="24">
        <f t="shared" si="4"/>
        <v>1.1200000000000001</v>
      </c>
      <c r="J39" s="24">
        <f t="shared" si="4"/>
        <v>1.0599999999999996</v>
      </c>
      <c r="K39" s="24">
        <f t="shared" si="4"/>
        <v>1.1100000000000003</v>
      </c>
      <c r="L39" s="28">
        <f t="shared" si="4"/>
        <v>1.0300000000000002</v>
      </c>
      <c r="M39" s="25"/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8">
        <f t="shared" si="5"/>
        <v>0</v>
      </c>
    </row>
    <row r="40" spans="1:18" x14ac:dyDescent="0.35">
      <c r="A40" s="25"/>
      <c r="B40" s="24">
        <f t="shared" si="3"/>
        <v>0.32000000000000028</v>
      </c>
      <c r="C40" s="24">
        <f t="shared" si="3"/>
        <v>0.35999999999999943</v>
      </c>
      <c r="D40" s="24">
        <f t="shared" si="3"/>
        <v>0.34000000000000075</v>
      </c>
      <c r="E40" s="24">
        <f t="shared" si="3"/>
        <v>0.34999999999999964</v>
      </c>
      <c r="F40" s="28">
        <f t="shared" si="3"/>
        <v>0.39999999999999947</v>
      </c>
      <c r="G40" s="25"/>
      <c r="H40" s="24">
        <f t="shared" si="4"/>
        <v>1.0300000000000002</v>
      </c>
      <c r="I40" s="24">
        <f t="shared" si="4"/>
        <v>1.0300000000000002</v>
      </c>
      <c r="J40" s="24">
        <f t="shared" si="4"/>
        <v>0.9399999999999995</v>
      </c>
      <c r="K40" s="24">
        <f t="shared" si="4"/>
        <v>1.0799999999999996</v>
      </c>
      <c r="L40" s="28">
        <f t="shared" si="4"/>
        <v>1.0700000000000003</v>
      </c>
      <c r="M40" s="25"/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8">
        <f t="shared" si="5"/>
        <v>0</v>
      </c>
    </row>
    <row r="41" spans="1:18" x14ac:dyDescent="0.35">
      <c r="A41" s="25"/>
      <c r="B41" s="24">
        <f t="shared" si="3"/>
        <v>0.39000000000000057</v>
      </c>
      <c r="C41" s="24">
        <f t="shared" si="3"/>
        <v>0.26999999999999957</v>
      </c>
      <c r="D41" s="24">
        <f t="shared" si="3"/>
        <v>0.29999999999999982</v>
      </c>
      <c r="E41" s="24">
        <f t="shared" si="3"/>
        <v>0.25</v>
      </c>
      <c r="F41" s="28">
        <f t="shared" si="3"/>
        <v>0.30000000000000071</v>
      </c>
      <c r="G41" s="25"/>
      <c r="H41" s="24">
        <f t="shared" si="4"/>
        <v>1.0099999999999998</v>
      </c>
      <c r="I41" s="24">
        <f t="shared" si="4"/>
        <v>1.0199999999999996</v>
      </c>
      <c r="J41" s="24">
        <f t="shared" si="4"/>
        <v>1.1000000000000005</v>
      </c>
      <c r="K41" s="24">
        <f t="shared" si="4"/>
        <v>1.0300000000000002</v>
      </c>
      <c r="L41" s="28">
        <f t="shared" si="4"/>
        <v>0.89999999999999991</v>
      </c>
      <c r="M41" s="25"/>
      <c r="N41" s="24">
        <f t="shared" si="5"/>
        <v>0</v>
      </c>
      <c r="O41" s="24">
        <f t="shared" si="5"/>
        <v>0</v>
      </c>
      <c r="P41" s="24">
        <f t="shared" si="5"/>
        <v>0</v>
      </c>
      <c r="Q41" s="24">
        <f t="shared" si="5"/>
        <v>0</v>
      </c>
      <c r="R41" s="28">
        <f t="shared" si="5"/>
        <v>0</v>
      </c>
    </row>
    <row r="42" spans="1:18" ht="18" x14ac:dyDescent="0.35">
      <c r="A42" s="17" t="s">
        <v>37</v>
      </c>
      <c r="B42" s="17" t="s">
        <v>20</v>
      </c>
      <c r="C42" s="197" t="s">
        <v>21</v>
      </c>
      <c r="D42" s="197"/>
      <c r="E42" s="198">
        <f>(AVERAGE(B32:F36)/(0.975/E25))</f>
        <v>0.58445128205128194</v>
      </c>
      <c r="F42" s="198"/>
      <c r="G42" s="17" t="s">
        <v>37</v>
      </c>
      <c r="H42" s="17" t="s">
        <v>20</v>
      </c>
      <c r="I42" s="197" t="s">
        <v>22</v>
      </c>
      <c r="J42" s="197"/>
      <c r="K42" s="198">
        <f>(AVERAGE(H32:L36)/(1.944/K25))</f>
        <v>0.9831687242798357</v>
      </c>
      <c r="L42" s="198"/>
      <c r="M42" s="17" t="s">
        <v>37</v>
      </c>
      <c r="N42" s="17" t="s">
        <v>20</v>
      </c>
      <c r="O42" s="197" t="s">
        <v>22</v>
      </c>
      <c r="P42" s="197"/>
      <c r="Q42" s="198">
        <f>(AVERAGE(N32:R36)/(1.944/Q25))</f>
        <v>0</v>
      </c>
      <c r="R42" s="198"/>
    </row>
    <row r="43" spans="1:18" ht="18" x14ac:dyDescent="0.35">
      <c r="A43" s="17" t="s">
        <v>38</v>
      </c>
      <c r="B43" s="17" t="s">
        <v>20</v>
      </c>
      <c r="C43" s="197" t="s">
        <v>21</v>
      </c>
      <c r="D43" s="197"/>
      <c r="E43" s="198">
        <f>(AVERAGE(B37:F41)/(0.975/E25))</f>
        <v>0.57817435897435909</v>
      </c>
      <c r="F43" s="198"/>
      <c r="G43" s="17" t="s">
        <v>38</v>
      </c>
      <c r="H43" s="17" t="s">
        <v>20</v>
      </c>
      <c r="I43" s="197" t="s">
        <v>22</v>
      </c>
      <c r="J43" s="197"/>
      <c r="K43" s="198">
        <f>(AVERAGE(H37:L41)/(1.944/K25))</f>
        <v>0.75041152263374489</v>
      </c>
      <c r="L43" s="198"/>
      <c r="M43" s="17" t="s">
        <v>38</v>
      </c>
      <c r="N43" s="17" t="s">
        <v>20</v>
      </c>
      <c r="O43" s="197" t="s">
        <v>22</v>
      </c>
      <c r="P43" s="197"/>
      <c r="Q43" s="198">
        <f>(AVERAGE(N37:R41)/(1.944/Q25))</f>
        <v>0</v>
      </c>
      <c r="R43" s="198"/>
    </row>
    <row r="44" spans="1:18" ht="18" x14ac:dyDescent="0.35">
      <c r="A44" s="45" t="s">
        <v>39</v>
      </c>
      <c r="B44" s="46">
        <f>AVERAGE(B32:F36)</f>
        <v>0.33519999999999994</v>
      </c>
      <c r="C44" s="45"/>
      <c r="D44" s="45" t="s">
        <v>43</v>
      </c>
      <c r="E44" s="46">
        <f>MAX(B32:F36)-MIN(B32:F36)</f>
        <v>0.20999999999999996</v>
      </c>
      <c r="F44" s="47"/>
      <c r="G44" s="45" t="s">
        <v>39</v>
      </c>
      <c r="H44" s="46">
        <f>AVERAGE(H32:L36)</f>
        <v>1.3652000000000004</v>
      </c>
      <c r="I44" s="45"/>
      <c r="J44" s="45" t="s">
        <v>43</v>
      </c>
      <c r="K44" s="46">
        <f>MAX(H32:L36)-MIN(H32:L36)</f>
        <v>0.29000000000000004</v>
      </c>
    </row>
    <row r="45" spans="1:18" ht="18" x14ac:dyDescent="0.35">
      <c r="A45" s="45" t="s">
        <v>40</v>
      </c>
      <c r="B45" s="46">
        <f>AVERAGE(B33:F37)</f>
        <v>0.31879999999999986</v>
      </c>
      <c r="C45" s="45"/>
      <c r="D45" s="45" t="s">
        <v>44</v>
      </c>
      <c r="E45" s="46">
        <f>MAX(B37:F41)-MIN(B37:F41)</f>
        <v>0.17999999999999972</v>
      </c>
      <c r="F45" s="47"/>
      <c r="G45" s="45" t="s">
        <v>40</v>
      </c>
      <c r="H45" s="46">
        <f>AVERAGE(H33:L37)</f>
        <v>1.2948</v>
      </c>
      <c r="I45" s="45"/>
      <c r="J45" s="45" t="s">
        <v>44</v>
      </c>
      <c r="K45" s="46">
        <f>MAX(H37:L41)-MIN(H37:L41)</f>
        <v>0.24000000000000021</v>
      </c>
    </row>
    <row r="46" spans="1:18" ht="18" x14ac:dyDescent="0.35">
      <c r="A46" s="45" t="s">
        <v>41</v>
      </c>
      <c r="B46" s="48">
        <f>1-(E44/2*B44)</f>
        <v>0.96480399999999999</v>
      </c>
      <c r="C46" s="47"/>
      <c r="D46" s="47"/>
      <c r="E46" s="47"/>
      <c r="F46" s="47"/>
      <c r="G46" s="45" t="s">
        <v>41</v>
      </c>
      <c r="H46" s="48">
        <f>1-(K44/2*H44)</f>
        <v>0.80204599999999993</v>
      </c>
      <c r="I46" s="47"/>
      <c r="J46" s="47"/>
      <c r="K46" s="47"/>
    </row>
    <row r="47" spans="1:18" ht="18" x14ac:dyDescent="0.35">
      <c r="A47" s="45" t="s">
        <v>42</v>
      </c>
      <c r="B47" s="48">
        <f>1-(E45/2*B45)</f>
        <v>0.97130800000000006</v>
      </c>
      <c r="C47" s="47"/>
      <c r="D47" s="47"/>
      <c r="E47" s="47"/>
      <c r="F47" s="47"/>
      <c r="G47" s="45" t="s">
        <v>42</v>
      </c>
      <c r="H47" s="48">
        <f>1-(K45/2*H45)</f>
        <v>0.84462399999999982</v>
      </c>
      <c r="I47" s="47"/>
      <c r="J47" s="47"/>
      <c r="K47" s="47"/>
    </row>
  </sheetData>
  <sheetProtection selectLockedCells="1" selectUnlockedCells="1"/>
  <mergeCells count="44">
    <mergeCell ref="Q43:R43"/>
    <mergeCell ref="C43:D43"/>
    <mergeCell ref="E43:F43"/>
    <mergeCell ref="I43:J43"/>
    <mergeCell ref="K43:L43"/>
    <mergeCell ref="O43:P43"/>
    <mergeCell ref="A31:F31"/>
    <mergeCell ref="G31:L31"/>
    <mergeCell ref="M31:R31"/>
    <mergeCell ref="C42:D42"/>
    <mergeCell ref="E42:F42"/>
    <mergeCell ref="I42:J42"/>
    <mergeCell ref="K42:L42"/>
    <mergeCell ref="O42:P42"/>
    <mergeCell ref="Q42:R42"/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13" type="noConversion"/>
  <conditionalFormatting sqref="E24">
    <cfRule type="cellIs" dxfId="287" priority="8" operator="notBetween">
      <formula>0.2</formula>
      <formula>0.404</formula>
    </cfRule>
  </conditionalFormatting>
  <conditionalFormatting sqref="E26">
    <cfRule type="cellIs" dxfId="286" priority="9" operator="notBetween">
      <formula>0.38</formula>
      <formula>0.72</formula>
    </cfRule>
  </conditionalFormatting>
  <conditionalFormatting sqref="E42:E43">
    <cfRule type="cellIs" dxfId="285" priority="2" operator="notBetween">
      <formula>0.68</formula>
      <formula>0.82</formula>
    </cfRule>
  </conditionalFormatting>
  <conditionalFormatting sqref="K24">
    <cfRule type="cellIs" dxfId="284" priority="7" operator="notBetween">
      <formula>0.77</formula>
      <formula>0.91</formula>
    </cfRule>
  </conditionalFormatting>
  <conditionalFormatting sqref="K26">
    <cfRule type="cellIs" dxfId="283" priority="6" operator="notBetween">
      <formula>0.68</formula>
      <formula>0.82</formula>
    </cfRule>
  </conditionalFormatting>
  <conditionalFormatting sqref="K42:K43">
    <cfRule type="cellIs" dxfId="282" priority="3" operator="notBetween">
      <formula>0.68</formula>
      <formula>0.82</formula>
    </cfRule>
  </conditionalFormatting>
  <conditionalFormatting sqref="Q24">
    <cfRule type="cellIs" dxfId="281" priority="5" operator="notBetween">
      <formula>0.77</formula>
      <formula>0.91</formula>
    </cfRule>
  </conditionalFormatting>
  <conditionalFormatting sqref="Q26">
    <cfRule type="cellIs" dxfId="280" priority="4" operator="notBetween">
      <formula>0.68</formula>
      <formula>0.82</formula>
    </cfRule>
  </conditionalFormatting>
  <conditionalFormatting sqref="Q42:Q43">
    <cfRule type="cellIs" dxfId="27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618F-302D-41A5-B0A1-D1834AE9B2D8}">
  <dimension ref="A1:R47"/>
  <sheetViews>
    <sheetView topLeftCell="A25" zoomScale="110" zoomScaleNormal="110" workbookViewId="0">
      <selection activeCell="H46" sqref="H46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5.2</v>
      </c>
      <c r="C2" s="20">
        <v>5.24</v>
      </c>
      <c r="D2" s="20">
        <v>5.21</v>
      </c>
      <c r="E2" s="20">
        <v>5.07</v>
      </c>
      <c r="F2" s="30">
        <v>5.03</v>
      </c>
      <c r="G2" s="23" t="s">
        <v>3</v>
      </c>
      <c r="H2" s="20">
        <v>4.9800000000000004</v>
      </c>
      <c r="I2" s="20">
        <v>5.04</v>
      </c>
      <c r="J2" s="20">
        <v>5.27</v>
      </c>
      <c r="K2" s="20">
        <v>5.26</v>
      </c>
      <c r="L2" s="30">
        <v>5.29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5.13</v>
      </c>
      <c r="C3" s="11">
        <v>5.24</v>
      </c>
      <c r="D3" s="11">
        <v>5.21</v>
      </c>
      <c r="E3" s="11">
        <v>5.12</v>
      </c>
      <c r="F3" s="29">
        <v>5.04</v>
      </c>
      <c r="G3" s="25"/>
      <c r="H3" s="20">
        <v>5.01</v>
      </c>
      <c r="I3" s="11">
        <v>4.99</v>
      </c>
      <c r="J3" s="11">
        <v>5.18</v>
      </c>
      <c r="K3" s="11">
        <v>5.33</v>
      </c>
      <c r="L3" s="29">
        <v>5.25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5.14</v>
      </c>
      <c r="C4" s="11">
        <v>5.26</v>
      </c>
      <c r="D4" s="11">
        <v>5.26</v>
      </c>
      <c r="E4" s="11">
        <v>5.0599999999999996</v>
      </c>
      <c r="F4" s="29">
        <v>5.0199999999999996</v>
      </c>
      <c r="G4" s="25"/>
      <c r="H4" s="20">
        <v>5.12</v>
      </c>
      <c r="I4" s="11">
        <v>5.14</v>
      </c>
      <c r="J4" s="11">
        <v>5.28</v>
      </c>
      <c r="K4" s="11">
        <v>5.2</v>
      </c>
      <c r="L4" s="29">
        <v>5.15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5.23</v>
      </c>
      <c r="C5" s="11">
        <v>5.33</v>
      </c>
      <c r="D5" s="11">
        <v>5.32</v>
      </c>
      <c r="E5" s="11">
        <v>5.0999999999999996</v>
      </c>
      <c r="F5" s="29">
        <v>5.0599999999999996</v>
      </c>
      <c r="G5" s="25"/>
      <c r="H5" s="20">
        <v>5.0999999999999996</v>
      </c>
      <c r="I5" s="11">
        <v>5.17</v>
      </c>
      <c r="J5" s="11">
        <v>5.3</v>
      </c>
      <c r="K5" s="11">
        <v>5.26</v>
      </c>
      <c r="L5" s="29">
        <v>5.15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5.26</v>
      </c>
      <c r="C6" s="11">
        <v>5.26</v>
      </c>
      <c r="D6" s="11">
        <v>5.2</v>
      </c>
      <c r="E6" s="11">
        <v>5.05</v>
      </c>
      <c r="F6" s="29">
        <v>5.0599999999999996</v>
      </c>
      <c r="G6" s="25"/>
      <c r="H6" s="20">
        <v>4.9400000000000004</v>
      </c>
      <c r="I6" s="11">
        <v>5.01</v>
      </c>
      <c r="J6" s="11">
        <v>5.21</v>
      </c>
      <c r="K6" s="11">
        <v>5.26</v>
      </c>
      <c r="L6" s="29">
        <v>5.16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5.25</v>
      </c>
      <c r="C7" s="11">
        <v>5.28</v>
      </c>
      <c r="D7" s="11">
        <v>5.18</v>
      </c>
      <c r="E7" s="11">
        <v>4.8600000000000003</v>
      </c>
      <c r="F7" s="29">
        <v>4.8600000000000003</v>
      </c>
      <c r="G7" s="25" t="s">
        <v>4</v>
      </c>
      <c r="H7" s="11">
        <v>4.8899999999999997</v>
      </c>
      <c r="I7" s="11">
        <v>4.95</v>
      </c>
      <c r="J7" s="11">
        <v>5.14</v>
      </c>
      <c r="K7" s="11">
        <v>5.25</v>
      </c>
      <c r="L7" s="29">
        <v>5.35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5.25</v>
      </c>
      <c r="C8" s="11">
        <v>5.3</v>
      </c>
      <c r="D8" s="11">
        <v>5.28</v>
      </c>
      <c r="E8" s="11">
        <v>4.99</v>
      </c>
      <c r="F8" s="29">
        <v>4.87</v>
      </c>
      <c r="G8" s="31"/>
      <c r="H8" s="11">
        <v>4.95</v>
      </c>
      <c r="I8" s="11">
        <v>5.0199999999999996</v>
      </c>
      <c r="J8" s="11">
        <v>5.1100000000000003</v>
      </c>
      <c r="K8" s="11">
        <v>5.25</v>
      </c>
      <c r="L8" s="29">
        <v>5.21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5.36</v>
      </c>
      <c r="C9" s="32">
        <v>5.37</v>
      </c>
      <c r="D9" s="32">
        <v>5.27</v>
      </c>
      <c r="E9" s="32">
        <v>4.97</v>
      </c>
      <c r="F9" s="34">
        <v>4.8899999999999997</v>
      </c>
      <c r="G9" s="23"/>
      <c r="H9" s="32">
        <v>4.9000000000000004</v>
      </c>
      <c r="I9" s="32">
        <v>4.95</v>
      </c>
      <c r="J9" s="32">
        <v>5.13</v>
      </c>
      <c r="K9" s="32">
        <v>5.35</v>
      </c>
      <c r="L9" s="34">
        <v>5.22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5.24</v>
      </c>
      <c r="C10" s="11">
        <v>5.29</v>
      </c>
      <c r="D10" s="11">
        <v>5.1100000000000003</v>
      </c>
      <c r="E10" s="11">
        <v>5.04</v>
      </c>
      <c r="F10" s="29">
        <v>4.84</v>
      </c>
      <c r="G10" s="25"/>
      <c r="H10" s="11">
        <v>4.82</v>
      </c>
      <c r="I10" s="11">
        <v>4.87</v>
      </c>
      <c r="J10" s="11">
        <v>5.14</v>
      </c>
      <c r="K10" s="11">
        <v>5.29</v>
      </c>
      <c r="L10" s="29">
        <v>5.15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5.18</v>
      </c>
      <c r="C11" s="21">
        <v>5.17</v>
      </c>
      <c r="D11" s="21">
        <v>5.21</v>
      </c>
      <c r="E11" s="21">
        <v>4.92</v>
      </c>
      <c r="F11" s="26">
        <v>4.8</v>
      </c>
      <c r="G11" s="33"/>
      <c r="H11" s="21">
        <v>4.9000000000000004</v>
      </c>
      <c r="I11" s="21">
        <v>4.92</v>
      </c>
      <c r="J11" s="21">
        <v>5.26</v>
      </c>
      <c r="K11" s="21">
        <v>5.35</v>
      </c>
      <c r="L11" s="26">
        <v>5.32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4.88</v>
      </c>
      <c r="C12" s="22">
        <v>5.01</v>
      </c>
      <c r="D12" s="22">
        <v>4.96</v>
      </c>
      <c r="E12" s="22">
        <v>4.78</v>
      </c>
      <c r="F12" s="27">
        <v>4.72</v>
      </c>
      <c r="G12" s="23" t="s">
        <v>6</v>
      </c>
      <c r="H12" s="22">
        <v>3.59</v>
      </c>
      <c r="I12" s="22">
        <v>3.63</v>
      </c>
      <c r="J12" s="22">
        <v>3.73</v>
      </c>
      <c r="K12" s="22">
        <v>3.84</v>
      </c>
      <c r="L12" s="27">
        <v>3.86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4.9000000000000004</v>
      </c>
      <c r="C13" s="24">
        <v>5.0199999999999996</v>
      </c>
      <c r="D13" s="24">
        <v>4.96</v>
      </c>
      <c r="E13" s="24">
        <v>4.8</v>
      </c>
      <c r="F13" s="28">
        <v>4.74</v>
      </c>
      <c r="G13" s="25"/>
      <c r="H13" s="24">
        <v>3.56</v>
      </c>
      <c r="I13" s="24">
        <v>3.58</v>
      </c>
      <c r="J13" s="24">
        <v>3.68</v>
      </c>
      <c r="K13" s="24">
        <v>3.83</v>
      </c>
      <c r="L13" s="28">
        <v>3.79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4.8600000000000003</v>
      </c>
      <c r="C14" s="24">
        <v>4.9800000000000004</v>
      </c>
      <c r="D14" s="24">
        <v>4.92</v>
      </c>
      <c r="E14" s="24">
        <v>4.82</v>
      </c>
      <c r="F14" s="28">
        <v>4.7699999999999996</v>
      </c>
      <c r="G14" s="25"/>
      <c r="H14" s="24">
        <v>3.65</v>
      </c>
      <c r="I14" s="24">
        <v>3.66</v>
      </c>
      <c r="J14" s="24">
        <v>3.74</v>
      </c>
      <c r="K14" s="24">
        <v>3.74</v>
      </c>
      <c r="L14" s="28">
        <v>3.71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4.92</v>
      </c>
      <c r="C15" s="24">
        <v>4.99</v>
      </c>
      <c r="D15" s="24">
        <v>4.97</v>
      </c>
      <c r="E15" s="24">
        <v>4.79</v>
      </c>
      <c r="F15" s="28">
        <v>4.74</v>
      </c>
      <c r="G15" s="25"/>
      <c r="H15" s="24">
        <v>3.73</v>
      </c>
      <c r="I15" s="24">
        <v>3.68</v>
      </c>
      <c r="J15" s="24">
        <v>3.8</v>
      </c>
      <c r="K15" s="24">
        <v>3.71</v>
      </c>
      <c r="L15" s="28">
        <v>3.74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4.93</v>
      </c>
      <c r="C16" s="24">
        <v>4.97</v>
      </c>
      <c r="D16" s="24">
        <v>4.88</v>
      </c>
      <c r="E16" s="24">
        <v>4.68</v>
      </c>
      <c r="F16" s="28">
        <v>4.68</v>
      </c>
      <c r="G16" s="25"/>
      <c r="H16" s="24">
        <v>3.56</v>
      </c>
      <c r="I16" s="24">
        <v>3.59</v>
      </c>
      <c r="J16" s="24">
        <v>3.74</v>
      </c>
      <c r="K16" s="24">
        <v>3.69</v>
      </c>
      <c r="L16" s="28">
        <v>3.71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4.91</v>
      </c>
      <c r="C17" s="24">
        <v>4.99</v>
      </c>
      <c r="D17" s="24">
        <v>4.92</v>
      </c>
      <c r="E17" s="24">
        <v>4.5999999999999996</v>
      </c>
      <c r="F17" s="28">
        <v>4.55</v>
      </c>
      <c r="G17" s="25" t="s">
        <v>8</v>
      </c>
      <c r="H17" s="24">
        <v>3.73</v>
      </c>
      <c r="I17" s="24">
        <v>3.84</v>
      </c>
      <c r="J17" s="24">
        <v>4.08</v>
      </c>
      <c r="K17" s="24">
        <v>4.2300000000000004</v>
      </c>
      <c r="L17" s="28">
        <v>4.24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4.9400000000000004</v>
      </c>
      <c r="C18" s="24">
        <v>4.95</v>
      </c>
      <c r="D18" s="24">
        <v>5</v>
      </c>
      <c r="E18" s="24">
        <v>4.7</v>
      </c>
      <c r="F18" s="28">
        <v>4.57</v>
      </c>
      <c r="G18" s="25"/>
      <c r="H18" s="24">
        <v>3.83</v>
      </c>
      <c r="I18" s="24">
        <v>3.88</v>
      </c>
      <c r="J18" s="24">
        <v>4.04</v>
      </c>
      <c r="K18" s="24">
        <v>4.2300000000000004</v>
      </c>
      <c r="L18" s="28">
        <v>4.1399999999999997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5.0199999999999996</v>
      </c>
      <c r="C19" s="24">
        <v>5.04</v>
      </c>
      <c r="D19" s="24">
        <v>4.97</v>
      </c>
      <c r="E19" s="24">
        <v>4.6900000000000004</v>
      </c>
      <c r="F19" s="28">
        <v>4.59</v>
      </c>
      <c r="G19" s="25"/>
      <c r="H19" s="24">
        <v>3.77</v>
      </c>
      <c r="I19" s="24">
        <v>3.79</v>
      </c>
      <c r="J19" s="24">
        <v>3.99</v>
      </c>
      <c r="K19" s="24">
        <v>4.28</v>
      </c>
      <c r="L19" s="28">
        <v>4.16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4.99</v>
      </c>
      <c r="C20" s="24">
        <v>5.03</v>
      </c>
      <c r="D20" s="24">
        <v>4.92</v>
      </c>
      <c r="E20" s="24">
        <v>4.72</v>
      </c>
      <c r="F20" s="28">
        <v>4.62</v>
      </c>
      <c r="G20" s="25"/>
      <c r="H20" s="24">
        <v>3.72</v>
      </c>
      <c r="I20" s="24">
        <v>3.79</v>
      </c>
      <c r="J20" s="24">
        <v>4.0999999999999996</v>
      </c>
      <c r="K20" s="24">
        <v>4.3099999999999996</v>
      </c>
      <c r="L20" s="28">
        <v>4.12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4.91</v>
      </c>
      <c r="C21" s="24">
        <v>4.87</v>
      </c>
      <c r="D21" s="24">
        <v>4.9000000000000004</v>
      </c>
      <c r="E21" s="24">
        <v>4.55</v>
      </c>
      <c r="F21" s="28">
        <v>4.57</v>
      </c>
      <c r="G21" s="25"/>
      <c r="H21" s="24">
        <v>3.82</v>
      </c>
      <c r="I21" s="24">
        <v>3.82</v>
      </c>
      <c r="J21" s="24">
        <v>4.07</v>
      </c>
      <c r="K21" s="24">
        <v>4.3</v>
      </c>
      <c r="L21" s="28">
        <v>4.16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0.29380000000000361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1.2752000000000003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0.51226666666667298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0.91835390946502082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203" t="s">
        <v>36</v>
      </c>
      <c r="B31" s="203"/>
      <c r="C31" s="203"/>
      <c r="D31" s="203"/>
      <c r="E31" s="203"/>
      <c r="F31" s="203"/>
      <c r="G31" s="203" t="s">
        <v>36</v>
      </c>
      <c r="H31" s="203"/>
      <c r="I31" s="203"/>
      <c r="J31" s="203"/>
      <c r="K31" s="203"/>
      <c r="L31" s="203"/>
      <c r="M31" s="203" t="s">
        <v>36</v>
      </c>
      <c r="N31" s="203"/>
      <c r="O31" s="203"/>
      <c r="P31" s="203"/>
      <c r="Q31" s="203"/>
      <c r="R31" s="203"/>
    </row>
    <row r="32" spans="1:18" x14ac:dyDescent="0.35">
      <c r="A32" s="23" t="s">
        <v>6</v>
      </c>
      <c r="B32" s="22">
        <f>B2-B12</f>
        <v>0.32000000000000028</v>
      </c>
      <c r="C32" s="22">
        <f t="shared" ref="C32:F32" si="0">C2-C12</f>
        <v>0.23000000000000043</v>
      </c>
      <c r="D32" s="22">
        <f t="shared" si="0"/>
        <v>0.25</v>
      </c>
      <c r="E32" s="22">
        <f t="shared" si="0"/>
        <v>0.29000000000000004</v>
      </c>
      <c r="F32" s="27">
        <f t="shared" si="0"/>
        <v>0.3100000000000005</v>
      </c>
      <c r="G32" s="23" t="s">
        <v>6</v>
      </c>
      <c r="H32" s="22">
        <f>H2-H12</f>
        <v>1.3900000000000006</v>
      </c>
      <c r="I32" s="22">
        <f t="shared" ref="I32:L32" si="1">I2-I12</f>
        <v>1.4100000000000001</v>
      </c>
      <c r="J32" s="22">
        <f t="shared" si="1"/>
        <v>1.5399999999999996</v>
      </c>
      <c r="K32" s="22">
        <f t="shared" si="1"/>
        <v>1.42</v>
      </c>
      <c r="L32" s="27">
        <f t="shared" si="1"/>
        <v>1.4300000000000002</v>
      </c>
      <c r="M32" s="23" t="s">
        <v>6</v>
      </c>
      <c r="N32" s="22">
        <f>N2-N12</f>
        <v>0</v>
      </c>
      <c r="O32" s="22">
        <f t="shared" ref="O32:R32" si="2">O2-O12</f>
        <v>0</v>
      </c>
      <c r="P32" s="22">
        <f t="shared" si="2"/>
        <v>0</v>
      </c>
      <c r="Q32" s="22">
        <f t="shared" si="2"/>
        <v>0</v>
      </c>
      <c r="R32" s="27">
        <f t="shared" si="2"/>
        <v>0</v>
      </c>
    </row>
    <row r="33" spans="1:18" x14ac:dyDescent="0.35">
      <c r="A33" s="25"/>
      <c r="B33" s="24">
        <f t="shared" ref="B33:F41" si="3">B3-B13</f>
        <v>0.22999999999999954</v>
      </c>
      <c r="C33" s="24">
        <f t="shared" si="3"/>
        <v>0.22000000000000064</v>
      </c>
      <c r="D33" s="24">
        <f t="shared" si="3"/>
        <v>0.25</v>
      </c>
      <c r="E33" s="24">
        <f t="shared" si="3"/>
        <v>0.32000000000000028</v>
      </c>
      <c r="F33" s="28">
        <f t="shared" si="3"/>
        <v>0.29999999999999982</v>
      </c>
      <c r="G33" s="25"/>
      <c r="H33" s="24">
        <f t="shared" ref="H33:L41" si="4">H3-H13</f>
        <v>1.4499999999999997</v>
      </c>
      <c r="I33" s="24">
        <f t="shared" si="4"/>
        <v>1.4100000000000001</v>
      </c>
      <c r="J33" s="24">
        <f t="shared" si="4"/>
        <v>1.4999999999999996</v>
      </c>
      <c r="K33" s="24">
        <f t="shared" si="4"/>
        <v>1.5</v>
      </c>
      <c r="L33" s="28">
        <f t="shared" si="4"/>
        <v>1.46</v>
      </c>
      <c r="M33" s="25"/>
      <c r="N33" s="24">
        <f t="shared" ref="N33:R41" si="5">N3-N13</f>
        <v>0</v>
      </c>
      <c r="O33" s="24">
        <f t="shared" si="5"/>
        <v>0</v>
      </c>
      <c r="P33" s="24">
        <f t="shared" si="5"/>
        <v>0</v>
      </c>
      <c r="Q33" s="24">
        <f t="shared" si="5"/>
        <v>0</v>
      </c>
      <c r="R33" s="28">
        <f t="shared" si="5"/>
        <v>0</v>
      </c>
    </row>
    <row r="34" spans="1:18" x14ac:dyDescent="0.35">
      <c r="A34" s="25"/>
      <c r="B34" s="24">
        <f t="shared" si="3"/>
        <v>0.27999999999999936</v>
      </c>
      <c r="C34" s="24">
        <f t="shared" si="3"/>
        <v>0.27999999999999936</v>
      </c>
      <c r="D34" s="24">
        <f t="shared" si="3"/>
        <v>0.33999999999999986</v>
      </c>
      <c r="E34" s="24">
        <f t="shared" si="3"/>
        <v>0.23999999999999932</v>
      </c>
      <c r="F34" s="28">
        <f t="shared" si="3"/>
        <v>0.25</v>
      </c>
      <c r="G34" s="25"/>
      <c r="H34" s="24">
        <f t="shared" si="4"/>
        <v>1.4700000000000002</v>
      </c>
      <c r="I34" s="24">
        <f t="shared" si="4"/>
        <v>1.4799999999999995</v>
      </c>
      <c r="J34" s="24">
        <f t="shared" si="4"/>
        <v>1.54</v>
      </c>
      <c r="K34" s="24">
        <f t="shared" si="4"/>
        <v>1.46</v>
      </c>
      <c r="L34" s="28">
        <f t="shared" si="4"/>
        <v>1.4400000000000004</v>
      </c>
      <c r="M34" s="25"/>
      <c r="N34" s="24">
        <f t="shared" si="5"/>
        <v>0</v>
      </c>
      <c r="O34" s="24">
        <f t="shared" si="5"/>
        <v>0</v>
      </c>
      <c r="P34" s="24">
        <f t="shared" si="5"/>
        <v>0</v>
      </c>
      <c r="Q34" s="24">
        <f t="shared" si="5"/>
        <v>0</v>
      </c>
      <c r="R34" s="28">
        <f t="shared" si="5"/>
        <v>0</v>
      </c>
    </row>
    <row r="35" spans="1:18" x14ac:dyDescent="0.35">
      <c r="A35" s="25"/>
      <c r="B35" s="24">
        <f t="shared" si="3"/>
        <v>0.3100000000000005</v>
      </c>
      <c r="C35" s="24">
        <f t="shared" si="3"/>
        <v>0.33999999999999986</v>
      </c>
      <c r="D35" s="24">
        <f t="shared" si="3"/>
        <v>0.35000000000000053</v>
      </c>
      <c r="E35" s="24">
        <f t="shared" si="3"/>
        <v>0.30999999999999961</v>
      </c>
      <c r="F35" s="28">
        <f t="shared" si="3"/>
        <v>0.3199999999999994</v>
      </c>
      <c r="G35" s="25"/>
      <c r="H35" s="24">
        <f t="shared" si="4"/>
        <v>1.3699999999999997</v>
      </c>
      <c r="I35" s="24">
        <f t="shared" si="4"/>
        <v>1.4899999999999998</v>
      </c>
      <c r="J35" s="24">
        <f t="shared" si="4"/>
        <v>1.5</v>
      </c>
      <c r="K35" s="24">
        <f t="shared" si="4"/>
        <v>1.5499999999999998</v>
      </c>
      <c r="L35" s="28">
        <f t="shared" si="4"/>
        <v>1.4100000000000001</v>
      </c>
      <c r="M35" s="25"/>
      <c r="N35" s="24">
        <f t="shared" si="5"/>
        <v>0</v>
      </c>
      <c r="O35" s="24">
        <f t="shared" si="5"/>
        <v>0</v>
      </c>
      <c r="P35" s="24">
        <f t="shared" si="5"/>
        <v>0</v>
      </c>
      <c r="Q35" s="24">
        <f t="shared" si="5"/>
        <v>0</v>
      </c>
      <c r="R35" s="28">
        <f t="shared" si="5"/>
        <v>0</v>
      </c>
    </row>
    <row r="36" spans="1:18" x14ac:dyDescent="0.35">
      <c r="A36" s="25"/>
      <c r="B36" s="24">
        <f t="shared" si="3"/>
        <v>0.33000000000000007</v>
      </c>
      <c r="C36" s="24">
        <f t="shared" si="3"/>
        <v>0.29000000000000004</v>
      </c>
      <c r="D36" s="24">
        <f t="shared" si="3"/>
        <v>0.32000000000000028</v>
      </c>
      <c r="E36" s="24">
        <f t="shared" si="3"/>
        <v>0.37000000000000011</v>
      </c>
      <c r="F36" s="28">
        <f t="shared" si="3"/>
        <v>0.37999999999999989</v>
      </c>
      <c r="G36" s="25"/>
      <c r="H36" s="24">
        <f t="shared" si="4"/>
        <v>1.3800000000000003</v>
      </c>
      <c r="I36" s="24">
        <f t="shared" si="4"/>
        <v>1.42</v>
      </c>
      <c r="J36" s="24">
        <f t="shared" si="4"/>
        <v>1.4699999999999998</v>
      </c>
      <c r="K36" s="24">
        <f t="shared" si="4"/>
        <v>1.5699999999999998</v>
      </c>
      <c r="L36" s="28">
        <f t="shared" si="4"/>
        <v>1.4500000000000002</v>
      </c>
      <c r="M36" s="25"/>
      <c r="N36" s="24">
        <f t="shared" si="5"/>
        <v>0</v>
      </c>
      <c r="O36" s="24">
        <f t="shared" si="5"/>
        <v>0</v>
      </c>
      <c r="P36" s="24">
        <f t="shared" si="5"/>
        <v>0</v>
      </c>
      <c r="Q36" s="24">
        <f t="shared" si="5"/>
        <v>0</v>
      </c>
      <c r="R36" s="28">
        <f t="shared" si="5"/>
        <v>0</v>
      </c>
    </row>
    <row r="37" spans="1:18" x14ac:dyDescent="0.35">
      <c r="A37" s="25" t="s">
        <v>8</v>
      </c>
      <c r="B37" s="24">
        <f t="shared" si="3"/>
        <v>0.33999999999999986</v>
      </c>
      <c r="C37" s="24">
        <f t="shared" si="3"/>
        <v>0.29000000000000004</v>
      </c>
      <c r="D37" s="24">
        <f t="shared" si="3"/>
        <v>0.25999999999999979</v>
      </c>
      <c r="E37" s="24">
        <f t="shared" si="3"/>
        <v>0.26000000000000068</v>
      </c>
      <c r="F37" s="28">
        <f t="shared" si="3"/>
        <v>0.3100000000000005</v>
      </c>
      <c r="G37" s="25" t="s">
        <v>8</v>
      </c>
      <c r="H37" s="24">
        <f t="shared" si="4"/>
        <v>1.1599999999999997</v>
      </c>
      <c r="I37" s="24">
        <f t="shared" si="4"/>
        <v>1.1100000000000003</v>
      </c>
      <c r="J37" s="24">
        <f t="shared" si="4"/>
        <v>1.0599999999999996</v>
      </c>
      <c r="K37" s="24">
        <f t="shared" si="4"/>
        <v>1.0199999999999996</v>
      </c>
      <c r="L37" s="28">
        <f t="shared" si="4"/>
        <v>1.1099999999999994</v>
      </c>
      <c r="M37" s="25" t="s">
        <v>8</v>
      </c>
      <c r="N37" s="24">
        <f t="shared" si="5"/>
        <v>0</v>
      </c>
      <c r="O37" s="24">
        <f t="shared" si="5"/>
        <v>0</v>
      </c>
      <c r="P37" s="24">
        <f t="shared" si="5"/>
        <v>0</v>
      </c>
      <c r="Q37" s="24">
        <f t="shared" si="5"/>
        <v>0</v>
      </c>
      <c r="R37" s="28">
        <f t="shared" si="5"/>
        <v>0</v>
      </c>
    </row>
    <row r="38" spans="1:18" x14ac:dyDescent="0.35">
      <c r="A38" s="25"/>
      <c r="B38" s="24">
        <f t="shared" si="3"/>
        <v>0.30999999999999961</v>
      </c>
      <c r="C38" s="24">
        <f t="shared" si="3"/>
        <v>0.34999999999999964</v>
      </c>
      <c r="D38" s="24">
        <f t="shared" si="3"/>
        <v>0.28000000000000025</v>
      </c>
      <c r="E38" s="24">
        <f t="shared" si="3"/>
        <v>0.29000000000000004</v>
      </c>
      <c r="F38" s="28">
        <f t="shared" si="3"/>
        <v>0.29999999999999982</v>
      </c>
      <c r="G38" s="25"/>
      <c r="H38" s="24">
        <f t="shared" si="4"/>
        <v>1.1200000000000001</v>
      </c>
      <c r="I38" s="24">
        <f t="shared" si="4"/>
        <v>1.1399999999999997</v>
      </c>
      <c r="J38" s="24">
        <f t="shared" si="4"/>
        <v>1.0700000000000003</v>
      </c>
      <c r="K38" s="24">
        <f t="shared" si="4"/>
        <v>1.0199999999999996</v>
      </c>
      <c r="L38" s="28">
        <f t="shared" si="4"/>
        <v>1.0700000000000003</v>
      </c>
      <c r="M38" s="25"/>
      <c r="N38" s="24">
        <f t="shared" si="5"/>
        <v>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8">
        <f t="shared" si="5"/>
        <v>0</v>
      </c>
    </row>
    <row r="39" spans="1:18" x14ac:dyDescent="0.35">
      <c r="A39" s="25"/>
      <c r="B39" s="24">
        <f t="shared" si="3"/>
        <v>0.34000000000000075</v>
      </c>
      <c r="C39" s="24">
        <f t="shared" si="3"/>
        <v>0.33000000000000007</v>
      </c>
      <c r="D39" s="24">
        <f t="shared" si="3"/>
        <v>0.29999999999999982</v>
      </c>
      <c r="E39" s="24">
        <f t="shared" si="3"/>
        <v>0.27999999999999936</v>
      </c>
      <c r="F39" s="28">
        <f t="shared" si="3"/>
        <v>0.29999999999999982</v>
      </c>
      <c r="G39" s="25"/>
      <c r="H39" s="24">
        <f t="shared" si="4"/>
        <v>1.1300000000000003</v>
      </c>
      <c r="I39" s="24">
        <f t="shared" si="4"/>
        <v>1.1600000000000001</v>
      </c>
      <c r="J39" s="24">
        <f t="shared" si="4"/>
        <v>1.1399999999999997</v>
      </c>
      <c r="K39" s="24">
        <f t="shared" si="4"/>
        <v>1.0699999999999994</v>
      </c>
      <c r="L39" s="28">
        <f t="shared" si="4"/>
        <v>1.0599999999999996</v>
      </c>
      <c r="M39" s="25"/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8">
        <f t="shared" si="5"/>
        <v>0</v>
      </c>
    </row>
    <row r="40" spans="1:18" x14ac:dyDescent="0.35">
      <c r="A40" s="25"/>
      <c r="B40" s="24">
        <f t="shared" si="3"/>
        <v>0.25</v>
      </c>
      <c r="C40" s="24">
        <f t="shared" si="3"/>
        <v>0.25999999999999979</v>
      </c>
      <c r="D40" s="24">
        <f t="shared" si="3"/>
        <v>0.19000000000000039</v>
      </c>
      <c r="E40" s="24">
        <f t="shared" si="3"/>
        <v>0.32000000000000028</v>
      </c>
      <c r="F40" s="28">
        <f t="shared" si="3"/>
        <v>0.21999999999999975</v>
      </c>
      <c r="G40" s="25"/>
      <c r="H40" s="24">
        <f t="shared" si="4"/>
        <v>1.1000000000000001</v>
      </c>
      <c r="I40" s="24">
        <f t="shared" si="4"/>
        <v>1.08</v>
      </c>
      <c r="J40" s="24">
        <f t="shared" si="4"/>
        <v>1.04</v>
      </c>
      <c r="K40" s="24">
        <f t="shared" si="4"/>
        <v>0.98000000000000043</v>
      </c>
      <c r="L40" s="28">
        <f t="shared" si="4"/>
        <v>1.0300000000000002</v>
      </c>
      <c r="M40" s="25"/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8">
        <f t="shared" si="5"/>
        <v>0</v>
      </c>
    </row>
    <row r="41" spans="1:18" x14ac:dyDescent="0.35">
      <c r="A41" s="25"/>
      <c r="B41" s="24">
        <f t="shared" si="3"/>
        <v>0.26999999999999957</v>
      </c>
      <c r="C41" s="24">
        <f t="shared" si="3"/>
        <v>0.29999999999999982</v>
      </c>
      <c r="D41" s="24">
        <f t="shared" si="3"/>
        <v>0.30999999999999961</v>
      </c>
      <c r="E41" s="24">
        <f t="shared" si="3"/>
        <v>0.37000000000000011</v>
      </c>
      <c r="F41" s="28">
        <f t="shared" si="3"/>
        <v>0.22999999999999954</v>
      </c>
      <c r="G41" s="25"/>
      <c r="H41" s="24">
        <f t="shared" si="4"/>
        <v>1.0800000000000005</v>
      </c>
      <c r="I41" s="24">
        <f t="shared" si="4"/>
        <v>1.1000000000000001</v>
      </c>
      <c r="J41" s="24">
        <f t="shared" si="4"/>
        <v>1.1899999999999995</v>
      </c>
      <c r="K41" s="24">
        <f t="shared" si="4"/>
        <v>1.0499999999999998</v>
      </c>
      <c r="L41" s="28">
        <f t="shared" si="4"/>
        <v>1.1600000000000001</v>
      </c>
      <c r="M41" s="25"/>
      <c r="N41" s="24">
        <f t="shared" si="5"/>
        <v>0</v>
      </c>
      <c r="O41" s="24">
        <f t="shared" si="5"/>
        <v>0</v>
      </c>
      <c r="P41" s="24">
        <f t="shared" si="5"/>
        <v>0</v>
      </c>
      <c r="Q41" s="24">
        <f t="shared" si="5"/>
        <v>0</v>
      </c>
      <c r="R41" s="28">
        <f t="shared" si="5"/>
        <v>0</v>
      </c>
    </row>
    <row r="42" spans="1:18" ht="18" x14ac:dyDescent="0.35">
      <c r="A42" s="17" t="s">
        <v>37</v>
      </c>
      <c r="B42" s="17" t="s">
        <v>20</v>
      </c>
      <c r="C42" s="197" t="s">
        <v>21</v>
      </c>
      <c r="D42" s="197"/>
      <c r="E42" s="198">
        <f>(AVERAGE(B32:F36)/(0.975/E25))</f>
        <v>0.51819487179487178</v>
      </c>
      <c r="F42" s="198"/>
      <c r="G42" s="17" t="s">
        <v>37</v>
      </c>
      <c r="H42" s="17" t="s">
        <v>20</v>
      </c>
      <c r="I42" s="197" t="s">
        <v>22</v>
      </c>
      <c r="J42" s="197"/>
      <c r="K42" s="198">
        <f>(AVERAGE(H32:L36)/(1.944/K25))</f>
        <v>1.0517283950617284</v>
      </c>
      <c r="L42" s="198"/>
      <c r="M42" s="17" t="s">
        <v>37</v>
      </c>
      <c r="N42" s="17" t="s">
        <v>20</v>
      </c>
      <c r="O42" s="197" t="s">
        <v>22</v>
      </c>
      <c r="P42" s="197"/>
      <c r="Q42" s="198">
        <f>(AVERAGE(N32:R36)/(1.944/Q25))</f>
        <v>0</v>
      </c>
      <c r="R42" s="198"/>
    </row>
    <row r="43" spans="1:18" ht="18" x14ac:dyDescent="0.35">
      <c r="A43" s="17" t="s">
        <v>38</v>
      </c>
      <c r="B43" s="17" t="s">
        <v>20</v>
      </c>
      <c r="C43" s="197" t="s">
        <v>21</v>
      </c>
      <c r="D43" s="197"/>
      <c r="E43" s="198">
        <f>(AVERAGE(B37:F41)/(0.975/E25))</f>
        <v>0.50633846153846152</v>
      </c>
      <c r="F43" s="198"/>
      <c r="G43" s="17" t="s">
        <v>38</v>
      </c>
      <c r="H43" s="17" t="s">
        <v>20</v>
      </c>
      <c r="I43" s="197" t="s">
        <v>22</v>
      </c>
      <c r="J43" s="197"/>
      <c r="K43" s="198">
        <f>(AVERAGE(H37:L41)/(1.944/K25))</f>
        <v>0.78497942386831276</v>
      </c>
      <c r="L43" s="198"/>
      <c r="M43" s="17" t="s">
        <v>38</v>
      </c>
      <c r="N43" s="17" t="s">
        <v>20</v>
      </c>
      <c r="O43" s="197" t="s">
        <v>22</v>
      </c>
      <c r="P43" s="197"/>
      <c r="Q43" s="198">
        <f>(AVERAGE(N37:R41)/(1.944/Q25))</f>
        <v>0</v>
      </c>
      <c r="R43" s="198"/>
    </row>
    <row r="44" spans="1:18" ht="18" x14ac:dyDescent="0.35">
      <c r="A44" s="45" t="s">
        <v>39</v>
      </c>
      <c r="B44" s="46">
        <f>AVERAGE(B32:F36)</f>
        <v>0.29719999999999996</v>
      </c>
      <c r="C44" s="45"/>
      <c r="D44" s="45" t="s">
        <v>43</v>
      </c>
      <c r="E44" s="46">
        <f>MAX(B32:F36)-MIN(B32:F36)</f>
        <v>0.15999999999999925</v>
      </c>
      <c r="F44" s="47"/>
      <c r="G44" s="45" t="s">
        <v>39</v>
      </c>
      <c r="H44" s="46">
        <f>AVERAGE(H32:L36)</f>
        <v>1.4603999999999999</v>
      </c>
      <c r="I44" s="45"/>
      <c r="J44" s="45" t="s">
        <v>43</v>
      </c>
      <c r="K44" s="46">
        <f>MAX(H32:L36)-MIN(H32:L36)</f>
        <v>0.20000000000000018</v>
      </c>
    </row>
    <row r="45" spans="1:18" ht="18" x14ac:dyDescent="0.35">
      <c r="A45" s="45" t="s">
        <v>40</v>
      </c>
      <c r="B45" s="46">
        <f>AVERAGE(B33:F37)</f>
        <v>0.29959999999999998</v>
      </c>
      <c r="C45" s="45"/>
      <c r="D45" s="45" t="s">
        <v>44</v>
      </c>
      <c r="E45" s="46">
        <f>MAX(B37:F41)-MIN(B37:F41)</f>
        <v>0.17999999999999972</v>
      </c>
      <c r="F45" s="47"/>
      <c r="G45" s="45" t="s">
        <v>40</v>
      </c>
      <c r="H45" s="46">
        <f>AVERAGE(H33:L37)</f>
        <v>1.3912</v>
      </c>
      <c r="I45" s="45"/>
      <c r="J45" s="45" t="s">
        <v>44</v>
      </c>
      <c r="K45" s="46">
        <f>MAX(H37:L41)-MIN(H37:L41)</f>
        <v>0.20999999999999908</v>
      </c>
    </row>
    <row r="46" spans="1:18" ht="18" x14ac:dyDescent="0.35">
      <c r="A46" s="45" t="s">
        <v>41</v>
      </c>
      <c r="B46" s="48">
        <f>1-(E44/2*B44)</f>
        <v>0.97622400000000009</v>
      </c>
      <c r="C46" s="47"/>
      <c r="D46" s="47"/>
      <c r="E46" s="47"/>
      <c r="F46" s="47"/>
      <c r="G46" s="45" t="s">
        <v>41</v>
      </c>
      <c r="H46" s="48">
        <f>1-(K44/2*H44)</f>
        <v>0.85395999999999983</v>
      </c>
      <c r="I46" s="47"/>
      <c r="J46" s="47"/>
      <c r="K46" s="47"/>
    </row>
    <row r="47" spans="1:18" ht="18" x14ac:dyDescent="0.35">
      <c r="A47" s="45" t="s">
        <v>42</v>
      </c>
      <c r="B47" s="48">
        <f>1-(E45/2*B45)</f>
        <v>0.97303600000000001</v>
      </c>
      <c r="C47" s="47"/>
      <c r="D47" s="47"/>
      <c r="E47" s="47"/>
      <c r="F47" s="47"/>
      <c r="G47" s="45" t="s">
        <v>42</v>
      </c>
      <c r="H47" s="48">
        <f>1-(K45/2*H45)</f>
        <v>0.85392400000000068</v>
      </c>
      <c r="I47" s="47"/>
      <c r="J47" s="47"/>
      <c r="K47" s="47"/>
    </row>
  </sheetData>
  <sheetProtection selectLockedCells="1" selectUnlockedCells="1"/>
  <mergeCells count="44">
    <mergeCell ref="Q43:R43"/>
    <mergeCell ref="C43:D43"/>
    <mergeCell ref="E43:F43"/>
    <mergeCell ref="I43:J43"/>
    <mergeCell ref="K43:L43"/>
    <mergeCell ref="O43:P43"/>
    <mergeCell ref="A31:F31"/>
    <mergeCell ref="G31:L31"/>
    <mergeCell ref="M31:R31"/>
    <mergeCell ref="C42:D42"/>
    <mergeCell ref="E42:F42"/>
    <mergeCell ref="I42:J42"/>
    <mergeCell ref="K42:L42"/>
    <mergeCell ref="O42:P42"/>
    <mergeCell ref="Q42:R42"/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13" type="noConversion"/>
  <conditionalFormatting sqref="E24">
    <cfRule type="cellIs" dxfId="278" priority="8" operator="notBetween">
      <formula>0.2</formula>
      <formula>0.404</formula>
    </cfRule>
  </conditionalFormatting>
  <conditionalFormatting sqref="E26">
    <cfRule type="cellIs" dxfId="277" priority="9" operator="notBetween">
      <formula>0.38</formula>
      <formula>0.72</formula>
    </cfRule>
  </conditionalFormatting>
  <conditionalFormatting sqref="E42:E43">
    <cfRule type="cellIs" dxfId="276" priority="2" operator="notBetween">
      <formula>0.68</formula>
      <formula>0.82</formula>
    </cfRule>
  </conditionalFormatting>
  <conditionalFormatting sqref="K24">
    <cfRule type="cellIs" dxfId="275" priority="7" operator="notBetween">
      <formula>0.77</formula>
      <formula>0.91</formula>
    </cfRule>
  </conditionalFormatting>
  <conditionalFormatting sqref="K26">
    <cfRule type="cellIs" dxfId="274" priority="6" operator="notBetween">
      <formula>0.68</formula>
      <formula>0.82</formula>
    </cfRule>
  </conditionalFormatting>
  <conditionalFormatting sqref="K42:K43">
    <cfRule type="cellIs" dxfId="273" priority="3" operator="notBetween">
      <formula>0.68</formula>
      <formula>0.82</formula>
    </cfRule>
  </conditionalFormatting>
  <conditionalFormatting sqref="Q24">
    <cfRule type="cellIs" dxfId="272" priority="5" operator="notBetween">
      <formula>0.77</formula>
      <formula>0.91</formula>
    </cfRule>
  </conditionalFormatting>
  <conditionalFormatting sqref="Q26">
    <cfRule type="cellIs" dxfId="271" priority="4" operator="notBetween">
      <formula>0.68</formula>
      <formula>0.82</formula>
    </cfRule>
  </conditionalFormatting>
  <conditionalFormatting sqref="Q42:Q43">
    <cfRule type="cellIs" dxfId="270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7E03-31B7-4D8A-9ACB-F89B6DC237F6}">
  <dimension ref="A1:R47"/>
  <sheetViews>
    <sheetView topLeftCell="A19" zoomScale="115" zoomScaleNormal="115" workbookViewId="0">
      <selection activeCell="A44" sqref="A44:K47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5.19</v>
      </c>
      <c r="C2" s="20">
        <v>5.18</v>
      </c>
      <c r="D2" s="20">
        <v>5.0999999999999996</v>
      </c>
      <c r="E2" s="20">
        <v>5.07</v>
      </c>
      <c r="F2" s="30">
        <v>5.03</v>
      </c>
      <c r="G2" s="23" t="s">
        <v>3</v>
      </c>
      <c r="H2" s="20">
        <v>5.22</v>
      </c>
      <c r="I2" s="20">
        <v>5.17</v>
      </c>
      <c r="J2" s="20">
        <v>5.13</v>
      </c>
      <c r="K2" s="20">
        <v>5.03</v>
      </c>
      <c r="L2" s="30">
        <v>5.01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5.16</v>
      </c>
      <c r="C3" s="11">
        <v>5.24</v>
      </c>
      <c r="D3" s="11">
        <v>5.15</v>
      </c>
      <c r="E3" s="11">
        <v>5.0599999999999996</v>
      </c>
      <c r="F3" s="29">
        <v>4.97</v>
      </c>
      <c r="G3" s="25"/>
      <c r="H3" s="20">
        <v>5.18</v>
      </c>
      <c r="I3" s="11">
        <v>5.24</v>
      </c>
      <c r="J3" s="11">
        <v>5.14</v>
      </c>
      <c r="K3" s="11">
        <v>5.04</v>
      </c>
      <c r="L3" s="29">
        <v>4.97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5.22</v>
      </c>
      <c r="C4" s="11">
        <v>5.25</v>
      </c>
      <c r="D4" s="11">
        <v>5.25</v>
      </c>
      <c r="E4" s="11">
        <v>5.0999999999999996</v>
      </c>
      <c r="F4" s="29">
        <v>5.0199999999999996</v>
      </c>
      <c r="G4" s="25"/>
      <c r="H4" s="20">
        <v>5.09</v>
      </c>
      <c r="I4" s="11">
        <v>5.26</v>
      </c>
      <c r="J4" s="11">
        <v>5.2</v>
      </c>
      <c r="K4" s="11">
        <v>5.0599999999999996</v>
      </c>
      <c r="L4" s="29">
        <v>5.04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5.15</v>
      </c>
      <c r="C5" s="11">
        <v>5.23</v>
      </c>
      <c r="D5" s="11">
        <v>5.27</v>
      </c>
      <c r="E5" s="11">
        <v>5.19</v>
      </c>
      <c r="F5" s="29">
        <v>5.07</v>
      </c>
      <c r="G5" s="25"/>
      <c r="H5" s="20">
        <v>5.18</v>
      </c>
      <c r="I5" s="11">
        <v>5.18</v>
      </c>
      <c r="J5" s="11">
        <v>5.26</v>
      </c>
      <c r="K5" s="11">
        <v>5.14</v>
      </c>
      <c r="L5" s="29">
        <v>5.05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5.1100000000000003</v>
      </c>
      <c r="C6" s="11">
        <v>5.12</v>
      </c>
      <c r="D6" s="11">
        <v>5.08</v>
      </c>
      <c r="E6" s="11">
        <v>5.0599999999999996</v>
      </c>
      <c r="F6" s="29">
        <v>5.01</v>
      </c>
      <c r="G6" s="25"/>
      <c r="H6" s="20">
        <v>4.99</v>
      </c>
      <c r="I6" s="11">
        <v>5.15</v>
      </c>
      <c r="J6" s="11">
        <v>5.1100000000000003</v>
      </c>
      <c r="K6" s="11">
        <v>5</v>
      </c>
      <c r="L6" s="29">
        <v>4.8899999999999997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5.0999999999999996</v>
      </c>
      <c r="C7" s="11">
        <v>5.19</v>
      </c>
      <c r="D7" s="11">
        <v>5.2</v>
      </c>
      <c r="E7" s="11">
        <v>4.91</v>
      </c>
      <c r="F7" s="29">
        <v>4.8499999999999996</v>
      </c>
      <c r="G7" s="25" t="s">
        <v>4</v>
      </c>
      <c r="H7" s="11">
        <v>5.15</v>
      </c>
      <c r="I7" s="11">
        <v>5.21</v>
      </c>
      <c r="J7" s="11">
        <v>5.18</v>
      </c>
      <c r="K7" s="11">
        <v>4.87</v>
      </c>
      <c r="L7" s="29">
        <v>4.79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5.24</v>
      </c>
      <c r="C8" s="11">
        <v>5.29</v>
      </c>
      <c r="D8" s="11">
        <v>5.26</v>
      </c>
      <c r="E8" s="11">
        <v>4.87</v>
      </c>
      <c r="F8" s="29">
        <v>4.84</v>
      </c>
      <c r="G8" s="31"/>
      <c r="H8" s="11">
        <v>5.28</v>
      </c>
      <c r="I8" s="11">
        <v>5.3</v>
      </c>
      <c r="J8" s="11">
        <v>5.23</v>
      </c>
      <c r="K8" s="11">
        <v>4.92</v>
      </c>
      <c r="L8" s="29">
        <v>4.8099999999999996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5.14</v>
      </c>
      <c r="C9" s="32">
        <v>5.26</v>
      </c>
      <c r="D9" s="32">
        <v>5.18</v>
      </c>
      <c r="E9" s="32">
        <v>4.87</v>
      </c>
      <c r="F9" s="34">
        <v>4.71</v>
      </c>
      <c r="G9" s="23"/>
      <c r="H9" s="32">
        <v>5.15</v>
      </c>
      <c r="I9" s="32">
        <v>5.24</v>
      </c>
      <c r="J9" s="32">
        <v>5.19</v>
      </c>
      <c r="K9" s="32">
        <v>4.91</v>
      </c>
      <c r="L9" s="34">
        <v>4.83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5.23</v>
      </c>
      <c r="C10" s="11">
        <v>5.31</v>
      </c>
      <c r="D10" s="11">
        <v>5.24</v>
      </c>
      <c r="E10" s="11">
        <v>4.8499999999999996</v>
      </c>
      <c r="F10" s="29">
        <v>4.8099999999999996</v>
      </c>
      <c r="G10" s="25"/>
      <c r="H10" s="11">
        <v>5.19</v>
      </c>
      <c r="I10" s="11">
        <v>5.17</v>
      </c>
      <c r="J10" s="11">
        <v>5.22</v>
      </c>
      <c r="K10" s="11">
        <v>4.8499999999999996</v>
      </c>
      <c r="L10" s="29">
        <v>4.84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5.18</v>
      </c>
      <c r="C11" s="21">
        <v>5.0999999999999996</v>
      </c>
      <c r="D11" s="21">
        <v>5.1100000000000003</v>
      </c>
      <c r="E11" s="21">
        <v>4.8499999999999996</v>
      </c>
      <c r="F11" s="26">
        <v>4.83</v>
      </c>
      <c r="G11" s="33"/>
      <c r="H11" s="21">
        <v>5.1100000000000003</v>
      </c>
      <c r="I11" s="21">
        <v>5.22</v>
      </c>
      <c r="J11" s="21">
        <v>5.16</v>
      </c>
      <c r="K11" s="21">
        <v>4.82</v>
      </c>
      <c r="L11" s="26">
        <v>4.72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4.91</v>
      </c>
      <c r="C12" s="22">
        <v>4.8499999999999996</v>
      </c>
      <c r="D12" s="22">
        <v>4.84</v>
      </c>
      <c r="E12" s="22">
        <v>4.76</v>
      </c>
      <c r="F12" s="27">
        <v>4.66</v>
      </c>
      <c r="G12" s="23" t="s">
        <v>6</v>
      </c>
      <c r="H12" s="22">
        <v>3.69</v>
      </c>
      <c r="I12" s="22">
        <v>3.68</v>
      </c>
      <c r="J12" s="22">
        <v>3.69</v>
      </c>
      <c r="K12" s="22">
        <v>3.57</v>
      </c>
      <c r="L12" s="27">
        <v>3.49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4.87</v>
      </c>
      <c r="C13" s="24">
        <v>4.92</v>
      </c>
      <c r="D13" s="24">
        <v>4.82</v>
      </c>
      <c r="E13" s="24">
        <v>4.66</v>
      </c>
      <c r="F13" s="28">
        <v>4.6500000000000004</v>
      </c>
      <c r="G13" s="25"/>
      <c r="H13" s="24">
        <v>3.75</v>
      </c>
      <c r="I13" s="24">
        <v>3.78</v>
      </c>
      <c r="J13" s="24">
        <v>3.67</v>
      </c>
      <c r="K13" s="24">
        <v>3.55</v>
      </c>
      <c r="L13" s="28">
        <v>3.55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4.8899999999999997</v>
      </c>
      <c r="C14" s="24">
        <v>4.87</v>
      </c>
      <c r="D14" s="24">
        <v>4.92</v>
      </c>
      <c r="E14" s="24">
        <v>4.75</v>
      </c>
      <c r="F14" s="28">
        <v>4.7</v>
      </c>
      <c r="G14" s="25"/>
      <c r="H14" s="24">
        <v>3.74</v>
      </c>
      <c r="I14" s="24">
        <v>3.77</v>
      </c>
      <c r="J14" s="24">
        <v>3.69</v>
      </c>
      <c r="K14" s="24">
        <v>3.54</v>
      </c>
      <c r="L14" s="28">
        <v>3.51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4.87</v>
      </c>
      <c r="C15" s="24">
        <v>4.9000000000000004</v>
      </c>
      <c r="D15" s="24">
        <v>4.8899999999999997</v>
      </c>
      <c r="E15" s="24">
        <v>4.82</v>
      </c>
      <c r="F15" s="28">
        <v>4.67</v>
      </c>
      <c r="G15" s="25"/>
      <c r="H15" s="24">
        <v>3.71</v>
      </c>
      <c r="I15" s="24">
        <v>3.68</v>
      </c>
      <c r="J15" s="24">
        <v>3.69</v>
      </c>
      <c r="K15" s="24">
        <v>3.57</v>
      </c>
      <c r="L15" s="28">
        <v>3.57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4.76</v>
      </c>
      <c r="C16" s="24">
        <v>4.78</v>
      </c>
      <c r="D16" s="24">
        <v>4.75</v>
      </c>
      <c r="E16" s="24">
        <v>4.6900000000000004</v>
      </c>
      <c r="F16" s="28">
        <v>4.63</v>
      </c>
      <c r="G16" s="25"/>
      <c r="H16" s="24">
        <v>3.67</v>
      </c>
      <c r="I16" s="24">
        <v>3.67</v>
      </c>
      <c r="J16" s="24">
        <v>3.59</v>
      </c>
      <c r="K16" s="24">
        <v>3.56</v>
      </c>
      <c r="L16" s="28">
        <v>3.46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4.78</v>
      </c>
      <c r="C17" s="24">
        <v>4.9000000000000004</v>
      </c>
      <c r="D17" s="24">
        <v>4.8499999999999996</v>
      </c>
      <c r="E17" s="24">
        <v>4.5599999999999996</v>
      </c>
      <c r="F17" s="28">
        <v>4.54</v>
      </c>
      <c r="G17" s="25" t="s">
        <v>8</v>
      </c>
      <c r="H17" s="24">
        <v>4.01</v>
      </c>
      <c r="I17" s="24">
        <v>4.07</v>
      </c>
      <c r="J17" s="24">
        <v>3.99</v>
      </c>
      <c r="K17" s="24">
        <v>3.79</v>
      </c>
      <c r="L17" s="28">
        <v>3.62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4.8600000000000003</v>
      </c>
      <c r="C18" s="24">
        <v>4.99</v>
      </c>
      <c r="D18" s="24">
        <v>4.95</v>
      </c>
      <c r="E18" s="24">
        <v>4.58</v>
      </c>
      <c r="F18" s="28">
        <v>4.5599999999999996</v>
      </c>
      <c r="G18" s="25"/>
      <c r="H18" s="24">
        <v>4.13</v>
      </c>
      <c r="I18" s="24">
        <v>4.1399999999999997</v>
      </c>
      <c r="J18" s="24">
        <v>4.01</v>
      </c>
      <c r="K18" s="24">
        <v>3.84</v>
      </c>
      <c r="L18" s="28">
        <v>3.69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4.8099999999999996</v>
      </c>
      <c r="C19" s="24">
        <v>4.96</v>
      </c>
      <c r="D19" s="24">
        <v>4.88</v>
      </c>
      <c r="E19" s="24">
        <v>4.55</v>
      </c>
      <c r="F19" s="28">
        <v>4.37</v>
      </c>
      <c r="G19" s="25"/>
      <c r="H19" s="24">
        <v>4.09</v>
      </c>
      <c r="I19" s="24">
        <v>4.13</v>
      </c>
      <c r="J19" s="24">
        <v>3.99</v>
      </c>
      <c r="K19" s="24">
        <v>3.75</v>
      </c>
      <c r="L19" s="28">
        <v>3.74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4.8499999999999996</v>
      </c>
      <c r="C20" s="24">
        <v>4.95</v>
      </c>
      <c r="D20" s="24">
        <v>4.83</v>
      </c>
      <c r="E20" s="24">
        <v>4.57</v>
      </c>
      <c r="F20" s="28">
        <v>4.51</v>
      </c>
      <c r="G20" s="25"/>
      <c r="H20" s="24">
        <v>4.1100000000000003</v>
      </c>
      <c r="I20" s="24">
        <v>4.07</v>
      </c>
      <c r="J20" s="24">
        <v>3.99</v>
      </c>
      <c r="K20" s="24">
        <v>3.75</v>
      </c>
      <c r="L20" s="28">
        <v>3.71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4.92</v>
      </c>
      <c r="C21" s="24">
        <v>4.87</v>
      </c>
      <c r="D21" s="24">
        <v>4.8899999999999997</v>
      </c>
      <c r="E21" s="24">
        <v>4.59</v>
      </c>
      <c r="F21" s="28">
        <v>4.51</v>
      </c>
      <c r="G21" s="25"/>
      <c r="H21" s="24">
        <v>4.1100000000000003</v>
      </c>
      <c r="I21" s="24">
        <v>4.0599999999999996</v>
      </c>
      <c r="J21" s="24">
        <v>4.05</v>
      </c>
      <c r="K21" s="24">
        <v>3.71</v>
      </c>
      <c r="L21" s="28">
        <v>3.73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0.32479999999999887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1.299399999999999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0.56631794871794683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0.93578189300411452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203" t="s">
        <v>36</v>
      </c>
      <c r="B31" s="203"/>
      <c r="C31" s="203"/>
      <c r="D31" s="203"/>
      <c r="E31" s="203"/>
      <c r="F31" s="203"/>
      <c r="G31" s="203" t="s">
        <v>36</v>
      </c>
      <c r="H31" s="203"/>
      <c r="I31" s="203"/>
      <c r="J31" s="203"/>
      <c r="K31" s="203"/>
      <c r="L31" s="203"/>
      <c r="M31" s="203" t="s">
        <v>36</v>
      </c>
      <c r="N31" s="203"/>
      <c r="O31" s="203"/>
      <c r="P31" s="203"/>
      <c r="Q31" s="203"/>
      <c r="R31" s="203"/>
    </row>
    <row r="32" spans="1:18" x14ac:dyDescent="0.35">
      <c r="A32" s="23" t="s">
        <v>6</v>
      </c>
      <c r="B32" s="22">
        <f>B2-B12</f>
        <v>0.28000000000000025</v>
      </c>
      <c r="C32" s="22">
        <f t="shared" ref="C32:F32" si="0">C2-C12</f>
        <v>0.33000000000000007</v>
      </c>
      <c r="D32" s="22">
        <f t="shared" si="0"/>
        <v>0.25999999999999979</v>
      </c>
      <c r="E32" s="22">
        <f t="shared" si="0"/>
        <v>0.3100000000000005</v>
      </c>
      <c r="F32" s="27">
        <f t="shared" si="0"/>
        <v>0.37000000000000011</v>
      </c>
      <c r="G32" s="23" t="s">
        <v>6</v>
      </c>
      <c r="H32" s="22">
        <f>H2-H12</f>
        <v>1.5299999999999998</v>
      </c>
      <c r="I32" s="22">
        <f t="shared" ref="I32:L32" si="1">I2-I12</f>
        <v>1.4899999999999998</v>
      </c>
      <c r="J32" s="22">
        <f t="shared" si="1"/>
        <v>1.44</v>
      </c>
      <c r="K32" s="22">
        <f t="shared" si="1"/>
        <v>1.4600000000000004</v>
      </c>
      <c r="L32" s="27">
        <f t="shared" si="1"/>
        <v>1.5199999999999996</v>
      </c>
      <c r="M32" s="23" t="s">
        <v>6</v>
      </c>
      <c r="N32" s="22">
        <f>N2-N12</f>
        <v>0</v>
      </c>
      <c r="O32" s="22">
        <f t="shared" ref="O32:R32" si="2">O2-O12</f>
        <v>0</v>
      </c>
      <c r="P32" s="22">
        <f t="shared" si="2"/>
        <v>0</v>
      </c>
      <c r="Q32" s="22">
        <f t="shared" si="2"/>
        <v>0</v>
      </c>
      <c r="R32" s="27">
        <f t="shared" si="2"/>
        <v>0</v>
      </c>
    </row>
    <row r="33" spans="1:18" x14ac:dyDescent="0.35">
      <c r="A33" s="25"/>
      <c r="B33" s="24">
        <f t="shared" ref="B33:F41" si="3">B3-B13</f>
        <v>0.29000000000000004</v>
      </c>
      <c r="C33" s="24">
        <f t="shared" si="3"/>
        <v>0.32000000000000028</v>
      </c>
      <c r="D33" s="24">
        <f t="shared" si="3"/>
        <v>0.33000000000000007</v>
      </c>
      <c r="E33" s="24">
        <f t="shared" si="3"/>
        <v>0.39999999999999947</v>
      </c>
      <c r="F33" s="28">
        <f t="shared" si="3"/>
        <v>0.3199999999999994</v>
      </c>
      <c r="G33" s="25"/>
      <c r="H33" s="24">
        <f t="shared" ref="H33:L41" si="4">H3-H13</f>
        <v>1.4299999999999997</v>
      </c>
      <c r="I33" s="24">
        <f t="shared" si="4"/>
        <v>1.4600000000000004</v>
      </c>
      <c r="J33" s="24">
        <f t="shared" si="4"/>
        <v>1.4699999999999998</v>
      </c>
      <c r="K33" s="24">
        <f t="shared" si="4"/>
        <v>1.4900000000000002</v>
      </c>
      <c r="L33" s="28">
        <f t="shared" si="4"/>
        <v>1.42</v>
      </c>
      <c r="M33" s="25"/>
      <c r="N33" s="24">
        <f t="shared" ref="N33:R41" si="5">N3-N13</f>
        <v>0</v>
      </c>
      <c r="O33" s="24">
        <f t="shared" si="5"/>
        <v>0</v>
      </c>
      <c r="P33" s="24">
        <f t="shared" si="5"/>
        <v>0</v>
      </c>
      <c r="Q33" s="24">
        <f t="shared" si="5"/>
        <v>0</v>
      </c>
      <c r="R33" s="28">
        <f t="shared" si="5"/>
        <v>0</v>
      </c>
    </row>
    <row r="34" spans="1:18" x14ac:dyDescent="0.35">
      <c r="A34" s="25"/>
      <c r="B34" s="24">
        <f t="shared" si="3"/>
        <v>0.33000000000000007</v>
      </c>
      <c r="C34" s="24">
        <f t="shared" si="3"/>
        <v>0.37999999999999989</v>
      </c>
      <c r="D34" s="24">
        <f t="shared" si="3"/>
        <v>0.33000000000000007</v>
      </c>
      <c r="E34" s="24">
        <f t="shared" si="3"/>
        <v>0.34999999999999964</v>
      </c>
      <c r="F34" s="28">
        <f t="shared" si="3"/>
        <v>0.3199999999999994</v>
      </c>
      <c r="G34" s="25"/>
      <c r="H34" s="24">
        <f t="shared" si="4"/>
        <v>1.3499999999999996</v>
      </c>
      <c r="I34" s="24">
        <f t="shared" si="4"/>
        <v>1.4899999999999998</v>
      </c>
      <c r="J34" s="24">
        <f t="shared" si="4"/>
        <v>1.5100000000000002</v>
      </c>
      <c r="K34" s="24">
        <f t="shared" si="4"/>
        <v>1.5199999999999996</v>
      </c>
      <c r="L34" s="28">
        <f t="shared" si="4"/>
        <v>1.5300000000000002</v>
      </c>
      <c r="M34" s="25"/>
      <c r="N34" s="24">
        <f t="shared" si="5"/>
        <v>0</v>
      </c>
      <c r="O34" s="24">
        <f t="shared" si="5"/>
        <v>0</v>
      </c>
      <c r="P34" s="24">
        <f t="shared" si="5"/>
        <v>0</v>
      </c>
      <c r="Q34" s="24">
        <f t="shared" si="5"/>
        <v>0</v>
      </c>
      <c r="R34" s="28">
        <f t="shared" si="5"/>
        <v>0</v>
      </c>
    </row>
    <row r="35" spans="1:18" x14ac:dyDescent="0.35">
      <c r="A35" s="25"/>
      <c r="B35" s="24">
        <f t="shared" si="3"/>
        <v>0.28000000000000025</v>
      </c>
      <c r="C35" s="24">
        <f t="shared" si="3"/>
        <v>0.33000000000000007</v>
      </c>
      <c r="D35" s="24">
        <f t="shared" si="3"/>
        <v>0.37999999999999989</v>
      </c>
      <c r="E35" s="24">
        <f t="shared" si="3"/>
        <v>0.37000000000000011</v>
      </c>
      <c r="F35" s="28">
        <f t="shared" si="3"/>
        <v>0.40000000000000036</v>
      </c>
      <c r="G35" s="25"/>
      <c r="H35" s="24">
        <f t="shared" si="4"/>
        <v>1.4699999999999998</v>
      </c>
      <c r="I35" s="24">
        <f t="shared" si="4"/>
        <v>1.4999999999999996</v>
      </c>
      <c r="J35" s="24">
        <f t="shared" si="4"/>
        <v>1.5699999999999998</v>
      </c>
      <c r="K35" s="24">
        <f t="shared" si="4"/>
        <v>1.5699999999999998</v>
      </c>
      <c r="L35" s="28">
        <f t="shared" si="4"/>
        <v>1.48</v>
      </c>
      <c r="M35" s="25"/>
      <c r="N35" s="24">
        <f t="shared" si="5"/>
        <v>0</v>
      </c>
      <c r="O35" s="24">
        <f t="shared" si="5"/>
        <v>0</v>
      </c>
      <c r="P35" s="24">
        <f t="shared" si="5"/>
        <v>0</v>
      </c>
      <c r="Q35" s="24">
        <f t="shared" si="5"/>
        <v>0</v>
      </c>
      <c r="R35" s="28">
        <f t="shared" si="5"/>
        <v>0</v>
      </c>
    </row>
    <row r="36" spans="1:18" x14ac:dyDescent="0.35">
      <c r="A36" s="25"/>
      <c r="B36" s="24">
        <f t="shared" si="3"/>
        <v>0.35000000000000053</v>
      </c>
      <c r="C36" s="24">
        <f t="shared" si="3"/>
        <v>0.33999999999999986</v>
      </c>
      <c r="D36" s="24">
        <f t="shared" si="3"/>
        <v>0.33000000000000007</v>
      </c>
      <c r="E36" s="24">
        <f t="shared" si="3"/>
        <v>0.36999999999999922</v>
      </c>
      <c r="F36" s="28">
        <f t="shared" si="3"/>
        <v>0.37999999999999989</v>
      </c>
      <c r="G36" s="25"/>
      <c r="H36" s="24">
        <f t="shared" si="4"/>
        <v>1.3200000000000003</v>
      </c>
      <c r="I36" s="24">
        <f t="shared" si="4"/>
        <v>1.4800000000000004</v>
      </c>
      <c r="J36" s="24">
        <f t="shared" si="4"/>
        <v>1.5200000000000005</v>
      </c>
      <c r="K36" s="24">
        <f t="shared" si="4"/>
        <v>1.44</v>
      </c>
      <c r="L36" s="28">
        <f t="shared" si="4"/>
        <v>1.4299999999999997</v>
      </c>
      <c r="M36" s="25"/>
      <c r="N36" s="24">
        <f t="shared" si="5"/>
        <v>0</v>
      </c>
      <c r="O36" s="24">
        <f t="shared" si="5"/>
        <v>0</v>
      </c>
      <c r="P36" s="24">
        <f t="shared" si="5"/>
        <v>0</v>
      </c>
      <c r="Q36" s="24">
        <f t="shared" si="5"/>
        <v>0</v>
      </c>
      <c r="R36" s="28">
        <f t="shared" si="5"/>
        <v>0</v>
      </c>
    </row>
    <row r="37" spans="1:18" x14ac:dyDescent="0.35">
      <c r="A37" s="25" t="s">
        <v>8</v>
      </c>
      <c r="B37" s="24">
        <f t="shared" si="3"/>
        <v>0.3199999999999994</v>
      </c>
      <c r="C37" s="24">
        <f t="shared" si="3"/>
        <v>0.29000000000000004</v>
      </c>
      <c r="D37" s="24">
        <f t="shared" si="3"/>
        <v>0.35000000000000053</v>
      </c>
      <c r="E37" s="24">
        <f t="shared" si="3"/>
        <v>0.35000000000000053</v>
      </c>
      <c r="F37" s="28">
        <f t="shared" si="3"/>
        <v>0.30999999999999961</v>
      </c>
      <c r="G37" s="25" t="s">
        <v>8</v>
      </c>
      <c r="H37" s="24">
        <f t="shared" si="4"/>
        <v>1.1400000000000006</v>
      </c>
      <c r="I37" s="24">
        <f t="shared" si="4"/>
        <v>1.1399999999999997</v>
      </c>
      <c r="J37" s="24">
        <f t="shared" si="4"/>
        <v>1.1899999999999995</v>
      </c>
      <c r="K37" s="24">
        <f t="shared" si="4"/>
        <v>1.08</v>
      </c>
      <c r="L37" s="28">
        <f t="shared" si="4"/>
        <v>1.17</v>
      </c>
      <c r="M37" s="25" t="s">
        <v>8</v>
      </c>
      <c r="N37" s="24">
        <f t="shared" si="5"/>
        <v>0</v>
      </c>
      <c r="O37" s="24">
        <f t="shared" si="5"/>
        <v>0</v>
      </c>
      <c r="P37" s="24">
        <f t="shared" si="5"/>
        <v>0</v>
      </c>
      <c r="Q37" s="24">
        <f t="shared" si="5"/>
        <v>0</v>
      </c>
      <c r="R37" s="28">
        <f t="shared" si="5"/>
        <v>0</v>
      </c>
    </row>
    <row r="38" spans="1:18" x14ac:dyDescent="0.35">
      <c r="A38" s="25"/>
      <c r="B38" s="24">
        <f t="shared" si="3"/>
        <v>0.37999999999999989</v>
      </c>
      <c r="C38" s="24">
        <f t="shared" si="3"/>
        <v>0.29999999999999982</v>
      </c>
      <c r="D38" s="24">
        <f t="shared" si="3"/>
        <v>0.30999999999999961</v>
      </c>
      <c r="E38" s="24">
        <f t="shared" si="3"/>
        <v>0.29000000000000004</v>
      </c>
      <c r="F38" s="28">
        <f t="shared" si="3"/>
        <v>0.28000000000000025</v>
      </c>
      <c r="G38" s="25"/>
      <c r="H38" s="24">
        <f t="shared" si="4"/>
        <v>1.1500000000000004</v>
      </c>
      <c r="I38" s="24">
        <f t="shared" si="4"/>
        <v>1.1600000000000001</v>
      </c>
      <c r="J38" s="24">
        <f t="shared" si="4"/>
        <v>1.2200000000000006</v>
      </c>
      <c r="K38" s="24">
        <f t="shared" si="4"/>
        <v>1.08</v>
      </c>
      <c r="L38" s="28">
        <f t="shared" si="4"/>
        <v>1.1199999999999997</v>
      </c>
      <c r="M38" s="25"/>
      <c r="N38" s="24">
        <f t="shared" si="5"/>
        <v>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8">
        <f t="shared" si="5"/>
        <v>0</v>
      </c>
    </row>
    <row r="39" spans="1:18" x14ac:dyDescent="0.35">
      <c r="A39" s="25"/>
      <c r="B39" s="24">
        <f t="shared" si="3"/>
        <v>0.33000000000000007</v>
      </c>
      <c r="C39" s="24">
        <f t="shared" si="3"/>
        <v>0.29999999999999982</v>
      </c>
      <c r="D39" s="24">
        <f t="shared" si="3"/>
        <v>0.29999999999999982</v>
      </c>
      <c r="E39" s="24">
        <f t="shared" si="3"/>
        <v>0.32000000000000028</v>
      </c>
      <c r="F39" s="28">
        <f t="shared" si="3"/>
        <v>0.33999999999999986</v>
      </c>
      <c r="G39" s="25"/>
      <c r="H39" s="24">
        <f t="shared" si="4"/>
        <v>1.0600000000000005</v>
      </c>
      <c r="I39" s="24">
        <f t="shared" si="4"/>
        <v>1.1100000000000003</v>
      </c>
      <c r="J39" s="24">
        <f t="shared" si="4"/>
        <v>1.2000000000000002</v>
      </c>
      <c r="K39" s="24">
        <f t="shared" si="4"/>
        <v>1.1600000000000001</v>
      </c>
      <c r="L39" s="28">
        <f t="shared" si="4"/>
        <v>1.0899999999999999</v>
      </c>
      <c r="M39" s="25"/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8">
        <f t="shared" si="5"/>
        <v>0</v>
      </c>
    </row>
    <row r="40" spans="1:18" x14ac:dyDescent="0.35">
      <c r="A40" s="25"/>
      <c r="B40" s="24">
        <f t="shared" si="3"/>
        <v>0.38000000000000078</v>
      </c>
      <c r="C40" s="24">
        <f t="shared" si="3"/>
        <v>0.35999999999999943</v>
      </c>
      <c r="D40" s="24">
        <f t="shared" si="3"/>
        <v>0.41000000000000014</v>
      </c>
      <c r="E40" s="24">
        <f t="shared" si="3"/>
        <v>0.27999999999999936</v>
      </c>
      <c r="F40" s="28">
        <f t="shared" si="3"/>
        <v>0.29999999999999982</v>
      </c>
      <c r="G40" s="25"/>
      <c r="H40" s="24">
        <f t="shared" si="4"/>
        <v>1.08</v>
      </c>
      <c r="I40" s="24">
        <f t="shared" si="4"/>
        <v>1.0999999999999996</v>
      </c>
      <c r="J40" s="24">
        <f t="shared" si="4"/>
        <v>1.2299999999999995</v>
      </c>
      <c r="K40" s="24">
        <f t="shared" si="4"/>
        <v>1.0999999999999996</v>
      </c>
      <c r="L40" s="28">
        <f t="shared" si="4"/>
        <v>1.1299999999999999</v>
      </c>
      <c r="M40" s="25"/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8">
        <f t="shared" si="5"/>
        <v>0</v>
      </c>
    </row>
    <row r="41" spans="1:18" x14ac:dyDescent="0.35">
      <c r="A41" s="25"/>
      <c r="B41" s="24">
        <f t="shared" si="3"/>
        <v>0.25999999999999979</v>
      </c>
      <c r="C41" s="24">
        <f t="shared" si="3"/>
        <v>0.22999999999999954</v>
      </c>
      <c r="D41" s="24">
        <f t="shared" si="3"/>
        <v>0.22000000000000064</v>
      </c>
      <c r="E41" s="24">
        <f t="shared" si="3"/>
        <v>0.25999999999999979</v>
      </c>
      <c r="F41" s="28">
        <f t="shared" si="3"/>
        <v>0.32000000000000028</v>
      </c>
      <c r="G41" s="25"/>
      <c r="H41" s="24">
        <f t="shared" si="4"/>
        <v>1</v>
      </c>
      <c r="I41" s="24">
        <f t="shared" si="4"/>
        <v>1.1600000000000001</v>
      </c>
      <c r="J41" s="24">
        <f t="shared" si="4"/>
        <v>1.1100000000000003</v>
      </c>
      <c r="K41" s="24">
        <f t="shared" si="4"/>
        <v>1.1100000000000003</v>
      </c>
      <c r="L41" s="28">
        <f t="shared" si="4"/>
        <v>0.98999999999999977</v>
      </c>
      <c r="M41" s="25"/>
      <c r="N41" s="24">
        <f t="shared" si="5"/>
        <v>0</v>
      </c>
      <c r="O41" s="24">
        <f t="shared" si="5"/>
        <v>0</v>
      </c>
      <c r="P41" s="24">
        <f t="shared" si="5"/>
        <v>0</v>
      </c>
      <c r="Q41" s="24">
        <f t="shared" si="5"/>
        <v>0</v>
      </c>
      <c r="R41" s="28">
        <f t="shared" si="5"/>
        <v>0</v>
      </c>
    </row>
    <row r="42" spans="1:18" ht="18" x14ac:dyDescent="0.35">
      <c r="A42" s="17" t="s">
        <v>37</v>
      </c>
      <c r="B42" s="17" t="s">
        <v>20</v>
      </c>
      <c r="C42" s="197" t="s">
        <v>21</v>
      </c>
      <c r="D42" s="197"/>
      <c r="E42" s="198">
        <f>(AVERAGE(B32:F36)/(0.975/E25))</f>
        <v>0.58933333333333326</v>
      </c>
      <c r="F42" s="198"/>
      <c r="G42" s="17" t="s">
        <v>37</v>
      </c>
      <c r="H42" s="17" t="s">
        <v>20</v>
      </c>
      <c r="I42" s="197" t="s">
        <v>22</v>
      </c>
      <c r="J42" s="197"/>
      <c r="K42" s="198">
        <f>(AVERAGE(H32:L36)/(1.944/K25))</f>
        <v>1.0626748971193416</v>
      </c>
      <c r="L42" s="198"/>
      <c r="M42" s="17" t="s">
        <v>37</v>
      </c>
      <c r="N42" s="17" t="s">
        <v>20</v>
      </c>
      <c r="O42" s="197" t="s">
        <v>22</v>
      </c>
      <c r="P42" s="197"/>
      <c r="Q42" s="198">
        <f>(AVERAGE(N32:R36)/(1.944/Q25))</f>
        <v>0</v>
      </c>
      <c r="R42" s="198"/>
    </row>
    <row r="43" spans="1:18" ht="18" x14ac:dyDescent="0.35">
      <c r="A43" s="17" t="s">
        <v>38</v>
      </c>
      <c r="B43" s="17" t="s">
        <v>20</v>
      </c>
      <c r="C43" s="197" t="s">
        <v>21</v>
      </c>
      <c r="D43" s="197"/>
      <c r="E43" s="198">
        <f>(AVERAGE(B37:F41)/(0.975/E25))</f>
        <v>0.54330256410256417</v>
      </c>
      <c r="F43" s="198"/>
      <c r="G43" s="17" t="s">
        <v>38</v>
      </c>
      <c r="H43" s="17" t="s">
        <v>20</v>
      </c>
      <c r="I43" s="197" t="s">
        <v>22</v>
      </c>
      <c r="J43" s="197"/>
      <c r="K43" s="198">
        <f>(AVERAGE(H37:L41)/(1.944/K25))</f>
        <v>0.80888888888888877</v>
      </c>
      <c r="L43" s="198"/>
      <c r="M43" s="17" t="s">
        <v>38</v>
      </c>
      <c r="N43" s="17" t="s">
        <v>20</v>
      </c>
      <c r="O43" s="197" t="s">
        <v>22</v>
      </c>
      <c r="P43" s="197"/>
      <c r="Q43" s="198">
        <f>(AVERAGE(N37:R41)/(1.944/Q25))</f>
        <v>0</v>
      </c>
      <c r="R43" s="198"/>
    </row>
    <row r="44" spans="1:18" ht="18" x14ac:dyDescent="0.35">
      <c r="A44" s="45" t="s">
        <v>39</v>
      </c>
      <c r="B44" s="46">
        <f>AVERAGE(B32:F36)</f>
        <v>0.33799999999999997</v>
      </c>
      <c r="C44" s="45"/>
      <c r="D44" s="45" t="s">
        <v>43</v>
      </c>
      <c r="E44" s="46">
        <f>MAX(B32:F36)-MIN(B32:F36)</f>
        <v>0.14000000000000057</v>
      </c>
      <c r="F44" s="47"/>
      <c r="G44" s="45" t="s">
        <v>39</v>
      </c>
      <c r="H44" s="46">
        <f>AVERAGE(H32:L36)</f>
        <v>1.4756</v>
      </c>
      <c r="I44" s="45"/>
      <c r="J44" s="45" t="s">
        <v>43</v>
      </c>
      <c r="K44" s="46">
        <f>MAX(H32:L36)-MIN(H32:L36)</f>
        <v>0.24999999999999956</v>
      </c>
    </row>
    <row r="45" spans="1:18" ht="18" x14ac:dyDescent="0.35">
      <c r="A45" s="45" t="s">
        <v>40</v>
      </c>
      <c r="B45" s="46">
        <f>AVERAGE(B33:F37)</f>
        <v>0.34079999999999999</v>
      </c>
      <c r="C45" s="45"/>
      <c r="D45" s="45" t="s">
        <v>44</v>
      </c>
      <c r="E45" s="46">
        <f>MAX(B37:F41)-MIN(B37:F41)</f>
        <v>0.1899999999999995</v>
      </c>
      <c r="F45" s="47"/>
      <c r="G45" s="45" t="s">
        <v>40</v>
      </c>
      <c r="H45" s="46">
        <f>AVERAGE(H33:L37)</f>
        <v>1.4068000000000001</v>
      </c>
      <c r="I45" s="45"/>
      <c r="J45" s="45" t="s">
        <v>44</v>
      </c>
      <c r="K45" s="46">
        <f>MAX(H37:L41)-MIN(H37:L41)</f>
        <v>0.23999999999999977</v>
      </c>
    </row>
    <row r="46" spans="1:18" ht="18" x14ac:dyDescent="0.35">
      <c r="A46" s="45" t="s">
        <v>41</v>
      </c>
      <c r="B46" s="48">
        <f>1-(E44/2*B44)</f>
        <v>0.97633999999999987</v>
      </c>
      <c r="C46" s="47"/>
      <c r="D46" s="47"/>
      <c r="E46" s="47"/>
      <c r="F46" s="47"/>
      <c r="G46" s="45" t="s">
        <v>41</v>
      </c>
      <c r="H46" s="48">
        <f>1-(K44/2*H44)</f>
        <v>0.81555000000000033</v>
      </c>
      <c r="I46" s="47"/>
      <c r="J46" s="47"/>
      <c r="K46" s="47"/>
    </row>
    <row r="47" spans="1:18" ht="18" x14ac:dyDescent="0.35">
      <c r="A47" s="45" t="s">
        <v>42</v>
      </c>
      <c r="B47" s="48">
        <f>1-(E45/2*B45)</f>
        <v>0.96762400000000004</v>
      </c>
      <c r="C47" s="47"/>
      <c r="D47" s="47"/>
      <c r="E47" s="47"/>
      <c r="F47" s="47"/>
      <c r="G47" s="45" t="s">
        <v>42</v>
      </c>
      <c r="H47" s="48">
        <f>1-(K45/2*H45)</f>
        <v>0.83118400000000014</v>
      </c>
      <c r="I47" s="47"/>
      <c r="J47" s="47"/>
      <c r="K47" s="47"/>
    </row>
  </sheetData>
  <sheetProtection selectLockedCells="1" selectUnlockedCells="1"/>
  <mergeCells count="44">
    <mergeCell ref="Q43:R43"/>
    <mergeCell ref="C43:D43"/>
    <mergeCell ref="E43:F43"/>
    <mergeCell ref="I43:J43"/>
    <mergeCell ref="K43:L43"/>
    <mergeCell ref="O43:P43"/>
    <mergeCell ref="A31:F31"/>
    <mergeCell ref="G31:L31"/>
    <mergeCell ref="M31:R31"/>
    <mergeCell ref="C42:D42"/>
    <mergeCell ref="E42:F42"/>
    <mergeCell ref="I42:J42"/>
    <mergeCell ref="K42:L42"/>
    <mergeCell ref="O42:P42"/>
    <mergeCell ref="Q42:R42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269" priority="8" operator="notBetween">
      <formula>0.2</formula>
      <formula>0.404</formula>
    </cfRule>
  </conditionalFormatting>
  <conditionalFormatting sqref="E26">
    <cfRule type="cellIs" dxfId="268" priority="9" operator="notBetween">
      <formula>0.38</formula>
      <formula>0.72</formula>
    </cfRule>
  </conditionalFormatting>
  <conditionalFormatting sqref="E42:E43">
    <cfRule type="cellIs" dxfId="267" priority="2" operator="notBetween">
      <formula>0.68</formula>
      <formula>0.82</formula>
    </cfRule>
  </conditionalFormatting>
  <conditionalFormatting sqref="K24">
    <cfRule type="cellIs" dxfId="266" priority="7" operator="notBetween">
      <formula>0.77</formula>
      <formula>0.91</formula>
    </cfRule>
  </conditionalFormatting>
  <conditionalFormatting sqref="K26">
    <cfRule type="cellIs" dxfId="265" priority="6" operator="notBetween">
      <formula>0.68</formula>
      <formula>0.82</formula>
    </cfRule>
  </conditionalFormatting>
  <conditionalFormatting sqref="K42:K43">
    <cfRule type="cellIs" dxfId="264" priority="3" operator="notBetween">
      <formula>0.68</formula>
      <formula>0.82</formula>
    </cfRule>
  </conditionalFormatting>
  <conditionalFormatting sqref="Q24">
    <cfRule type="cellIs" dxfId="263" priority="5" operator="notBetween">
      <formula>0.77</formula>
      <formula>0.91</formula>
    </cfRule>
  </conditionalFormatting>
  <conditionalFormatting sqref="Q26">
    <cfRule type="cellIs" dxfId="262" priority="4" operator="notBetween">
      <formula>0.68</formula>
      <formula>0.82</formula>
    </cfRule>
  </conditionalFormatting>
  <conditionalFormatting sqref="Q42:Q43">
    <cfRule type="cellIs" dxfId="2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BC05-3FF3-48AC-9056-452E4D248A5B}">
  <dimension ref="A1:R47"/>
  <sheetViews>
    <sheetView topLeftCell="A22" zoomScale="115" zoomScaleNormal="115" workbookViewId="0">
      <selection activeCell="A44" sqref="A44:K47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5.26</v>
      </c>
      <c r="C2" s="20">
        <v>5.38</v>
      </c>
      <c r="D2" s="20">
        <v>5.3</v>
      </c>
      <c r="E2" s="20">
        <v>5.16</v>
      </c>
      <c r="F2" s="30">
        <v>5.09</v>
      </c>
      <c r="G2" s="23" t="s">
        <v>3</v>
      </c>
      <c r="H2" s="20">
        <v>5.18</v>
      </c>
      <c r="I2" s="20">
        <v>5.3</v>
      </c>
      <c r="J2" s="20">
        <v>5.18</v>
      </c>
      <c r="K2" s="20">
        <v>5.09</v>
      </c>
      <c r="L2" s="30">
        <v>5.03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5.23</v>
      </c>
      <c r="C3" s="11">
        <v>5.36</v>
      </c>
      <c r="D3" s="11">
        <v>5.39</v>
      </c>
      <c r="E3" s="11">
        <v>5.23</v>
      </c>
      <c r="F3" s="29">
        <v>5.08</v>
      </c>
      <c r="G3" s="25"/>
      <c r="H3" s="20">
        <v>5.31</v>
      </c>
      <c r="I3" s="11">
        <v>5.26</v>
      </c>
      <c r="J3" s="11">
        <v>5.24</v>
      </c>
      <c r="K3" s="11">
        <v>5.15</v>
      </c>
      <c r="L3" s="29">
        <v>5.0599999999999996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5.21</v>
      </c>
      <c r="C4" s="11">
        <v>5.3</v>
      </c>
      <c r="D4" s="11">
        <v>5.24</v>
      </c>
      <c r="E4" s="11">
        <v>5.2</v>
      </c>
      <c r="F4" s="29">
        <v>5.0599999999999996</v>
      </c>
      <c r="G4" s="25"/>
      <c r="H4" s="20">
        <v>5.23</v>
      </c>
      <c r="I4" s="11">
        <v>5.27</v>
      </c>
      <c r="J4" s="11">
        <v>5.32</v>
      </c>
      <c r="K4" s="11">
        <v>5.0999999999999996</v>
      </c>
      <c r="L4" s="29">
        <v>5.16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5.25</v>
      </c>
      <c r="C5" s="11">
        <v>5.34</v>
      </c>
      <c r="D5" s="11">
        <v>5.21</v>
      </c>
      <c r="E5" s="11">
        <v>5.0599999999999996</v>
      </c>
      <c r="F5" s="29">
        <v>5</v>
      </c>
      <c r="G5" s="25"/>
      <c r="H5" s="20">
        <v>5.14</v>
      </c>
      <c r="I5" s="11">
        <v>5.21</v>
      </c>
      <c r="J5" s="11">
        <v>5.33</v>
      </c>
      <c r="K5" s="11">
        <v>5.0999999999999996</v>
      </c>
      <c r="L5" s="29">
        <v>5.12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5.27</v>
      </c>
      <c r="C6" s="11">
        <v>5.4</v>
      </c>
      <c r="D6" s="11">
        <v>5.22</v>
      </c>
      <c r="E6" s="11">
        <v>5.1100000000000003</v>
      </c>
      <c r="F6" s="29">
        <v>5.1100000000000003</v>
      </c>
      <c r="G6" s="25"/>
      <c r="H6" s="20">
        <v>5.21</v>
      </c>
      <c r="I6" s="11">
        <v>5.17</v>
      </c>
      <c r="J6" s="11">
        <v>5.17</v>
      </c>
      <c r="K6" s="11">
        <v>5.08</v>
      </c>
      <c r="L6" s="29">
        <v>4.9800000000000004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5.23</v>
      </c>
      <c r="C7" s="11">
        <v>5.36</v>
      </c>
      <c r="D7" s="11">
        <v>5.21</v>
      </c>
      <c r="E7" s="11">
        <v>4.99</v>
      </c>
      <c r="F7" s="29">
        <v>4.91</v>
      </c>
      <c r="G7" s="25" t="s">
        <v>4</v>
      </c>
      <c r="H7" s="11">
        <v>5.29</v>
      </c>
      <c r="I7" s="11">
        <v>5.37</v>
      </c>
      <c r="J7" s="11">
        <v>5.3</v>
      </c>
      <c r="K7" s="11">
        <v>5</v>
      </c>
      <c r="L7" s="29">
        <v>4.93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5.22</v>
      </c>
      <c r="C8" s="11">
        <v>5.27</v>
      </c>
      <c r="D8" s="11">
        <v>5.19</v>
      </c>
      <c r="E8" s="11">
        <v>4.9400000000000004</v>
      </c>
      <c r="F8" s="29">
        <v>4.88</v>
      </c>
      <c r="G8" s="31"/>
      <c r="H8" s="11">
        <v>5.29</v>
      </c>
      <c r="I8" s="11">
        <v>5.41</v>
      </c>
      <c r="J8" s="11">
        <v>5.33</v>
      </c>
      <c r="K8" s="11">
        <v>5.14</v>
      </c>
      <c r="L8" s="29">
        <v>4.93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5.34</v>
      </c>
      <c r="C9" s="32">
        <v>5.44</v>
      </c>
      <c r="D9" s="32">
        <v>5.27</v>
      </c>
      <c r="E9" s="32">
        <v>4.96</v>
      </c>
      <c r="F9" s="34">
        <v>4.9800000000000004</v>
      </c>
      <c r="G9" s="23"/>
      <c r="H9" s="32">
        <v>5.26</v>
      </c>
      <c r="I9" s="32">
        <v>5.37</v>
      </c>
      <c r="J9" s="32">
        <v>5.29</v>
      </c>
      <c r="K9" s="32">
        <v>5.14</v>
      </c>
      <c r="L9" s="34">
        <v>4.95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5.34</v>
      </c>
      <c r="C10" s="11">
        <v>5.47</v>
      </c>
      <c r="D10" s="11">
        <v>5.3</v>
      </c>
      <c r="E10" s="11">
        <v>5.05</v>
      </c>
      <c r="F10" s="29">
        <v>5.0199999999999996</v>
      </c>
      <c r="G10" s="25"/>
      <c r="H10" s="11">
        <v>5.29</v>
      </c>
      <c r="I10" s="11">
        <v>5.33</v>
      </c>
      <c r="J10" s="11">
        <v>5.36</v>
      </c>
      <c r="K10" s="11">
        <v>5.01</v>
      </c>
      <c r="L10" s="29">
        <v>4.9000000000000004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5.22</v>
      </c>
      <c r="C11" s="21">
        <v>5.37</v>
      </c>
      <c r="D11" s="21">
        <v>5.21</v>
      </c>
      <c r="E11" s="21">
        <v>5.07</v>
      </c>
      <c r="F11" s="26">
        <v>4.88</v>
      </c>
      <c r="G11" s="33"/>
      <c r="H11" s="21">
        <v>5.23</v>
      </c>
      <c r="I11" s="21">
        <v>5.29</v>
      </c>
      <c r="J11" s="21">
        <v>5.31</v>
      </c>
      <c r="K11" s="21">
        <v>5.05</v>
      </c>
      <c r="L11" s="26">
        <v>4.91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4.8600000000000003</v>
      </c>
      <c r="C12" s="22">
        <v>4.96</v>
      </c>
      <c r="D12" s="22">
        <v>4.8600000000000003</v>
      </c>
      <c r="E12" s="22">
        <v>4.72</v>
      </c>
      <c r="F12" s="27">
        <v>4.71</v>
      </c>
      <c r="G12" s="23" t="s">
        <v>6</v>
      </c>
      <c r="H12" s="22">
        <v>3.74</v>
      </c>
      <c r="I12" s="22">
        <v>3.69</v>
      </c>
      <c r="J12" s="22">
        <v>3.66</v>
      </c>
      <c r="K12" s="22">
        <v>3.59</v>
      </c>
      <c r="L12" s="27">
        <v>3.58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4.82</v>
      </c>
      <c r="C13" s="24">
        <v>4.93</v>
      </c>
      <c r="D13" s="24">
        <v>4.9400000000000004</v>
      </c>
      <c r="E13" s="24">
        <v>4.8600000000000003</v>
      </c>
      <c r="F13" s="28">
        <v>4.7</v>
      </c>
      <c r="G13" s="25"/>
      <c r="H13" s="24">
        <v>3.83</v>
      </c>
      <c r="I13" s="24">
        <v>3.77</v>
      </c>
      <c r="J13" s="24">
        <v>3.67</v>
      </c>
      <c r="K13" s="24">
        <v>3.58</v>
      </c>
      <c r="L13" s="28">
        <v>3.55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4.84</v>
      </c>
      <c r="C14" s="24">
        <v>4.84</v>
      </c>
      <c r="D14" s="24">
        <v>4.8099999999999996</v>
      </c>
      <c r="E14" s="24">
        <v>4.76</v>
      </c>
      <c r="F14" s="28">
        <v>4.72</v>
      </c>
      <c r="G14" s="25"/>
      <c r="H14" s="24">
        <v>3.73</v>
      </c>
      <c r="I14" s="24">
        <v>3.87</v>
      </c>
      <c r="J14" s="24">
        <v>3.77</v>
      </c>
      <c r="K14" s="24">
        <v>3.62</v>
      </c>
      <c r="L14" s="28">
        <v>3.64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4.8499999999999996</v>
      </c>
      <c r="C15" s="24">
        <v>4.87</v>
      </c>
      <c r="D15" s="24">
        <v>4.82</v>
      </c>
      <c r="E15" s="24">
        <v>4.66</v>
      </c>
      <c r="F15" s="28">
        <v>4.5599999999999996</v>
      </c>
      <c r="G15" s="25"/>
      <c r="H15" s="24">
        <v>3.73</v>
      </c>
      <c r="I15" s="24">
        <v>3.73</v>
      </c>
      <c r="J15" s="24">
        <v>3.76</v>
      </c>
      <c r="K15" s="24">
        <v>3.62</v>
      </c>
      <c r="L15" s="28">
        <v>3.61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4.8</v>
      </c>
      <c r="C16" s="24">
        <v>4.87</v>
      </c>
      <c r="D16" s="24">
        <v>4.8</v>
      </c>
      <c r="E16" s="24">
        <v>4.72</v>
      </c>
      <c r="F16" s="28">
        <v>4.68</v>
      </c>
      <c r="G16" s="25"/>
      <c r="H16" s="24">
        <v>3.74</v>
      </c>
      <c r="I16" s="24">
        <v>3.67</v>
      </c>
      <c r="J16" s="24">
        <v>3.61</v>
      </c>
      <c r="K16" s="24">
        <v>3.58</v>
      </c>
      <c r="L16" s="28">
        <v>3.62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4.84</v>
      </c>
      <c r="C17" s="24">
        <v>4.9400000000000004</v>
      </c>
      <c r="D17" s="24">
        <v>4.84</v>
      </c>
      <c r="E17" s="24">
        <v>4.6399999999999997</v>
      </c>
      <c r="F17" s="28">
        <v>4.49</v>
      </c>
      <c r="G17" s="25" t="s">
        <v>8</v>
      </c>
      <c r="H17" s="24">
        <v>4.12</v>
      </c>
      <c r="I17" s="24">
        <v>4.1500000000000004</v>
      </c>
      <c r="J17" s="24">
        <v>4.05</v>
      </c>
      <c r="K17" s="24">
        <v>3.76</v>
      </c>
      <c r="L17" s="28">
        <v>3.68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4.83</v>
      </c>
      <c r="C18" s="24">
        <v>4.88</v>
      </c>
      <c r="D18" s="24">
        <v>4.87</v>
      </c>
      <c r="E18" s="24">
        <v>4.57</v>
      </c>
      <c r="F18" s="28">
        <v>4.4800000000000004</v>
      </c>
      <c r="G18" s="25"/>
      <c r="H18" s="24">
        <v>4.08</v>
      </c>
      <c r="I18" s="24">
        <v>4.2</v>
      </c>
      <c r="J18" s="24">
        <v>4.0599999999999996</v>
      </c>
      <c r="K18" s="24">
        <v>3.89</v>
      </c>
      <c r="L18" s="28">
        <v>3.7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4.91</v>
      </c>
      <c r="C19" s="24">
        <v>4.99</v>
      </c>
      <c r="D19" s="24">
        <v>4.9000000000000004</v>
      </c>
      <c r="E19" s="24">
        <v>4.58</v>
      </c>
      <c r="F19" s="28">
        <v>4.58</v>
      </c>
      <c r="G19" s="25"/>
      <c r="H19" s="24">
        <v>4.0599999999999996</v>
      </c>
      <c r="I19" s="24">
        <v>4.17</v>
      </c>
      <c r="J19" s="24">
        <v>4.0999999999999996</v>
      </c>
      <c r="K19" s="24">
        <v>3.83</v>
      </c>
      <c r="L19" s="28">
        <v>3.7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4.97</v>
      </c>
      <c r="C20" s="24">
        <v>5.04</v>
      </c>
      <c r="D20" s="24">
        <v>4.96</v>
      </c>
      <c r="E20" s="24">
        <v>4.67</v>
      </c>
      <c r="F20" s="28">
        <v>4.6500000000000004</v>
      </c>
      <c r="G20" s="25"/>
      <c r="H20" s="24">
        <v>4.1100000000000003</v>
      </c>
      <c r="I20" s="24">
        <v>4.1500000000000004</v>
      </c>
      <c r="J20" s="24">
        <v>4.18</v>
      </c>
      <c r="K20" s="24">
        <v>3.79</v>
      </c>
      <c r="L20" s="28">
        <v>3.73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4.82</v>
      </c>
      <c r="C21" s="24">
        <v>4.97</v>
      </c>
      <c r="D21" s="24">
        <v>4.76</v>
      </c>
      <c r="E21" s="24">
        <v>4.6100000000000003</v>
      </c>
      <c r="F21" s="28">
        <v>4.5</v>
      </c>
      <c r="G21" s="25"/>
      <c r="H21" s="24">
        <v>4.12</v>
      </c>
      <c r="I21" s="24">
        <v>4.16</v>
      </c>
      <c r="J21" s="24">
        <v>4.18</v>
      </c>
      <c r="K21" s="24">
        <v>3.82</v>
      </c>
      <c r="L21" s="28">
        <v>3.82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0.40660000000000185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1.35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0.70894358974359306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0.97222222222222232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203" t="s">
        <v>36</v>
      </c>
      <c r="B31" s="203"/>
      <c r="C31" s="203"/>
      <c r="D31" s="203"/>
      <c r="E31" s="203"/>
      <c r="F31" s="203"/>
      <c r="G31" s="203" t="s">
        <v>36</v>
      </c>
      <c r="H31" s="203"/>
      <c r="I31" s="203"/>
      <c r="J31" s="203"/>
      <c r="K31" s="203"/>
      <c r="L31" s="203"/>
      <c r="M31" s="203" t="s">
        <v>36</v>
      </c>
      <c r="N31" s="203"/>
      <c r="O31" s="203"/>
      <c r="P31" s="203"/>
      <c r="Q31" s="203"/>
      <c r="R31" s="203"/>
    </row>
    <row r="32" spans="1:18" x14ac:dyDescent="0.35">
      <c r="A32" s="23" t="s">
        <v>6</v>
      </c>
      <c r="B32" s="22">
        <f>B2-B12</f>
        <v>0.39999999999999947</v>
      </c>
      <c r="C32" s="22">
        <f t="shared" ref="C32:F32" si="0">C2-C12</f>
        <v>0.41999999999999993</v>
      </c>
      <c r="D32" s="22">
        <f t="shared" si="0"/>
        <v>0.4399999999999995</v>
      </c>
      <c r="E32" s="22">
        <f t="shared" si="0"/>
        <v>0.44000000000000039</v>
      </c>
      <c r="F32" s="27">
        <f t="shared" si="0"/>
        <v>0.37999999999999989</v>
      </c>
      <c r="G32" s="23" t="s">
        <v>6</v>
      </c>
      <c r="H32" s="22">
        <f>H2-H12</f>
        <v>1.4399999999999995</v>
      </c>
      <c r="I32" s="22">
        <f t="shared" ref="I32:L32" si="1">I2-I12</f>
        <v>1.6099999999999999</v>
      </c>
      <c r="J32" s="22">
        <f t="shared" si="1"/>
        <v>1.5199999999999996</v>
      </c>
      <c r="K32" s="22">
        <f t="shared" si="1"/>
        <v>1.5</v>
      </c>
      <c r="L32" s="27">
        <f t="shared" si="1"/>
        <v>1.4500000000000002</v>
      </c>
      <c r="M32" s="23" t="s">
        <v>6</v>
      </c>
      <c r="N32" s="22">
        <f>N2-N12</f>
        <v>0</v>
      </c>
      <c r="O32" s="22">
        <f t="shared" ref="O32:R32" si="2">O2-O12</f>
        <v>0</v>
      </c>
      <c r="P32" s="22">
        <f t="shared" si="2"/>
        <v>0</v>
      </c>
      <c r="Q32" s="22">
        <f t="shared" si="2"/>
        <v>0</v>
      </c>
      <c r="R32" s="27">
        <f t="shared" si="2"/>
        <v>0</v>
      </c>
    </row>
    <row r="33" spans="1:18" x14ac:dyDescent="0.35">
      <c r="A33" s="25"/>
      <c r="B33" s="24">
        <f t="shared" ref="B33:F41" si="3">B3-B13</f>
        <v>0.41000000000000014</v>
      </c>
      <c r="C33" s="24">
        <f t="shared" si="3"/>
        <v>0.4300000000000006</v>
      </c>
      <c r="D33" s="24">
        <f t="shared" si="3"/>
        <v>0.44999999999999929</v>
      </c>
      <c r="E33" s="24">
        <f t="shared" si="3"/>
        <v>0.37000000000000011</v>
      </c>
      <c r="F33" s="28">
        <f t="shared" si="3"/>
        <v>0.37999999999999989</v>
      </c>
      <c r="G33" s="25"/>
      <c r="H33" s="24">
        <f t="shared" ref="H33:L41" si="4">H3-H13</f>
        <v>1.4799999999999995</v>
      </c>
      <c r="I33" s="24">
        <f t="shared" si="4"/>
        <v>1.4899999999999998</v>
      </c>
      <c r="J33" s="24">
        <f t="shared" si="4"/>
        <v>1.5700000000000003</v>
      </c>
      <c r="K33" s="24">
        <f t="shared" si="4"/>
        <v>1.5700000000000003</v>
      </c>
      <c r="L33" s="28">
        <f t="shared" si="4"/>
        <v>1.5099999999999998</v>
      </c>
      <c r="M33" s="25"/>
      <c r="N33" s="24">
        <f t="shared" ref="N33:R41" si="5">N3-N13</f>
        <v>0</v>
      </c>
      <c r="O33" s="24">
        <f t="shared" si="5"/>
        <v>0</v>
      </c>
      <c r="P33" s="24">
        <f t="shared" si="5"/>
        <v>0</v>
      </c>
      <c r="Q33" s="24">
        <f t="shared" si="5"/>
        <v>0</v>
      </c>
      <c r="R33" s="28">
        <f t="shared" si="5"/>
        <v>0</v>
      </c>
    </row>
    <row r="34" spans="1:18" x14ac:dyDescent="0.35">
      <c r="A34" s="25"/>
      <c r="B34" s="24">
        <f t="shared" si="3"/>
        <v>0.37000000000000011</v>
      </c>
      <c r="C34" s="24">
        <f t="shared" si="3"/>
        <v>0.45999999999999996</v>
      </c>
      <c r="D34" s="24">
        <f t="shared" si="3"/>
        <v>0.4300000000000006</v>
      </c>
      <c r="E34" s="24">
        <f t="shared" si="3"/>
        <v>0.44000000000000039</v>
      </c>
      <c r="F34" s="28">
        <f t="shared" si="3"/>
        <v>0.33999999999999986</v>
      </c>
      <c r="G34" s="25"/>
      <c r="H34" s="24">
        <f t="shared" si="4"/>
        <v>1.5000000000000004</v>
      </c>
      <c r="I34" s="24">
        <f t="shared" si="4"/>
        <v>1.3999999999999995</v>
      </c>
      <c r="J34" s="24">
        <f t="shared" si="4"/>
        <v>1.5500000000000003</v>
      </c>
      <c r="K34" s="24">
        <f t="shared" si="4"/>
        <v>1.4799999999999995</v>
      </c>
      <c r="L34" s="28">
        <f t="shared" si="4"/>
        <v>1.52</v>
      </c>
      <c r="M34" s="25"/>
      <c r="N34" s="24">
        <f t="shared" si="5"/>
        <v>0</v>
      </c>
      <c r="O34" s="24">
        <f t="shared" si="5"/>
        <v>0</v>
      </c>
      <c r="P34" s="24">
        <f t="shared" si="5"/>
        <v>0</v>
      </c>
      <c r="Q34" s="24">
        <f t="shared" si="5"/>
        <v>0</v>
      </c>
      <c r="R34" s="28">
        <f t="shared" si="5"/>
        <v>0</v>
      </c>
    </row>
    <row r="35" spans="1:18" x14ac:dyDescent="0.35">
      <c r="A35" s="25"/>
      <c r="B35" s="24">
        <f t="shared" si="3"/>
        <v>0.40000000000000036</v>
      </c>
      <c r="C35" s="24">
        <f t="shared" si="3"/>
        <v>0.46999999999999975</v>
      </c>
      <c r="D35" s="24">
        <f t="shared" si="3"/>
        <v>0.38999999999999968</v>
      </c>
      <c r="E35" s="24">
        <f t="shared" si="3"/>
        <v>0.39999999999999947</v>
      </c>
      <c r="F35" s="28">
        <f t="shared" si="3"/>
        <v>0.44000000000000039</v>
      </c>
      <c r="G35" s="25"/>
      <c r="H35" s="24">
        <f t="shared" si="4"/>
        <v>1.4099999999999997</v>
      </c>
      <c r="I35" s="24">
        <f t="shared" si="4"/>
        <v>1.48</v>
      </c>
      <c r="J35" s="24">
        <f t="shared" si="4"/>
        <v>1.5700000000000003</v>
      </c>
      <c r="K35" s="24">
        <f t="shared" si="4"/>
        <v>1.4799999999999995</v>
      </c>
      <c r="L35" s="28">
        <f t="shared" si="4"/>
        <v>1.5100000000000002</v>
      </c>
      <c r="M35" s="25"/>
      <c r="N35" s="24">
        <f t="shared" si="5"/>
        <v>0</v>
      </c>
      <c r="O35" s="24">
        <f t="shared" si="5"/>
        <v>0</v>
      </c>
      <c r="P35" s="24">
        <f t="shared" si="5"/>
        <v>0</v>
      </c>
      <c r="Q35" s="24">
        <f t="shared" si="5"/>
        <v>0</v>
      </c>
      <c r="R35" s="28">
        <f t="shared" si="5"/>
        <v>0</v>
      </c>
    </row>
    <row r="36" spans="1:18" x14ac:dyDescent="0.35">
      <c r="A36" s="25"/>
      <c r="B36" s="24">
        <f t="shared" si="3"/>
        <v>0.46999999999999975</v>
      </c>
      <c r="C36" s="24">
        <f t="shared" si="3"/>
        <v>0.53000000000000025</v>
      </c>
      <c r="D36" s="24">
        <f t="shared" si="3"/>
        <v>0.41999999999999993</v>
      </c>
      <c r="E36" s="24">
        <f t="shared" si="3"/>
        <v>0.39000000000000057</v>
      </c>
      <c r="F36" s="28">
        <f t="shared" si="3"/>
        <v>0.4300000000000006</v>
      </c>
      <c r="G36" s="25"/>
      <c r="H36" s="24">
        <f t="shared" si="4"/>
        <v>1.4699999999999998</v>
      </c>
      <c r="I36" s="24">
        <f t="shared" si="4"/>
        <v>1.5</v>
      </c>
      <c r="J36" s="24">
        <f t="shared" si="4"/>
        <v>1.56</v>
      </c>
      <c r="K36" s="24">
        <f t="shared" si="4"/>
        <v>1.5</v>
      </c>
      <c r="L36" s="28">
        <f t="shared" si="4"/>
        <v>1.3600000000000003</v>
      </c>
      <c r="M36" s="25"/>
      <c r="N36" s="24">
        <f t="shared" si="5"/>
        <v>0</v>
      </c>
      <c r="O36" s="24">
        <f t="shared" si="5"/>
        <v>0</v>
      </c>
      <c r="P36" s="24">
        <f t="shared" si="5"/>
        <v>0</v>
      </c>
      <c r="Q36" s="24">
        <f t="shared" si="5"/>
        <v>0</v>
      </c>
      <c r="R36" s="28">
        <f t="shared" si="5"/>
        <v>0</v>
      </c>
    </row>
    <row r="37" spans="1:18" x14ac:dyDescent="0.35">
      <c r="A37" s="25" t="s">
        <v>8</v>
      </c>
      <c r="B37" s="24">
        <f t="shared" si="3"/>
        <v>0.39000000000000057</v>
      </c>
      <c r="C37" s="24">
        <f t="shared" si="3"/>
        <v>0.41999999999999993</v>
      </c>
      <c r="D37" s="24">
        <f t="shared" si="3"/>
        <v>0.37000000000000011</v>
      </c>
      <c r="E37" s="24">
        <f t="shared" si="3"/>
        <v>0.35000000000000053</v>
      </c>
      <c r="F37" s="28">
        <f t="shared" si="3"/>
        <v>0.41999999999999993</v>
      </c>
      <c r="G37" s="25" t="s">
        <v>8</v>
      </c>
      <c r="H37" s="24">
        <f t="shared" si="4"/>
        <v>1.17</v>
      </c>
      <c r="I37" s="24">
        <f t="shared" si="4"/>
        <v>1.2199999999999998</v>
      </c>
      <c r="J37" s="24">
        <f t="shared" si="4"/>
        <v>1.25</v>
      </c>
      <c r="K37" s="24">
        <f t="shared" si="4"/>
        <v>1.2400000000000002</v>
      </c>
      <c r="L37" s="28">
        <f t="shared" si="4"/>
        <v>1.2499999999999996</v>
      </c>
      <c r="M37" s="25" t="s">
        <v>8</v>
      </c>
      <c r="N37" s="24">
        <f t="shared" si="5"/>
        <v>0</v>
      </c>
      <c r="O37" s="24">
        <f t="shared" si="5"/>
        <v>0</v>
      </c>
      <c r="P37" s="24">
        <f t="shared" si="5"/>
        <v>0</v>
      </c>
      <c r="Q37" s="24">
        <f t="shared" si="5"/>
        <v>0</v>
      </c>
      <c r="R37" s="28">
        <f t="shared" si="5"/>
        <v>0</v>
      </c>
    </row>
    <row r="38" spans="1:18" x14ac:dyDescent="0.35">
      <c r="A38" s="25"/>
      <c r="B38" s="24">
        <f t="shared" si="3"/>
        <v>0.38999999999999968</v>
      </c>
      <c r="C38" s="24">
        <f t="shared" si="3"/>
        <v>0.38999999999999968</v>
      </c>
      <c r="D38" s="24">
        <f t="shared" si="3"/>
        <v>0.32000000000000028</v>
      </c>
      <c r="E38" s="24">
        <f t="shared" si="3"/>
        <v>0.37000000000000011</v>
      </c>
      <c r="F38" s="28">
        <f t="shared" si="3"/>
        <v>0.39999999999999947</v>
      </c>
      <c r="G38" s="25"/>
      <c r="H38" s="24">
        <f t="shared" si="4"/>
        <v>1.21</v>
      </c>
      <c r="I38" s="24">
        <f t="shared" si="4"/>
        <v>1.21</v>
      </c>
      <c r="J38" s="24">
        <f t="shared" si="4"/>
        <v>1.2700000000000005</v>
      </c>
      <c r="K38" s="24">
        <f t="shared" si="4"/>
        <v>1.2499999999999996</v>
      </c>
      <c r="L38" s="28">
        <f t="shared" si="4"/>
        <v>1.2299999999999995</v>
      </c>
      <c r="M38" s="25"/>
      <c r="N38" s="24">
        <f t="shared" si="5"/>
        <v>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8">
        <f t="shared" si="5"/>
        <v>0</v>
      </c>
    </row>
    <row r="39" spans="1:18" x14ac:dyDescent="0.35">
      <c r="A39" s="25"/>
      <c r="B39" s="24">
        <f t="shared" si="3"/>
        <v>0.42999999999999972</v>
      </c>
      <c r="C39" s="24">
        <f t="shared" si="3"/>
        <v>0.45000000000000018</v>
      </c>
      <c r="D39" s="24">
        <f t="shared" si="3"/>
        <v>0.36999999999999922</v>
      </c>
      <c r="E39" s="24">
        <f t="shared" si="3"/>
        <v>0.37999999999999989</v>
      </c>
      <c r="F39" s="28">
        <f t="shared" si="3"/>
        <v>0.40000000000000036</v>
      </c>
      <c r="G39" s="25"/>
      <c r="H39" s="24">
        <f t="shared" si="4"/>
        <v>1.2000000000000002</v>
      </c>
      <c r="I39" s="24">
        <f t="shared" si="4"/>
        <v>1.2000000000000002</v>
      </c>
      <c r="J39" s="24">
        <f t="shared" si="4"/>
        <v>1.1900000000000004</v>
      </c>
      <c r="K39" s="24">
        <f t="shared" si="4"/>
        <v>1.3099999999999996</v>
      </c>
      <c r="L39" s="28">
        <f t="shared" si="4"/>
        <v>1.25</v>
      </c>
      <c r="M39" s="25"/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8">
        <f t="shared" si="5"/>
        <v>0</v>
      </c>
    </row>
    <row r="40" spans="1:18" x14ac:dyDescent="0.35">
      <c r="A40" s="25"/>
      <c r="B40" s="24">
        <f t="shared" si="3"/>
        <v>0.37000000000000011</v>
      </c>
      <c r="C40" s="24">
        <f t="shared" si="3"/>
        <v>0.42999999999999972</v>
      </c>
      <c r="D40" s="24">
        <f t="shared" si="3"/>
        <v>0.33999999999999986</v>
      </c>
      <c r="E40" s="24">
        <f t="shared" si="3"/>
        <v>0.37999999999999989</v>
      </c>
      <c r="F40" s="28">
        <f t="shared" si="3"/>
        <v>0.36999999999999922</v>
      </c>
      <c r="G40" s="25"/>
      <c r="H40" s="24">
        <f t="shared" si="4"/>
        <v>1.1799999999999997</v>
      </c>
      <c r="I40" s="24">
        <f t="shared" si="4"/>
        <v>1.1799999999999997</v>
      </c>
      <c r="J40" s="24">
        <f t="shared" si="4"/>
        <v>1.1800000000000006</v>
      </c>
      <c r="K40" s="24">
        <f t="shared" si="4"/>
        <v>1.2199999999999998</v>
      </c>
      <c r="L40" s="28">
        <f t="shared" si="4"/>
        <v>1.1700000000000004</v>
      </c>
      <c r="M40" s="25"/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8">
        <f t="shared" si="5"/>
        <v>0</v>
      </c>
    </row>
    <row r="41" spans="1:18" x14ac:dyDescent="0.35">
      <c r="A41" s="25"/>
      <c r="B41" s="24">
        <f t="shared" si="3"/>
        <v>0.39999999999999947</v>
      </c>
      <c r="C41" s="24">
        <f t="shared" si="3"/>
        <v>0.40000000000000036</v>
      </c>
      <c r="D41" s="24">
        <f t="shared" si="3"/>
        <v>0.45000000000000018</v>
      </c>
      <c r="E41" s="24">
        <f t="shared" si="3"/>
        <v>0.45999999999999996</v>
      </c>
      <c r="F41" s="28">
        <f t="shared" si="3"/>
        <v>0.37999999999999989</v>
      </c>
      <c r="G41" s="25"/>
      <c r="H41" s="24">
        <f t="shared" si="4"/>
        <v>1.1100000000000003</v>
      </c>
      <c r="I41" s="24">
        <f t="shared" si="4"/>
        <v>1.1299999999999999</v>
      </c>
      <c r="J41" s="24">
        <f t="shared" si="4"/>
        <v>1.1299999999999999</v>
      </c>
      <c r="K41" s="24">
        <f t="shared" si="4"/>
        <v>1.23</v>
      </c>
      <c r="L41" s="28">
        <f t="shared" si="4"/>
        <v>1.0900000000000003</v>
      </c>
      <c r="M41" s="25"/>
      <c r="N41" s="24">
        <f t="shared" si="5"/>
        <v>0</v>
      </c>
      <c r="O41" s="24">
        <f t="shared" si="5"/>
        <v>0</v>
      </c>
      <c r="P41" s="24">
        <f t="shared" si="5"/>
        <v>0</v>
      </c>
      <c r="Q41" s="24">
        <f t="shared" si="5"/>
        <v>0</v>
      </c>
      <c r="R41" s="28">
        <f t="shared" si="5"/>
        <v>0</v>
      </c>
    </row>
    <row r="42" spans="1:18" ht="18" x14ac:dyDescent="0.35">
      <c r="A42" s="17" t="s">
        <v>37</v>
      </c>
      <c r="B42" s="17" t="s">
        <v>20</v>
      </c>
      <c r="C42" s="197" t="s">
        <v>21</v>
      </c>
      <c r="D42" s="197"/>
      <c r="E42" s="198">
        <f>(AVERAGE(B32:F36)/(0.975/E25))</f>
        <v>0.73230769230769266</v>
      </c>
      <c r="F42" s="198"/>
      <c r="G42" s="17" t="s">
        <v>37</v>
      </c>
      <c r="H42" s="17" t="s">
        <v>20</v>
      </c>
      <c r="I42" s="197" t="s">
        <v>22</v>
      </c>
      <c r="J42" s="197"/>
      <c r="K42" s="198">
        <f>(AVERAGE(H32:L36)/(1.944/K25))</f>
        <v>1.0782304526748974</v>
      </c>
      <c r="L42" s="198"/>
      <c r="M42" s="17" t="s">
        <v>37</v>
      </c>
      <c r="N42" s="17" t="s">
        <v>20</v>
      </c>
      <c r="O42" s="197" t="s">
        <v>22</v>
      </c>
      <c r="P42" s="197"/>
      <c r="Q42" s="198">
        <f>(AVERAGE(N32:R36)/(1.944/Q25))</f>
        <v>0</v>
      </c>
      <c r="R42" s="198"/>
    </row>
    <row r="43" spans="1:18" ht="18" x14ac:dyDescent="0.35">
      <c r="A43" s="17" t="s">
        <v>38</v>
      </c>
      <c r="B43" s="17" t="s">
        <v>20</v>
      </c>
      <c r="C43" s="197" t="s">
        <v>21</v>
      </c>
      <c r="D43" s="197"/>
      <c r="E43" s="198">
        <f>(AVERAGE(B37:F41)/(0.975/E25))</f>
        <v>0.68557948717948713</v>
      </c>
      <c r="F43" s="198"/>
      <c r="G43" s="17" t="s">
        <v>38</v>
      </c>
      <c r="H43" s="17" t="s">
        <v>20</v>
      </c>
      <c r="I43" s="197" t="s">
        <v>22</v>
      </c>
      <c r="J43" s="197"/>
      <c r="K43" s="198">
        <f>(AVERAGE(H37:L41)/(1.944/K25))</f>
        <v>0.86621399176954728</v>
      </c>
      <c r="L43" s="198"/>
      <c r="M43" s="17" t="s">
        <v>38</v>
      </c>
      <c r="N43" s="17" t="s">
        <v>20</v>
      </c>
      <c r="O43" s="197" t="s">
        <v>22</v>
      </c>
      <c r="P43" s="197"/>
      <c r="Q43" s="198">
        <f>(AVERAGE(N37:R41)/(1.944/Q25))</f>
        <v>0</v>
      </c>
      <c r="R43" s="198"/>
    </row>
    <row r="44" spans="1:18" ht="18" x14ac:dyDescent="0.35">
      <c r="A44" s="45" t="s">
        <v>39</v>
      </c>
      <c r="B44" s="46">
        <f>AVERAGE(B32:F36)</f>
        <v>0.42000000000000015</v>
      </c>
      <c r="C44" s="45"/>
      <c r="D44" s="45" t="s">
        <v>43</v>
      </c>
      <c r="E44" s="46">
        <f>MAX(B32:F36)-MIN(B32:F36)</f>
        <v>0.19000000000000039</v>
      </c>
      <c r="F44" s="47"/>
      <c r="G44" s="45" t="s">
        <v>39</v>
      </c>
      <c r="H44" s="46">
        <f>AVERAGE(H32:L36)</f>
        <v>1.4972000000000003</v>
      </c>
      <c r="I44" s="45"/>
      <c r="J44" s="45" t="s">
        <v>43</v>
      </c>
      <c r="K44" s="46">
        <f>MAX(H32:L36)-MIN(H32:L36)</f>
        <v>0.24999999999999956</v>
      </c>
    </row>
    <row r="45" spans="1:18" ht="18" x14ac:dyDescent="0.35">
      <c r="A45" s="45" t="s">
        <v>40</v>
      </c>
      <c r="B45" s="46">
        <f>AVERAGE(B33:F37)</f>
        <v>0.41480000000000011</v>
      </c>
      <c r="C45" s="45"/>
      <c r="D45" s="45" t="s">
        <v>44</v>
      </c>
      <c r="E45" s="46">
        <f>MAX(B37:F41)-MIN(B37:F41)</f>
        <v>0.13999999999999968</v>
      </c>
      <c r="F45" s="47"/>
      <c r="G45" s="45" t="s">
        <v>40</v>
      </c>
      <c r="H45" s="46">
        <f>AVERAGE(H33:L37)</f>
        <v>1.4416</v>
      </c>
      <c r="I45" s="45"/>
      <c r="J45" s="45" t="s">
        <v>44</v>
      </c>
      <c r="K45" s="46">
        <f>MAX(H37:L41)-MIN(H37:L41)</f>
        <v>0.21999999999999931</v>
      </c>
    </row>
    <row r="46" spans="1:18" ht="18" x14ac:dyDescent="0.35">
      <c r="A46" s="45" t="s">
        <v>41</v>
      </c>
      <c r="B46" s="48">
        <f>1-(E44/2*B44)</f>
        <v>0.96009999999999995</v>
      </c>
      <c r="C46" s="47"/>
      <c r="D46" s="47"/>
      <c r="E46" s="47"/>
      <c r="F46" s="47"/>
      <c r="G46" s="45" t="s">
        <v>41</v>
      </c>
      <c r="H46" s="48">
        <f>1-(K44/2*H44)</f>
        <v>0.81285000000000029</v>
      </c>
      <c r="I46" s="47"/>
      <c r="J46" s="47"/>
      <c r="K46" s="47"/>
    </row>
    <row r="47" spans="1:18" ht="18" x14ac:dyDescent="0.35">
      <c r="A47" s="45" t="s">
        <v>42</v>
      </c>
      <c r="B47" s="48">
        <f>1-(E45/2*B45)</f>
        <v>0.97096400000000005</v>
      </c>
      <c r="C47" s="47"/>
      <c r="D47" s="47"/>
      <c r="E47" s="47"/>
      <c r="F47" s="47"/>
      <c r="G47" s="45" t="s">
        <v>42</v>
      </c>
      <c r="H47" s="48">
        <f>1-(K45/2*H45)</f>
        <v>0.8414240000000005</v>
      </c>
      <c r="I47" s="47"/>
      <c r="J47" s="47"/>
      <c r="K47" s="47"/>
    </row>
  </sheetData>
  <sheetProtection selectLockedCells="1" selectUnlockedCells="1"/>
  <mergeCells count="44">
    <mergeCell ref="Q43:R43"/>
    <mergeCell ref="C43:D43"/>
    <mergeCell ref="E43:F43"/>
    <mergeCell ref="I43:J43"/>
    <mergeCell ref="K43:L43"/>
    <mergeCell ref="O43:P43"/>
    <mergeCell ref="A31:F31"/>
    <mergeCell ref="G31:L31"/>
    <mergeCell ref="M31:R31"/>
    <mergeCell ref="C42:D42"/>
    <mergeCell ref="E42:F42"/>
    <mergeCell ref="I42:J42"/>
    <mergeCell ref="K42:L42"/>
    <mergeCell ref="O42:P42"/>
    <mergeCell ref="Q42:R42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260" priority="8" operator="notBetween">
      <formula>0.2</formula>
      <formula>0.404</formula>
    </cfRule>
  </conditionalFormatting>
  <conditionalFormatting sqref="E26">
    <cfRule type="cellIs" dxfId="259" priority="9" operator="notBetween">
      <formula>0.38</formula>
      <formula>0.72</formula>
    </cfRule>
  </conditionalFormatting>
  <conditionalFormatting sqref="E42:E43">
    <cfRule type="cellIs" dxfId="258" priority="2" operator="notBetween">
      <formula>0.68</formula>
      <formula>0.82</formula>
    </cfRule>
  </conditionalFormatting>
  <conditionalFormatting sqref="K24">
    <cfRule type="cellIs" dxfId="257" priority="7" operator="notBetween">
      <formula>0.77</formula>
      <formula>0.91</formula>
    </cfRule>
  </conditionalFormatting>
  <conditionalFormatting sqref="K26">
    <cfRule type="cellIs" dxfId="256" priority="6" operator="notBetween">
      <formula>0.68</formula>
      <formula>0.82</formula>
    </cfRule>
  </conditionalFormatting>
  <conditionalFormatting sqref="K42:K43">
    <cfRule type="cellIs" dxfId="255" priority="3" operator="notBetween">
      <formula>0.68</formula>
      <formula>0.82</formula>
    </cfRule>
  </conditionalFormatting>
  <conditionalFormatting sqref="Q24">
    <cfRule type="cellIs" dxfId="254" priority="5" operator="notBetween">
      <formula>0.77</formula>
      <formula>0.91</formula>
    </cfRule>
  </conditionalFormatting>
  <conditionalFormatting sqref="Q26">
    <cfRule type="cellIs" dxfId="253" priority="4" operator="notBetween">
      <formula>0.68</formula>
      <formula>0.82</formula>
    </cfRule>
  </conditionalFormatting>
  <conditionalFormatting sqref="Q42:Q43">
    <cfRule type="cellIs" dxfId="252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E795-0AE3-40B8-A1F0-C6053628656D}">
  <dimension ref="A1:R47"/>
  <sheetViews>
    <sheetView topLeftCell="A22" zoomScale="115" zoomScaleNormal="115" workbookViewId="0">
      <selection activeCell="A44" sqref="A44:K47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5.23</v>
      </c>
      <c r="C2" s="20">
        <v>5.19</v>
      </c>
      <c r="D2" s="20">
        <v>5.24</v>
      </c>
      <c r="E2" s="20">
        <v>5.04</v>
      </c>
      <c r="F2" s="30">
        <v>5.0599999999999996</v>
      </c>
      <c r="G2" s="23" t="s">
        <v>3</v>
      </c>
      <c r="H2" s="20">
        <v>5.16</v>
      </c>
      <c r="I2" s="20">
        <v>5.35</v>
      </c>
      <c r="J2" s="20">
        <v>5.26</v>
      </c>
      <c r="K2" s="20">
        <v>5.0999999999999996</v>
      </c>
      <c r="L2" s="30">
        <v>5.0999999999999996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5.16</v>
      </c>
      <c r="C3" s="11">
        <v>5.27</v>
      </c>
      <c r="D3" s="11">
        <v>5.22</v>
      </c>
      <c r="E3" s="11">
        <v>5.01</v>
      </c>
      <c r="F3" s="29">
        <v>5.1100000000000003</v>
      </c>
      <c r="G3" s="25"/>
      <c r="H3" s="20">
        <v>5.16</v>
      </c>
      <c r="I3" s="11">
        <v>5.19</v>
      </c>
      <c r="J3" s="11">
        <v>5.21</v>
      </c>
      <c r="K3" s="11">
        <v>5.09</v>
      </c>
      <c r="L3" s="29">
        <v>4.97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5.21</v>
      </c>
      <c r="C4" s="11">
        <v>5.2</v>
      </c>
      <c r="D4" s="11">
        <v>5.19</v>
      </c>
      <c r="E4" s="11">
        <v>5.0599999999999996</v>
      </c>
      <c r="F4" s="29">
        <v>5.0599999999999996</v>
      </c>
      <c r="G4" s="25"/>
      <c r="H4" s="20">
        <v>5.21</v>
      </c>
      <c r="I4" s="11">
        <v>5.31</v>
      </c>
      <c r="J4" s="11">
        <v>5.17</v>
      </c>
      <c r="K4" s="11">
        <v>5.14</v>
      </c>
      <c r="L4" s="29">
        <v>5.05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5.25</v>
      </c>
      <c r="C5" s="11">
        <v>5.27</v>
      </c>
      <c r="D5" s="11">
        <v>5.3</v>
      </c>
      <c r="E5" s="11">
        <v>5.1100000000000003</v>
      </c>
      <c r="F5" s="29">
        <v>4.9800000000000004</v>
      </c>
      <c r="G5" s="25"/>
      <c r="H5" s="20">
        <v>5.18</v>
      </c>
      <c r="I5" s="11">
        <v>5.38</v>
      </c>
      <c r="J5" s="11">
        <v>5.26</v>
      </c>
      <c r="K5" s="11">
        <v>5.12</v>
      </c>
      <c r="L5" s="29">
        <v>5.07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5.18</v>
      </c>
      <c r="C6" s="11">
        <v>5.22</v>
      </c>
      <c r="D6" s="11">
        <v>5.23</v>
      </c>
      <c r="E6" s="11">
        <v>5.08</v>
      </c>
      <c r="F6" s="29">
        <v>4.97</v>
      </c>
      <c r="G6" s="25"/>
      <c r="H6" s="20">
        <v>5.17</v>
      </c>
      <c r="I6" s="11">
        <v>5.26</v>
      </c>
      <c r="J6" s="11">
        <v>5.19</v>
      </c>
      <c r="K6" s="11">
        <v>5.13</v>
      </c>
      <c r="L6" s="29">
        <v>4.9800000000000004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5.25</v>
      </c>
      <c r="C7" s="11">
        <v>5.39</v>
      </c>
      <c r="D7" s="11">
        <v>5.32</v>
      </c>
      <c r="E7" s="11">
        <v>4.8899999999999997</v>
      </c>
      <c r="F7" s="29">
        <v>4.8899999999999997</v>
      </c>
      <c r="G7" s="25" t="s">
        <v>4</v>
      </c>
      <c r="H7" s="11">
        <v>5.2</v>
      </c>
      <c r="I7" s="11">
        <v>5.28</v>
      </c>
      <c r="J7" s="11">
        <v>5.26</v>
      </c>
      <c r="K7" s="11">
        <v>4.97</v>
      </c>
      <c r="L7" s="29">
        <v>4.7699999999999996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5.21</v>
      </c>
      <c r="C8" s="11">
        <v>5.35</v>
      </c>
      <c r="D8" s="11">
        <v>5.2</v>
      </c>
      <c r="E8" s="11">
        <v>4.97</v>
      </c>
      <c r="F8" s="29">
        <v>4.9000000000000004</v>
      </c>
      <c r="G8" s="31"/>
      <c r="H8" s="11">
        <v>5.22</v>
      </c>
      <c r="I8" s="11">
        <v>5.35</v>
      </c>
      <c r="J8" s="11">
        <v>5.3</v>
      </c>
      <c r="K8" s="11">
        <v>4.92</v>
      </c>
      <c r="L8" s="29">
        <v>4.9000000000000004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5.26</v>
      </c>
      <c r="C9" s="32">
        <v>5.29</v>
      </c>
      <c r="D9" s="32">
        <v>5.19</v>
      </c>
      <c r="E9" s="32">
        <v>4.93</v>
      </c>
      <c r="F9" s="34">
        <v>4.96</v>
      </c>
      <c r="G9" s="23"/>
      <c r="H9" s="32">
        <v>5.25</v>
      </c>
      <c r="I9" s="32">
        <v>5.35</v>
      </c>
      <c r="J9" s="32">
        <v>5.3</v>
      </c>
      <c r="K9" s="32">
        <v>5.07</v>
      </c>
      <c r="L9" s="34">
        <v>4.8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5.2</v>
      </c>
      <c r="C10" s="11">
        <v>5.22</v>
      </c>
      <c r="D10" s="11">
        <v>5.19</v>
      </c>
      <c r="E10" s="11">
        <v>4.9800000000000004</v>
      </c>
      <c r="F10" s="29">
        <v>4.8600000000000003</v>
      </c>
      <c r="G10" s="25"/>
      <c r="H10" s="11">
        <v>5.28</v>
      </c>
      <c r="I10" s="11">
        <v>5.35</v>
      </c>
      <c r="J10" s="11">
        <v>5.26</v>
      </c>
      <c r="K10" s="11">
        <v>4.99</v>
      </c>
      <c r="L10" s="29">
        <v>4.8499999999999996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5.17</v>
      </c>
      <c r="C11" s="21">
        <v>5.2</v>
      </c>
      <c r="D11" s="21">
        <v>5.14</v>
      </c>
      <c r="E11" s="21">
        <v>4.95</v>
      </c>
      <c r="F11" s="26">
        <v>4.9000000000000004</v>
      </c>
      <c r="G11" s="33"/>
      <c r="H11" s="21">
        <v>5.27</v>
      </c>
      <c r="I11" s="21">
        <v>5.25</v>
      </c>
      <c r="J11" s="21">
        <v>5.19</v>
      </c>
      <c r="K11" s="21">
        <v>5.01</v>
      </c>
      <c r="L11" s="26">
        <v>4.93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4.87</v>
      </c>
      <c r="C12" s="22">
        <v>4.8899999999999997</v>
      </c>
      <c r="D12" s="22">
        <v>4.92</v>
      </c>
      <c r="E12" s="22">
        <v>4.78</v>
      </c>
      <c r="F12" s="27">
        <v>4.74</v>
      </c>
      <c r="G12" s="23" t="s">
        <v>6</v>
      </c>
      <c r="H12" s="22">
        <v>3.74</v>
      </c>
      <c r="I12" s="22">
        <v>3.84</v>
      </c>
      <c r="J12" s="22">
        <v>3.72</v>
      </c>
      <c r="K12" s="22">
        <v>3.62</v>
      </c>
      <c r="L12" s="27">
        <v>3.64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4.84</v>
      </c>
      <c r="C13" s="24">
        <v>4.92</v>
      </c>
      <c r="D13" s="24">
        <v>4.8600000000000003</v>
      </c>
      <c r="E13" s="24">
        <v>4.6900000000000004</v>
      </c>
      <c r="F13" s="28">
        <v>4.74</v>
      </c>
      <c r="G13" s="25"/>
      <c r="H13" s="24">
        <v>3.74</v>
      </c>
      <c r="I13" s="24">
        <v>3.78</v>
      </c>
      <c r="J13" s="24">
        <v>3.62</v>
      </c>
      <c r="K13" s="24">
        <v>3.57</v>
      </c>
      <c r="L13" s="28">
        <v>3.62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4.88</v>
      </c>
      <c r="C14" s="24">
        <v>4.8600000000000003</v>
      </c>
      <c r="D14" s="24">
        <v>4.82</v>
      </c>
      <c r="E14" s="24">
        <v>4.7300000000000004</v>
      </c>
      <c r="F14" s="28">
        <v>4.7300000000000004</v>
      </c>
      <c r="G14" s="25"/>
      <c r="H14" s="24">
        <v>3.8</v>
      </c>
      <c r="I14" s="24">
        <v>3.83</v>
      </c>
      <c r="J14" s="24">
        <v>3.69</v>
      </c>
      <c r="K14" s="24">
        <v>3.63</v>
      </c>
      <c r="L14" s="28">
        <v>3.61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4.99</v>
      </c>
      <c r="C15" s="24">
        <v>5.01</v>
      </c>
      <c r="D15" s="24">
        <v>4.93</v>
      </c>
      <c r="E15" s="24">
        <v>4.79</v>
      </c>
      <c r="F15" s="28">
        <v>4.6900000000000004</v>
      </c>
      <c r="G15" s="25"/>
      <c r="H15" s="24">
        <v>3.87</v>
      </c>
      <c r="I15" s="24">
        <v>3.88</v>
      </c>
      <c r="J15" s="24">
        <v>3.73</v>
      </c>
      <c r="K15" s="24">
        <v>3.67</v>
      </c>
      <c r="L15" s="28">
        <v>3.58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4.83</v>
      </c>
      <c r="C16" s="24">
        <v>4.87</v>
      </c>
      <c r="D16" s="24">
        <v>4.88</v>
      </c>
      <c r="E16" s="24">
        <v>4.67</v>
      </c>
      <c r="F16" s="28">
        <v>4.66</v>
      </c>
      <c r="G16" s="25"/>
      <c r="H16" s="24">
        <v>3.87</v>
      </c>
      <c r="I16" s="24">
        <v>3.83</v>
      </c>
      <c r="J16" s="24">
        <v>3.71</v>
      </c>
      <c r="K16" s="24">
        <v>3.6</v>
      </c>
      <c r="L16" s="28">
        <v>3.6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4.8600000000000003</v>
      </c>
      <c r="C17" s="24">
        <v>4.99</v>
      </c>
      <c r="D17" s="24">
        <v>4.99</v>
      </c>
      <c r="E17" s="24">
        <v>4.54</v>
      </c>
      <c r="F17" s="28">
        <v>4.5599999999999996</v>
      </c>
      <c r="G17" s="25" t="s">
        <v>8</v>
      </c>
      <c r="H17" s="24">
        <v>4.12</v>
      </c>
      <c r="I17" s="24">
        <v>4.0999999999999996</v>
      </c>
      <c r="J17" s="24">
        <v>4.17</v>
      </c>
      <c r="K17" s="24">
        <v>3.89</v>
      </c>
      <c r="L17" s="28">
        <v>3.74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4.8</v>
      </c>
      <c r="C18" s="24">
        <v>5.04</v>
      </c>
      <c r="D18" s="24">
        <v>4.92</v>
      </c>
      <c r="E18" s="24">
        <v>4.67</v>
      </c>
      <c r="F18" s="28">
        <v>4.59</v>
      </c>
      <c r="G18" s="25"/>
      <c r="H18" s="24">
        <v>4.1100000000000003</v>
      </c>
      <c r="I18" s="24">
        <v>4.16</v>
      </c>
      <c r="J18" s="24">
        <v>4.0999999999999996</v>
      </c>
      <c r="K18" s="24">
        <v>3.8</v>
      </c>
      <c r="L18" s="28">
        <v>3.7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4.92</v>
      </c>
      <c r="C19" s="24">
        <v>5</v>
      </c>
      <c r="D19" s="24">
        <v>4.91</v>
      </c>
      <c r="E19" s="24">
        <v>4.63</v>
      </c>
      <c r="F19" s="28">
        <v>4.5599999999999996</v>
      </c>
      <c r="G19" s="25"/>
      <c r="H19" s="24">
        <v>4.2699999999999996</v>
      </c>
      <c r="I19" s="24">
        <v>4.09</v>
      </c>
      <c r="J19" s="24">
        <v>4.18</v>
      </c>
      <c r="K19" s="24">
        <v>3.85</v>
      </c>
      <c r="L19" s="28">
        <v>3.73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4.84</v>
      </c>
      <c r="C20" s="24">
        <v>4.9400000000000004</v>
      </c>
      <c r="D20" s="24">
        <v>4.88</v>
      </c>
      <c r="E20" s="24">
        <v>4.58</v>
      </c>
      <c r="F20" s="28">
        <v>4.54</v>
      </c>
      <c r="G20" s="25"/>
      <c r="H20" s="24">
        <v>4.21</v>
      </c>
      <c r="I20" s="24">
        <v>4.22</v>
      </c>
      <c r="J20" s="24">
        <v>4.0999999999999996</v>
      </c>
      <c r="K20" s="24">
        <v>3.78</v>
      </c>
      <c r="L20" s="28">
        <v>3.74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4.83</v>
      </c>
      <c r="C21" s="24">
        <v>4.91</v>
      </c>
      <c r="D21" s="24">
        <v>4.8499999999999996</v>
      </c>
      <c r="E21" s="24">
        <v>4.59</v>
      </c>
      <c r="F21" s="28">
        <v>4.5</v>
      </c>
      <c r="G21" s="25"/>
      <c r="H21" s="24">
        <v>4.26</v>
      </c>
      <c r="I21" s="24">
        <v>4.1900000000000004</v>
      </c>
      <c r="J21" s="24">
        <v>4.08</v>
      </c>
      <c r="K21" s="24">
        <v>3.86</v>
      </c>
      <c r="L21" s="28">
        <v>3.75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0.33239999999999714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1.2908000000000004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0.57956923076922584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0.92958847736625538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203" t="s">
        <v>36</v>
      </c>
      <c r="B31" s="203"/>
      <c r="C31" s="203"/>
      <c r="D31" s="203"/>
      <c r="E31" s="203"/>
      <c r="F31" s="203"/>
      <c r="G31" s="203" t="s">
        <v>36</v>
      </c>
      <c r="H31" s="203"/>
      <c r="I31" s="203"/>
      <c r="J31" s="203"/>
      <c r="K31" s="203"/>
      <c r="L31" s="203"/>
      <c r="M31" s="203" t="s">
        <v>36</v>
      </c>
      <c r="N31" s="203"/>
      <c r="O31" s="203"/>
      <c r="P31" s="203"/>
      <c r="Q31" s="203"/>
      <c r="R31" s="203"/>
    </row>
    <row r="32" spans="1:18" x14ac:dyDescent="0.35">
      <c r="A32" s="23" t="s">
        <v>6</v>
      </c>
      <c r="B32" s="22">
        <f>B2-B12</f>
        <v>0.36000000000000032</v>
      </c>
      <c r="C32" s="22">
        <f t="shared" ref="C32:F32" si="0">C2-C12</f>
        <v>0.30000000000000071</v>
      </c>
      <c r="D32" s="22">
        <f t="shared" si="0"/>
        <v>0.32000000000000028</v>
      </c>
      <c r="E32" s="22">
        <f t="shared" si="0"/>
        <v>0.25999999999999979</v>
      </c>
      <c r="F32" s="27">
        <f t="shared" si="0"/>
        <v>0.3199999999999994</v>
      </c>
      <c r="G32" s="23" t="s">
        <v>6</v>
      </c>
      <c r="H32" s="22">
        <f>H2-H12</f>
        <v>1.42</v>
      </c>
      <c r="I32" s="22">
        <f t="shared" ref="I32:L32" si="1">I2-I12</f>
        <v>1.5099999999999998</v>
      </c>
      <c r="J32" s="22">
        <f t="shared" si="1"/>
        <v>1.5399999999999996</v>
      </c>
      <c r="K32" s="22">
        <f t="shared" si="1"/>
        <v>1.4799999999999995</v>
      </c>
      <c r="L32" s="27">
        <f t="shared" si="1"/>
        <v>1.4599999999999995</v>
      </c>
      <c r="M32" s="23" t="s">
        <v>6</v>
      </c>
      <c r="N32" s="22">
        <f>N2-N12</f>
        <v>0</v>
      </c>
      <c r="O32" s="22">
        <f t="shared" ref="O32:R32" si="2">O2-O12</f>
        <v>0</v>
      </c>
      <c r="P32" s="22">
        <f t="shared" si="2"/>
        <v>0</v>
      </c>
      <c r="Q32" s="22">
        <f t="shared" si="2"/>
        <v>0</v>
      </c>
      <c r="R32" s="27">
        <f t="shared" si="2"/>
        <v>0</v>
      </c>
    </row>
    <row r="33" spans="1:18" x14ac:dyDescent="0.35">
      <c r="A33" s="25"/>
      <c r="B33" s="24">
        <f t="shared" ref="B33:F41" si="3">B3-B13</f>
        <v>0.32000000000000028</v>
      </c>
      <c r="C33" s="24">
        <f t="shared" si="3"/>
        <v>0.34999999999999964</v>
      </c>
      <c r="D33" s="24">
        <f t="shared" si="3"/>
        <v>0.35999999999999943</v>
      </c>
      <c r="E33" s="24">
        <f t="shared" si="3"/>
        <v>0.3199999999999994</v>
      </c>
      <c r="F33" s="28">
        <f t="shared" si="3"/>
        <v>0.37000000000000011</v>
      </c>
      <c r="G33" s="25"/>
      <c r="H33" s="24">
        <f t="shared" ref="H33:L41" si="4">H3-H13</f>
        <v>1.42</v>
      </c>
      <c r="I33" s="24">
        <f t="shared" si="4"/>
        <v>1.4100000000000006</v>
      </c>
      <c r="J33" s="24">
        <f t="shared" si="4"/>
        <v>1.5899999999999999</v>
      </c>
      <c r="K33" s="24">
        <f t="shared" si="4"/>
        <v>1.52</v>
      </c>
      <c r="L33" s="28">
        <f t="shared" si="4"/>
        <v>1.3499999999999996</v>
      </c>
      <c r="M33" s="25"/>
      <c r="N33" s="24">
        <f t="shared" ref="N33:R41" si="5">N3-N13</f>
        <v>0</v>
      </c>
      <c r="O33" s="24">
        <f t="shared" si="5"/>
        <v>0</v>
      </c>
      <c r="P33" s="24">
        <f t="shared" si="5"/>
        <v>0</v>
      </c>
      <c r="Q33" s="24">
        <f t="shared" si="5"/>
        <v>0</v>
      </c>
      <c r="R33" s="28">
        <f t="shared" si="5"/>
        <v>0</v>
      </c>
    </row>
    <row r="34" spans="1:18" x14ac:dyDescent="0.35">
      <c r="A34" s="25"/>
      <c r="B34" s="24">
        <f t="shared" si="3"/>
        <v>0.33000000000000007</v>
      </c>
      <c r="C34" s="24">
        <f t="shared" si="3"/>
        <v>0.33999999999999986</v>
      </c>
      <c r="D34" s="24">
        <f t="shared" si="3"/>
        <v>0.37000000000000011</v>
      </c>
      <c r="E34" s="24">
        <f t="shared" si="3"/>
        <v>0.32999999999999918</v>
      </c>
      <c r="F34" s="28">
        <f t="shared" si="3"/>
        <v>0.32999999999999918</v>
      </c>
      <c r="G34" s="25"/>
      <c r="H34" s="24">
        <f t="shared" si="4"/>
        <v>1.4100000000000001</v>
      </c>
      <c r="I34" s="24">
        <f t="shared" si="4"/>
        <v>1.4799999999999995</v>
      </c>
      <c r="J34" s="24">
        <f t="shared" si="4"/>
        <v>1.48</v>
      </c>
      <c r="K34" s="24">
        <f t="shared" si="4"/>
        <v>1.5099999999999998</v>
      </c>
      <c r="L34" s="28">
        <f t="shared" si="4"/>
        <v>1.44</v>
      </c>
      <c r="M34" s="25"/>
      <c r="N34" s="24">
        <f t="shared" si="5"/>
        <v>0</v>
      </c>
      <c r="O34" s="24">
        <f t="shared" si="5"/>
        <v>0</v>
      </c>
      <c r="P34" s="24">
        <f t="shared" si="5"/>
        <v>0</v>
      </c>
      <c r="Q34" s="24">
        <f t="shared" si="5"/>
        <v>0</v>
      </c>
      <c r="R34" s="28">
        <f t="shared" si="5"/>
        <v>0</v>
      </c>
    </row>
    <row r="35" spans="1:18" x14ac:dyDescent="0.35">
      <c r="A35" s="25"/>
      <c r="B35" s="24">
        <f t="shared" si="3"/>
        <v>0.25999999999999979</v>
      </c>
      <c r="C35" s="24">
        <f t="shared" si="3"/>
        <v>0.25999999999999979</v>
      </c>
      <c r="D35" s="24">
        <f t="shared" si="3"/>
        <v>0.37000000000000011</v>
      </c>
      <c r="E35" s="24">
        <f t="shared" si="3"/>
        <v>0.32000000000000028</v>
      </c>
      <c r="F35" s="28">
        <f t="shared" si="3"/>
        <v>0.29000000000000004</v>
      </c>
      <c r="G35" s="25"/>
      <c r="H35" s="24">
        <f t="shared" si="4"/>
        <v>1.3099999999999996</v>
      </c>
      <c r="I35" s="24">
        <f t="shared" si="4"/>
        <v>1.5</v>
      </c>
      <c r="J35" s="24">
        <f t="shared" si="4"/>
        <v>1.5299999999999998</v>
      </c>
      <c r="K35" s="24">
        <f t="shared" si="4"/>
        <v>1.4500000000000002</v>
      </c>
      <c r="L35" s="28">
        <f t="shared" si="4"/>
        <v>1.4900000000000002</v>
      </c>
      <c r="M35" s="25"/>
      <c r="N35" s="24">
        <f t="shared" si="5"/>
        <v>0</v>
      </c>
      <c r="O35" s="24">
        <f t="shared" si="5"/>
        <v>0</v>
      </c>
      <c r="P35" s="24">
        <f t="shared" si="5"/>
        <v>0</v>
      </c>
      <c r="Q35" s="24">
        <f t="shared" si="5"/>
        <v>0</v>
      </c>
      <c r="R35" s="28">
        <f t="shared" si="5"/>
        <v>0</v>
      </c>
    </row>
    <row r="36" spans="1:18" x14ac:dyDescent="0.35">
      <c r="A36" s="25"/>
      <c r="B36" s="24">
        <f t="shared" si="3"/>
        <v>0.34999999999999964</v>
      </c>
      <c r="C36" s="24">
        <f t="shared" si="3"/>
        <v>0.34999999999999964</v>
      </c>
      <c r="D36" s="24">
        <f t="shared" si="3"/>
        <v>0.35000000000000053</v>
      </c>
      <c r="E36" s="24">
        <f t="shared" si="3"/>
        <v>0.41000000000000014</v>
      </c>
      <c r="F36" s="28">
        <f t="shared" si="3"/>
        <v>0.30999999999999961</v>
      </c>
      <c r="G36" s="25"/>
      <c r="H36" s="24">
        <f t="shared" si="4"/>
        <v>1.2999999999999998</v>
      </c>
      <c r="I36" s="24">
        <f t="shared" si="4"/>
        <v>1.4299999999999997</v>
      </c>
      <c r="J36" s="24">
        <f t="shared" si="4"/>
        <v>1.4800000000000004</v>
      </c>
      <c r="K36" s="24">
        <f t="shared" si="4"/>
        <v>1.5299999999999998</v>
      </c>
      <c r="L36" s="28">
        <f t="shared" si="4"/>
        <v>1.3800000000000003</v>
      </c>
      <c r="M36" s="25"/>
      <c r="N36" s="24">
        <f t="shared" si="5"/>
        <v>0</v>
      </c>
      <c r="O36" s="24">
        <f t="shared" si="5"/>
        <v>0</v>
      </c>
      <c r="P36" s="24">
        <f t="shared" si="5"/>
        <v>0</v>
      </c>
      <c r="Q36" s="24">
        <f t="shared" si="5"/>
        <v>0</v>
      </c>
      <c r="R36" s="28">
        <f t="shared" si="5"/>
        <v>0</v>
      </c>
    </row>
    <row r="37" spans="1:18" x14ac:dyDescent="0.35">
      <c r="A37" s="25" t="s">
        <v>8</v>
      </c>
      <c r="B37" s="24">
        <f t="shared" si="3"/>
        <v>0.38999999999999968</v>
      </c>
      <c r="C37" s="24">
        <f t="shared" si="3"/>
        <v>0.39999999999999947</v>
      </c>
      <c r="D37" s="24">
        <f t="shared" si="3"/>
        <v>0.33000000000000007</v>
      </c>
      <c r="E37" s="24">
        <f t="shared" si="3"/>
        <v>0.34999999999999964</v>
      </c>
      <c r="F37" s="28">
        <f t="shared" si="3"/>
        <v>0.33000000000000007</v>
      </c>
      <c r="G37" s="25" t="s">
        <v>8</v>
      </c>
      <c r="H37" s="24">
        <f t="shared" si="4"/>
        <v>1.08</v>
      </c>
      <c r="I37" s="24">
        <f t="shared" si="4"/>
        <v>1.1800000000000006</v>
      </c>
      <c r="J37" s="24">
        <f t="shared" si="4"/>
        <v>1.0899999999999999</v>
      </c>
      <c r="K37" s="24">
        <f t="shared" si="4"/>
        <v>1.0799999999999996</v>
      </c>
      <c r="L37" s="28">
        <f t="shared" si="4"/>
        <v>1.0299999999999994</v>
      </c>
      <c r="M37" s="25" t="s">
        <v>8</v>
      </c>
      <c r="N37" s="24">
        <f t="shared" si="5"/>
        <v>0</v>
      </c>
      <c r="O37" s="24">
        <f t="shared" si="5"/>
        <v>0</v>
      </c>
      <c r="P37" s="24">
        <f t="shared" si="5"/>
        <v>0</v>
      </c>
      <c r="Q37" s="24">
        <f t="shared" si="5"/>
        <v>0</v>
      </c>
      <c r="R37" s="28">
        <f t="shared" si="5"/>
        <v>0</v>
      </c>
    </row>
    <row r="38" spans="1:18" x14ac:dyDescent="0.35">
      <c r="A38" s="25"/>
      <c r="B38" s="24">
        <f t="shared" si="3"/>
        <v>0.41000000000000014</v>
      </c>
      <c r="C38" s="24">
        <f t="shared" si="3"/>
        <v>0.30999999999999961</v>
      </c>
      <c r="D38" s="24">
        <f t="shared" si="3"/>
        <v>0.28000000000000025</v>
      </c>
      <c r="E38" s="24">
        <f t="shared" si="3"/>
        <v>0.29999999999999982</v>
      </c>
      <c r="F38" s="28">
        <f t="shared" si="3"/>
        <v>0.3100000000000005</v>
      </c>
      <c r="G38" s="25"/>
      <c r="H38" s="24">
        <f t="shared" si="4"/>
        <v>1.1099999999999994</v>
      </c>
      <c r="I38" s="24">
        <f t="shared" si="4"/>
        <v>1.1899999999999995</v>
      </c>
      <c r="J38" s="24">
        <f t="shared" si="4"/>
        <v>1.2000000000000002</v>
      </c>
      <c r="K38" s="24">
        <f t="shared" si="4"/>
        <v>1.1200000000000001</v>
      </c>
      <c r="L38" s="28">
        <f t="shared" si="4"/>
        <v>1.2000000000000002</v>
      </c>
      <c r="M38" s="25"/>
      <c r="N38" s="24">
        <f t="shared" si="5"/>
        <v>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8">
        <f t="shared" si="5"/>
        <v>0</v>
      </c>
    </row>
    <row r="39" spans="1:18" x14ac:dyDescent="0.35">
      <c r="A39" s="25"/>
      <c r="B39" s="24">
        <f t="shared" si="3"/>
        <v>0.33999999999999986</v>
      </c>
      <c r="C39" s="24">
        <f t="shared" si="3"/>
        <v>0.29000000000000004</v>
      </c>
      <c r="D39" s="24">
        <f t="shared" si="3"/>
        <v>0.28000000000000025</v>
      </c>
      <c r="E39" s="24">
        <f t="shared" si="3"/>
        <v>0.29999999999999982</v>
      </c>
      <c r="F39" s="28">
        <f t="shared" si="3"/>
        <v>0.40000000000000036</v>
      </c>
      <c r="G39" s="25"/>
      <c r="H39" s="24">
        <f t="shared" si="4"/>
        <v>0.98000000000000043</v>
      </c>
      <c r="I39" s="24">
        <f t="shared" si="4"/>
        <v>1.2599999999999998</v>
      </c>
      <c r="J39" s="24">
        <f t="shared" si="4"/>
        <v>1.1200000000000001</v>
      </c>
      <c r="K39" s="24">
        <f t="shared" si="4"/>
        <v>1.2200000000000002</v>
      </c>
      <c r="L39" s="28">
        <f t="shared" si="4"/>
        <v>1.0699999999999998</v>
      </c>
      <c r="M39" s="25"/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8">
        <f t="shared" si="5"/>
        <v>0</v>
      </c>
    </row>
    <row r="40" spans="1:18" x14ac:dyDescent="0.35">
      <c r="A40" s="25"/>
      <c r="B40" s="24">
        <f t="shared" si="3"/>
        <v>0.36000000000000032</v>
      </c>
      <c r="C40" s="24">
        <f t="shared" si="3"/>
        <v>0.27999999999999936</v>
      </c>
      <c r="D40" s="24">
        <f t="shared" si="3"/>
        <v>0.3100000000000005</v>
      </c>
      <c r="E40" s="24">
        <f t="shared" si="3"/>
        <v>0.40000000000000036</v>
      </c>
      <c r="F40" s="28">
        <f t="shared" si="3"/>
        <v>0.32000000000000028</v>
      </c>
      <c r="G40" s="25"/>
      <c r="H40" s="24">
        <f t="shared" si="4"/>
        <v>1.0700000000000003</v>
      </c>
      <c r="I40" s="24">
        <f t="shared" si="4"/>
        <v>1.1299999999999999</v>
      </c>
      <c r="J40" s="24">
        <f t="shared" si="4"/>
        <v>1.1600000000000001</v>
      </c>
      <c r="K40" s="24">
        <f t="shared" si="4"/>
        <v>1.2100000000000004</v>
      </c>
      <c r="L40" s="28">
        <f t="shared" si="4"/>
        <v>1.1099999999999994</v>
      </c>
      <c r="M40" s="25"/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8">
        <f t="shared" si="5"/>
        <v>0</v>
      </c>
    </row>
    <row r="41" spans="1:18" x14ac:dyDescent="0.35">
      <c r="A41" s="25"/>
      <c r="B41" s="24">
        <f t="shared" si="3"/>
        <v>0.33999999999999986</v>
      </c>
      <c r="C41" s="24">
        <f t="shared" si="3"/>
        <v>0.29000000000000004</v>
      </c>
      <c r="D41" s="24">
        <f t="shared" si="3"/>
        <v>0.29000000000000004</v>
      </c>
      <c r="E41" s="24">
        <f t="shared" si="3"/>
        <v>0.36000000000000032</v>
      </c>
      <c r="F41" s="28">
        <f t="shared" si="3"/>
        <v>0.40000000000000036</v>
      </c>
      <c r="G41" s="25"/>
      <c r="H41" s="24">
        <f t="shared" si="4"/>
        <v>1.0099999999999998</v>
      </c>
      <c r="I41" s="24">
        <f t="shared" si="4"/>
        <v>1.0599999999999996</v>
      </c>
      <c r="J41" s="24">
        <f t="shared" si="4"/>
        <v>1.1100000000000003</v>
      </c>
      <c r="K41" s="24">
        <f t="shared" si="4"/>
        <v>1.1499999999999999</v>
      </c>
      <c r="L41" s="28">
        <f t="shared" si="4"/>
        <v>1.1799999999999997</v>
      </c>
      <c r="M41" s="25"/>
      <c r="N41" s="24">
        <f t="shared" si="5"/>
        <v>0</v>
      </c>
      <c r="O41" s="24">
        <f t="shared" si="5"/>
        <v>0</v>
      </c>
      <c r="P41" s="24">
        <f t="shared" si="5"/>
        <v>0</v>
      </c>
      <c r="Q41" s="24">
        <f t="shared" si="5"/>
        <v>0</v>
      </c>
      <c r="R41" s="28">
        <f t="shared" si="5"/>
        <v>0</v>
      </c>
    </row>
    <row r="42" spans="1:18" ht="18" x14ac:dyDescent="0.35">
      <c r="A42" s="17" t="s">
        <v>37</v>
      </c>
      <c r="B42" s="17" t="s">
        <v>20</v>
      </c>
      <c r="C42" s="197" t="s">
        <v>21</v>
      </c>
      <c r="D42" s="197"/>
      <c r="E42" s="198">
        <f>(AVERAGE(B32:F36)/(0.975/E25))</f>
        <v>0.57538461538461516</v>
      </c>
      <c r="F42" s="198"/>
      <c r="G42" s="17" t="s">
        <v>37</v>
      </c>
      <c r="H42" s="17" t="s">
        <v>20</v>
      </c>
      <c r="I42" s="197" t="s">
        <v>22</v>
      </c>
      <c r="J42" s="197"/>
      <c r="K42" s="198">
        <f>(AVERAGE(H32:L36)/(1.944/K25))</f>
        <v>1.049135802469136</v>
      </c>
      <c r="L42" s="198"/>
      <c r="M42" s="17" t="s">
        <v>37</v>
      </c>
      <c r="N42" s="17" t="s">
        <v>20</v>
      </c>
      <c r="O42" s="197" t="s">
        <v>22</v>
      </c>
      <c r="P42" s="197"/>
      <c r="Q42" s="198">
        <f>(AVERAGE(N32:R36)/(1.944/Q25))</f>
        <v>0</v>
      </c>
      <c r="R42" s="198"/>
    </row>
    <row r="43" spans="1:18" ht="18" x14ac:dyDescent="0.35">
      <c r="A43" s="17" t="s">
        <v>38</v>
      </c>
      <c r="B43" s="17" t="s">
        <v>20</v>
      </c>
      <c r="C43" s="197" t="s">
        <v>21</v>
      </c>
      <c r="D43" s="197"/>
      <c r="E43" s="198">
        <f>(AVERAGE(B37:F41)/(0.975/E25))</f>
        <v>0.58375384615384629</v>
      </c>
      <c r="F43" s="198"/>
      <c r="G43" s="17" t="s">
        <v>38</v>
      </c>
      <c r="H43" s="17" t="s">
        <v>20</v>
      </c>
      <c r="I43" s="197" t="s">
        <v>22</v>
      </c>
      <c r="J43" s="197"/>
      <c r="K43" s="198">
        <f>(AVERAGE(H37:L41)/(1.944/K25))</f>
        <v>0.81004115226337436</v>
      </c>
      <c r="L43" s="198"/>
      <c r="M43" s="17" t="s">
        <v>38</v>
      </c>
      <c r="N43" s="17" t="s">
        <v>20</v>
      </c>
      <c r="O43" s="197" t="s">
        <v>22</v>
      </c>
      <c r="P43" s="197"/>
      <c r="Q43" s="198">
        <f>(AVERAGE(N37:R41)/(1.944/Q25))</f>
        <v>0</v>
      </c>
      <c r="R43" s="198"/>
    </row>
    <row r="44" spans="1:18" ht="18" x14ac:dyDescent="0.35">
      <c r="A44" s="45" t="s">
        <v>39</v>
      </c>
      <c r="B44" s="46">
        <f>AVERAGE(B32:F36)</f>
        <v>0.32999999999999985</v>
      </c>
      <c r="C44" s="45"/>
      <c r="D44" s="45" t="s">
        <v>43</v>
      </c>
      <c r="E44" s="46">
        <f>MAX(B32:F36)-MIN(B32:F36)</f>
        <v>0.15000000000000036</v>
      </c>
      <c r="F44" s="47"/>
      <c r="G44" s="45" t="s">
        <v>39</v>
      </c>
      <c r="H44" s="46">
        <f>AVERAGE(H32:L36)</f>
        <v>1.4568000000000003</v>
      </c>
      <c r="I44" s="45"/>
      <c r="J44" s="45" t="s">
        <v>43</v>
      </c>
      <c r="K44" s="46">
        <f>MAX(H32:L36)-MIN(H32:L36)</f>
        <v>0.29000000000000004</v>
      </c>
    </row>
    <row r="45" spans="1:18" ht="18" x14ac:dyDescent="0.35">
      <c r="A45" s="45" t="s">
        <v>40</v>
      </c>
      <c r="B45" s="46">
        <f>AVERAGE(B33:F37)</f>
        <v>0.33959999999999985</v>
      </c>
      <c r="C45" s="45"/>
      <c r="D45" s="45" t="s">
        <v>44</v>
      </c>
      <c r="E45" s="46">
        <f>MAX(B37:F41)-MIN(B37:F41)</f>
        <v>0.13000000000000078</v>
      </c>
      <c r="F45" s="47"/>
      <c r="G45" s="45" t="s">
        <v>40</v>
      </c>
      <c r="H45" s="46">
        <f>AVERAGE(H33:L37)</f>
        <v>1.3788</v>
      </c>
      <c r="I45" s="45"/>
      <c r="J45" s="45" t="s">
        <v>44</v>
      </c>
      <c r="K45" s="46">
        <f>MAX(H37:L41)-MIN(H37:L41)</f>
        <v>0.27999999999999936</v>
      </c>
    </row>
    <row r="46" spans="1:18" ht="18" x14ac:dyDescent="0.35">
      <c r="A46" s="45" t="s">
        <v>41</v>
      </c>
      <c r="B46" s="48">
        <f>1-(E44/2*B44)</f>
        <v>0.97524999999999995</v>
      </c>
      <c r="C46" s="47"/>
      <c r="D46" s="47"/>
      <c r="E46" s="47"/>
      <c r="F46" s="47"/>
      <c r="G46" s="45" t="s">
        <v>41</v>
      </c>
      <c r="H46" s="48">
        <f>1-(K44/2*H44)</f>
        <v>0.78876399999999991</v>
      </c>
      <c r="I46" s="47"/>
      <c r="J46" s="47"/>
      <c r="K46" s="47"/>
    </row>
    <row r="47" spans="1:18" ht="18" x14ac:dyDescent="0.35">
      <c r="A47" s="45" t="s">
        <v>42</v>
      </c>
      <c r="B47" s="48">
        <f>1-(E45/2*B45)</f>
        <v>0.97792599999999985</v>
      </c>
      <c r="C47" s="47"/>
      <c r="D47" s="47"/>
      <c r="E47" s="47"/>
      <c r="F47" s="47"/>
      <c r="G47" s="45" t="s">
        <v>42</v>
      </c>
      <c r="H47" s="48">
        <f>1-(K45/2*H45)</f>
        <v>0.80696800000000046</v>
      </c>
      <c r="I47" s="47"/>
      <c r="J47" s="47"/>
      <c r="K47" s="47"/>
    </row>
  </sheetData>
  <sheetProtection selectLockedCells="1" selectUnlockedCells="1"/>
  <mergeCells count="44">
    <mergeCell ref="Q43:R43"/>
    <mergeCell ref="C43:D43"/>
    <mergeCell ref="E43:F43"/>
    <mergeCell ref="I43:J43"/>
    <mergeCell ref="K43:L43"/>
    <mergeCell ref="O43:P43"/>
    <mergeCell ref="A31:F31"/>
    <mergeCell ref="G31:L31"/>
    <mergeCell ref="M31:R31"/>
    <mergeCell ref="C42:D42"/>
    <mergeCell ref="E42:F42"/>
    <mergeCell ref="I42:J42"/>
    <mergeCell ref="K42:L42"/>
    <mergeCell ref="O42:P42"/>
    <mergeCell ref="Q42:R42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251" priority="8" operator="notBetween">
      <formula>0.2</formula>
      <formula>0.404</formula>
    </cfRule>
  </conditionalFormatting>
  <conditionalFormatting sqref="E26">
    <cfRule type="cellIs" dxfId="250" priority="9" operator="notBetween">
      <formula>0.38</formula>
      <formula>0.72</formula>
    </cfRule>
  </conditionalFormatting>
  <conditionalFormatting sqref="E42:E43">
    <cfRule type="cellIs" dxfId="249" priority="2" operator="notBetween">
      <formula>0.68</formula>
      <formula>0.82</formula>
    </cfRule>
  </conditionalFormatting>
  <conditionalFormatting sqref="K24">
    <cfRule type="cellIs" dxfId="248" priority="7" operator="notBetween">
      <formula>0.77</formula>
      <formula>0.91</formula>
    </cfRule>
  </conditionalFormatting>
  <conditionalFormatting sqref="K26">
    <cfRule type="cellIs" dxfId="247" priority="6" operator="notBetween">
      <formula>0.68</formula>
      <formula>0.82</formula>
    </cfRule>
  </conditionalFormatting>
  <conditionalFormatting sqref="K42:K43">
    <cfRule type="cellIs" dxfId="246" priority="3" operator="notBetween">
      <formula>0.68</formula>
      <formula>0.82</formula>
    </cfRule>
  </conditionalFormatting>
  <conditionalFormatting sqref="Q24">
    <cfRule type="cellIs" dxfId="245" priority="5" operator="notBetween">
      <formula>0.77</formula>
      <formula>0.91</formula>
    </cfRule>
  </conditionalFormatting>
  <conditionalFormatting sqref="Q26">
    <cfRule type="cellIs" dxfId="244" priority="4" operator="notBetween">
      <formula>0.68</formula>
      <formula>0.82</formula>
    </cfRule>
  </conditionalFormatting>
  <conditionalFormatting sqref="Q42:Q43">
    <cfRule type="cellIs" dxfId="2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0E872-D4EA-42C6-B29B-C31FA8E7EEA2}">
  <dimension ref="A1:R45"/>
  <sheetViews>
    <sheetView zoomScale="115" zoomScaleNormal="115" workbookViewId="0">
      <selection activeCell="A31" sqref="A31:XFD45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5.03</v>
      </c>
      <c r="C2" s="20">
        <v>5.25</v>
      </c>
      <c r="D2" s="20">
        <v>5.1100000000000003</v>
      </c>
      <c r="E2" s="20">
        <v>5</v>
      </c>
      <c r="F2" s="30">
        <v>4.92</v>
      </c>
      <c r="G2" s="23" t="s">
        <v>3</v>
      </c>
      <c r="H2" s="20">
        <v>5.12</v>
      </c>
      <c r="I2" s="20">
        <v>5.21</v>
      </c>
      <c r="J2" s="20">
        <v>5.18</v>
      </c>
      <c r="K2" s="20">
        <v>4.9800000000000004</v>
      </c>
      <c r="L2" s="30">
        <v>4.87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5.2</v>
      </c>
      <c r="C3" s="11">
        <v>5.24</v>
      </c>
      <c r="D3" s="11">
        <v>5.25</v>
      </c>
      <c r="E3" s="11">
        <v>5.03</v>
      </c>
      <c r="F3" s="29">
        <v>5.05</v>
      </c>
      <c r="G3" s="25"/>
      <c r="H3" s="20">
        <v>5.16</v>
      </c>
      <c r="I3" s="11">
        <v>5.18</v>
      </c>
      <c r="J3" s="11">
        <v>5.2</v>
      </c>
      <c r="K3" s="11">
        <v>5.05</v>
      </c>
      <c r="L3" s="29">
        <v>4.96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5.2</v>
      </c>
      <c r="C4" s="11">
        <v>5.22</v>
      </c>
      <c r="D4" s="11">
        <v>5.13</v>
      </c>
      <c r="E4" s="11">
        <v>5</v>
      </c>
      <c r="F4" s="29">
        <v>5</v>
      </c>
      <c r="G4" s="25"/>
      <c r="H4" s="20">
        <v>5.21</v>
      </c>
      <c r="I4" s="11">
        <v>5.25</v>
      </c>
      <c r="J4" s="11">
        <v>5.21</v>
      </c>
      <c r="K4" s="11">
        <v>5.1100000000000003</v>
      </c>
      <c r="L4" s="29">
        <v>5.0599999999999996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5.16</v>
      </c>
      <c r="C5" s="11">
        <v>5.24</v>
      </c>
      <c r="D5" s="11">
        <v>5.12</v>
      </c>
      <c r="E5" s="11">
        <v>5.03</v>
      </c>
      <c r="F5" s="29">
        <v>4.91</v>
      </c>
      <c r="G5" s="25"/>
      <c r="H5" s="20">
        <v>5.13</v>
      </c>
      <c r="I5" s="11">
        <v>5.23</v>
      </c>
      <c r="J5" s="11">
        <v>5.15</v>
      </c>
      <c r="K5" s="11">
        <v>5.07</v>
      </c>
      <c r="L5" s="29">
        <v>5.03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5.09</v>
      </c>
      <c r="C6" s="11">
        <v>5.23</v>
      </c>
      <c r="D6" s="11">
        <v>5.14</v>
      </c>
      <c r="E6" s="11">
        <v>4.95</v>
      </c>
      <c r="F6" s="29">
        <v>4.87</v>
      </c>
      <c r="G6" s="25"/>
      <c r="H6" s="20">
        <v>5.0999999999999996</v>
      </c>
      <c r="I6" s="11">
        <v>5.1100000000000003</v>
      </c>
      <c r="J6" s="11">
        <v>5.14</v>
      </c>
      <c r="K6" s="11">
        <v>5.0599999999999996</v>
      </c>
      <c r="L6" s="29">
        <v>4.95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5.16</v>
      </c>
      <c r="C7" s="11">
        <v>5.33</v>
      </c>
      <c r="D7" s="11">
        <v>5.25</v>
      </c>
      <c r="E7" s="11">
        <v>4.8899999999999997</v>
      </c>
      <c r="F7" s="29">
        <v>4.8499999999999996</v>
      </c>
      <c r="G7" s="25" t="s">
        <v>4</v>
      </c>
      <c r="H7" s="11">
        <v>5.23</v>
      </c>
      <c r="I7" s="11">
        <v>5.32</v>
      </c>
      <c r="J7" s="11">
        <v>5.24</v>
      </c>
      <c r="K7" s="11">
        <v>4.92</v>
      </c>
      <c r="L7" s="29">
        <v>4.83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5.17</v>
      </c>
      <c r="C8" s="11">
        <v>5.21</v>
      </c>
      <c r="D8" s="11">
        <v>5.34</v>
      </c>
      <c r="E8" s="11">
        <v>5.03</v>
      </c>
      <c r="F8" s="29">
        <v>4.91</v>
      </c>
      <c r="G8" s="31"/>
      <c r="H8" s="11">
        <v>5.26</v>
      </c>
      <c r="I8" s="11">
        <v>5.24</v>
      </c>
      <c r="J8" s="11">
        <v>5.38</v>
      </c>
      <c r="K8" s="11">
        <v>4.99</v>
      </c>
      <c r="L8" s="29">
        <v>4.8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5.2</v>
      </c>
      <c r="C9" s="32">
        <v>5.34</v>
      </c>
      <c r="D9" s="32">
        <v>5.25</v>
      </c>
      <c r="E9" s="32">
        <v>5.0199999999999996</v>
      </c>
      <c r="F9" s="34">
        <v>4.88</v>
      </c>
      <c r="G9" s="23"/>
      <c r="H9" s="32">
        <v>5.22</v>
      </c>
      <c r="I9" s="32">
        <v>5.23</v>
      </c>
      <c r="J9" s="32">
        <v>5.28</v>
      </c>
      <c r="K9" s="32">
        <v>5.04</v>
      </c>
      <c r="L9" s="34">
        <v>4.84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5.18</v>
      </c>
      <c r="C10" s="11">
        <v>5.31</v>
      </c>
      <c r="D10" s="11">
        <v>5.26</v>
      </c>
      <c r="E10" s="11">
        <v>5.05</v>
      </c>
      <c r="F10" s="29">
        <v>4.95</v>
      </c>
      <c r="G10" s="25"/>
      <c r="H10" s="11">
        <v>5.2</v>
      </c>
      <c r="I10" s="11">
        <v>5.2</v>
      </c>
      <c r="J10" s="11">
        <v>5.21</v>
      </c>
      <c r="K10" s="11">
        <v>4.96</v>
      </c>
      <c r="L10" s="29">
        <v>4.97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5.19</v>
      </c>
      <c r="C11" s="21">
        <v>5.28</v>
      </c>
      <c r="D11" s="21">
        <v>5.25</v>
      </c>
      <c r="E11" s="21">
        <v>4.93</v>
      </c>
      <c r="F11" s="26">
        <v>4.82</v>
      </c>
      <c r="G11" s="33"/>
      <c r="H11" s="21">
        <v>5.17</v>
      </c>
      <c r="I11" s="21">
        <v>5.27</v>
      </c>
      <c r="J11" s="21">
        <v>5.23</v>
      </c>
      <c r="K11" s="21">
        <v>5</v>
      </c>
      <c r="L11" s="26">
        <v>4.8899999999999997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4.78</v>
      </c>
      <c r="C12" s="22">
        <v>4.97</v>
      </c>
      <c r="D12" s="22">
        <v>4.8099999999999996</v>
      </c>
      <c r="E12" s="22">
        <v>4.68</v>
      </c>
      <c r="F12" s="27">
        <v>4.63</v>
      </c>
      <c r="G12" s="23" t="s">
        <v>6</v>
      </c>
      <c r="H12" s="22">
        <v>3.77</v>
      </c>
      <c r="I12" s="22">
        <v>3.84</v>
      </c>
      <c r="J12" s="22">
        <v>3.83</v>
      </c>
      <c r="K12" s="22">
        <v>3.67</v>
      </c>
      <c r="L12" s="27">
        <v>3.6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4.9400000000000004</v>
      </c>
      <c r="C13" s="24">
        <v>4.96</v>
      </c>
      <c r="D13" s="24">
        <v>4.9000000000000004</v>
      </c>
      <c r="E13" s="24">
        <v>4.74</v>
      </c>
      <c r="F13" s="28">
        <v>4.7300000000000004</v>
      </c>
      <c r="G13" s="25"/>
      <c r="H13" s="24">
        <v>3.87</v>
      </c>
      <c r="I13" s="24">
        <v>3.83</v>
      </c>
      <c r="J13" s="24">
        <v>3.87</v>
      </c>
      <c r="K13" s="24">
        <v>3.69</v>
      </c>
      <c r="L13" s="28">
        <v>3.67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4.87</v>
      </c>
      <c r="C14" s="24">
        <v>4.91</v>
      </c>
      <c r="D14" s="24">
        <v>4.8600000000000003</v>
      </c>
      <c r="E14" s="24">
        <v>4.7</v>
      </c>
      <c r="F14" s="28">
        <v>4.68</v>
      </c>
      <c r="G14" s="25"/>
      <c r="H14" s="24">
        <v>3.89</v>
      </c>
      <c r="I14" s="24">
        <v>3.89</v>
      </c>
      <c r="J14" s="24">
        <v>3.79</v>
      </c>
      <c r="K14" s="24">
        <v>3.76</v>
      </c>
      <c r="L14" s="28">
        <v>3.73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4.79</v>
      </c>
      <c r="C15" s="24">
        <v>4.93</v>
      </c>
      <c r="D15" s="24">
        <v>4.8</v>
      </c>
      <c r="E15" s="24">
        <v>4.7699999999999996</v>
      </c>
      <c r="F15" s="28">
        <v>4.67</v>
      </c>
      <c r="G15" s="25"/>
      <c r="H15" s="24">
        <v>3.81</v>
      </c>
      <c r="I15" s="24">
        <v>3.82</v>
      </c>
      <c r="J15" s="24">
        <v>3.81</v>
      </c>
      <c r="K15" s="24">
        <v>3.71</v>
      </c>
      <c r="L15" s="28">
        <v>3.69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4.76</v>
      </c>
      <c r="C16" s="24">
        <v>4.88</v>
      </c>
      <c r="D16" s="24">
        <v>4.8099999999999996</v>
      </c>
      <c r="E16" s="24">
        <v>4.66</v>
      </c>
      <c r="F16" s="28">
        <v>4.55</v>
      </c>
      <c r="G16" s="25"/>
      <c r="H16" s="24">
        <v>3.7</v>
      </c>
      <c r="I16" s="24">
        <v>3.72</v>
      </c>
      <c r="J16" s="24">
        <v>3.75</v>
      </c>
      <c r="K16" s="24">
        <v>3.63</v>
      </c>
      <c r="L16" s="28">
        <v>3.58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4.88</v>
      </c>
      <c r="C17" s="24">
        <v>4.99</v>
      </c>
      <c r="D17" s="24">
        <v>4.97</v>
      </c>
      <c r="E17" s="24">
        <v>4.62</v>
      </c>
      <c r="F17" s="28">
        <v>4.5</v>
      </c>
      <c r="G17" s="25" t="s">
        <v>8</v>
      </c>
      <c r="H17" s="24">
        <v>4.2300000000000004</v>
      </c>
      <c r="I17" s="24">
        <v>4.26</v>
      </c>
      <c r="J17" s="24">
        <v>4.17</v>
      </c>
      <c r="K17" s="24">
        <v>3.83</v>
      </c>
      <c r="L17" s="28">
        <v>3.75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4.88</v>
      </c>
      <c r="C18" s="24">
        <v>4.93</v>
      </c>
      <c r="D18" s="24">
        <v>4.96</v>
      </c>
      <c r="E18" s="24">
        <v>4.68</v>
      </c>
      <c r="F18" s="28">
        <v>4.59</v>
      </c>
      <c r="G18" s="25"/>
      <c r="H18" s="24">
        <v>4.29</v>
      </c>
      <c r="I18" s="24">
        <v>4.24</v>
      </c>
      <c r="J18" s="24">
        <v>4.3</v>
      </c>
      <c r="K18" s="24">
        <v>3.88</v>
      </c>
      <c r="L18" s="28">
        <v>3.72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4.88</v>
      </c>
      <c r="C19" s="24">
        <v>5</v>
      </c>
      <c r="D19" s="24">
        <v>4.88</v>
      </c>
      <c r="E19" s="24">
        <v>4.6500000000000004</v>
      </c>
      <c r="F19" s="28">
        <v>4.55</v>
      </c>
      <c r="G19" s="25"/>
      <c r="H19" s="24">
        <v>4.18</v>
      </c>
      <c r="I19" s="24">
        <v>4.1900000000000004</v>
      </c>
      <c r="J19" s="24">
        <v>4.1399999999999997</v>
      </c>
      <c r="K19" s="24">
        <v>3.9</v>
      </c>
      <c r="L19" s="28">
        <v>3.75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4.87</v>
      </c>
      <c r="C20" s="24">
        <v>5</v>
      </c>
      <c r="D20" s="24">
        <v>4.92</v>
      </c>
      <c r="E20" s="24">
        <v>4.74</v>
      </c>
      <c r="F20" s="28">
        <v>4.62</v>
      </c>
      <c r="G20" s="25"/>
      <c r="H20" s="24">
        <v>4.24</v>
      </c>
      <c r="I20" s="24">
        <v>4.18</v>
      </c>
      <c r="J20" s="24">
        <v>4.17</v>
      </c>
      <c r="K20" s="24">
        <v>3.91</v>
      </c>
      <c r="L20" s="28">
        <v>3.86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4.9000000000000004</v>
      </c>
      <c r="C21" s="24">
        <v>4.93</v>
      </c>
      <c r="D21" s="24">
        <v>4.88</v>
      </c>
      <c r="E21" s="24">
        <v>4.6100000000000003</v>
      </c>
      <c r="F21" s="28">
        <v>4.53</v>
      </c>
      <c r="G21" s="25"/>
      <c r="H21" s="24">
        <v>4.18</v>
      </c>
      <c r="I21" s="24">
        <v>4.21</v>
      </c>
      <c r="J21" s="24">
        <v>4.1500000000000004</v>
      </c>
      <c r="K21" s="24">
        <v>3.96</v>
      </c>
      <c r="L21" s="28">
        <v>3.88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0.31359999999999921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1.2029999999999994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0.54678974358974231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0.86635802469135759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203" t="s">
        <v>36</v>
      </c>
      <c r="B31" s="203"/>
      <c r="C31" s="203"/>
      <c r="D31" s="203"/>
      <c r="E31" s="203"/>
      <c r="F31" s="203"/>
      <c r="G31" s="203" t="s">
        <v>36</v>
      </c>
      <c r="H31" s="203"/>
      <c r="I31" s="203"/>
      <c r="J31" s="203"/>
      <c r="K31" s="203"/>
      <c r="L31" s="203"/>
      <c r="M31" s="203" t="s">
        <v>36</v>
      </c>
      <c r="N31" s="203"/>
      <c r="O31" s="203"/>
      <c r="P31" s="203"/>
      <c r="Q31" s="203"/>
      <c r="R31" s="203"/>
    </row>
    <row r="32" spans="1:18" x14ac:dyDescent="0.35">
      <c r="A32" s="23" t="s">
        <v>6</v>
      </c>
      <c r="B32" s="22">
        <f>B2-B12</f>
        <v>0.25</v>
      </c>
      <c r="C32" s="22">
        <f t="shared" ref="C32:F32" si="0">C2-C12</f>
        <v>0.28000000000000025</v>
      </c>
      <c r="D32" s="22">
        <f t="shared" si="0"/>
        <v>0.30000000000000071</v>
      </c>
      <c r="E32" s="22">
        <f t="shared" si="0"/>
        <v>0.32000000000000028</v>
      </c>
      <c r="F32" s="27">
        <f t="shared" si="0"/>
        <v>0.29000000000000004</v>
      </c>
      <c r="G32" s="23" t="s">
        <v>6</v>
      </c>
      <c r="H32" s="22">
        <f>H2-H12</f>
        <v>1.35</v>
      </c>
      <c r="I32" s="22">
        <f t="shared" ref="I32:L32" si="1">I2-I12</f>
        <v>1.37</v>
      </c>
      <c r="J32" s="22">
        <f t="shared" si="1"/>
        <v>1.3499999999999996</v>
      </c>
      <c r="K32" s="22">
        <f t="shared" si="1"/>
        <v>1.3100000000000005</v>
      </c>
      <c r="L32" s="27">
        <f t="shared" si="1"/>
        <v>1.27</v>
      </c>
      <c r="M32" s="23" t="s">
        <v>6</v>
      </c>
      <c r="N32" s="22">
        <f>N2-N12</f>
        <v>0</v>
      </c>
      <c r="O32" s="22">
        <f t="shared" ref="O32:R32" si="2">O2-O12</f>
        <v>0</v>
      </c>
      <c r="P32" s="22">
        <f t="shared" si="2"/>
        <v>0</v>
      </c>
      <c r="Q32" s="22">
        <f t="shared" si="2"/>
        <v>0</v>
      </c>
      <c r="R32" s="27">
        <f t="shared" si="2"/>
        <v>0</v>
      </c>
    </row>
    <row r="33" spans="1:18" x14ac:dyDescent="0.35">
      <c r="A33" s="25"/>
      <c r="B33" s="24">
        <f t="shared" ref="B33:F41" si="3">B3-B13</f>
        <v>0.25999999999999979</v>
      </c>
      <c r="C33" s="24">
        <f t="shared" si="3"/>
        <v>0.28000000000000025</v>
      </c>
      <c r="D33" s="24">
        <f t="shared" si="3"/>
        <v>0.34999999999999964</v>
      </c>
      <c r="E33" s="24">
        <f t="shared" si="3"/>
        <v>0.29000000000000004</v>
      </c>
      <c r="F33" s="28">
        <f t="shared" si="3"/>
        <v>0.3199999999999994</v>
      </c>
      <c r="G33" s="25"/>
      <c r="H33" s="24">
        <f t="shared" ref="H33:L41" si="4">H3-H13</f>
        <v>1.29</v>
      </c>
      <c r="I33" s="24">
        <f t="shared" si="4"/>
        <v>1.3499999999999996</v>
      </c>
      <c r="J33" s="24">
        <f t="shared" si="4"/>
        <v>1.33</v>
      </c>
      <c r="K33" s="24">
        <f t="shared" si="4"/>
        <v>1.3599999999999999</v>
      </c>
      <c r="L33" s="28">
        <f t="shared" si="4"/>
        <v>1.29</v>
      </c>
      <c r="M33" s="25"/>
      <c r="N33" s="24">
        <f t="shared" ref="N33:R41" si="5">N3-N13</f>
        <v>0</v>
      </c>
      <c r="O33" s="24">
        <f t="shared" si="5"/>
        <v>0</v>
      </c>
      <c r="P33" s="24">
        <f t="shared" si="5"/>
        <v>0</v>
      </c>
      <c r="Q33" s="24">
        <f t="shared" si="5"/>
        <v>0</v>
      </c>
      <c r="R33" s="28">
        <f t="shared" si="5"/>
        <v>0</v>
      </c>
    </row>
    <row r="34" spans="1:18" x14ac:dyDescent="0.35">
      <c r="A34" s="25"/>
      <c r="B34" s="24">
        <f t="shared" si="3"/>
        <v>0.33000000000000007</v>
      </c>
      <c r="C34" s="24">
        <f t="shared" si="3"/>
        <v>0.30999999999999961</v>
      </c>
      <c r="D34" s="24">
        <f t="shared" si="3"/>
        <v>0.26999999999999957</v>
      </c>
      <c r="E34" s="24">
        <f t="shared" si="3"/>
        <v>0.29999999999999982</v>
      </c>
      <c r="F34" s="28">
        <f t="shared" si="3"/>
        <v>0.32000000000000028</v>
      </c>
      <c r="G34" s="25"/>
      <c r="H34" s="24">
        <f t="shared" si="4"/>
        <v>1.3199999999999998</v>
      </c>
      <c r="I34" s="24">
        <f t="shared" si="4"/>
        <v>1.3599999999999999</v>
      </c>
      <c r="J34" s="24">
        <f t="shared" si="4"/>
        <v>1.42</v>
      </c>
      <c r="K34" s="24">
        <f t="shared" si="4"/>
        <v>1.3500000000000005</v>
      </c>
      <c r="L34" s="28">
        <f t="shared" si="4"/>
        <v>1.3299999999999996</v>
      </c>
      <c r="M34" s="25"/>
      <c r="N34" s="24">
        <f t="shared" si="5"/>
        <v>0</v>
      </c>
      <c r="O34" s="24">
        <f t="shared" si="5"/>
        <v>0</v>
      </c>
      <c r="P34" s="24">
        <f t="shared" si="5"/>
        <v>0</v>
      </c>
      <c r="Q34" s="24">
        <f t="shared" si="5"/>
        <v>0</v>
      </c>
      <c r="R34" s="28">
        <f t="shared" si="5"/>
        <v>0</v>
      </c>
    </row>
    <row r="35" spans="1:18" x14ac:dyDescent="0.35">
      <c r="A35" s="25"/>
      <c r="B35" s="24">
        <f t="shared" si="3"/>
        <v>0.37000000000000011</v>
      </c>
      <c r="C35" s="24">
        <f t="shared" si="3"/>
        <v>0.3100000000000005</v>
      </c>
      <c r="D35" s="24">
        <f t="shared" si="3"/>
        <v>0.32000000000000028</v>
      </c>
      <c r="E35" s="24">
        <f t="shared" si="3"/>
        <v>0.26000000000000068</v>
      </c>
      <c r="F35" s="28">
        <f t="shared" si="3"/>
        <v>0.24000000000000021</v>
      </c>
      <c r="G35" s="25"/>
      <c r="H35" s="24">
        <f t="shared" si="4"/>
        <v>1.3199999999999998</v>
      </c>
      <c r="I35" s="24">
        <f t="shared" si="4"/>
        <v>1.4100000000000006</v>
      </c>
      <c r="J35" s="24">
        <f t="shared" si="4"/>
        <v>1.3400000000000003</v>
      </c>
      <c r="K35" s="24">
        <f t="shared" si="4"/>
        <v>1.3600000000000003</v>
      </c>
      <c r="L35" s="28">
        <f t="shared" si="4"/>
        <v>1.3400000000000003</v>
      </c>
      <c r="M35" s="25"/>
      <c r="N35" s="24">
        <f t="shared" si="5"/>
        <v>0</v>
      </c>
      <c r="O35" s="24">
        <f t="shared" si="5"/>
        <v>0</v>
      </c>
      <c r="P35" s="24">
        <f t="shared" si="5"/>
        <v>0</v>
      </c>
      <c r="Q35" s="24">
        <f t="shared" si="5"/>
        <v>0</v>
      </c>
      <c r="R35" s="28">
        <f t="shared" si="5"/>
        <v>0</v>
      </c>
    </row>
    <row r="36" spans="1:18" x14ac:dyDescent="0.35">
      <c r="A36" s="25"/>
      <c r="B36" s="24">
        <f t="shared" si="3"/>
        <v>0.33000000000000007</v>
      </c>
      <c r="C36" s="24">
        <f t="shared" si="3"/>
        <v>0.35000000000000053</v>
      </c>
      <c r="D36" s="24">
        <f t="shared" si="3"/>
        <v>0.33000000000000007</v>
      </c>
      <c r="E36" s="24">
        <f t="shared" si="3"/>
        <v>0.29000000000000004</v>
      </c>
      <c r="F36" s="28">
        <f t="shared" si="3"/>
        <v>0.32000000000000028</v>
      </c>
      <c r="G36" s="25"/>
      <c r="H36" s="24">
        <f t="shared" si="4"/>
        <v>1.3999999999999995</v>
      </c>
      <c r="I36" s="24">
        <f t="shared" si="4"/>
        <v>1.3900000000000001</v>
      </c>
      <c r="J36" s="24">
        <f t="shared" si="4"/>
        <v>1.3899999999999997</v>
      </c>
      <c r="K36" s="24">
        <f t="shared" si="4"/>
        <v>1.4299999999999997</v>
      </c>
      <c r="L36" s="28">
        <f t="shared" si="4"/>
        <v>1.37</v>
      </c>
      <c r="M36" s="25"/>
      <c r="N36" s="24">
        <f t="shared" si="5"/>
        <v>0</v>
      </c>
      <c r="O36" s="24">
        <f t="shared" si="5"/>
        <v>0</v>
      </c>
      <c r="P36" s="24">
        <f t="shared" si="5"/>
        <v>0</v>
      </c>
      <c r="Q36" s="24">
        <f t="shared" si="5"/>
        <v>0</v>
      </c>
      <c r="R36" s="28">
        <f t="shared" si="5"/>
        <v>0</v>
      </c>
    </row>
    <row r="37" spans="1:18" x14ac:dyDescent="0.35">
      <c r="A37" s="25" t="s">
        <v>8</v>
      </c>
      <c r="B37" s="24">
        <f t="shared" si="3"/>
        <v>0.28000000000000025</v>
      </c>
      <c r="C37" s="24">
        <f t="shared" si="3"/>
        <v>0.33999999999999986</v>
      </c>
      <c r="D37" s="24">
        <f t="shared" si="3"/>
        <v>0.28000000000000025</v>
      </c>
      <c r="E37" s="24">
        <f t="shared" si="3"/>
        <v>0.26999999999999957</v>
      </c>
      <c r="F37" s="28">
        <f t="shared" si="3"/>
        <v>0.34999999999999964</v>
      </c>
      <c r="G37" s="25" t="s">
        <v>8</v>
      </c>
      <c r="H37" s="24">
        <f t="shared" si="4"/>
        <v>1</v>
      </c>
      <c r="I37" s="24">
        <f t="shared" si="4"/>
        <v>1.0600000000000005</v>
      </c>
      <c r="J37" s="24">
        <f t="shared" si="4"/>
        <v>1.0700000000000003</v>
      </c>
      <c r="K37" s="24">
        <f t="shared" si="4"/>
        <v>1.0899999999999999</v>
      </c>
      <c r="L37" s="28">
        <f t="shared" si="4"/>
        <v>1.08</v>
      </c>
      <c r="M37" s="25" t="s">
        <v>8</v>
      </c>
      <c r="N37" s="24">
        <f t="shared" si="5"/>
        <v>0</v>
      </c>
      <c r="O37" s="24">
        <f t="shared" si="5"/>
        <v>0</v>
      </c>
      <c r="P37" s="24">
        <f t="shared" si="5"/>
        <v>0</v>
      </c>
      <c r="Q37" s="24">
        <f t="shared" si="5"/>
        <v>0</v>
      </c>
      <c r="R37" s="28">
        <f t="shared" si="5"/>
        <v>0</v>
      </c>
    </row>
    <row r="38" spans="1:18" x14ac:dyDescent="0.35">
      <c r="A38" s="25"/>
      <c r="B38" s="24">
        <f t="shared" si="3"/>
        <v>0.29000000000000004</v>
      </c>
      <c r="C38" s="24">
        <f t="shared" si="3"/>
        <v>0.28000000000000025</v>
      </c>
      <c r="D38" s="24">
        <f t="shared" si="3"/>
        <v>0.37999999999999989</v>
      </c>
      <c r="E38" s="24">
        <f t="shared" si="3"/>
        <v>0.35000000000000053</v>
      </c>
      <c r="F38" s="28">
        <f t="shared" si="3"/>
        <v>0.32000000000000028</v>
      </c>
      <c r="G38" s="25"/>
      <c r="H38" s="24">
        <f t="shared" si="4"/>
        <v>0.96999999999999975</v>
      </c>
      <c r="I38" s="24">
        <f t="shared" si="4"/>
        <v>1</v>
      </c>
      <c r="J38" s="24">
        <f t="shared" si="4"/>
        <v>1.08</v>
      </c>
      <c r="K38" s="24">
        <f t="shared" si="4"/>
        <v>1.1100000000000003</v>
      </c>
      <c r="L38" s="28">
        <f t="shared" si="4"/>
        <v>1.0799999999999996</v>
      </c>
      <c r="M38" s="25"/>
      <c r="N38" s="24">
        <f t="shared" si="5"/>
        <v>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8">
        <f t="shared" si="5"/>
        <v>0</v>
      </c>
    </row>
    <row r="39" spans="1:18" x14ac:dyDescent="0.35">
      <c r="A39" s="25"/>
      <c r="B39" s="24">
        <f t="shared" si="3"/>
        <v>0.32000000000000028</v>
      </c>
      <c r="C39" s="24">
        <f t="shared" si="3"/>
        <v>0.33999999999999986</v>
      </c>
      <c r="D39" s="24">
        <f t="shared" si="3"/>
        <v>0.37000000000000011</v>
      </c>
      <c r="E39" s="24">
        <f t="shared" si="3"/>
        <v>0.36999999999999922</v>
      </c>
      <c r="F39" s="28">
        <f t="shared" si="3"/>
        <v>0.33000000000000007</v>
      </c>
      <c r="G39" s="25"/>
      <c r="H39" s="24">
        <f t="shared" si="4"/>
        <v>1.04</v>
      </c>
      <c r="I39" s="24">
        <f t="shared" si="4"/>
        <v>1.04</v>
      </c>
      <c r="J39" s="24">
        <f t="shared" si="4"/>
        <v>1.1400000000000006</v>
      </c>
      <c r="K39" s="24">
        <f t="shared" si="4"/>
        <v>1.1400000000000001</v>
      </c>
      <c r="L39" s="28">
        <f t="shared" si="4"/>
        <v>1.0899999999999999</v>
      </c>
      <c r="M39" s="25"/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8">
        <f t="shared" si="5"/>
        <v>0</v>
      </c>
    </row>
    <row r="40" spans="1:18" x14ac:dyDescent="0.35">
      <c r="A40" s="25"/>
      <c r="B40" s="24">
        <f t="shared" si="3"/>
        <v>0.30999999999999961</v>
      </c>
      <c r="C40" s="24">
        <f t="shared" si="3"/>
        <v>0.30999999999999961</v>
      </c>
      <c r="D40" s="24">
        <f t="shared" si="3"/>
        <v>0.33999999999999986</v>
      </c>
      <c r="E40" s="24">
        <f t="shared" si="3"/>
        <v>0.30999999999999961</v>
      </c>
      <c r="F40" s="28">
        <f t="shared" si="3"/>
        <v>0.33000000000000007</v>
      </c>
      <c r="G40" s="25"/>
      <c r="H40" s="24">
        <f t="shared" si="4"/>
        <v>0.96</v>
      </c>
      <c r="I40" s="24">
        <f t="shared" si="4"/>
        <v>1.0200000000000005</v>
      </c>
      <c r="J40" s="24">
        <f t="shared" si="4"/>
        <v>1.04</v>
      </c>
      <c r="K40" s="24">
        <f t="shared" si="4"/>
        <v>1.0499999999999998</v>
      </c>
      <c r="L40" s="28">
        <f t="shared" si="4"/>
        <v>1.1099999999999999</v>
      </c>
      <c r="M40" s="25"/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8">
        <f t="shared" si="5"/>
        <v>0</v>
      </c>
    </row>
    <row r="41" spans="1:18" x14ac:dyDescent="0.35">
      <c r="A41" s="25"/>
      <c r="B41" s="24">
        <f t="shared" si="3"/>
        <v>0.29000000000000004</v>
      </c>
      <c r="C41" s="24">
        <f t="shared" si="3"/>
        <v>0.35000000000000053</v>
      </c>
      <c r="D41" s="24">
        <f t="shared" si="3"/>
        <v>0.37000000000000011</v>
      </c>
      <c r="E41" s="24">
        <f t="shared" si="3"/>
        <v>0.3199999999999994</v>
      </c>
      <c r="F41" s="28">
        <f t="shared" si="3"/>
        <v>0.29000000000000004</v>
      </c>
      <c r="G41" s="25"/>
      <c r="H41" s="24">
        <f t="shared" si="4"/>
        <v>0.99000000000000021</v>
      </c>
      <c r="I41" s="24">
        <f t="shared" si="4"/>
        <v>1.0599999999999996</v>
      </c>
      <c r="J41" s="24">
        <f t="shared" si="4"/>
        <v>1.08</v>
      </c>
      <c r="K41" s="24">
        <f t="shared" si="4"/>
        <v>1.04</v>
      </c>
      <c r="L41" s="28">
        <f t="shared" si="4"/>
        <v>1.0099999999999998</v>
      </c>
      <c r="M41" s="25"/>
      <c r="N41" s="24">
        <f t="shared" si="5"/>
        <v>0</v>
      </c>
      <c r="O41" s="24">
        <f t="shared" si="5"/>
        <v>0</v>
      </c>
      <c r="P41" s="24">
        <f t="shared" si="5"/>
        <v>0</v>
      </c>
      <c r="Q41" s="24">
        <f t="shared" si="5"/>
        <v>0</v>
      </c>
      <c r="R41" s="28">
        <f t="shared" si="5"/>
        <v>0</v>
      </c>
    </row>
    <row r="42" spans="1:18" ht="18" x14ac:dyDescent="0.35">
      <c r="A42" s="17" t="s">
        <v>37</v>
      </c>
      <c r="B42" s="17" t="s">
        <v>20</v>
      </c>
      <c r="C42" s="197" t="s">
        <v>21</v>
      </c>
      <c r="D42" s="197"/>
      <c r="E42" s="198">
        <f>(AVERAGE(B32:F36)/(0.975/E25))</f>
        <v>0.5293538461538464</v>
      </c>
      <c r="F42" s="198"/>
      <c r="G42" s="17" t="s">
        <v>37</v>
      </c>
      <c r="H42" s="17" t="s">
        <v>20</v>
      </c>
      <c r="I42" s="197" t="s">
        <v>22</v>
      </c>
      <c r="J42" s="197"/>
      <c r="K42" s="198">
        <f>(AVERAGE(H32:L36)/(1.944/K25))</f>
        <v>0.97366255144032898</v>
      </c>
      <c r="L42" s="198"/>
      <c r="M42" s="17" t="s">
        <v>37</v>
      </c>
      <c r="N42" s="17" t="s">
        <v>20</v>
      </c>
      <c r="O42" s="197" t="s">
        <v>22</v>
      </c>
      <c r="P42" s="197"/>
      <c r="Q42" s="198">
        <f>(AVERAGE(N32:R36)/(1.944/Q25))</f>
        <v>0</v>
      </c>
      <c r="R42" s="198"/>
    </row>
    <row r="43" spans="1:18" ht="18" x14ac:dyDescent="0.35">
      <c r="A43" s="17" t="s">
        <v>38</v>
      </c>
      <c r="B43" s="17" t="s">
        <v>20</v>
      </c>
      <c r="C43" s="197" t="s">
        <v>21</v>
      </c>
      <c r="D43" s="197"/>
      <c r="E43" s="198">
        <f>(AVERAGE(B37:F41)/(0.975/E25))</f>
        <v>0.5642256410256411</v>
      </c>
      <c r="F43" s="198"/>
      <c r="G43" s="17" t="s">
        <v>38</v>
      </c>
      <c r="H43" s="17" t="s">
        <v>20</v>
      </c>
      <c r="I43" s="197" t="s">
        <v>22</v>
      </c>
      <c r="J43" s="197"/>
      <c r="K43" s="198">
        <f>(AVERAGE(H37:L41)/(1.944/K25))</f>
        <v>0.75905349794238686</v>
      </c>
      <c r="L43" s="198"/>
      <c r="M43" s="17" t="s">
        <v>38</v>
      </c>
      <c r="N43" s="17" t="s">
        <v>20</v>
      </c>
      <c r="O43" s="197" t="s">
        <v>22</v>
      </c>
      <c r="P43" s="197"/>
      <c r="Q43" s="198">
        <f>(AVERAGE(N37:R41)/(1.944/Q25))</f>
        <v>0</v>
      </c>
      <c r="R43" s="198"/>
    </row>
    <row r="45" spans="1:18" x14ac:dyDescent="0.35">
      <c r="K45" s="35">
        <f>K42-K43</f>
        <v>0.21460905349794213</v>
      </c>
    </row>
  </sheetData>
  <sheetProtection selectLockedCells="1" selectUnlockedCells="1"/>
  <mergeCells count="44">
    <mergeCell ref="Q43:R43"/>
    <mergeCell ref="C43:D43"/>
    <mergeCell ref="E43:F43"/>
    <mergeCell ref="I43:J43"/>
    <mergeCell ref="K43:L43"/>
    <mergeCell ref="O43:P43"/>
    <mergeCell ref="A31:F31"/>
    <mergeCell ref="G31:L31"/>
    <mergeCell ref="M31:R31"/>
    <mergeCell ref="C42:D42"/>
    <mergeCell ref="E42:F42"/>
    <mergeCell ref="I42:J42"/>
    <mergeCell ref="K42:L42"/>
    <mergeCell ref="O42:P42"/>
    <mergeCell ref="Q42:R42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242" priority="8" operator="notBetween">
      <formula>0.2</formula>
      <formula>0.404</formula>
    </cfRule>
  </conditionalFormatting>
  <conditionalFormatting sqref="E26">
    <cfRule type="cellIs" dxfId="241" priority="9" operator="notBetween">
      <formula>0.38</formula>
      <formula>0.72</formula>
    </cfRule>
  </conditionalFormatting>
  <conditionalFormatting sqref="E42:E43">
    <cfRule type="cellIs" dxfId="240" priority="2" operator="notBetween">
      <formula>0.68</formula>
      <formula>0.82</formula>
    </cfRule>
  </conditionalFormatting>
  <conditionalFormatting sqref="K24">
    <cfRule type="cellIs" dxfId="239" priority="7" operator="notBetween">
      <formula>0.77</formula>
      <formula>0.91</formula>
    </cfRule>
  </conditionalFormatting>
  <conditionalFormatting sqref="K26">
    <cfRule type="cellIs" dxfId="238" priority="6" operator="notBetween">
      <formula>0.68</formula>
      <formula>0.82</formula>
    </cfRule>
  </conditionalFormatting>
  <conditionalFormatting sqref="K42:K43">
    <cfRule type="cellIs" dxfId="237" priority="3" operator="notBetween">
      <formula>0.68</formula>
      <formula>0.82</formula>
    </cfRule>
  </conditionalFormatting>
  <conditionalFormatting sqref="Q24">
    <cfRule type="cellIs" dxfId="236" priority="5" operator="notBetween">
      <formula>0.77</formula>
      <formula>0.91</formula>
    </cfRule>
  </conditionalFormatting>
  <conditionalFormatting sqref="Q26">
    <cfRule type="cellIs" dxfId="235" priority="4" operator="notBetween">
      <formula>0.68</formula>
      <formula>0.82</formula>
    </cfRule>
  </conditionalFormatting>
  <conditionalFormatting sqref="Q42:Q43">
    <cfRule type="cellIs" dxfId="234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9976A-0F34-4E47-903B-ED52D895F04B}">
  <dimension ref="A1:X45"/>
  <sheetViews>
    <sheetView zoomScale="115" zoomScaleNormal="115" workbookViewId="0">
      <selection activeCell="S31" sqref="S31:X43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6.25" customWidth="1"/>
    <col min="20" max="21" width="7" customWidth="1"/>
    <col min="22" max="22" width="6.125" customWidth="1"/>
    <col min="23" max="23" width="6.875" customWidth="1"/>
    <col min="24" max="24" width="7.375" customWidth="1"/>
  </cols>
  <sheetData>
    <row r="1" spans="1:24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  <c r="S1" s="204" t="s">
        <v>29</v>
      </c>
      <c r="T1" s="200"/>
      <c r="U1" s="200"/>
      <c r="V1" s="200"/>
      <c r="W1" s="200"/>
      <c r="X1" s="201"/>
    </row>
    <row r="2" spans="1:24" ht="17.25" thickTop="1" x14ac:dyDescent="0.35">
      <c r="A2" s="23" t="s">
        <v>3</v>
      </c>
      <c r="B2" s="20">
        <v>5.23</v>
      </c>
      <c r="C2" s="20">
        <v>5.19</v>
      </c>
      <c r="D2" s="20">
        <v>5.25</v>
      </c>
      <c r="E2" s="20">
        <v>5.1100000000000003</v>
      </c>
      <c r="F2" s="30">
        <v>4.99</v>
      </c>
      <c r="G2" s="23" t="s">
        <v>3</v>
      </c>
      <c r="H2" s="20">
        <v>5.12</v>
      </c>
      <c r="I2" s="20">
        <v>5.13</v>
      </c>
      <c r="J2" s="20">
        <v>5.24</v>
      </c>
      <c r="K2" s="20">
        <v>5.0199999999999996</v>
      </c>
      <c r="L2" s="30">
        <v>5</v>
      </c>
      <c r="M2" s="23" t="s">
        <v>3</v>
      </c>
      <c r="N2" s="20"/>
      <c r="O2" s="20"/>
      <c r="P2" s="20"/>
      <c r="Q2" s="20"/>
      <c r="R2" s="30"/>
      <c r="S2" s="23" t="s">
        <v>3</v>
      </c>
      <c r="T2" s="20">
        <v>5.18</v>
      </c>
      <c r="U2" s="20">
        <v>5.32</v>
      </c>
      <c r="V2" s="20">
        <v>5.21</v>
      </c>
      <c r="W2" s="20">
        <v>5.0199999999999996</v>
      </c>
      <c r="X2" s="30">
        <v>4.93</v>
      </c>
    </row>
    <row r="3" spans="1:24" x14ac:dyDescent="0.35">
      <c r="A3" s="10"/>
      <c r="B3" s="20">
        <v>5.24</v>
      </c>
      <c r="C3" s="11">
        <v>5.23</v>
      </c>
      <c r="D3" s="11">
        <v>5.23</v>
      </c>
      <c r="E3" s="11">
        <v>5.0599999999999996</v>
      </c>
      <c r="F3" s="29">
        <v>5.0199999999999996</v>
      </c>
      <c r="G3" s="25"/>
      <c r="H3" s="20">
        <v>5.15</v>
      </c>
      <c r="I3" s="11">
        <v>5.16</v>
      </c>
      <c r="J3" s="11">
        <v>5.17</v>
      </c>
      <c r="K3" s="11">
        <v>5.07</v>
      </c>
      <c r="L3" s="29">
        <v>4.96</v>
      </c>
      <c r="M3" s="25"/>
      <c r="N3" s="20"/>
      <c r="O3" s="11"/>
      <c r="P3" s="11"/>
      <c r="Q3" s="11"/>
      <c r="R3" s="29"/>
      <c r="S3" s="10"/>
      <c r="T3" s="20">
        <v>5.25</v>
      </c>
      <c r="U3" s="11">
        <v>5.22</v>
      </c>
      <c r="V3" s="11">
        <v>5.19</v>
      </c>
      <c r="W3" s="11">
        <v>5.08</v>
      </c>
      <c r="X3" s="29">
        <v>4.97</v>
      </c>
    </row>
    <row r="4" spans="1:24" x14ac:dyDescent="0.35">
      <c r="A4" s="10"/>
      <c r="B4" s="20">
        <v>5.22</v>
      </c>
      <c r="C4" s="11">
        <v>5.25</v>
      </c>
      <c r="D4" s="11">
        <v>5.2</v>
      </c>
      <c r="E4" s="11">
        <v>5.05</v>
      </c>
      <c r="F4" s="29">
        <v>4.92</v>
      </c>
      <c r="G4" s="25"/>
      <c r="H4" s="20">
        <v>5.21</v>
      </c>
      <c r="I4" s="11">
        <v>5.23</v>
      </c>
      <c r="J4" s="11">
        <v>5.28</v>
      </c>
      <c r="K4" s="11">
        <v>5.0599999999999996</v>
      </c>
      <c r="L4" s="29">
        <v>5.0199999999999996</v>
      </c>
      <c r="M4" s="25"/>
      <c r="N4" s="20"/>
      <c r="O4" s="11"/>
      <c r="P4" s="11"/>
      <c r="Q4" s="11"/>
      <c r="R4" s="29"/>
      <c r="S4" s="10"/>
      <c r="T4" s="20">
        <v>5.17</v>
      </c>
      <c r="U4" s="11">
        <v>5.19</v>
      </c>
      <c r="V4" s="11">
        <v>5.2</v>
      </c>
      <c r="W4" s="11">
        <v>5.05</v>
      </c>
      <c r="X4" s="29">
        <v>4.99</v>
      </c>
    </row>
    <row r="5" spans="1:24" x14ac:dyDescent="0.35">
      <c r="A5" s="10"/>
      <c r="B5" s="20">
        <v>5.3</v>
      </c>
      <c r="C5" s="11">
        <v>5.28</v>
      </c>
      <c r="D5" s="11">
        <v>5.23</v>
      </c>
      <c r="E5" s="11">
        <v>5.0999999999999996</v>
      </c>
      <c r="F5" s="29">
        <v>4.95</v>
      </c>
      <c r="G5" s="25"/>
      <c r="H5" s="20">
        <v>5.15</v>
      </c>
      <c r="I5" s="11">
        <v>5.23</v>
      </c>
      <c r="J5" s="11">
        <v>5.25</v>
      </c>
      <c r="K5" s="11">
        <v>5.09</v>
      </c>
      <c r="L5" s="29">
        <v>5.0199999999999996</v>
      </c>
      <c r="M5" s="25"/>
      <c r="N5" s="20"/>
      <c r="O5" s="11"/>
      <c r="P5" s="11"/>
      <c r="Q5" s="11"/>
      <c r="R5" s="29"/>
      <c r="S5" s="10"/>
      <c r="T5" s="20">
        <v>5.19</v>
      </c>
      <c r="U5" s="11">
        <v>5.23</v>
      </c>
      <c r="V5" s="11">
        <v>5.17</v>
      </c>
      <c r="W5" s="11">
        <v>5.13</v>
      </c>
      <c r="X5" s="29">
        <v>4.95</v>
      </c>
    </row>
    <row r="6" spans="1:24" x14ac:dyDescent="0.35">
      <c r="A6" s="10"/>
      <c r="B6" s="20">
        <v>5.15</v>
      </c>
      <c r="C6" s="11">
        <v>5.18</v>
      </c>
      <c r="D6" s="11">
        <v>5.17</v>
      </c>
      <c r="E6" s="11">
        <v>5.05</v>
      </c>
      <c r="F6" s="29">
        <v>5.01</v>
      </c>
      <c r="G6" s="25"/>
      <c r="H6" s="20">
        <v>5.18</v>
      </c>
      <c r="I6" s="11">
        <v>5.23</v>
      </c>
      <c r="J6" s="11">
        <v>5.15</v>
      </c>
      <c r="K6" s="11">
        <v>5.09</v>
      </c>
      <c r="L6" s="29">
        <v>5</v>
      </c>
      <c r="M6" s="25"/>
      <c r="N6" s="20"/>
      <c r="O6" s="11"/>
      <c r="P6" s="11"/>
      <c r="Q6" s="11"/>
      <c r="R6" s="29"/>
      <c r="S6" s="10"/>
      <c r="T6" s="20">
        <v>5.13</v>
      </c>
      <c r="U6" s="11">
        <v>5.25</v>
      </c>
      <c r="V6" s="11">
        <v>5.2</v>
      </c>
      <c r="W6" s="11">
        <v>5.07</v>
      </c>
      <c r="X6" s="29">
        <v>5</v>
      </c>
    </row>
    <row r="7" spans="1:24" x14ac:dyDescent="0.35">
      <c r="A7" s="25" t="s">
        <v>4</v>
      </c>
      <c r="B7" s="11">
        <v>5.2</v>
      </c>
      <c r="C7" s="11">
        <v>5.22</v>
      </c>
      <c r="D7" s="11">
        <v>5.22</v>
      </c>
      <c r="E7" s="11">
        <v>4.87</v>
      </c>
      <c r="F7" s="29">
        <v>4.6100000000000003</v>
      </c>
      <c r="G7" s="25" t="s">
        <v>4</v>
      </c>
      <c r="H7" s="11">
        <v>5.19</v>
      </c>
      <c r="I7" s="11">
        <v>5.26</v>
      </c>
      <c r="J7" s="11">
        <v>5.07</v>
      </c>
      <c r="K7" s="11">
        <v>4.9800000000000004</v>
      </c>
      <c r="L7" s="29">
        <v>4.8</v>
      </c>
      <c r="M7" s="25" t="s">
        <v>4</v>
      </c>
      <c r="N7" s="11"/>
      <c r="O7" s="11"/>
      <c r="P7" s="11"/>
      <c r="Q7" s="11"/>
      <c r="R7" s="29"/>
      <c r="S7" s="25" t="s">
        <v>4</v>
      </c>
      <c r="T7" s="11">
        <v>5.22</v>
      </c>
      <c r="U7" s="11">
        <v>5.23</v>
      </c>
      <c r="V7" s="11">
        <v>5.16</v>
      </c>
      <c r="W7" s="11">
        <v>4.95</v>
      </c>
      <c r="X7" s="29">
        <v>4.79</v>
      </c>
    </row>
    <row r="8" spans="1:24" x14ac:dyDescent="0.35">
      <c r="A8" s="31"/>
      <c r="B8" s="11">
        <v>5.28</v>
      </c>
      <c r="C8" s="11">
        <v>5.24</v>
      </c>
      <c r="D8" s="11">
        <v>5.14</v>
      </c>
      <c r="E8" s="11">
        <v>4.9000000000000004</v>
      </c>
      <c r="F8" s="29">
        <v>4.7</v>
      </c>
      <c r="G8" s="31"/>
      <c r="H8" s="11">
        <v>5.25</v>
      </c>
      <c r="I8" s="11">
        <v>5.31</v>
      </c>
      <c r="J8" s="11">
        <v>5.07</v>
      </c>
      <c r="K8" s="11">
        <v>4.84</v>
      </c>
      <c r="L8" s="29">
        <v>4.88</v>
      </c>
      <c r="M8" s="31"/>
      <c r="N8" s="11"/>
      <c r="O8" s="11"/>
      <c r="P8" s="11"/>
      <c r="Q8" s="11"/>
      <c r="R8" s="29"/>
      <c r="S8" s="31"/>
      <c r="T8" s="11">
        <v>5.0999999999999996</v>
      </c>
      <c r="U8" s="11">
        <v>5.23</v>
      </c>
      <c r="V8" s="11">
        <v>5.22</v>
      </c>
      <c r="W8" s="11">
        <v>4.91</v>
      </c>
      <c r="X8" s="29">
        <v>4.71</v>
      </c>
    </row>
    <row r="9" spans="1:24" x14ac:dyDescent="0.35">
      <c r="A9" s="10"/>
      <c r="B9" s="32">
        <v>5.23</v>
      </c>
      <c r="C9" s="32">
        <v>5.27</v>
      </c>
      <c r="D9" s="32">
        <v>5.25</v>
      </c>
      <c r="E9" s="32">
        <v>4.8899999999999997</v>
      </c>
      <c r="F9" s="34">
        <v>4.79</v>
      </c>
      <c r="G9" s="23"/>
      <c r="H9" s="32">
        <v>5.14</v>
      </c>
      <c r="I9" s="32">
        <v>5.32</v>
      </c>
      <c r="J9" s="32">
        <v>5.19</v>
      </c>
      <c r="K9" s="32">
        <v>4.9000000000000004</v>
      </c>
      <c r="L9" s="34">
        <v>4.8499999999999996</v>
      </c>
      <c r="M9" s="23"/>
      <c r="N9" s="32"/>
      <c r="O9" s="32"/>
      <c r="P9" s="32"/>
      <c r="Q9" s="32"/>
      <c r="R9" s="34"/>
      <c r="S9" s="10"/>
      <c r="T9" s="32">
        <v>5.14</v>
      </c>
      <c r="U9" s="32">
        <v>5.28</v>
      </c>
      <c r="V9" s="32">
        <v>5.21</v>
      </c>
      <c r="W9" s="32">
        <v>4.8</v>
      </c>
      <c r="X9" s="34">
        <v>4.82</v>
      </c>
    </row>
    <row r="10" spans="1:24" x14ac:dyDescent="0.35">
      <c r="A10" s="10"/>
      <c r="B10" s="11">
        <v>5.28</v>
      </c>
      <c r="C10" s="11">
        <v>5.28</v>
      </c>
      <c r="D10" s="11">
        <v>5.17</v>
      </c>
      <c r="E10" s="11">
        <v>4.92</v>
      </c>
      <c r="F10" s="29">
        <v>4.83</v>
      </c>
      <c r="G10" s="25"/>
      <c r="H10" s="11">
        <v>5.24</v>
      </c>
      <c r="I10" s="11">
        <v>5.29</v>
      </c>
      <c r="J10" s="11">
        <v>5.2</v>
      </c>
      <c r="K10" s="11">
        <v>4.91</v>
      </c>
      <c r="L10" s="29">
        <v>4.9000000000000004</v>
      </c>
      <c r="M10" s="25"/>
      <c r="N10" s="11"/>
      <c r="O10" s="11"/>
      <c r="P10" s="11"/>
      <c r="Q10" s="11"/>
      <c r="R10" s="29"/>
      <c r="S10" s="10"/>
      <c r="T10" s="11">
        <v>5.24</v>
      </c>
      <c r="U10" s="11">
        <v>5.29</v>
      </c>
      <c r="V10" s="11">
        <v>5.18</v>
      </c>
      <c r="W10" s="11">
        <v>4.82</v>
      </c>
      <c r="X10" s="29">
        <v>4.8</v>
      </c>
    </row>
    <row r="11" spans="1:24" ht="17.25" thickBot="1" x14ac:dyDescent="0.4">
      <c r="A11" s="12"/>
      <c r="B11" s="21">
        <v>5.17</v>
      </c>
      <c r="C11" s="21">
        <v>5.17</v>
      </c>
      <c r="D11" s="21">
        <v>5.12</v>
      </c>
      <c r="E11" s="21">
        <v>4.92</v>
      </c>
      <c r="F11" s="26">
        <v>4.8899999999999997</v>
      </c>
      <c r="G11" s="33"/>
      <c r="H11" s="21">
        <v>5.22</v>
      </c>
      <c r="I11" s="21">
        <v>5.26</v>
      </c>
      <c r="J11" s="21">
        <v>5.1100000000000003</v>
      </c>
      <c r="K11" s="21">
        <v>4.9400000000000004</v>
      </c>
      <c r="L11" s="26">
        <v>4.8</v>
      </c>
      <c r="M11" s="33"/>
      <c r="N11" s="21"/>
      <c r="O11" s="21"/>
      <c r="P11" s="21"/>
      <c r="Q11" s="21"/>
      <c r="R11" s="26"/>
      <c r="S11" s="12"/>
      <c r="T11" s="21">
        <v>5.18</v>
      </c>
      <c r="U11" s="21">
        <v>5.27</v>
      </c>
      <c r="V11" s="21">
        <v>5.15</v>
      </c>
      <c r="W11" s="21">
        <v>4.82</v>
      </c>
      <c r="X11" s="26">
        <v>4.7</v>
      </c>
    </row>
    <row r="12" spans="1:24" x14ac:dyDescent="0.35">
      <c r="A12" s="13" t="s">
        <v>5</v>
      </c>
      <c r="B12" s="32">
        <v>4.8</v>
      </c>
      <c r="C12" s="22">
        <v>4.83</v>
      </c>
      <c r="D12" s="22">
        <v>4.78</v>
      </c>
      <c r="E12" s="22">
        <v>4.71</v>
      </c>
      <c r="F12" s="27">
        <v>4.6100000000000003</v>
      </c>
      <c r="G12" s="23" t="s">
        <v>6</v>
      </c>
      <c r="H12" s="22">
        <v>3.77</v>
      </c>
      <c r="I12" s="22">
        <v>3.71</v>
      </c>
      <c r="J12" s="22">
        <v>3.67</v>
      </c>
      <c r="K12" s="22">
        <v>3.57</v>
      </c>
      <c r="L12" s="27">
        <v>3.58</v>
      </c>
      <c r="M12" s="23" t="s">
        <v>6</v>
      </c>
      <c r="N12" s="22"/>
      <c r="O12" s="22"/>
      <c r="P12" s="22"/>
      <c r="Q12" s="22"/>
      <c r="R12" s="27"/>
      <c r="S12" s="13" t="s">
        <v>5</v>
      </c>
      <c r="T12" s="32">
        <v>4.8499999999999996</v>
      </c>
      <c r="U12" s="22">
        <v>4.91</v>
      </c>
      <c r="V12" s="22">
        <v>4.7699999999999996</v>
      </c>
      <c r="W12" s="22">
        <v>4.72</v>
      </c>
      <c r="X12" s="27">
        <v>4.55</v>
      </c>
    </row>
    <row r="13" spans="1:24" x14ac:dyDescent="0.35">
      <c r="A13" s="14"/>
      <c r="B13" s="24">
        <v>4.83</v>
      </c>
      <c r="C13" s="24">
        <v>4.8899999999999997</v>
      </c>
      <c r="D13" s="24">
        <v>4.84</v>
      </c>
      <c r="E13" s="24">
        <v>4.7</v>
      </c>
      <c r="F13" s="28">
        <v>4.63</v>
      </c>
      <c r="G13" s="25"/>
      <c r="H13" s="24">
        <v>3.73</v>
      </c>
      <c r="I13" s="24">
        <v>3.81</v>
      </c>
      <c r="J13" s="24">
        <v>3.68</v>
      </c>
      <c r="K13" s="24">
        <v>3.6</v>
      </c>
      <c r="L13" s="28">
        <v>3.58</v>
      </c>
      <c r="M13" s="25"/>
      <c r="N13" s="24"/>
      <c r="O13" s="24"/>
      <c r="P13" s="24"/>
      <c r="Q13" s="24"/>
      <c r="R13" s="28"/>
      <c r="S13" s="14"/>
      <c r="T13" s="24">
        <v>4.79</v>
      </c>
      <c r="U13" s="24">
        <v>4.82</v>
      </c>
      <c r="V13" s="24">
        <v>4.8</v>
      </c>
      <c r="W13" s="24">
        <v>4.71</v>
      </c>
      <c r="X13" s="28">
        <v>4.57</v>
      </c>
    </row>
    <row r="14" spans="1:24" x14ac:dyDescent="0.35">
      <c r="A14" s="14"/>
      <c r="B14" s="24">
        <v>4.8099999999999996</v>
      </c>
      <c r="C14" s="24">
        <v>4.87</v>
      </c>
      <c r="D14" s="24">
        <v>4.78</v>
      </c>
      <c r="E14" s="24">
        <v>4.6500000000000004</v>
      </c>
      <c r="F14" s="28">
        <v>4.55</v>
      </c>
      <c r="G14" s="25"/>
      <c r="H14" s="24">
        <v>3.74</v>
      </c>
      <c r="I14" s="24">
        <v>3.72</v>
      </c>
      <c r="J14" s="24">
        <v>3.75</v>
      </c>
      <c r="K14" s="24">
        <v>3.62</v>
      </c>
      <c r="L14" s="28">
        <v>3.61</v>
      </c>
      <c r="M14" s="25"/>
      <c r="N14" s="24"/>
      <c r="O14" s="24"/>
      <c r="P14" s="24"/>
      <c r="Q14" s="24"/>
      <c r="R14" s="28"/>
      <c r="S14" s="14"/>
      <c r="T14" s="24">
        <v>4.78</v>
      </c>
      <c r="U14" s="24">
        <v>4.79</v>
      </c>
      <c r="V14" s="24">
        <v>4.79</v>
      </c>
      <c r="W14" s="24">
        <v>4.68</v>
      </c>
      <c r="X14" s="28">
        <v>4.59</v>
      </c>
    </row>
    <row r="15" spans="1:24" x14ac:dyDescent="0.35">
      <c r="A15" s="14"/>
      <c r="B15" s="24">
        <v>4.9000000000000004</v>
      </c>
      <c r="C15" s="24">
        <v>4.91</v>
      </c>
      <c r="D15" s="24">
        <v>4.82</v>
      </c>
      <c r="E15" s="24">
        <v>4.72</v>
      </c>
      <c r="F15" s="28">
        <v>4.5999999999999996</v>
      </c>
      <c r="G15" s="25"/>
      <c r="H15" s="24">
        <v>3.8</v>
      </c>
      <c r="I15" s="24">
        <v>3.79</v>
      </c>
      <c r="J15" s="24">
        <v>3.7</v>
      </c>
      <c r="K15" s="24">
        <v>3.55</v>
      </c>
      <c r="L15" s="28">
        <v>3.51</v>
      </c>
      <c r="M15" s="25"/>
      <c r="N15" s="24"/>
      <c r="O15" s="24"/>
      <c r="P15" s="24"/>
      <c r="Q15" s="24"/>
      <c r="R15" s="28"/>
      <c r="S15" s="14"/>
      <c r="T15" s="24">
        <v>4.82</v>
      </c>
      <c r="U15" s="24">
        <v>4.8</v>
      </c>
      <c r="V15" s="24">
        <v>4.74</v>
      </c>
      <c r="W15" s="24">
        <v>4.66</v>
      </c>
      <c r="X15" s="28">
        <v>4.59</v>
      </c>
    </row>
    <row r="16" spans="1:24" x14ac:dyDescent="0.35">
      <c r="A16" s="14"/>
      <c r="B16" s="24">
        <v>4.6900000000000004</v>
      </c>
      <c r="C16" s="24">
        <v>4.82</v>
      </c>
      <c r="D16" s="24">
        <v>4.6900000000000004</v>
      </c>
      <c r="E16" s="24">
        <v>4.6500000000000004</v>
      </c>
      <c r="F16" s="28">
        <v>4.5999999999999996</v>
      </c>
      <c r="G16" s="25"/>
      <c r="H16" s="24">
        <v>3.73</v>
      </c>
      <c r="I16" s="24">
        <v>3.72</v>
      </c>
      <c r="J16" s="24">
        <v>3.68</v>
      </c>
      <c r="K16" s="24">
        <v>3.56</v>
      </c>
      <c r="L16" s="28">
        <v>3.5</v>
      </c>
      <c r="M16" s="25"/>
      <c r="N16" s="24"/>
      <c r="O16" s="24"/>
      <c r="P16" s="24"/>
      <c r="Q16" s="24"/>
      <c r="R16" s="28"/>
      <c r="S16" s="14"/>
      <c r="T16" s="24">
        <v>4.75</v>
      </c>
      <c r="U16" s="24">
        <v>4.82</v>
      </c>
      <c r="V16" s="24">
        <v>4.79</v>
      </c>
      <c r="W16" s="24">
        <v>4.6500000000000004</v>
      </c>
      <c r="X16" s="28">
        <v>4.5999999999999996</v>
      </c>
    </row>
    <row r="17" spans="1:24" x14ac:dyDescent="0.35">
      <c r="A17" s="14" t="s">
        <v>7</v>
      </c>
      <c r="B17" s="24">
        <v>4.78</v>
      </c>
      <c r="C17" s="24">
        <v>4.84</v>
      </c>
      <c r="D17" s="24">
        <v>4.82</v>
      </c>
      <c r="E17" s="24">
        <v>4.5</v>
      </c>
      <c r="F17" s="28">
        <v>4.26</v>
      </c>
      <c r="G17" s="25" t="s">
        <v>8</v>
      </c>
      <c r="H17" s="24">
        <v>4.12</v>
      </c>
      <c r="I17" s="24">
        <v>4.13</v>
      </c>
      <c r="J17" s="24">
        <v>4.0199999999999996</v>
      </c>
      <c r="K17" s="24">
        <v>3.87</v>
      </c>
      <c r="L17" s="28">
        <v>3.64</v>
      </c>
      <c r="M17" s="25" t="s">
        <v>8</v>
      </c>
      <c r="N17" s="24"/>
      <c r="O17" s="24"/>
      <c r="P17" s="24"/>
      <c r="Q17" s="24"/>
      <c r="R17" s="28"/>
      <c r="S17" s="14" t="s">
        <v>7</v>
      </c>
      <c r="T17" s="24">
        <v>4.96</v>
      </c>
      <c r="U17" s="24">
        <v>4.87</v>
      </c>
      <c r="V17" s="24">
        <v>4.8</v>
      </c>
      <c r="W17" s="24">
        <v>4.58</v>
      </c>
      <c r="X17" s="28">
        <v>4.43</v>
      </c>
    </row>
    <row r="18" spans="1:24" x14ac:dyDescent="0.35">
      <c r="A18" s="14"/>
      <c r="B18" s="24">
        <v>4.83</v>
      </c>
      <c r="C18" s="24">
        <v>4.9000000000000004</v>
      </c>
      <c r="D18" s="24">
        <v>4.79</v>
      </c>
      <c r="E18" s="24">
        <v>4.58</v>
      </c>
      <c r="F18" s="28">
        <v>4.28</v>
      </c>
      <c r="G18" s="25"/>
      <c r="H18" s="24">
        <v>4.0599999999999996</v>
      </c>
      <c r="I18" s="24">
        <v>4.1500000000000004</v>
      </c>
      <c r="J18" s="24">
        <v>3.98</v>
      </c>
      <c r="K18" s="24">
        <v>3.72</v>
      </c>
      <c r="L18" s="28">
        <v>3.69</v>
      </c>
      <c r="M18" s="25"/>
      <c r="N18" s="24"/>
      <c r="O18" s="24"/>
      <c r="P18" s="24"/>
      <c r="Q18" s="24"/>
      <c r="R18" s="28"/>
      <c r="S18" s="14"/>
      <c r="T18" s="24">
        <v>4.83</v>
      </c>
      <c r="U18" s="24">
        <v>4.93</v>
      </c>
      <c r="V18" s="24">
        <v>4.9400000000000004</v>
      </c>
      <c r="W18" s="24">
        <v>4.58</v>
      </c>
      <c r="X18" s="28">
        <v>4.38</v>
      </c>
    </row>
    <row r="19" spans="1:24" x14ac:dyDescent="0.35">
      <c r="A19" s="14"/>
      <c r="B19" s="24">
        <v>4.84</v>
      </c>
      <c r="C19" s="24">
        <v>4.8899999999999997</v>
      </c>
      <c r="D19" s="24">
        <v>4.9000000000000004</v>
      </c>
      <c r="E19" s="24">
        <v>4.54</v>
      </c>
      <c r="F19" s="28">
        <v>4.47</v>
      </c>
      <c r="G19" s="25"/>
      <c r="H19" s="24">
        <v>4.07</v>
      </c>
      <c r="I19" s="24">
        <v>4.18</v>
      </c>
      <c r="J19" s="24">
        <v>4.01</v>
      </c>
      <c r="K19" s="24">
        <v>3.75</v>
      </c>
      <c r="L19" s="28">
        <v>3.73</v>
      </c>
      <c r="M19" s="25"/>
      <c r="N19" s="24"/>
      <c r="O19" s="24"/>
      <c r="P19" s="24"/>
      <c r="Q19" s="24"/>
      <c r="R19" s="28"/>
      <c r="S19" s="14"/>
      <c r="T19" s="24">
        <v>4.8</v>
      </c>
      <c r="U19" s="24">
        <v>4.8899999999999997</v>
      </c>
      <c r="V19" s="24">
        <v>4.8899999999999997</v>
      </c>
      <c r="W19" s="24">
        <v>4.45</v>
      </c>
      <c r="X19" s="28">
        <v>4.42</v>
      </c>
    </row>
    <row r="20" spans="1:24" x14ac:dyDescent="0.35">
      <c r="A20" s="14"/>
      <c r="B20" s="24">
        <v>4.91</v>
      </c>
      <c r="C20" s="24">
        <v>4.88</v>
      </c>
      <c r="D20" s="24">
        <v>4.74</v>
      </c>
      <c r="E20" s="24">
        <v>4.51</v>
      </c>
      <c r="F20" s="28">
        <v>4.42</v>
      </c>
      <c r="G20" s="25"/>
      <c r="H20" s="24">
        <v>4.0999999999999996</v>
      </c>
      <c r="I20" s="24">
        <v>4.1100000000000003</v>
      </c>
      <c r="J20" s="24">
        <v>4.0199999999999996</v>
      </c>
      <c r="K20" s="24">
        <v>3.78</v>
      </c>
      <c r="L20" s="28">
        <v>3.69</v>
      </c>
      <c r="M20" s="25"/>
      <c r="N20" s="24"/>
      <c r="O20" s="24"/>
      <c r="P20" s="24"/>
      <c r="Q20" s="24"/>
      <c r="R20" s="28"/>
      <c r="S20" s="14"/>
      <c r="T20" s="24">
        <v>4.8600000000000003</v>
      </c>
      <c r="U20" s="24">
        <v>4.93</v>
      </c>
      <c r="V20" s="24">
        <v>4.83</v>
      </c>
      <c r="W20" s="24">
        <v>4.5199999999999996</v>
      </c>
      <c r="X20" s="28">
        <v>4.4400000000000004</v>
      </c>
    </row>
    <row r="21" spans="1:24" x14ac:dyDescent="0.35">
      <c r="A21" s="14"/>
      <c r="B21" s="24">
        <v>4.82</v>
      </c>
      <c r="C21" s="24">
        <v>4.8099999999999996</v>
      </c>
      <c r="D21" s="24">
        <v>4.68</v>
      </c>
      <c r="E21" s="24">
        <v>4.53</v>
      </c>
      <c r="F21" s="28">
        <v>4.46</v>
      </c>
      <c r="G21" s="25"/>
      <c r="H21" s="24">
        <v>4.1100000000000003</v>
      </c>
      <c r="I21" s="24">
        <v>4.1100000000000003</v>
      </c>
      <c r="J21" s="24">
        <v>3.94</v>
      </c>
      <c r="K21" s="24">
        <v>3.74</v>
      </c>
      <c r="L21" s="28">
        <v>3.65</v>
      </c>
      <c r="M21" s="25"/>
      <c r="N21" s="24"/>
      <c r="O21" s="24"/>
      <c r="P21" s="24"/>
      <c r="Q21" s="24"/>
      <c r="R21" s="28"/>
      <c r="S21" s="14"/>
      <c r="T21" s="24">
        <v>4.84</v>
      </c>
      <c r="U21" s="24">
        <v>4.91</v>
      </c>
      <c r="V21" s="24">
        <v>4.84</v>
      </c>
      <c r="W21" s="24">
        <v>4.4400000000000004</v>
      </c>
      <c r="X21" s="28">
        <v>4.32</v>
      </c>
    </row>
    <row r="22" spans="1:24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spans="1:24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  <c r="S23" s="16" t="s">
        <v>9</v>
      </c>
      <c r="T23" s="16" t="s">
        <v>10</v>
      </c>
      <c r="U23" s="190" t="s">
        <v>11</v>
      </c>
      <c r="V23" s="190"/>
      <c r="W23" s="191" t="s">
        <v>12</v>
      </c>
      <c r="X23" s="191"/>
    </row>
    <row r="24" spans="1:24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0.39019999999999921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1.3015999999999983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  <c r="S24" s="17" t="s">
        <v>13</v>
      </c>
      <c r="T24" s="17" t="s">
        <v>14</v>
      </c>
      <c r="U24" s="180" t="s">
        <v>15</v>
      </c>
      <c r="V24" s="180"/>
      <c r="W24" s="193">
        <f>AVERAGE(T2:X11)-AVERAGE(T12:X21)</f>
        <v>0.3697999999999988</v>
      </c>
      <c r="X24" s="193"/>
    </row>
    <row r="25" spans="1:24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  <c r="S25" s="18" t="s">
        <v>17</v>
      </c>
      <c r="T25" s="18" t="s">
        <v>18</v>
      </c>
      <c r="U25" s="174" t="str">
        <f>"--"</f>
        <v>--</v>
      </c>
      <c r="V25" s="174"/>
      <c r="W25" s="192">
        <v>1.7</v>
      </c>
      <c r="X25" s="192"/>
    </row>
    <row r="26" spans="1:24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0.68034871794871665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0.93736625514403171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  <c r="S26" s="17" t="s">
        <v>19</v>
      </c>
      <c r="T26" s="17" t="s">
        <v>20</v>
      </c>
      <c r="U26" s="197" t="s">
        <v>21</v>
      </c>
      <c r="V26" s="197"/>
      <c r="W26" s="198">
        <f>(W24/(0.975/W25))</f>
        <v>0.64477948717948508</v>
      </c>
      <c r="X26" s="198"/>
    </row>
    <row r="27" spans="1:24" ht="18" x14ac:dyDescent="0.35">
      <c r="A27" s="17"/>
      <c r="B27" s="17"/>
      <c r="C27" s="17"/>
      <c r="D27" s="17"/>
      <c r="E27" s="17"/>
      <c r="F27" s="17"/>
      <c r="S27" s="17"/>
      <c r="T27" s="17"/>
      <c r="U27" s="17"/>
      <c r="V27" s="17"/>
      <c r="W27" s="17"/>
      <c r="X27" s="17"/>
    </row>
    <row r="28" spans="1:24" ht="18" x14ac:dyDescent="0.35">
      <c r="A28" s="17"/>
      <c r="B28" s="17"/>
      <c r="C28" s="17"/>
      <c r="D28" s="17"/>
      <c r="E28" s="17"/>
      <c r="F28" s="17"/>
      <c r="S28" s="17"/>
      <c r="T28" s="17"/>
      <c r="U28" s="17"/>
      <c r="V28" s="17"/>
      <c r="W28" s="17"/>
      <c r="X28" s="17"/>
    </row>
    <row r="29" spans="1:24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  <c r="S29" s="190" t="s">
        <v>23</v>
      </c>
      <c r="T29" s="190"/>
      <c r="U29" s="202">
        <f ca="1">TODAY()</f>
        <v>46251</v>
      </c>
      <c r="V29" s="202"/>
      <c r="W29" s="202"/>
      <c r="X29" s="202"/>
    </row>
    <row r="30" spans="1:24" x14ac:dyDescent="0.35">
      <c r="A30" s="19"/>
      <c r="B30" s="19"/>
      <c r="C30" s="19"/>
      <c r="D30" s="19"/>
      <c r="E30" s="19"/>
      <c r="F30" s="19"/>
    </row>
    <row r="31" spans="1:24" x14ac:dyDescent="0.35">
      <c r="A31" s="203" t="s">
        <v>36</v>
      </c>
      <c r="B31" s="203"/>
      <c r="C31" s="203"/>
      <c r="D31" s="203"/>
      <c r="E31" s="203"/>
      <c r="F31" s="203"/>
      <c r="G31" s="203" t="s">
        <v>36</v>
      </c>
      <c r="H31" s="203"/>
      <c r="I31" s="203"/>
      <c r="J31" s="203"/>
      <c r="K31" s="203"/>
      <c r="L31" s="203"/>
      <c r="M31" s="203" t="s">
        <v>36</v>
      </c>
      <c r="N31" s="203"/>
      <c r="O31" s="203"/>
      <c r="P31" s="203"/>
      <c r="Q31" s="203"/>
      <c r="R31" s="203"/>
      <c r="S31" s="203" t="s">
        <v>36</v>
      </c>
      <c r="T31" s="203"/>
      <c r="U31" s="203"/>
      <c r="V31" s="203"/>
      <c r="W31" s="203"/>
      <c r="X31" s="203"/>
    </row>
    <row r="32" spans="1:24" x14ac:dyDescent="0.35">
      <c r="A32" s="23" t="s">
        <v>6</v>
      </c>
      <c r="B32" s="22">
        <f>B2-B12</f>
        <v>0.4300000000000006</v>
      </c>
      <c r="C32" s="22">
        <f t="shared" ref="C32:F32" si="0">C2-C12</f>
        <v>0.36000000000000032</v>
      </c>
      <c r="D32" s="22">
        <f t="shared" si="0"/>
        <v>0.46999999999999975</v>
      </c>
      <c r="E32" s="22">
        <f t="shared" si="0"/>
        <v>0.40000000000000036</v>
      </c>
      <c r="F32" s="27">
        <f t="shared" si="0"/>
        <v>0.37999999999999989</v>
      </c>
      <c r="G32" s="23" t="s">
        <v>6</v>
      </c>
      <c r="H32" s="22">
        <f>H2-H12</f>
        <v>1.35</v>
      </c>
      <c r="I32" s="22">
        <f t="shared" ref="I32:L32" si="1">I2-I12</f>
        <v>1.42</v>
      </c>
      <c r="J32" s="22">
        <f t="shared" si="1"/>
        <v>1.5700000000000003</v>
      </c>
      <c r="K32" s="22">
        <f t="shared" si="1"/>
        <v>1.4499999999999997</v>
      </c>
      <c r="L32" s="27">
        <f t="shared" si="1"/>
        <v>1.42</v>
      </c>
      <c r="M32" s="23" t="s">
        <v>6</v>
      </c>
      <c r="N32" s="22">
        <f>N2-N12</f>
        <v>0</v>
      </c>
      <c r="O32" s="22">
        <f t="shared" ref="O32:R32" si="2">O2-O12</f>
        <v>0</v>
      </c>
      <c r="P32" s="22">
        <f t="shared" si="2"/>
        <v>0</v>
      </c>
      <c r="Q32" s="22">
        <f t="shared" si="2"/>
        <v>0</v>
      </c>
      <c r="R32" s="27">
        <f t="shared" si="2"/>
        <v>0</v>
      </c>
      <c r="S32" s="23" t="s">
        <v>6</v>
      </c>
      <c r="T32" s="22">
        <f>T2-T12</f>
        <v>0.33000000000000007</v>
      </c>
      <c r="U32" s="22">
        <f t="shared" ref="U32:X32" si="3">U2-U12</f>
        <v>0.41000000000000014</v>
      </c>
      <c r="V32" s="22">
        <f t="shared" si="3"/>
        <v>0.44000000000000039</v>
      </c>
      <c r="W32" s="22">
        <f t="shared" si="3"/>
        <v>0.29999999999999982</v>
      </c>
      <c r="X32" s="27">
        <f t="shared" si="3"/>
        <v>0.37999999999999989</v>
      </c>
    </row>
    <row r="33" spans="1:24" x14ac:dyDescent="0.35">
      <c r="A33" s="25"/>
      <c r="B33" s="24">
        <f t="shared" ref="B33:F41" si="4">B3-B13</f>
        <v>0.41000000000000014</v>
      </c>
      <c r="C33" s="24">
        <f t="shared" si="4"/>
        <v>0.34000000000000075</v>
      </c>
      <c r="D33" s="24">
        <f t="shared" si="4"/>
        <v>0.39000000000000057</v>
      </c>
      <c r="E33" s="24">
        <f t="shared" si="4"/>
        <v>0.35999999999999943</v>
      </c>
      <c r="F33" s="28">
        <f t="shared" si="4"/>
        <v>0.38999999999999968</v>
      </c>
      <c r="G33" s="25"/>
      <c r="H33" s="24">
        <f t="shared" ref="H33:L41" si="5">H3-H13</f>
        <v>1.4200000000000004</v>
      </c>
      <c r="I33" s="24">
        <f t="shared" si="5"/>
        <v>1.35</v>
      </c>
      <c r="J33" s="24">
        <f t="shared" si="5"/>
        <v>1.4899999999999998</v>
      </c>
      <c r="K33" s="24">
        <f t="shared" si="5"/>
        <v>1.4700000000000002</v>
      </c>
      <c r="L33" s="28">
        <f t="shared" si="5"/>
        <v>1.38</v>
      </c>
      <c r="M33" s="25"/>
      <c r="N33" s="24">
        <f t="shared" ref="N33:R41" si="6">N3-N13</f>
        <v>0</v>
      </c>
      <c r="O33" s="24">
        <f t="shared" si="6"/>
        <v>0</v>
      </c>
      <c r="P33" s="24">
        <f t="shared" si="6"/>
        <v>0</v>
      </c>
      <c r="Q33" s="24">
        <f t="shared" si="6"/>
        <v>0</v>
      </c>
      <c r="R33" s="28">
        <f t="shared" si="6"/>
        <v>0</v>
      </c>
      <c r="S33" s="25"/>
      <c r="T33" s="24">
        <f t="shared" ref="T33:X33" si="7">T3-T13</f>
        <v>0.45999999999999996</v>
      </c>
      <c r="U33" s="24">
        <f t="shared" si="7"/>
        <v>0.39999999999999947</v>
      </c>
      <c r="V33" s="24">
        <f t="shared" si="7"/>
        <v>0.39000000000000057</v>
      </c>
      <c r="W33" s="24">
        <f t="shared" si="7"/>
        <v>0.37000000000000011</v>
      </c>
      <c r="X33" s="28">
        <f t="shared" si="7"/>
        <v>0.39999999999999947</v>
      </c>
    </row>
    <row r="34" spans="1:24" x14ac:dyDescent="0.35">
      <c r="A34" s="25"/>
      <c r="B34" s="24">
        <f t="shared" si="4"/>
        <v>0.41000000000000014</v>
      </c>
      <c r="C34" s="24">
        <f t="shared" si="4"/>
        <v>0.37999999999999989</v>
      </c>
      <c r="D34" s="24">
        <f t="shared" si="4"/>
        <v>0.41999999999999993</v>
      </c>
      <c r="E34" s="24">
        <f t="shared" si="4"/>
        <v>0.39999999999999947</v>
      </c>
      <c r="F34" s="28">
        <f t="shared" si="4"/>
        <v>0.37000000000000011</v>
      </c>
      <c r="G34" s="25"/>
      <c r="H34" s="24">
        <f t="shared" si="5"/>
        <v>1.4699999999999998</v>
      </c>
      <c r="I34" s="24">
        <f t="shared" si="5"/>
        <v>1.5100000000000002</v>
      </c>
      <c r="J34" s="24">
        <f t="shared" si="5"/>
        <v>1.5300000000000002</v>
      </c>
      <c r="K34" s="24">
        <f t="shared" si="5"/>
        <v>1.4399999999999995</v>
      </c>
      <c r="L34" s="28">
        <f t="shared" si="5"/>
        <v>1.4099999999999997</v>
      </c>
      <c r="M34" s="25"/>
      <c r="N34" s="24">
        <f t="shared" si="6"/>
        <v>0</v>
      </c>
      <c r="O34" s="24">
        <f t="shared" si="6"/>
        <v>0</v>
      </c>
      <c r="P34" s="24">
        <f t="shared" si="6"/>
        <v>0</v>
      </c>
      <c r="Q34" s="24">
        <f t="shared" si="6"/>
        <v>0</v>
      </c>
      <c r="R34" s="28">
        <f t="shared" si="6"/>
        <v>0</v>
      </c>
      <c r="S34" s="25"/>
      <c r="T34" s="24">
        <f t="shared" ref="T34:X34" si="8">T4-T14</f>
        <v>0.38999999999999968</v>
      </c>
      <c r="U34" s="24">
        <f t="shared" si="8"/>
        <v>0.40000000000000036</v>
      </c>
      <c r="V34" s="24">
        <f t="shared" si="8"/>
        <v>0.41000000000000014</v>
      </c>
      <c r="W34" s="24">
        <f t="shared" si="8"/>
        <v>0.37000000000000011</v>
      </c>
      <c r="X34" s="28">
        <f t="shared" si="8"/>
        <v>0.40000000000000036</v>
      </c>
    </row>
    <row r="35" spans="1:24" x14ac:dyDescent="0.35">
      <c r="A35" s="25"/>
      <c r="B35" s="24">
        <f t="shared" si="4"/>
        <v>0.39999999999999947</v>
      </c>
      <c r="C35" s="24">
        <f t="shared" si="4"/>
        <v>0.37000000000000011</v>
      </c>
      <c r="D35" s="24">
        <f t="shared" si="4"/>
        <v>0.41000000000000014</v>
      </c>
      <c r="E35" s="24">
        <f t="shared" si="4"/>
        <v>0.37999999999999989</v>
      </c>
      <c r="F35" s="28">
        <f t="shared" si="4"/>
        <v>0.35000000000000053</v>
      </c>
      <c r="G35" s="25"/>
      <c r="H35" s="24">
        <f t="shared" si="5"/>
        <v>1.3500000000000005</v>
      </c>
      <c r="I35" s="24">
        <f t="shared" si="5"/>
        <v>1.4400000000000004</v>
      </c>
      <c r="J35" s="24">
        <f t="shared" si="5"/>
        <v>1.5499999999999998</v>
      </c>
      <c r="K35" s="24">
        <f t="shared" si="5"/>
        <v>1.54</v>
      </c>
      <c r="L35" s="28">
        <f t="shared" si="5"/>
        <v>1.5099999999999998</v>
      </c>
      <c r="M35" s="25"/>
      <c r="N35" s="24">
        <f t="shared" si="6"/>
        <v>0</v>
      </c>
      <c r="O35" s="24">
        <f t="shared" si="6"/>
        <v>0</v>
      </c>
      <c r="P35" s="24">
        <f t="shared" si="6"/>
        <v>0</v>
      </c>
      <c r="Q35" s="24">
        <f t="shared" si="6"/>
        <v>0</v>
      </c>
      <c r="R35" s="28">
        <f t="shared" si="6"/>
        <v>0</v>
      </c>
      <c r="S35" s="25"/>
      <c r="T35" s="24">
        <f t="shared" ref="T35:X35" si="9">T5-T15</f>
        <v>0.37000000000000011</v>
      </c>
      <c r="U35" s="24">
        <f t="shared" si="9"/>
        <v>0.4300000000000006</v>
      </c>
      <c r="V35" s="24">
        <f t="shared" si="9"/>
        <v>0.42999999999999972</v>
      </c>
      <c r="W35" s="24">
        <f t="shared" si="9"/>
        <v>0.46999999999999975</v>
      </c>
      <c r="X35" s="28">
        <f t="shared" si="9"/>
        <v>0.36000000000000032</v>
      </c>
    </row>
    <row r="36" spans="1:24" x14ac:dyDescent="0.35">
      <c r="A36" s="25"/>
      <c r="B36" s="24">
        <f t="shared" si="4"/>
        <v>0.45999999999999996</v>
      </c>
      <c r="C36" s="24">
        <f t="shared" si="4"/>
        <v>0.35999999999999943</v>
      </c>
      <c r="D36" s="24">
        <f t="shared" si="4"/>
        <v>0.47999999999999954</v>
      </c>
      <c r="E36" s="24">
        <f t="shared" si="4"/>
        <v>0.39999999999999947</v>
      </c>
      <c r="F36" s="28">
        <f t="shared" si="4"/>
        <v>0.41000000000000014</v>
      </c>
      <c r="G36" s="25"/>
      <c r="H36" s="24">
        <f t="shared" si="5"/>
        <v>1.4499999999999997</v>
      </c>
      <c r="I36" s="24">
        <f t="shared" si="5"/>
        <v>1.5100000000000002</v>
      </c>
      <c r="J36" s="24">
        <f t="shared" si="5"/>
        <v>1.4700000000000002</v>
      </c>
      <c r="K36" s="24">
        <f t="shared" si="5"/>
        <v>1.5299999999999998</v>
      </c>
      <c r="L36" s="28">
        <f t="shared" si="5"/>
        <v>1.5</v>
      </c>
      <c r="M36" s="25"/>
      <c r="N36" s="24">
        <f t="shared" si="6"/>
        <v>0</v>
      </c>
      <c r="O36" s="24">
        <f t="shared" si="6"/>
        <v>0</v>
      </c>
      <c r="P36" s="24">
        <f t="shared" si="6"/>
        <v>0</v>
      </c>
      <c r="Q36" s="24">
        <f t="shared" si="6"/>
        <v>0</v>
      </c>
      <c r="R36" s="28">
        <f t="shared" si="6"/>
        <v>0</v>
      </c>
      <c r="S36" s="25"/>
      <c r="T36" s="24">
        <f t="shared" ref="T36:X36" si="10">T6-T16</f>
        <v>0.37999999999999989</v>
      </c>
      <c r="U36" s="24">
        <f t="shared" si="10"/>
        <v>0.42999999999999972</v>
      </c>
      <c r="V36" s="24">
        <f t="shared" si="10"/>
        <v>0.41000000000000014</v>
      </c>
      <c r="W36" s="24">
        <f t="shared" si="10"/>
        <v>0.41999999999999993</v>
      </c>
      <c r="X36" s="28">
        <f t="shared" si="10"/>
        <v>0.40000000000000036</v>
      </c>
    </row>
    <row r="37" spans="1:24" x14ac:dyDescent="0.35">
      <c r="A37" s="25" t="s">
        <v>8</v>
      </c>
      <c r="B37" s="24">
        <f t="shared" si="4"/>
        <v>0.41999999999999993</v>
      </c>
      <c r="C37" s="24">
        <f t="shared" si="4"/>
        <v>0.37999999999999989</v>
      </c>
      <c r="D37" s="24">
        <f t="shared" si="4"/>
        <v>0.39999999999999947</v>
      </c>
      <c r="E37" s="24">
        <f t="shared" si="4"/>
        <v>0.37000000000000011</v>
      </c>
      <c r="F37" s="28">
        <f t="shared" si="4"/>
        <v>0.35000000000000053</v>
      </c>
      <c r="G37" s="25" t="s">
        <v>8</v>
      </c>
      <c r="H37" s="24">
        <f t="shared" si="5"/>
        <v>1.0700000000000003</v>
      </c>
      <c r="I37" s="24">
        <f t="shared" si="5"/>
        <v>1.1299999999999999</v>
      </c>
      <c r="J37" s="24">
        <f t="shared" si="5"/>
        <v>1.0500000000000007</v>
      </c>
      <c r="K37" s="24">
        <f t="shared" si="5"/>
        <v>1.1100000000000003</v>
      </c>
      <c r="L37" s="28">
        <f t="shared" si="5"/>
        <v>1.1599999999999997</v>
      </c>
      <c r="M37" s="25" t="s">
        <v>8</v>
      </c>
      <c r="N37" s="24">
        <f t="shared" si="6"/>
        <v>0</v>
      </c>
      <c r="O37" s="24">
        <f t="shared" si="6"/>
        <v>0</v>
      </c>
      <c r="P37" s="24">
        <f t="shared" si="6"/>
        <v>0</v>
      </c>
      <c r="Q37" s="24">
        <f t="shared" si="6"/>
        <v>0</v>
      </c>
      <c r="R37" s="28">
        <f t="shared" si="6"/>
        <v>0</v>
      </c>
      <c r="S37" s="25" t="s">
        <v>8</v>
      </c>
      <c r="T37" s="24">
        <f t="shared" ref="T37:X37" si="11">T7-T17</f>
        <v>0.25999999999999979</v>
      </c>
      <c r="U37" s="24">
        <f t="shared" si="11"/>
        <v>0.36000000000000032</v>
      </c>
      <c r="V37" s="24">
        <f t="shared" si="11"/>
        <v>0.36000000000000032</v>
      </c>
      <c r="W37" s="24">
        <f t="shared" si="11"/>
        <v>0.37000000000000011</v>
      </c>
      <c r="X37" s="28">
        <f t="shared" si="11"/>
        <v>0.36000000000000032</v>
      </c>
    </row>
    <row r="38" spans="1:24" x14ac:dyDescent="0.35">
      <c r="A38" s="25"/>
      <c r="B38" s="24">
        <f t="shared" si="4"/>
        <v>0.45000000000000018</v>
      </c>
      <c r="C38" s="24">
        <f t="shared" si="4"/>
        <v>0.33999999999999986</v>
      </c>
      <c r="D38" s="24">
        <f t="shared" si="4"/>
        <v>0.34999999999999964</v>
      </c>
      <c r="E38" s="24">
        <f t="shared" si="4"/>
        <v>0.32000000000000028</v>
      </c>
      <c r="F38" s="28">
        <f t="shared" si="4"/>
        <v>0.41999999999999993</v>
      </c>
      <c r="G38" s="25"/>
      <c r="H38" s="24">
        <f t="shared" si="5"/>
        <v>1.1900000000000004</v>
      </c>
      <c r="I38" s="24">
        <f t="shared" si="5"/>
        <v>1.1599999999999993</v>
      </c>
      <c r="J38" s="24">
        <f t="shared" si="5"/>
        <v>1.0900000000000003</v>
      </c>
      <c r="K38" s="24">
        <f t="shared" si="5"/>
        <v>1.1199999999999997</v>
      </c>
      <c r="L38" s="28">
        <f t="shared" si="5"/>
        <v>1.19</v>
      </c>
      <c r="M38" s="25"/>
      <c r="N38" s="24">
        <f t="shared" si="6"/>
        <v>0</v>
      </c>
      <c r="O38" s="24">
        <f t="shared" si="6"/>
        <v>0</v>
      </c>
      <c r="P38" s="24">
        <f t="shared" si="6"/>
        <v>0</v>
      </c>
      <c r="Q38" s="24">
        <f t="shared" si="6"/>
        <v>0</v>
      </c>
      <c r="R38" s="28">
        <f t="shared" si="6"/>
        <v>0</v>
      </c>
      <c r="S38" s="25"/>
      <c r="T38" s="24">
        <f t="shared" ref="T38:X38" si="12">T8-T18</f>
        <v>0.26999999999999957</v>
      </c>
      <c r="U38" s="24">
        <f t="shared" si="12"/>
        <v>0.30000000000000071</v>
      </c>
      <c r="V38" s="24">
        <f t="shared" si="12"/>
        <v>0.27999999999999936</v>
      </c>
      <c r="W38" s="24">
        <f t="shared" si="12"/>
        <v>0.33000000000000007</v>
      </c>
      <c r="X38" s="28">
        <f t="shared" si="12"/>
        <v>0.33000000000000007</v>
      </c>
    </row>
    <row r="39" spans="1:24" x14ac:dyDescent="0.35">
      <c r="A39" s="25"/>
      <c r="B39" s="24">
        <f t="shared" si="4"/>
        <v>0.39000000000000057</v>
      </c>
      <c r="C39" s="24">
        <f t="shared" si="4"/>
        <v>0.37999999999999989</v>
      </c>
      <c r="D39" s="24">
        <f t="shared" si="4"/>
        <v>0.34999999999999964</v>
      </c>
      <c r="E39" s="24">
        <f t="shared" si="4"/>
        <v>0.34999999999999964</v>
      </c>
      <c r="F39" s="28">
        <f t="shared" si="4"/>
        <v>0.32000000000000028</v>
      </c>
      <c r="G39" s="25"/>
      <c r="H39" s="24">
        <f t="shared" si="5"/>
        <v>1.0699999999999994</v>
      </c>
      <c r="I39" s="24">
        <f t="shared" si="5"/>
        <v>1.1400000000000006</v>
      </c>
      <c r="J39" s="24">
        <f t="shared" si="5"/>
        <v>1.1800000000000006</v>
      </c>
      <c r="K39" s="24">
        <f t="shared" si="5"/>
        <v>1.1500000000000004</v>
      </c>
      <c r="L39" s="28">
        <f t="shared" si="5"/>
        <v>1.1199999999999997</v>
      </c>
      <c r="M39" s="25"/>
      <c r="N39" s="24">
        <f t="shared" si="6"/>
        <v>0</v>
      </c>
      <c r="O39" s="24">
        <f t="shared" si="6"/>
        <v>0</v>
      </c>
      <c r="P39" s="24">
        <f t="shared" si="6"/>
        <v>0</v>
      </c>
      <c r="Q39" s="24">
        <f t="shared" si="6"/>
        <v>0</v>
      </c>
      <c r="R39" s="28">
        <f t="shared" si="6"/>
        <v>0</v>
      </c>
      <c r="S39" s="25"/>
      <c r="T39" s="24">
        <f t="shared" ref="T39:X39" si="13">T9-T19</f>
        <v>0.33999999999999986</v>
      </c>
      <c r="U39" s="24">
        <f t="shared" si="13"/>
        <v>0.39000000000000057</v>
      </c>
      <c r="V39" s="24">
        <f t="shared" si="13"/>
        <v>0.32000000000000028</v>
      </c>
      <c r="W39" s="24">
        <f t="shared" si="13"/>
        <v>0.34999999999999964</v>
      </c>
      <c r="X39" s="28">
        <f t="shared" si="13"/>
        <v>0.40000000000000036</v>
      </c>
    </row>
    <row r="40" spans="1:24" x14ac:dyDescent="0.35">
      <c r="A40" s="25"/>
      <c r="B40" s="24">
        <f t="shared" si="4"/>
        <v>0.37000000000000011</v>
      </c>
      <c r="C40" s="24">
        <f t="shared" si="4"/>
        <v>0.40000000000000036</v>
      </c>
      <c r="D40" s="24">
        <f t="shared" si="4"/>
        <v>0.42999999999999972</v>
      </c>
      <c r="E40" s="24">
        <f t="shared" si="4"/>
        <v>0.41000000000000014</v>
      </c>
      <c r="F40" s="28">
        <f t="shared" si="4"/>
        <v>0.41000000000000014</v>
      </c>
      <c r="G40" s="25"/>
      <c r="H40" s="24">
        <f t="shared" si="5"/>
        <v>1.1400000000000006</v>
      </c>
      <c r="I40" s="24">
        <f t="shared" si="5"/>
        <v>1.1799999999999997</v>
      </c>
      <c r="J40" s="24">
        <f t="shared" si="5"/>
        <v>1.1800000000000006</v>
      </c>
      <c r="K40" s="24">
        <f t="shared" si="5"/>
        <v>1.1300000000000003</v>
      </c>
      <c r="L40" s="28">
        <f t="shared" si="5"/>
        <v>1.2100000000000004</v>
      </c>
      <c r="M40" s="25"/>
      <c r="N40" s="24">
        <f t="shared" si="6"/>
        <v>0</v>
      </c>
      <c r="O40" s="24">
        <f t="shared" si="6"/>
        <v>0</v>
      </c>
      <c r="P40" s="24">
        <f t="shared" si="6"/>
        <v>0</v>
      </c>
      <c r="Q40" s="24">
        <f t="shared" si="6"/>
        <v>0</v>
      </c>
      <c r="R40" s="28">
        <f t="shared" si="6"/>
        <v>0</v>
      </c>
      <c r="S40" s="25"/>
      <c r="T40" s="24">
        <f t="shared" ref="T40:X40" si="14">T10-T20</f>
        <v>0.37999999999999989</v>
      </c>
      <c r="U40" s="24">
        <f t="shared" si="14"/>
        <v>0.36000000000000032</v>
      </c>
      <c r="V40" s="24">
        <f t="shared" si="14"/>
        <v>0.34999999999999964</v>
      </c>
      <c r="W40" s="24">
        <f t="shared" si="14"/>
        <v>0.30000000000000071</v>
      </c>
      <c r="X40" s="28">
        <f t="shared" si="14"/>
        <v>0.35999999999999943</v>
      </c>
    </row>
    <row r="41" spans="1:24" x14ac:dyDescent="0.35">
      <c r="A41" s="25"/>
      <c r="B41" s="24">
        <f t="shared" si="4"/>
        <v>0.34999999999999964</v>
      </c>
      <c r="C41" s="24">
        <f t="shared" si="4"/>
        <v>0.36000000000000032</v>
      </c>
      <c r="D41" s="24">
        <f t="shared" si="4"/>
        <v>0.44000000000000039</v>
      </c>
      <c r="E41" s="24">
        <f t="shared" si="4"/>
        <v>0.38999999999999968</v>
      </c>
      <c r="F41" s="28">
        <f t="shared" si="4"/>
        <v>0.42999999999999972</v>
      </c>
      <c r="G41" s="25"/>
      <c r="H41" s="24">
        <f t="shared" si="5"/>
        <v>1.1099999999999994</v>
      </c>
      <c r="I41" s="24">
        <f t="shared" si="5"/>
        <v>1.1499999999999995</v>
      </c>
      <c r="J41" s="24">
        <f t="shared" si="5"/>
        <v>1.1700000000000004</v>
      </c>
      <c r="K41" s="24">
        <f t="shared" si="5"/>
        <v>1.2000000000000002</v>
      </c>
      <c r="L41" s="28">
        <f t="shared" si="5"/>
        <v>1.1499999999999999</v>
      </c>
      <c r="M41" s="25"/>
      <c r="N41" s="24">
        <f t="shared" si="6"/>
        <v>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8">
        <f t="shared" si="6"/>
        <v>0</v>
      </c>
      <c r="S41" s="25"/>
      <c r="T41" s="24">
        <f t="shared" ref="T41:X41" si="15">T11-T21</f>
        <v>0.33999999999999986</v>
      </c>
      <c r="U41" s="24">
        <f t="shared" si="15"/>
        <v>0.35999999999999943</v>
      </c>
      <c r="V41" s="24">
        <f t="shared" si="15"/>
        <v>0.3100000000000005</v>
      </c>
      <c r="W41" s="24">
        <f t="shared" si="15"/>
        <v>0.37999999999999989</v>
      </c>
      <c r="X41" s="28">
        <f t="shared" si="15"/>
        <v>0.37999999999999989</v>
      </c>
    </row>
    <row r="42" spans="1:24" ht="18" x14ac:dyDescent="0.35">
      <c r="A42" s="17" t="s">
        <v>37</v>
      </c>
      <c r="B42" s="17" t="s">
        <v>20</v>
      </c>
      <c r="C42" s="197" t="s">
        <v>21</v>
      </c>
      <c r="D42" s="197"/>
      <c r="E42" s="198">
        <f>(AVERAGE(B32:F36)/(0.975/E25))</f>
        <v>0.69255384615384619</v>
      </c>
      <c r="F42" s="198"/>
      <c r="G42" s="17" t="s">
        <v>37</v>
      </c>
      <c r="H42" s="17" t="s">
        <v>20</v>
      </c>
      <c r="I42" s="197" t="s">
        <v>22</v>
      </c>
      <c r="J42" s="197"/>
      <c r="K42" s="198">
        <f>(AVERAGE(H32:L36)/(1.944/K25))</f>
        <v>1.0523045267489715</v>
      </c>
      <c r="L42" s="198"/>
      <c r="M42" s="17" t="s">
        <v>37</v>
      </c>
      <c r="N42" s="17" t="s">
        <v>20</v>
      </c>
      <c r="O42" s="197" t="s">
        <v>22</v>
      </c>
      <c r="P42" s="197"/>
      <c r="Q42" s="198">
        <f>(AVERAGE(N32:R36)/(1.944/Q25))</f>
        <v>0</v>
      </c>
      <c r="R42" s="198"/>
      <c r="S42" s="17" t="s">
        <v>37</v>
      </c>
      <c r="T42" s="17" t="s">
        <v>20</v>
      </c>
      <c r="U42" s="197" t="s">
        <v>21</v>
      </c>
      <c r="V42" s="197"/>
      <c r="W42" s="198">
        <f>(AVERAGE(T32:X36)/(0.975/W25))</f>
        <v>0.69394871794871804</v>
      </c>
      <c r="X42" s="198"/>
    </row>
    <row r="43" spans="1:24" ht="18" x14ac:dyDescent="0.35">
      <c r="A43" s="17" t="s">
        <v>38</v>
      </c>
      <c r="B43" s="17" t="s">
        <v>20</v>
      </c>
      <c r="C43" s="197" t="s">
        <v>21</v>
      </c>
      <c r="D43" s="197"/>
      <c r="E43" s="198">
        <f>(AVERAGE(B37:F41)/(0.975/E25))</f>
        <v>0.66814358974359001</v>
      </c>
      <c r="F43" s="198"/>
      <c r="G43" s="17" t="s">
        <v>38</v>
      </c>
      <c r="H43" s="17" t="s">
        <v>20</v>
      </c>
      <c r="I43" s="197" t="s">
        <v>22</v>
      </c>
      <c r="J43" s="197"/>
      <c r="K43" s="198">
        <f>(AVERAGE(H37:L41)/(1.944/K25))</f>
        <v>0.82242798353909463</v>
      </c>
      <c r="L43" s="198"/>
      <c r="M43" s="17" t="s">
        <v>38</v>
      </c>
      <c r="N43" s="17" t="s">
        <v>20</v>
      </c>
      <c r="O43" s="197" t="s">
        <v>22</v>
      </c>
      <c r="P43" s="197"/>
      <c r="Q43" s="198">
        <f>(AVERAGE(N37:R41)/(1.944/Q25))</f>
        <v>0</v>
      </c>
      <c r="R43" s="198"/>
      <c r="S43" s="17" t="s">
        <v>38</v>
      </c>
      <c r="T43" s="17" t="s">
        <v>20</v>
      </c>
      <c r="U43" s="197" t="s">
        <v>21</v>
      </c>
      <c r="V43" s="197"/>
      <c r="W43" s="198">
        <f>(AVERAGE(T37:X41)/(0.975/W25))</f>
        <v>0.59561025641025633</v>
      </c>
      <c r="X43" s="198"/>
    </row>
    <row r="45" spans="1:24" x14ac:dyDescent="0.35">
      <c r="K45" s="35">
        <f>K42-K43</f>
        <v>0.22987654320987683</v>
      </c>
    </row>
  </sheetData>
  <sheetProtection selectLockedCells="1" selectUnlockedCells="1"/>
  <mergeCells count="60">
    <mergeCell ref="Q43:R43"/>
    <mergeCell ref="S31:X31"/>
    <mergeCell ref="U42:V42"/>
    <mergeCell ref="W42:X42"/>
    <mergeCell ref="U43:V43"/>
    <mergeCell ref="W43:X43"/>
    <mergeCell ref="C43:D43"/>
    <mergeCell ref="E43:F43"/>
    <mergeCell ref="I43:J43"/>
    <mergeCell ref="K43:L43"/>
    <mergeCell ref="O43:P43"/>
    <mergeCell ref="A31:F31"/>
    <mergeCell ref="G31:L31"/>
    <mergeCell ref="M31:R31"/>
    <mergeCell ref="C42:D42"/>
    <mergeCell ref="E42:F42"/>
    <mergeCell ref="I42:J42"/>
    <mergeCell ref="K42:L42"/>
    <mergeCell ref="O42:P42"/>
    <mergeCell ref="Q42:R42"/>
    <mergeCell ref="U25:V25"/>
    <mergeCell ref="W25:X25"/>
    <mergeCell ref="U26:V26"/>
    <mergeCell ref="W26:X26"/>
    <mergeCell ref="S29:T29"/>
    <mergeCell ref="U29:X29"/>
    <mergeCell ref="S1:X1"/>
    <mergeCell ref="U23:V23"/>
    <mergeCell ref="W23:X23"/>
    <mergeCell ref="U24:V24"/>
    <mergeCell ref="W24:X24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233" priority="11" operator="notBetween">
      <formula>0.2</formula>
      <formula>0.404</formula>
    </cfRule>
  </conditionalFormatting>
  <conditionalFormatting sqref="E26">
    <cfRule type="cellIs" dxfId="232" priority="12" operator="notBetween">
      <formula>0.38</formula>
      <formula>0.72</formula>
    </cfRule>
  </conditionalFormatting>
  <conditionalFormatting sqref="E42:E43">
    <cfRule type="cellIs" dxfId="231" priority="3" operator="notBetween">
      <formula>0.68</formula>
      <formula>0.82</formula>
    </cfRule>
  </conditionalFormatting>
  <conditionalFormatting sqref="K24">
    <cfRule type="cellIs" dxfId="230" priority="10" operator="notBetween">
      <formula>0.77</formula>
      <formula>0.91</formula>
    </cfRule>
  </conditionalFormatting>
  <conditionalFormatting sqref="K26">
    <cfRule type="cellIs" dxfId="229" priority="9" operator="notBetween">
      <formula>0.68</formula>
      <formula>0.82</formula>
    </cfRule>
  </conditionalFormatting>
  <conditionalFormatting sqref="K42:K43">
    <cfRule type="cellIs" dxfId="228" priority="4" operator="notBetween">
      <formula>0.68</formula>
      <formula>0.82</formula>
    </cfRule>
  </conditionalFormatting>
  <conditionalFormatting sqref="Q24">
    <cfRule type="cellIs" dxfId="227" priority="8" operator="notBetween">
      <formula>0.77</formula>
      <formula>0.91</formula>
    </cfRule>
  </conditionalFormatting>
  <conditionalFormatting sqref="Q26">
    <cfRule type="cellIs" dxfId="226" priority="7" operator="notBetween">
      <formula>0.68</formula>
      <formula>0.82</formula>
    </cfRule>
  </conditionalFormatting>
  <conditionalFormatting sqref="Q42:Q43">
    <cfRule type="cellIs" dxfId="225" priority="2" operator="notBetween">
      <formula>0.68</formula>
      <formula>0.82</formula>
    </cfRule>
  </conditionalFormatting>
  <conditionalFormatting sqref="W24">
    <cfRule type="cellIs" dxfId="224" priority="5" operator="notBetween">
      <formula>0.2</formula>
      <formula>0.404</formula>
    </cfRule>
  </conditionalFormatting>
  <conditionalFormatting sqref="W26">
    <cfRule type="cellIs" dxfId="223" priority="6" operator="notBetween">
      <formula>0.38</formula>
      <formula>0.72</formula>
    </cfRule>
  </conditionalFormatting>
  <conditionalFormatting sqref="W42:W43">
    <cfRule type="cellIs" dxfId="222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08C7-3EFF-4305-A39F-4FBC5F8F334E}">
  <dimension ref="A1:R40"/>
  <sheetViews>
    <sheetView zoomScale="115" zoomScaleNormal="115" workbookViewId="0">
      <selection activeCell="G2" sqref="G2:G7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/>
      <c r="C2" s="20"/>
      <c r="D2" s="20"/>
      <c r="E2" s="20"/>
      <c r="F2" s="30"/>
      <c r="G2" s="23" t="s">
        <v>3</v>
      </c>
      <c r="H2" s="20"/>
      <c r="I2" s="20"/>
      <c r="J2" s="20"/>
      <c r="K2" s="20"/>
      <c r="L2" s="30"/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/>
      <c r="C3" s="11"/>
      <c r="D3" s="11"/>
      <c r="E3" s="11"/>
      <c r="F3" s="29"/>
      <c r="G3" s="25"/>
      <c r="H3" s="20"/>
      <c r="I3" s="11"/>
      <c r="J3" s="11"/>
      <c r="K3" s="11"/>
      <c r="L3" s="29"/>
      <c r="M3" s="25"/>
      <c r="N3" s="20"/>
      <c r="O3" s="11"/>
      <c r="P3" s="11"/>
      <c r="Q3" s="11"/>
      <c r="R3" s="29"/>
    </row>
    <row r="4" spans="1:18" x14ac:dyDescent="0.35">
      <c r="A4" s="10"/>
      <c r="B4" s="20"/>
      <c r="C4" s="11"/>
      <c r="D4" s="11"/>
      <c r="E4" s="11"/>
      <c r="F4" s="29"/>
      <c r="G4" s="25"/>
      <c r="H4" s="20"/>
      <c r="I4" s="11"/>
      <c r="J4" s="11"/>
      <c r="K4" s="11"/>
      <c r="L4" s="29"/>
      <c r="M4" s="25"/>
      <c r="N4" s="20"/>
      <c r="O4" s="11"/>
      <c r="P4" s="11"/>
      <c r="Q4" s="11"/>
      <c r="R4" s="29"/>
    </row>
    <row r="5" spans="1:18" x14ac:dyDescent="0.35">
      <c r="A5" s="10"/>
      <c r="B5" s="20"/>
      <c r="C5" s="11"/>
      <c r="D5" s="11"/>
      <c r="E5" s="11"/>
      <c r="F5" s="29"/>
      <c r="G5" s="25"/>
      <c r="H5" s="20"/>
      <c r="I5" s="11"/>
      <c r="J5" s="11"/>
      <c r="K5" s="11"/>
      <c r="L5" s="29"/>
      <c r="M5" s="25"/>
      <c r="N5" s="20"/>
      <c r="O5" s="11"/>
      <c r="P5" s="11"/>
      <c r="Q5" s="11"/>
      <c r="R5" s="29"/>
    </row>
    <row r="6" spans="1:18" x14ac:dyDescent="0.35">
      <c r="A6" s="10"/>
      <c r="B6" s="20"/>
      <c r="C6" s="11"/>
      <c r="D6" s="11"/>
      <c r="E6" s="11"/>
      <c r="F6" s="29"/>
      <c r="G6" s="25"/>
      <c r="H6" s="20"/>
      <c r="I6" s="11"/>
      <c r="J6" s="11"/>
      <c r="K6" s="11"/>
      <c r="L6" s="29"/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/>
      <c r="C7" s="11"/>
      <c r="D7" s="11"/>
      <c r="E7" s="11"/>
      <c r="F7" s="29"/>
      <c r="G7" s="25" t="s">
        <v>4</v>
      </c>
      <c r="H7" s="11"/>
      <c r="I7" s="11"/>
      <c r="J7" s="11"/>
      <c r="K7" s="11"/>
      <c r="L7" s="29"/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/>
      <c r="C8" s="11"/>
      <c r="D8" s="11"/>
      <c r="E8" s="11"/>
      <c r="F8" s="29"/>
      <c r="G8" s="31"/>
      <c r="H8" s="11"/>
      <c r="I8" s="11"/>
      <c r="J8" s="11"/>
      <c r="K8" s="11"/>
      <c r="L8" s="29"/>
      <c r="M8" s="31"/>
      <c r="N8" s="11"/>
      <c r="O8" s="11"/>
      <c r="P8" s="11"/>
      <c r="Q8" s="11"/>
      <c r="R8" s="29"/>
    </row>
    <row r="9" spans="1:18" x14ac:dyDescent="0.35">
      <c r="A9" s="10"/>
      <c r="B9" s="32"/>
      <c r="C9" s="32"/>
      <c r="D9" s="32"/>
      <c r="E9" s="32"/>
      <c r="F9" s="34"/>
      <c r="G9" s="23"/>
      <c r="H9" s="32"/>
      <c r="I9" s="32"/>
      <c r="J9" s="32"/>
      <c r="K9" s="32"/>
      <c r="L9" s="34"/>
      <c r="M9" s="23"/>
      <c r="N9" s="32"/>
      <c r="O9" s="32"/>
      <c r="P9" s="32"/>
      <c r="Q9" s="32"/>
      <c r="R9" s="34"/>
    </row>
    <row r="10" spans="1:18" x14ac:dyDescent="0.35">
      <c r="A10" s="10"/>
      <c r="B10" s="11"/>
      <c r="C10" s="11"/>
      <c r="D10" s="11"/>
      <c r="E10" s="11"/>
      <c r="F10" s="29"/>
      <c r="G10" s="25"/>
      <c r="H10" s="11"/>
      <c r="I10" s="11"/>
      <c r="J10" s="11"/>
      <c r="K10" s="11"/>
      <c r="L10" s="29"/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/>
      <c r="C11" s="21"/>
      <c r="D11" s="21"/>
      <c r="E11" s="21"/>
      <c r="F11" s="26"/>
      <c r="G11" s="33"/>
      <c r="H11" s="21"/>
      <c r="I11" s="21"/>
      <c r="J11" s="21"/>
      <c r="K11" s="21"/>
      <c r="L11" s="26"/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/>
      <c r="C12" s="22"/>
      <c r="D12" s="22"/>
      <c r="E12" s="22"/>
      <c r="F12" s="27"/>
      <c r="G12" s="23" t="s">
        <v>6</v>
      </c>
      <c r="H12" s="22"/>
      <c r="I12" s="22"/>
      <c r="J12" s="22"/>
      <c r="K12" s="22"/>
      <c r="L12" s="27"/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/>
      <c r="C13" s="24"/>
      <c r="D13" s="24"/>
      <c r="E13" s="24"/>
      <c r="F13" s="28"/>
      <c r="G13" s="25"/>
      <c r="H13" s="24"/>
      <c r="I13" s="24"/>
      <c r="J13" s="24"/>
      <c r="K13" s="24"/>
      <c r="L13" s="28"/>
      <c r="M13" s="25"/>
      <c r="N13" s="24"/>
      <c r="O13" s="24"/>
      <c r="P13" s="24"/>
      <c r="Q13" s="24"/>
      <c r="R13" s="28"/>
    </row>
    <row r="14" spans="1:18" x14ac:dyDescent="0.35">
      <c r="A14" s="14"/>
      <c r="B14" s="24"/>
      <c r="C14" s="24"/>
      <c r="D14" s="24"/>
      <c r="E14" s="24"/>
      <c r="F14" s="28"/>
      <c r="G14" s="25"/>
      <c r="H14" s="24"/>
      <c r="I14" s="24"/>
      <c r="J14" s="24"/>
      <c r="K14" s="24"/>
      <c r="L14" s="28"/>
      <c r="M14" s="25"/>
      <c r="N14" s="24"/>
      <c r="O14" s="24"/>
      <c r="P14" s="24"/>
      <c r="Q14" s="24"/>
      <c r="R14" s="28"/>
    </row>
    <row r="15" spans="1:18" x14ac:dyDescent="0.35">
      <c r="A15" s="14"/>
      <c r="B15" s="24"/>
      <c r="C15" s="24"/>
      <c r="D15" s="24"/>
      <c r="E15" s="24"/>
      <c r="F15" s="28"/>
      <c r="G15" s="25"/>
      <c r="H15" s="24"/>
      <c r="I15" s="24"/>
      <c r="J15" s="24"/>
      <c r="K15" s="24"/>
      <c r="L15" s="28"/>
      <c r="M15" s="25"/>
      <c r="N15" s="24"/>
      <c r="O15" s="24"/>
      <c r="P15" s="24"/>
      <c r="Q15" s="24"/>
      <c r="R15" s="28"/>
    </row>
    <row r="16" spans="1:18" x14ac:dyDescent="0.35">
      <c r="A16" s="14"/>
      <c r="B16" s="24"/>
      <c r="C16" s="24"/>
      <c r="D16" s="24"/>
      <c r="E16" s="24"/>
      <c r="F16" s="28"/>
      <c r="G16" s="25"/>
      <c r="H16" s="24"/>
      <c r="I16" s="24"/>
      <c r="J16" s="24"/>
      <c r="K16" s="24"/>
      <c r="L16" s="28"/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/>
      <c r="C17" s="24"/>
      <c r="D17" s="24"/>
      <c r="E17" s="24"/>
      <c r="F17" s="28"/>
      <c r="G17" s="25" t="s">
        <v>8</v>
      </c>
      <c r="H17" s="24"/>
      <c r="I17" s="24"/>
      <c r="J17" s="24"/>
      <c r="K17" s="24"/>
      <c r="L17" s="28"/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/>
      <c r="C18" s="24"/>
      <c r="D18" s="24"/>
      <c r="E18" s="24"/>
      <c r="F18" s="28"/>
      <c r="G18" s="25"/>
      <c r="H18" s="24"/>
      <c r="I18" s="24"/>
      <c r="J18" s="24"/>
      <c r="K18" s="24"/>
      <c r="L18" s="28"/>
      <c r="M18" s="25"/>
      <c r="N18" s="24"/>
      <c r="O18" s="24"/>
      <c r="P18" s="24"/>
      <c r="Q18" s="24"/>
      <c r="R18" s="28"/>
    </row>
    <row r="19" spans="1:18" x14ac:dyDescent="0.35">
      <c r="A19" s="14"/>
      <c r="B19" s="24"/>
      <c r="C19" s="24"/>
      <c r="D19" s="24"/>
      <c r="E19" s="24"/>
      <c r="F19" s="28"/>
      <c r="G19" s="25"/>
      <c r="H19" s="24"/>
      <c r="I19" s="24"/>
      <c r="J19" s="24"/>
      <c r="K19" s="24"/>
      <c r="L19" s="28"/>
      <c r="M19" s="25"/>
      <c r="N19" s="24"/>
      <c r="O19" s="24"/>
      <c r="P19" s="24"/>
      <c r="Q19" s="24"/>
      <c r="R19" s="28"/>
    </row>
    <row r="20" spans="1:18" x14ac:dyDescent="0.35">
      <c r="A20" s="14"/>
      <c r="B20" s="24"/>
      <c r="C20" s="24"/>
      <c r="D20" s="24"/>
      <c r="E20" s="24"/>
      <c r="F20" s="28"/>
      <c r="G20" s="25"/>
      <c r="H20" s="24"/>
      <c r="I20" s="24"/>
      <c r="J20" s="24"/>
      <c r="K20" s="24"/>
      <c r="L20" s="28"/>
      <c r="M20" s="25"/>
      <c r="N20" s="24"/>
      <c r="O20" s="24"/>
      <c r="P20" s="24"/>
      <c r="Q20" s="24"/>
      <c r="R20" s="28"/>
    </row>
    <row r="21" spans="1:18" x14ac:dyDescent="0.35">
      <c r="A21" s="14"/>
      <c r="B21" s="24"/>
      <c r="C21" s="24"/>
      <c r="D21" s="24"/>
      <c r="E21" s="24"/>
      <c r="F21" s="28"/>
      <c r="G21" s="25"/>
      <c r="H21" s="24"/>
      <c r="I21" s="24"/>
      <c r="J21" s="24"/>
      <c r="K21" s="24"/>
      <c r="L21" s="28"/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 t="e">
        <f>AVERAGE(B2:F11)-AVERAGE(B12:F21)</f>
        <v>#DIV/0!</v>
      </c>
      <c r="F24" s="193"/>
      <c r="G24" s="17" t="s">
        <v>13</v>
      </c>
      <c r="H24" s="17" t="s">
        <v>14</v>
      </c>
      <c r="I24" s="194" t="s">
        <v>16</v>
      </c>
      <c r="J24" s="194"/>
      <c r="K24" s="193" t="e">
        <f>AVERAGE(H2:L11)-AVERAGE(H12:L21)</f>
        <v>#DIV/0!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 t="e">
        <f>(E24/(0.975/E25))</f>
        <v>#DIV/0!</v>
      </c>
      <c r="F26" s="198"/>
      <c r="G26" s="17" t="s">
        <v>19</v>
      </c>
      <c r="H26" s="17" t="s">
        <v>20</v>
      </c>
      <c r="I26" s="197" t="s">
        <v>22</v>
      </c>
      <c r="J26" s="197"/>
      <c r="K26" s="198" t="e">
        <f>(K24/(1.944/K25))</f>
        <v>#DIV/0!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221" priority="5" operator="notBetween">
      <formula>0.2</formula>
      <formula>0.404</formula>
    </cfRule>
  </conditionalFormatting>
  <conditionalFormatting sqref="E26">
    <cfRule type="cellIs" dxfId="220" priority="6" operator="notBetween">
      <formula>0.38</formula>
      <formula>0.72</formula>
    </cfRule>
  </conditionalFormatting>
  <conditionalFormatting sqref="K24">
    <cfRule type="cellIs" dxfId="219" priority="4" operator="notBetween">
      <formula>0.77</formula>
      <formula>0.91</formula>
    </cfRule>
  </conditionalFormatting>
  <conditionalFormatting sqref="K26">
    <cfRule type="cellIs" dxfId="218" priority="3" operator="notBetween">
      <formula>0.68</formula>
      <formula>0.82</formula>
    </cfRule>
  </conditionalFormatting>
  <conditionalFormatting sqref="Q24">
    <cfRule type="cellIs" dxfId="217" priority="2" operator="notBetween">
      <formula>0.77</formula>
      <formula>0.91</formula>
    </cfRule>
  </conditionalFormatting>
  <conditionalFormatting sqref="Q26">
    <cfRule type="cellIs" dxfId="216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9BB7-E758-42DF-BF07-EB1ECCE91472}">
  <dimension ref="A1:R40"/>
  <sheetViews>
    <sheetView zoomScale="115" zoomScaleNormal="115" workbookViewId="0">
      <selection activeCell="L21" sqref="L21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5.23</v>
      </c>
      <c r="C2" s="20">
        <v>5.36</v>
      </c>
      <c r="D2" s="20">
        <v>5.29</v>
      </c>
      <c r="E2" s="20">
        <v>5.14</v>
      </c>
      <c r="F2" s="30">
        <v>5.09</v>
      </c>
      <c r="G2" s="23" t="s">
        <v>3</v>
      </c>
      <c r="H2" s="20">
        <v>5.16</v>
      </c>
      <c r="I2" s="20">
        <v>5.17</v>
      </c>
      <c r="J2" s="20">
        <v>5.14</v>
      </c>
      <c r="K2" s="20">
        <v>5.04</v>
      </c>
      <c r="L2" s="30">
        <v>4.88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5.23</v>
      </c>
      <c r="C3" s="11">
        <v>5.29</v>
      </c>
      <c r="D3" s="11">
        <v>5.26</v>
      </c>
      <c r="E3" s="11">
        <v>5.14</v>
      </c>
      <c r="F3" s="29">
        <v>5.1100000000000003</v>
      </c>
      <c r="G3" s="25"/>
      <c r="H3" s="20">
        <v>5.24</v>
      </c>
      <c r="I3" s="11">
        <v>5.24</v>
      </c>
      <c r="J3" s="11">
        <v>5.22</v>
      </c>
      <c r="K3" s="11">
        <v>5.07</v>
      </c>
      <c r="L3" s="29">
        <v>4.91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5.23</v>
      </c>
      <c r="C4" s="11">
        <v>5.25</v>
      </c>
      <c r="D4" s="11">
        <v>5.25</v>
      </c>
      <c r="E4" s="11">
        <v>5.09</v>
      </c>
      <c r="F4" s="29">
        <v>5.0199999999999996</v>
      </c>
      <c r="G4" s="25"/>
      <c r="H4" s="20">
        <v>5.17</v>
      </c>
      <c r="I4" s="11">
        <v>5.2</v>
      </c>
      <c r="J4" s="11">
        <v>5.2</v>
      </c>
      <c r="K4" s="11">
        <v>5.1100000000000003</v>
      </c>
      <c r="L4" s="29">
        <v>5.14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5.31</v>
      </c>
      <c r="C5" s="11">
        <v>5.25</v>
      </c>
      <c r="D5" s="11">
        <v>5.26</v>
      </c>
      <c r="E5" s="11">
        <v>5.2</v>
      </c>
      <c r="F5" s="29">
        <v>5.09</v>
      </c>
      <c r="G5" s="25"/>
      <c r="H5" s="20">
        <v>5.22</v>
      </c>
      <c r="I5" s="11">
        <v>5.2</v>
      </c>
      <c r="J5" s="11">
        <v>5.24</v>
      </c>
      <c r="K5" s="11">
        <v>5.08</v>
      </c>
      <c r="L5" s="29">
        <v>5.1100000000000003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5.31</v>
      </c>
      <c r="C6" s="11">
        <v>5.27</v>
      </c>
      <c r="D6" s="11">
        <v>5.18</v>
      </c>
      <c r="E6" s="11">
        <v>5.14</v>
      </c>
      <c r="F6" s="29">
        <v>5.01</v>
      </c>
      <c r="G6" s="25"/>
      <c r="H6" s="20">
        <v>5.22</v>
      </c>
      <c r="I6" s="11">
        <v>5.22</v>
      </c>
      <c r="J6" s="11">
        <v>5.17</v>
      </c>
      <c r="K6" s="11">
        <v>5.1100000000000003</v>
      </c>
      <c r="L6" s="29">
        <v>4.99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5.3</v>
      </c>
      <c r="C7" s="11">
        <v>5.35</v>
      </c>
      <c r="D7" s="11">
        <v>5.21</v>
      </c>
      <c r="E7" s="11">
        <v>4.95</v>
      </c>
      <c r="F7" s="29">
        <v>4.88</v>
      </c>
      <c r="G7" s="25" t="s">
        <v>4</v>
      </c>
      <c r="H7" s="11">
        <v>5.23</v>
      </c>
      <c r="I7" s="11">
        <v>5.31</v>
      </c>
      <c r="J7" s="11">
        <v>5.29</v>
      </c>
      <c r="K7" s="11">
        <v>4.9000000000000004</v>
      </c>
      <c r="L7" s="29">
        <v>4.92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5.33</v>
      </c>
      <c r="C8" s="11">
        <v>5.36</v>
      </c>
      <c r="D8" s="11">
        <v>5.21</v>
      </c>
      <c r="E8" s="11">
        <v>4.9400000000000004</v>
      </c>
      <c r="F8" s="29">
        <v>4.72</v>
      </c>
      <c r="G8" s="31"/>
      <c r="H8" s="11">
        <v>5.21</v>
      </c>
      <c r="I8" s="11">
        <v>5.31</v>
      </c>
      <c r="J8" s="11">
        <v>5.23</v>
      </c>
      <c r="K8" s="11">
        <v>4.96</v>
      </c>
      <c r="L8" s="29">
        <v>4.8899999999999997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5.3</v>
      </c>
      <c r="C9" s="32">
        <v>5.35</v>
      </c>
      <c r="D9" s="32">
        <v>5.22</v>
      </c>
      <c r="E9" s="32">
        <v>5.04</v>
      </c>
      <c r="F9" s="34">
        <v>4.91</v>
      </c>
      <c r="G9" s="23"/>
      <c r="H9" s="32">
        <v>5.2</v>
      </c>
      <c r="I9" s="32">
        <v>5.32</v>
      </c>
      <c r="J9" s="32">
        <v>5.14</v>
      </c>
      <c r="K9" s="32">
        <v>4.8899999999999997</v>
      </c>
      <c r="L9" s="34">
        <v>4.71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5.21</v>
      </c>
      <c r="C10" s="11">
        <v>5.34</v>
      </c>
      <c r="D10" s="11">
        <v>5.16</v>
      </c>
      <c r="E10" s="11">
        <v>4.99</v>
      </c>
      <c r="F10" s="29">
        <v>4.82</v>
      </c>
      <c r="G10" s="25"/>
      <c r="H10" s="11">
        <v>5.13</v>
      </c>
      <c r="I10" s="11">
        <v>5.24</v>
      </c>
      <c r="J10" s="11">
        <v>5.19</v>
      </c>
      <c r="K10" s="11">
        <v>4.99</v>
      </c>
      <c r="L10" s="29">
        <v>4.88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5.19</v>
      </c>
      <c r="C11" s="21">
        <v>5.24</v>
      </c>
      <c r="D11" s="21">
        <v>5.19</v>
      </c>
      <c r="E11" s="21">
        <v>4.99</v>
      </c>
      <c r="F11" s="26">
        <v>4.76</v>
      </c>
      <c r="G11" s="33"/>
      <c r="H11" s="21">
        <v>5.2</v>
      </c>
      <c r="I11" s="21">
        <v>5.21</v>
      </c>
      <c r="J11" s="21">
        <v>5.03</v>
      </c>
      <c r="K11" s="21">
        <v>4.82</v>
      </c>
      <c r="L11" s="26">
        <v>4.82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4.8600000000000003</v>
      </c>
      <c r="C12" s="22">
        <v>4.99</v>
      </c>
      <c r="D12" s="22">
        <v>4.8899999999999997</v>
      </c>
      <c r="E12" s="22">
        <v>4.78</v>
      </c>
      <c r="F12" s="27">
        <v>4.72</v>
      </c>
      <c r="G12" s="23" t="s">
        <v>6</v>
      </c>
      <c r="H12" s="22">
        <v>3.94</v>
      </c>
      <c r="I12" s="22">
        <v>4.01</v>
      </c>
      <c r="J12" s="22">
        <v>3.92</v>
      </c>
      <c r="K12" s="22">
        <v>3.85</v>
      </c>
      <c r="L12" s="27">
        <v>3.76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4.8899999999999997</v>
      </c>
      <c r="C13" s="24">
        <v>4.8899999999999997</v>
      </c>
      <c r="D13" s="24">
        <v>4.8600000000000003</v>
      </c>
      <c r="E13" s="24">
        <v>4.79</v>
      </c>
      <c r="F13" s="28">
        <v>4.7699999999999996</v>
      </c>
      <c r="G13" s="25"/>
      <c r="H13" s="24">
        <v>4</v>
      </c>
      <c r="I13" s="24">
        <v>4.0599999999999996</v>
      </c>
      <c r="J13" s="24">
        <v>3.94</v>
      </c>
      <c r="K13" s="24">
        <v>3.84</v>
      </c>
      <c r="L13" s="28">
        <v>3.72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4.84</v>
      </c>
      <c r="C14" s="24">
        <v>4.8499999999999996</v>
      </c>
      <c r="D14" s="24">
        <v>4.84</v>
      </c>
      <c r="E14" s="24">
        <v>4.75</v>
      </c>
      <c r="F14" s="28">
        <v>4.68</v>
      </c>
      <c r="G14" s="25"/>
      <c r="H14" s="24">
        <v>4</v>
      </c>
      <c r="I14" s="24">
        <v>3.95</v>
      </c>
      <c r="J14" s="24">
        <v>3.95</v>
      </c>
      <c r="K14" s="24">
        <v>3.9</v>
      </c>
      <c r="L14" s="28">
        <v>3.9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4.9400000000000004</v>
      </c>
      <c r="C15" s="24">
        <v>4.87</v>
      </c>
      <c r="D15" s="24">
        <v>4.88</v>
      </c>
      <c r="E15" s="24">
        <v>4.84</v>
      </c>
      <c r="F15" s="28">
        <v>4.74</v>
      </c>
      <c r="G15" s="25"/>
      <c r="H15" s="24">
        <v>3.96</v>
      </c>
      <c r="I15" s="24">
        <v>3.96</v>
      </c>
      <c r="J15" s="24">
        <v>3.97</v>
      </c>
      <c r="K15" s="24">
        <v>3.85</v>
      </c>
      <c r="L15" s="28">
        <v>3.91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4.8899999999999997</v>
      </c>
      <c r="C16" s="24">
        <v>4.91</v>
      </c>
      <c r="D16" s="24">
        <v>4.82</v>
      </c>
      <c r="E16" s="24">
        <v>4.74</v>
      </c>
      <c r="F16" s="28">
        <v>4.68</v>
      </c>
      <c r="G16" s="25"/>
      <c r="H16" s="24">
        <v>3.96</v>
      </c>
      <c r="I16" s="24">
        <v>3.89</v>
      </c>
      <c r="J16" s="24">
        <v>3.97</v>
      </c>
      <c r="K16" s="24">
        <v>3.88</v>
      </c>
      <c r="L16" s="28">
        <v>3.77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4.93</v>
      </c>
      <c r="C17" s="24">
        <v>4.93</v>
      </c>
      <c r="D17" s="24">
        <v>4.9400000000000004</v>
      </c>
      <c r="E17" s="24">
        <v>4.55</v>
      </c>
      <c r="F17" s="28">
        <v>4.49</v>
      </c>
      <c r="G17" s="25" t="s">
        <v>8</v>
      </c>
      <c r="H17" s="24">
        <v>4.28</v>
      </c>
      <c r="I17" s="24">
        <v>4.38</v>
      </c>
      <c r="J17" s="24">
        <v>4.3099999999999996</v>
      </c>
      <c r="K17" s="24">
        <v>4</v>
      </c>
      <c r="L17" s="28">
        <v>3.91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4.95</v>
      </c>
      <c r="C18" s="24">
        <v>5.05</v>
      </c>
      <c r="D18" s="24">
        <v>4.91</v>
      </c>
      <c r="E18" s="24">
        <v>4.62</v>
      </c>
      <c r="F18" s="28">
        <v>4.4000000000000004</v>
      </c>
      <c r="G18" s="25"/>
      <c r="H18" s="24">
        <v>4.29</v>
      </c>
      <c r="I18" s="24">
        <v>4.3499999999999996</v>
      </c>
      <c r="J18" s="24">
        <v>4.2300000000000004</v>
      </c>
      <c r="K18" s="24">
        <v>3.97</v>
      </c>
      <c r="L18" s="28">
        <v>3.93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4.9800000000000004</v>
      </c>
      <c r="C19" s="24">
        <v>5.05</v>
      </c>
      <c r="D19" s="24">
        <v>4.8899999999999997</v>
      </c>
      <c r="E19" s="24">
        <v>4.71</v>
      </c>
      <c r="F19" s="28">
        <v>4.5</v>
      </c>
      <c r="G19" s="25"/>
      <c r="H19" s="24">
        <v>4.29</v>
      </c>
      <c r="I19" s="24">
        <v>4.38</v>
      </c>
      <c r="J19" s="24">
        <v>4.2</v>
      </c>
      <c r="K19" s="24">
        <v>3.99</v>
      </c>
      <c r="L19" s="28">
        <v>3.86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4.9000000000000004</v>
      </c>
      <c r="C20" s="24">
        <v>4.9800000000000004</v>
      </c>
      <c r="D20" s="24">
        <v>4.8899999999999997</v>
      </c>
      <c r="E20" s="24">
        <v>4.6500000000000004</v>
      </c>
      <c r="F20" s="28">
        <v>4.4400000000000004</v>
      </c>
      <c r="G20" s="25"/>
      <c r="H20" s="24">
        <v>4.21</v>
      </c>
      <c r="I20" s="24">
        <v>4.34</v>
      </c>
      <c r="J20" s="24">
        <v>4.24</v>
      </c>
      <c r="K20" s="24">
        <v>3.98</v>
      </c>
      <c r="L20" s="28">
        <v>3.84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4.8600000000000003</v>
      </c>
      <c r="C21" s="24">
        <v>5</v>
      </c>
      <c r="D21" s="24">
        <v>4.8600000000000003</v>
      </c>
      <c r="E21" s="24">
        <v>4.62</v>
      </c>
      <c r="F21" s="28">
        <v>4.34</v>
      </c>
      <c r="G21" s="25"/>
      <c r="H21" s="24">
        <v>4.29</v>
      </c>
      <c r="I21" s="24">
        <v>4.2699999999999996</v>
      </c>
      <c r="J21" s="24">
        <v>4.1900000000000004</v>
      </c>
      <c r="K21" s="24">
        <v>3.86</v>
      </c>
      <c r="L21" s="28">
        <v>3.89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0.35620000000000118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1.0825999999999985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0.62106666666666877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0.77965020576131572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215" priority="5" operator="notBetween">
      <formula>0.2</formula>
      <formula>0.404</formula>
    </cfRule>
  </conditionalFormatting>
  <conditionalFormatting sqref="E26">
    <cfRule type="cellIs" dxfId="214" priority="6" operator="notBetween">
      <formula>0.38</formula>
      <formula>0.72</formula>
    </cfRule>
  </conditionalFormatting>
  <conditionalFormatting sqref="K24">
    <cfRule type="cellIs" dxfId="213" priority="4" operator="notBetween">
      <formula>0.77</formula>
      <formula>0.91</formula>
    </cfRule>
  </conditionalFormatting>
  <conditionalFormatting sqref="K26">
    <cfRule type="cellIs" dxfId="212" priority="3" operator="notBetween">
      <formula>0.68</formula>
      <formula>0.82</formula>
    </cfRule>
  </conditionalFormatting>
  <conditionalFormatting sqref="Q24">
    <cfRule type="cellIs" dxfId="211" priority="2" operator="notBetween">
      <formula>0.77</formula>
      <formula>0.91</formula>
    </cfRule>
  </conditionalFormatting>
  <conditionalFormatting sqref="Q26">
    <cfRule type="cellIs" dxfId="210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B575-64C2-4151-BAC3-CA45F9DFFF21}">
  <dimension ref="A1:R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5.24</v>
      </c>
      <c r="C2" s="20">
        <v>5.26</v>
      </c>
      <c r="D2" s="20">
        <v>5.17</v>
      </c>
      <c r="E2" s="20">
        <v>5.05</v>
      </c>
      <c r="F2" s="30">
        <v>4.99</v>
      </c>
      <c r="G2" s="23" t="s">
        <v>3</v>
      </c>
      <c r="H2" s="20">
        <v>5.16</v>
      </c>
      <c r="I2" s="20">
        <v>5.24</v>
      </c>
      <c r="J2" s="20">
        <v>5.2</v>
      </c>
      <c r="K2" s="20">
        <v>4.87</v>
      </c>
      <c r="L2" s="30">
        <v>4.74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5.17</v>
      </c>
      <c r="C3" s="11">
        <v>5.25</v>
      </c>
      <c r="D3" s="11">
        <v>5.16</v>
      </c>
      <c r="E3" s="11">
        <v>5.04</v>
      </c>
      <c r="F3" s="29">
        <v>5</v>
      </c>
      <c r="G3" s="10"/>
      <c r="H3" s="20">
        <v>5.19</v>
      </c>
      <c r="I3" s="11">
        <v>5.15</v>
      </c>
      <c r="J3" s="11">
        <v>5.14</v>
      </c>
      <c r="K3" s="11">
        <v>4.78</v>
      </c>
      <c r="L3" s="29">
        <v>4.71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5.16</v>
      </c>
      <c r="C4" s="11">
        <v>5.26</v>
      </c>
      <c r="D4" s="11">
        <v>5.18</v>
      </c>
      <c r="E4" s="11">
        <v>5.1100000000000003</v>
      </c>
      <c r="F4" s="29">
        <v>4.99</v>
      </c>
      <c r="G4" s="10"/>
      <c r="H4" s="20">
        <v>5.13</v>
      </c>
      <c r="I4" s="11">
        <v>5.33</v>
      </c>
      <c r="J4" s="11">
        <v>5.14</v>
      </c>
      <c r="K4" s="11">
        <v>4.9000000000000004</v>
      </c>
      <c r="L4" s="29">
        <v>4.74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5.16</v>
      </c>
      <c r="C5" s="11">
        <v>5.25</v>
      </c>
      <c r="D5" s="11">
        <v>5.13</v>
      </c>
      <c r="E5" s="11">
        <v>5.05</v>
      </c>
      <c r="F5" s="29">
        <v>5.01</v>
      </c>
      <c r="G5" s="10"/>
      <c r="H5" s="20">
        <v>5.3</v>
      </c>
      <c r="I5" s="11">
        <v>5.32</v>
      </c>
      <c r="J5" s="11">
        <v>5.14</v>
      </c>
      <c r="K5" s="11">
        <v>4.8600000000000003</v>
      </c>
      <c r="L5" s="29">
        <v>4.88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5.09</v>
      </c>
      <c r="C6" s="11">
        <v>5.23</v>
      </c>
      <c r="D6" s="11">
        <v>5.21</v>
      </c>
      <c r="E6" s="11">
        <v>5.0599999999999996</v>
      </c>
      <c r="F6" s="29">
        <v>4.99</v>
      </c>
      <c r="G6" s="10"/>
      <c r="H6" s="20">
        <v>5.2</v>
      </c>
      <c r="I6" s="11">
        <v>5.29</v>
      </c>
      <c r="J6" s="11">
        <v>5.17</v>
      </c>
      <c r="K6" s="11">
        <v>4.87</v>
      </c>
      <c r="L6" s="29">
        <v>4.74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5.2</v>
      </c>
      <c r="C7" s="11">
        <v>5.26</v>
      </c>
      <c r="D7" s="11">
        <v>5.18</v>
      </c>
      <c r="E7" s="11">
        <v>4.9000000000000004</v>
      </c>
      <c r="F7" s="29">
        <v>4.83</v>
      </c>
      <c r="G7" s="25" t="s">
        <v>4</v>
      </c>
      <c r="H7" s="11">
        <v>5.1100000000000003</v>
      </c>
      <c r="I7" s="11">
        <v>5.14</v>
      </c>
      <c r="J7" s="11">
        <v>5.12</v>
      </c>
      <c r="K7" s="11">
        <v>5.01</v>
      </c>
      <c r="L7" s="29">
        <v>4.99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5.14</v>
      </c>
      <c r="C8" s="11">
        <v>5.2</v>
      </c>
      <c r="D8" s="11">
        <v>5.05</v>
      </c>
      <c r="E8" s="11">
        <v>4.9000000000000004</v>
      </c>
      <c r="F8" s="29">
        <v>4.7300000000000004</v>
      </c>
      <c r="G8" s="31"/>
      <c r="H8" s="11">
        <v>5.15</v>
      </c>
      <c r="I8" s="11">
        <v>5.17</v>
      </c>
      <c r="J8" s="11">
        <v>5.18</v>
      </c>
      <c r="K8" s="11">
        <v>5.04</v>
      </c>
      <c r="L8" s="29">
        <v>4.95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5.18</v>
      </c>
      <c r="C9" s="32">
        <v>5.26</v>
      </c>
      <c r="D9" s="32">
        <v>5.21</v>
      </c>
      <c r="E9" s="32">
        <v>4.9000000000000004</v>
      </c>
      <c r="F9" s="34">
        <v>4.8499999999999996</v>
      </c>
      <c r="G9" s="10"/>
      <c r="H9" s="32">
        <v>5.15</v>
      </c>
      <c r="I9" s="32">
        <v>5.15</v>
      </c>
      <c r="J9" s="32">
        <v>5.16</v>
      </c>
      <c r="K9" s="32">
        <v>5.08</v>
      </c>
      <c r="L9" s="34">
        <v>4.95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5.17</v>
      </c>
      <c r="C10" s="11">
        <v>5.3</v>
      </c>
      <c r="D10" s="11">
        <v>5.23</v>
      </c>
      <c r="E10" s="11">
        <v>4.93</v>
      </c>
      <c r="F10" s="29">
        <v>4.78</v>
      </c>
      <c r="G10" s="10"/>
      <c r="H10" s="11">
        <v>5.15</v>
      </c>
      <c r="I10" s="11">
        <v>5.16</v>
      </c>
      <c r="J10" s="11">
        <v>5.15</v>
      </c>
      <c r="K10" s="11">
        <v>5.04</v>
      </c>
      <c r="L10" s="29">
        <v>4.8899999999999997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5.13</v>
      </c>
      <c r="C11" s="21">
        <v>5.29</v>
      </c>
      <c r="D11" s="21">
        <v>5.19</v>
      </c>
      <c r="E11" s="21">
        <v>4.87</v>
      </c>
      <c r="F11" s="26">
        <v>4.68</v>
      </c>
      <c r="G11" s="12"/>
      <c r="H11" s="21">
        <v>5.09</v>
      </c>
      <c r="I11" s="21">
        <v>5.17</v>
      </c>
      <c r="J11" s="21">
        <v>5.21</v>
      </c>
      <c r="K11" s="21">
        <v>5.01</v>
      </c>
      <c r="L11" s="26">
        <v>4.92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4.93</v>
      </c>
      <c r="C12" s="22">
        <v>4.93</v>
      </c>
      <c r="D12" s="22">
        <v>4.9000000000000004</v>
      </c>
      <c r="E12" s="22">
        <v>4.75</v>
      </c>
      <c r="F12" s="27">
        <v>4.71</v>
      </c>
      <c r="G12" s="23" t="s">
        <v>6</v>
      </c>
      <c r="H12" s="22">
        <v>4.13</v>
      </c>
      <c r="I12" s="22">
        <v>4.18</v>
      </c>
      <c r="J12" s="22">
        <v>4.07</v>
      </c>
      <c r="K12" s="22">
        <v>3.81</v>
      </c>
      <c r="L12" s="27">
        <v>3.66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4.87</v>
      </c>
      <c r="C13" s="24">
        <v>4.88</v>
      </c>
      <c r="D13" s="24">
        <v>4.8499999999999996</v>
      </c>
      <c r="E13" s="24">
        <v>4.75</v>
      </c>
      <c r="F13" s="28">
        <v>4.67</v>
      </c>
      <c r="G13" s="25"/>
      <c r="H13" s="24">
        <v>4.12</v>
      </c>
      <c r="I13" s="24">
        <v>4.07</v>
      </c>
      <c r="J13" s="24">
        <v>4.03</v>
      </c>
      <c r="K13" s="24">
        <v>3.7</v>
      </c>
      <c r="L13" s="28">
        <v>3.62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4.87</v>
      </c>
      <c r="C14" s="24">
        <v>4.87</v>
      </c>
      <c r="D14" s="24">
        <v>4.87</v>
      </c>
      <c r="E14" s="24">
        <v>4.7699999999999996</v>
      </c>
      <c r="F14" s="28">
        <v>4.67</v>
      </c>
      <c r="G14" s="25"/>
      <c r="H14" s="24">
        <v>4.08</v>
      </c>
      <c r="I14" s="24">
        <v>4.2300000000000004</v>
      </c>
      <c r="J14" s="24">
        <v>4.01</v>
      </c>
      <c r="K14" s="24">
        <v>3.72</v>
      </c>
      <c r="L14" s="28">
        <v>3.61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4.83</v>
      </c>
      <c r="C15" s="24">
        <v>5</v>
      </c>
      <c r="D15" s="24">
        <v>4.8</v>
      </c>
      <c r="E15" s="24">
        <v>4.7</v>
      </c>
      <c r="F15" s="28">
        <v>4.71</v>
      </c>
      <c r="G15" s="25"/>
      <c r="H15" s="24">
        <v>4.1500000000000004</v>
      </c>
      <c r="I15" s="24">
        <v>4.1500000000000004</v>
      </c>
      <c r="J15" s="24">
        <v>4</v>
      </c>
      <c r="K15" s="24">
        <v>3.69</v>
      </c>
      <c r="L15" s="28">
        <v>3.66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4.8600000000000003</v>
      </c>
      <c r="C16" s="24">
        <v>4.9000000000000004</v>
      </c>
      <c r="D16" s="24">
        <v>4.87</v>
      </c>
      <c r="E16" s="24">
        <v>4.7</v>
      </c>
      <c r="F16" s="28">
        <v>4.67</v>
      </c>
      <c r="G16" s="25"/>
      <c r="H16" s="24">
        <v>4.12</v>
      </c>
      <c r="I16" s="24">
        <v>4.24</v>
      </c>
      <c r="J16" s="24">
        <v>4</v>
      </c>
      <c r="K16" s="24">
        <v>3.67</v>
      </c>
      <c r="L16" s="28">
        <v>3.59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4.82</v>
      </c>
      <c r="C17" s="24">
        <v>4.95</v>
      </c>
      <c r="D17" s="24">
        <v>4.8899999999999997</v>
      </c>
      <c r="E17" s="24">
        <v>4.6399999999999997</v>
      </c>
      <c r="F17" s="28">
        <v>4.53</v>
      </c>
      <c r="G17" s="25" t="s">
        <v>8</v>
      </c>
      <c r="H17" s="24">
        <v>4.18</v>
      </c>
      <c r="I17" s="24">
        <v>4.24</v>
      </c>
      <c r="J17" s="24">
        <v>4.26</v>
      </c>
      <c r="K17" s="24">
        <v>4.07</v>
      </c>
      <c r="L17" s="28">
        <v>4.05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4.83</v>
      </c>
      <c r="C18" s="24">
        <v>4.9000000000000004</v>
      </c>
      <c r="D18" s="24">
        <v>4.8600000000000003</v>
      </c>
      <c r="E18" s="24">
        <v>4.59</v>
      </c>
      <c r="F18" s="28">
        <v>4.51</v>
      </c>
      <c r="G18" s="25"/>
      <c r="H18" s="24">
        <v>4.24</v>
      </c>
      <c r="I18" s="24">
        <v>4.34</v>
      </c>
      <c r="J18" s="24">
        <v>4.22</v>
      </c>
      <c r="K18" s="24">
        <v>4.1100000000000003</v>
      </c>
      <c r="L18" s="28">
        <v>4.09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4.8499999999999996</v>
      </c>
      <c r="C19" s="24">
        <v>4.96</v>
      </c>
      <c r="D19" s="24">
        <v>4.93</v>
      </c>
      <c r="E19" s="24">
        <v>4.58</v>
      </c>
      <c r="F19" s="28">
        <v>4.5</v>
      </c>
      <c r="G19" s="25"/>
      <c r="H19" s="24">
        <v>4.25</v>
      </c>
      <c r="I19" s="24">
        <v>4.24</v>
      </c>
      <c r="J19" s="24">
        <v>4.34</v>
      </c>
      <c r="K19" s="24">
        <v>4.18</v>
      </c>
      <c r="L19" s="28">
        <v>4.1100000000000003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4.83</v>
      </c>
      <c r="C20" s="24">
        <v>4.97</v>
      </c>
      <c r="D20" s="24">
        <v>4.97</v>
      </c>
      <c r="E20" s="24">
        <v>4.62</v>
      </c>
      <c r="F20" s="28">
        <v>4.51</v>
      </c>
      <c r="G20" s="25"/>
      <c r="H20" s="24">
        <v>4.26</v>
      </c>
      <c r="I20" s="24">
        <v>4.2699999999999996</v>
      </c>
      <c r="J20" s="24">
        <v>4.2300000000000004</v>
      </c>
      <c r="K20" s="24">
        <v>4.2300000000000004</v>
      </c>
      <c r="L20" s="28">
        <v>4.08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4.8</v>
      </c>
      <c r="C21" s="24">
        <v>5.03</v>
      </c>
      <c r="D21" s="24">
        <v>4.92</v>
      </c>
      <c r="E21" s="24">
        <v>4.62</v>
      </c>
      <c r="F21" s="28">
        <v>4.4000000000000004</v>
      </c>
      <c r="G21" s="25"/>
      <c r="H21" s="24">
        <v>4.26</v>
      </c>
      <c r="I21" s="24">
        <v>4.29</v>
      </c>
      <c r="J21" s="24">
        <v>4.25</v>
      </c>
      <c r="K21" s="24">
        <v>4.22</v>
      </c>
      <c r="L21" s="28">
        <v>4.03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0.30459999999999976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0.99959999999999916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0.53109743589743552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0.71987654320987593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209" priority="5" operator="notBetween">
      <formula>0.2</formula>
      <formula>0.404</formula>
    </cfRule>
  </conditionalFormatting>
  <conditionalFormatting sqref="E26">
    <cfRule type="cellIs" dxfId="208" priority="6" operator="notBetween">
      <formula>0.38</formula>
      <formula>0.72</formula>
    </cfRule>
  </conditionalFormatting>
  <conditionalFormatting sqref="K24">
    <cfRule type="cellIs" dxfId="207" priority="4" operator="notBetween">
      <formula>0.77</formula>
      <formula>0.91</formula>
    </cfRule>
  </conditionalFormatting>
  <conditionalFormatting sqref="K26">
    <cfRule type="cellIs" dxfId="206" priority="3" operator="notBetween">
      <formula>0.68</formula>
      <formula>0.82</formula>
    </cfRule>
  </conditionalFormatting>
  <conditionalFormatting sqref="Q24">
    <cfRule type="cellIs" dxfId="205" priority="2" operator="notBetween">
      <formula>0.77</formula>
      <formula>0.91</formula>
    </cfRule>
  </conditionalFormatting>
  <conditionalFormatting sqref="Q26">
    <cfRule type="cellIs" dxfId="204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8FDBE-7CFB-46CD-9556-19F735277C4E}">
  <dimension ref="A1:R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5.09</v>
      </c>
      <c r="C2" s="20">
        <v>5.22</v>
      </c>
      <c r="D2" s="20">
        <v>5.12</v>
      </c>
      <c r="E2" s="20">
        <v>5.01</v>
      </c>
      <c r="F2" s="30">
        <v>4.95</v>
      </c>
      <c r="G2" s="23" t="s">
        <v>3</v>
      </c>
      <c r="H2" s="20">
        <v>5.0999999999999996</v>
      </c>
      <c r="I2" s="20">
        <v>5.18</v>
      </c>
      <c r="J2" s="20">
        <v>5.12</v>
      </c>
      <c r="K2" s="20">
        <v>4.99</v>
      </c>
      <c r="L2" s="30">
        <v>4.9400000000000004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5.08</v>
      </c>
      <c r="C3" s="11">
        <v>5.18</v>
      </c>
      <c r="D3" s="11">
        <v>5.1100000000000003</v>
      </c>
      <c r="E3" s="11">
        <v>5.03</v>
      </c>
      <c r="F3" s="29">
        <v>4.96</v>
      </c>
      <c r="G3" s="10"/>
      <c r="H3" s="20">
        <v>5.1100000000000003</v>
      </c>
      <c r="I3" s="11">
        <v>5.1100000000000003</v>
      </c>
      <c r="J3" s="11">
        <v>5.14</v>
      </c>
      <c r="K3" s="11">
        <v>5</v>
      </c>
      <c r="L3" s="29">
        <v>5.05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5.14</v>
      </c>
      <c r="C4" s="11">
        <v>5.23</v>
      </c>
      <c r="D4" s="11">
        <v>5.15</v>
      </c>
      <c r="E4" s="11">
        <v>5.05</v>
      </c>
      <c r="F4" s="29">
        <v>4.97</v>
      </c>
      <c r="G4" s="10"/>
      <c r="H4" s="20">
        <v>5.1100000000000003</v>
      </c>
      <c r="I4" s="11">
        <v>5.2</v>
      </c>
      <c r="J4" s="11">
        <v>5.19</v>
      </c>
      <c r="K4" s="11">
        <v>5.05</v>
      </c>
      <c r="L4" s="29">
        <v>5.01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5.16</v>
      </c>
      <c r="C5" s="11">
        <v>5.17</v>
      </c>
      <c r="D5" s="11">
        <v>5.21</v>
      </c>
      <c r="E5" s="11">
        <v>5.1100000000000003</v>
      </c>
      <c r="F5" s="29">
        <v>5.0199999999999996</v>
      </c>
      <c r="G5" s="10"/>
      <c r="H5" s="20">
        <v>5.16</v>
      </c>
      <c r="I5" s="11">
        <v>5.17</v>
      </c>
      <c r="J5" s="11">
        <v>5.1100000000000003</v>
      </c>
      <c r="K5" s="11">
        <v>4.99</v>
      </c>
      <c r="L5" s="29">
        <v>4.91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5.14</v>
      </c>
      <c r="C6" s="11">
        <v>5.0999999999999996</v>
      </c>
      <c r="D6" s="11">
        <v>5.08</v>
      </c>
      <c r="E6" s="11">
        <v>5.03</v>
      </c>
      <c r="F6" s="29">
        <v>4.91</v>
      </c>
      <c r="G6" s="10"/>
      <c r="H6" s="20">
        <v>5.14</v>
      </c>
      <c r="I6" s="11">
        <v>5.18</v>
      </c>
      <c r="J6" s="11">
        <v>5.0599999999999996</v>
      </c>
      <c r="K6" s="11">
        <v>5.01</v>
      </c>
      <c r="L6" s="29">
        <v>4.8899999999999997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5.22</v>
      </c>
      <c r="C7" s="11">
        <v>5.26</v>
      </c>
      <c r="D7" s="11">
        <v>5.31</v>
      </c>
      <c r="E7" s="11">
        <v>4.88</v>
      </c>
      <c r="F7" s="29">
        <v>4.8</v>
      </c>
      <c r="G7" s="25" t="s">
        <v>4</v>
      </c>
      <c r="H7" s="11">
        <v>5.15</v>
      </c>
      <c r="I7" s="11">
        <v>5.17</v>
      </c>
      <c r="J7" s="11">
        <v>5.22</v>
      </c>
      <c r="K7" s="11">
        <v>4.79</v>
      </c>
      <c r="L7" s="29">
        <v>4.8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5.19</v>
      </c>
      <c r="C8" s="11">
        <v>5.3</v>
      </c>
      <c r="D8" s="11">
        <v>5.21</v>
      </c>
      <c r="E8" s="11">
        <v>5.04</v>
      </c>
      <c r="F8" s="29">
        <v>4.8099999999999996</v>
      </c>
      <c r="G8" s="31"/>
      <c r="H8" s="11">
        <v>5.0999999999999996</v>
      </c>
      <c r="I8" s="11">
        <v>5.28</v>
      </c>
      <c r="J8" s="11">
        <v>5.21</v>
      </c>
      <c r="K8" s="11">
        <v>4.87</v>
      </c>
      <c r="L8" s="29">
        <v>4.63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5.16</v>
      </c>
      <c r="C9" s="32">
        <v>5.19</v>
      </c>
      <c r="D9" s="32">
        <v>5.1100000000000003</v>
      </c>
      <c r="E9" s="32">
        <v>4.92</v>
      </c>
      <c r="F9" s="34">
        <v>4.8099999999999996</v>
      </c>
      <c r="G9" s="10"/>
      <c r="H9" s="32">
        <v>5.16</v>
      </c>
      <c r="I9" s="32">
        <v>5.3</v>
      </c>
      <c r="J9" s="32">
        <v>5.28</v>
      </c>
      <c r="K9" s="32">
        <v>4.91</v>
      </c>
      <c r="L9" s="34">
        <v>4.78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5.1100000000000003</v>
      </c>
      <c r="C10" s="11">
        <v>5.22</v>
      </c>
      <c r="D10" s="11">
        <v>5.13</v>
      </c>
      <c r="E10" s="11">
        <v>4.88</v>
      </c>
      <c r="F10" s="29">
        <v>4.7300000000000004</v>
      </c>
      <c r="G10" s="10"/>
      <c r="H10" s="11">
        <v>5.17</v>
      </c>
      <c r="I10" s="11">
        <v>5.31</v>
      </c>
      <c r="J10" s="11">
        <v>5.22</v>
      </c>
      <c r="K10" s="11">
        <v>4.93</v>
      </c>
      <c r="L10" s="29">
        <v>4.8499999999999996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4.9800000000000004</v>
      </c>
      <c r="C11" s="21">
        <v>5.1100000000000003</v>
      </c>
      <c r="D11" s="21">
        <v>5.0999999999999996</v>
      </c>
      <c r="E11" s="21">
        <v>4.9000000000000004</v>
      </c>
      <c r="F11" s="26">
        <v>4.6500000000000004</v>
      </c>
      <c r="G11" s="12"/>
      <c r="H11" s="21">
        <v>5.08</v>
      </c>
      <c r="I11" s="21">
        <v>5.26</v>
      </c>
      <c r="J11" s="21">
        <v>5.16</v>
      </c>
      <c r="K11" s="21">
        <v>4.88</v>
      </c>
      <c r="L11" s="26">
        <v>4.67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4.83</v>
      </c>
      <c r="C12" s="22">
        <v>4.8899999999999997</v>
      </c>
      <c r="D12" s="22">
        <v>4.88</v>
      </c>
      <c r="E12" s="22">
        <v>4.72</v>
      </c>
      <c r="F12" s="27">
        <v>4.6500000000000004</v>
      </c>
      <c r="G12" s="23" t="s">
        <v>6</v>
      </c>
      <c r="H12" s="22">
        <v>4.0199999999999996</v>
      </c>
      <c r="I12" s="22">
        <v>4.1100000000000003</v>
      </c>
      <c r="J12" s="22">
        <v>4.0999999999999996</v>
      </c>
      <c r="K12" s="22">
        <v>3.92</v>
      </c>
      <c r="L12" s="27">
        <v>3.87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4.8499999999999996</v>
      </c>
      <c r="C13" s="24">
        <v>4.95</v>
      </c>
      <c r="D13" s="24">
        <v>4.8499999999999996</v>
      </c>
      <c r="E13" s="24">
        <v>4.78</v>
      </c>
      <c r="F13" s="28">
        <v>4.68</v>
      </c>
      <c r="G13" s="25"/>
      <c r="H13" s="24">
        <v>4.09</v>
      </c>
      <c r="I13" s="24">
        <v>3.99</v>
      </c>
      <c r="J13" s="24">
        <v>4.07</v>
      </c>
      <c r="K13" s="24">
        <v>3.93</v>
      </c>
      <c r="L13" s="28">
        <v>3.94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4.91</v>
      </c>
      <c r="C14" s="24">
        <v>4.96</v>
      </c>
      <c r="D14" s="24">
        <v>4.88</v>
      </c>
      <c r="E14" s="24">
        <v>4.8099999999999996</v>
      </c>
      <c r="F14" s="28">
        <v>4.7</v>
      </c>
      <c r="G14" s="25"/>
      <c r="H14" s="24">
        <v>4.13</v>
      </c>
      <c r="I14" s="24">
        <v>4.1500000000000004</v>
      </c>
      <c r="J14" s="24">
        <v>4.08</v>
      </c>
      <c r="K14" s="24">
        <v>3.95</v>
      </c>
      <c r="L14" s="28">
        <v>3.92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4.8600000000000003</v>
      </c>
      <c r="C15" s="24">
        <v>4.87</v>
      </c>
      <c r="D15" s="24">
        <v>4.84</v>
      </c>
      <c r="E15" s="24">
        <v>4.8</v>
      </c>
      <c r="F15" s="28">
        <v>4.66</v>
      </c>
      <c r="G15" s="25"/>
      <c r="H15" s="24">
        <v>4.08</v>
      </c>
      <c r="I15" s="24">
        <v>4.1900000000000004</v>
      </c>
      <c r="J15" s="24">
        <v>4.08</v>
      </c>
      <c r="K15" s="24">
        <v>3.87</v>
      </c>
      <c r="L15" s="28">
        <v>3.87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4.8099999999999996</v>
      </c>
      <c r="C16" s="24">
        <v>4.7300000000000004</v>
      </c>
      <c r="D16" s="24">
        <v>4.7</v>
      </c>
      <c r="E16" s="24">
        <v>4.7300000000000004</v>
      </c>
      <c r="F16" s="28">
        <v>4.62</v>
      </c>
      <c r="G16" s="25"/>
      <c r="H16" s="24">
        <v>4.08</v>
      </c>
      <c r="I16" s="24">
        <v>4.09</v>
      </c>
      <c r="J16" s="24">
        <v>4.03</v>
      </c>
      <c r="K16" s="24">
        <v>3.91</v>
      </c>
      <c r="L16" s="28">
        <v>3.87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4.93</v>
      </c>
      <c r="C17" s="24">
        <v>4.97</v>
      </c>
      <c r="D17" s="24">
        <v>4.88</v>
      </c>
      <c r="E17" s="24">
        <v>4.57</v>
      </c>
      <c r="F17" s="28">
        <v>4.45</v>
      </c>
      <c r="G17" s="25" t="s">
        <v>8</v>
      </c>
      <c r="H17" s="24">
        <v>4.37</v>
      </c>
      <c r="I17" s="24">
        <v>4.34</v>
      </c>
      <c r="J17" s="24">
        <v>4.25</v>
      </c>
      <c r="K17" s="24">
        <v>3.94</v>
      </c>
      <c r="L17" s="28">
        <v>3.94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4.82</v>
      </c>
      <c r="C18" s="24">
        <v>4.9800000000000004</v>
      </c>
      <c r="D18" s="24">
        <v>4.9000000000000004</v>
      </c>
      <c r="E18" s="24">
        <v>4.71</v>
      </c>
      <c r="F18" s="28">
        <v>4.49</v>
      </c>
      <c r="G18" s="25"/>
      <c r="H18" s="24">
        <v>4.2699999999999996</v>
      </c>
      <c r="I18" s="24">
        <v>4.43</v>
      </c>
      <c r="J18" s="24">
        <v>4.32</v>
      </c>
      <c r="K18" s="24">
        <v>4.07</v>
      </c>
      <c r="L18" s="28">
        <v>3.8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4.84</v>
      </c>
      <c r="C19" s="24">
        <v>4.91</v>
      </c>
      <c r="D19" s="24">
        <v>4.83</v>
      </c>
      <c r="E19" s="24">
        <v>4.62</v>
      </c>
      <c r="F19" s="28">
        <v>4.5</v>
      </c>
      <c r="G19" s="25"/>
      <c r="H19" s="24">
        <v>4.3600000000000003</v>
      </c>
      <c r="I19" s="24">
        <v>4.49</v>
      </c>
      <c r="J19" s="24">
        <v>4.3899999999999997</v>
      </c>
      <c r="K19" s="24">
        <v>3.98</v>
      </c>
      <c r="L19" s="28">
        <v>3.9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4.84</v>
      </c>
      <c r="C20" s="24">
        <v>4.93</v>
      </c>
      <c r="D20" s="24">
        <v>4.95</v>
      </c>
      <c r="E20" s="24">
        <v>4.58</v>
      </c>
      <c r="F20" s="28">
        <v>4.4800000000000004</v>
      </c>
      <c r="G20" s="25"/>
      <c r="H20" s="24">
        <v>4.43</v>
      </c>
      <c r="I20" s="24">
        <v>4.47</v>
      </c>
      <c r="J20" s="24">
        <v>4.3099999999999996</v>
      </c>
      <c r="K20" s="24">
        <v>4.03</v>
      </c>
      <c r="L20" s="28">
        <v>3.94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4.72</v>
      </c>
      <c r="C21" s="24">
        <v>4.84</v>
      </c>
      <c r="D21" s="24">
        <v>4.8099999999999996</v>
      </c>
      <c r="E21" s="24">
        <v>4.5999999999999996</v>
      </c>
      <c r="F21" s="28">
        <v>4.3499999999999996</v>
      </c>
      <c r="G21" s="25"/>
      <c r="H21" s="24">
        <v>4.37</v>
      </c>
      <c r="I21" s="24">
        <v>4.4400000000000004</v>
      </c>
      <c r="J21" s="24">
        <v>4.24</v>
      </c>
      <c r="K21" s="24">
        <v>4.0999999999999996</v>
      </c>
      <c r="L21" s="28">
        <v>3.83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0.29559999999999942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0.95499999999999918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0.51540512820512718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0.68775720164609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203" priority="5" operator="notBetween">
      <formula>0.2</formula>
      <formula>0.404</formula>
    </cfRule>
  </conditionalFormatting>
  <conditionalFormatting sqref="E26">
    <cfRule type="cellIs" dxfId="202" priority="6" operator="notBetween">
      <formula>0.38</formula>
      <formula>0.72</formula>
    </cfRule>
  </conditionalFormatting>
  <conditionalFormatting sqref="K24">
    <cfRule type="cellIs" dxfId="201" priority="4" operator="notBetween">
      <formula>0.77</formula>
      <formula>0.91</formula>
    </cfRule>
  </conditionalFormatting>
  <conditionalFormatting sqref="K26">
    <cfRule type="cellIs" dxfId="200" priority="3" operator="notBetween">
      <formula>0.68</formula>
      <formula>0.82</formula>
    </cfRule>
  </conditionalFormatting>
  <conditionalFormatting sqref="Q24">
    <cfRule type="cellIs" dxfId="199" priority="2" operator="notBetween">
      <formula>0.77</formula>
      <formula>0.91</formula>
    </cfRule>
  </conditionalFormatting>
  <conditionalFormatting sqref="Q26">
    <cfRule type="cellIs" dxfId="198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D1CB-7BBF-4FCB-91BD-2F48F1D30215}">
  <dimension ref="A1:X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8" customWidth="1"/>
    <col min="20" max="20" width="6.375" customWidth="1"/>
    <col min="21" max="21" width="6.5" customWidth="1"/>
    <col min="22" max="22" width="7" customWidth="1"/>
    <col min="23" max="23" width="6.375" customWidth="1"/>
    <col min="24" max="24" width="6.875" customWidth="1"/>
  </cols>
  <sheetData>
    <row r="1" spans="1:24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  <c r="S1" s="205" t="s">
        <v>29</v>
      </c>
      <c r="T1" s="200"/>
      <c r="U1" s="200"/>
      <c r="V1" s="200"/>
      <c r="W1" s="200"/>
      <c r="X1" s="201"/>
    </row>
    <row r="2" spans="1:24" ht="17.25" thickTop="1" x14ac:dyDescent="0.35">
      <c r="A2" s="23" t="s">
        <v>3</v>
      </c>
      <c r="B2" s="20">
        <v>5.29</v>
      </c>
      <c r="C2" s="20">
        <v>5.34</v>
      </c>
      <c r="D2" s="20">
        <v>5.3</v>
      </c>
      <c r="E2" s="20">
        <v>5.18</v>
      </c>
      <c r="F2" s="30">
        <v>5.0599999999999996</v>
      </c>
      <c r="G2" s="23" t="s">
        <v>3</v>
      </c>
      <c r="H2" s="20">
        <v>5.27</v>
      </c>
      <c r="I2" s="20">
        <v>5.22</v>
      </c>
      <c r="J2" s="20">
        <v>5.18</v>
      </c>
      <c r="K2" s="20">
        <v>5.15</v>
      </c>
      <c r="L2" s="30">
        <v>5.01</v>
      </c>
      <c r="M2" s="23" t="s">
        <v>3</v>
      </c>
      <c r="N2" s="20"/>
      <c r="O2" s="20"/>
      <c r="P2" s="20"/>
      <c r="Q2" s="20"/>
      <c r="R2" s="30"/>
      <c r="S2" s="23" t="s">
        <v>3</v>
      </c>
      <c r="T2" s="20">
        <v>5.13</v>
      </c>
      <c r="U2" s="20">
        <v>5.13</v>
      </c>
      <c r="V2" s="20">
        <v>5.16</v>
      </c>
      <c r="W2" s="20">
        <v>5.0199999999999996</v>
      </c>
      <c r="X2" s="30">
        <v>4.9400000000000004</v>
      </c>
    </row>
    <row r="3" spans="1:24" x14ac:dyDescent="0.35">
      <c r="A3" s="10"/>
      <c r="B3" s="20">
        <v>5.25</v>
      </c>
      <c r="C3" s="11">
        <v>5.35</v>
      </c>
      <c r="D3" s="11">
        <v>5.28</v>
      </c>
      <c r="E3" s="11">
        <v>5.16</v>
      </c>
      <c r="F3" s="29">
        <v>5.08</v>
      </c>
      <c r="G3" s="25"/>
      <c r="H3" s="20">
        <v>5.2</v>
      </c>
      <c r="I3" s="11">
        <v>5.24</v>
      </c>
      <c r="J3" s="11">
        <v>5.25</v>
      </c>
      <c r="K3" s="11">
        <v>5.18</v>
      </c>
      <c r="L3" s="29">
        <v>5.07</v>
      </c>
      <c r="M3" s="25"/>
      <c r="N3" s="20"/>
      <c r="O3" s="11"/>
      <c r="P3" s="11"/>
      <c r="Q3" s="11"/>
      <c r="R3" s="29"/>
      <c r="S3" s="10"/>
      <c r="T3" s="20">
        <v>5.05</v>
      </c>
      <c r="U3" s="11">
        <v>5.22</v>
      </c>
      <c r="V3" s="11">
        <v>5.21</v>
      </c>
      <c r="W3" s="11">
        <v>5.04</v>
      </c>
      <c r="X3" s="29">
        <v>5.04</v>
      </c>
    </row>
    <row r="4" spans="1:24" x14ac:dyDescent="0.35">
      <c r="A4" s="10"/>
      <c r="B4" s="20">
        <v>5.25</v>
      </c>
      <c r="C4" s="11">
        <v>5.22</v>
      </c>
      <c r="D4" s="11">
        <v>5.21</v>
      </c>
      <c r="E4" s="11">
        <v>5.14</v>
      </c>
      <c r="F4" s="29">
        <v>5.09</v>
      </c>
      <c r="G4" s="25"/>
      <c r="H4" s="20">
        <v>5.28</v>
      </c>
      <c r="I4" s="11">
        <v>5.39</v>
      </c>
      <c r="J4" s="11">
        <v>5.31</v>
      </c>
      <c r="K4" s="11">
        <v>5.15</v>
      </c>
      <c r="L4" s="29">
        <v>5.12</v>
      </c>
      <c r="M4" s="25"/>
      <c r="N4" s="20"/>
      <c r="O4" s="11"/>
      <c r="P4" s="11"/>
      <c r="Q4" s="11"/>
      <c r="R4" s="29"/>
      <c r="S4" s="10"/>
      <c r="T4" s="20">
        <v>5.15</v>
      </c>
      <c r="U4" s="11">
        <v>5.15</v>
      </c>
      <c r="V4" s="11">
        <v>5.16</v>
      </c>
      <c r="W4" s="11">
        <v>5.09</v>
      </c>
      <c r="X4" s="29">
        <v>4.96</v>
      </c>
    </row>
    <row r="5" spans="1:24" x14ac:dyDescent="0.35">
      <c r="A5" s="10"/>
      <c r="B5" s="20">
        <v>5.24</v>
      </c>
      <c r="C5" s="11">
        <v>5.24</v>
      </c>
      <c r="D5" s="11">
        <v>5.21</v>
      </c>
      <c r="E5" s="11">
        <v>5.1100000000000003</v>
      </c>
      <c r="F5" s="29">
        <v>5</v>
      </c>
      <c r="G5" s="25"/>
      <c r="H5" s="20">
        <v>5.29</v>
      </c>
      <c r="I5" s="11">
        <v>5.34</v>
      </c>
      <c r="J5" s="11">
        <v>5.31</v>
      </c>
      <c r="K5" s="11">
        <v>5.24</v>
      </c>
      <c r="L5" s="29">
        <v>5.17</v>
      </c>
      <c r="M5" s="25"/>
      <c r="N5" s="20"/>
      <c r="O5" s="11"/>
      <c r="P5" s="11"/>
      <c r="Q5" s="11"/>
      <c r="R5" s="29"/>
      <c r="S5" s="10"/>
      <c r="T5" s="20">
        <v>5.15</v>
      </c>
      <c r="U5" s="11">
        <v>5.24</v>
      </c>
      <c r="V5" s="11">
        <v>5.1100000000000003</v>
      </c>
      <c r="W5" s="11">
        <v>4.99</v>
      </c>
      <c r="X5" s="29">
        <v>4.96</v>
      </c>
    </row>
    <row r="6" spans="1:24" x14ac:dyDescent="0.35">
      <c r="A6" s="10"/>
      <c r="B6" s="20">
        <v>5.16</v>
      </c>
      <c r="C6" s="11">
        <v>5.24</v>
      </c>
      <c r="D6" s="11">
        <v>5.21</v>
      </c>
      <c r="E6" s="11">
        <v>5.19</v>
      </c>
      <c r="F6" s="29">
        <v>5.04</v>
      </c>
      <c r="G6" s="25"/>
      <c r="H6" s="20">
        <v>5.22</v>
      </c>
      <c r="I6" s="11">
        <v>5.25</v>
      </c>
      <c r="J6" s="11">
        <v>5.3</v>
      </c>
      <c r="K6" s="11">
        <v>5.0999999999999996</v>
      </c>
      <c r="L6" s="29">
        <v>5.08</v>
      </c>
      <c r="M6" s="25"/>
      <c r="N6" s="20"/>
      <c r="O6" s="11"/>
      <c r="P6" s="11"/>
      <c r="Q6" s="11"/>
      <c r="R6" s="29"/>
      <c r="S6" s="10"/>
      <c r="T6" s="20">
        <v>5.13</v>
      </c>
      <c r="U6" s="11">
        <v>5.12</v>
      </c>
      <c r="V6" s="11">
        <v>5.05</v>
      </c>
      <c r="W6" s="11">
        <v>4.97</v>
      </c>
      <c r="X6" s="29">
        <v>4.9800000000000004</v>
      </c>
    </row>
    <row r="7" spans="1:24" x14ac:dyDescent="0.35">
      <c r="A7" s="25" t="s">
        <v>4</v>
      </c>
      <c r="B7" s="11">
        <v>5.21</v>
      </c>
      <c r="C7" s="11">
        <v>5.37</v>
      </c>
      <c r="D7" s="11">
        <v>5.23</v>
      </c>
      <c r="E7" s="11">
        <v>4.9000000000000004</v>
      </c>
      <c r="F7" s="29">
        <v>4.82</v>
      </c>
      <c r="G7" s="25" t="s">
        <v>4</v>
      </c>
      <c r="H7" s="11">
        <v>5.2</v>
      </c>
      <c r="I7" s="11">
        <v>5.28</v>
      </c>
      <c r="J7" s="11">
        <v>5.17</v>
      </c>
      <c r="K7" s="11">
        <v>4.9000000000000004</v>
      </c>
      <c r="L7" s="29">
        <v>4.92</v>
      </c>
      <c r="M7" s="25" t="s">
        <v>4</v>
      </c>
      <c r="N7" s="11"/>
      <c r="O7" s="11"/>
      <c r="P7" s="11"/>
      <c r="Q7" s="11"/>
      <c r="R7" s="29"/>
      <c r="S7" s="25" t="s">
        <v>4</v>
      </c>
      <c r="T7" s="11">
        <v>5.23</v>
      </c>
      <c r="U7" s="11">
        <v>5.25</v>
      </c>
      <c r="V7" s="11">
        <v>5.22</v>
      </c>
      <c r="W7" s="11">
        <v>4.88</v>
      </c>
      <c r="X7" s="29">
        <v>4.74</v>
      </c>
    </row>
    <row r="8" spans="1:24" x14ac:dyDescent="0.35">
      <c r="A8" s="31"/>
      <c r="B8" s="11">
        <v>5.35</v>
      </c>
      <c r="C8" s="11">
        <v>5.27</v>
      </c>
      <c r="D8" s="11">
        <v>5.27</v>
      </c>
      <c r="E8" s="11">
        <v>4.93</v>
      </c>
      <c r="F8" s="29">
        <v>4.8099999999999996</v>
      </c>
      <c r="G8" s="31"/>
      <c r="H8" s="11">
        <v>5.25</v>
      </c>
      <c r="I8" s="11">
        <v>5.31</v>
      </c>
      <c r="J8" s="11">
        <v>5.25</v>
      </c>
      <c r="K8" s="11">
        <v>4.9000000000000004</v>
      </c>
      <c r="L8" s="29">
        <v>4.9400000000000004</v>
      </c>
      <c r="M8" s="31"/>
      <c r="N8" s="11"/>
      <c r="O8" s="11"/>
      <c r="P8" s="11"/>
      <c r="Q8" s="11"/>
      <c r="R8" s="29"/>
      <c r="S8" s="31"/>
      <c r="T8" s="11">
        <v>5.13</v>
      </c>
      <c r="U8" s="11">
        <v>5.21</v>
      </c>
      <c r="V8" s="11">
        <v>5.07</v>
      </c>
      <c r="W8" s="11">
        <v>4.88</v>
      </c>
      <c r="X8" s="29">
        <v>4.75</v>
      </c>
    </row>
    <row r="9" spans="1:24" x14ac:dyDescent="0.35">
      <c r="A9" s="10"/>
      <c r="B9" s="32">
        <v>5.19</v>
      </c>
      <c r="C9" s="32">
        <v>5.32</v>
      </c>
      <c r="D9" s="32">
        <v>5.25</v>
      </c>
      <c r="E9" s="32">
        <v>4.9400000000000004</v>
      </c>
      <c r="F9" s="34">
        <v>4.8899999999999997</v>
      </c>
      <c r="G9" s="23"/>
      <c r="H9" s="32">
        <v>5.27</v>
      </c>
      <c r="I9" s="32">
        <v>5.34</v>
      </c>
      <c r="J9" s="32">
        <v>5.16</v>
      </c>
      <c r="K9" s="32">
        <v>4.91</v>
      </c>
      <c r="L9" s="34">
        <v>4.83</v>
      </c>
      <c r="M9" s="23"/>
      <c r="N9" s="32"/>
      <c r="O9" s="32"/>
      <c r="P9" s="32"/>
      <c r="Q9" s="32"/>
      <c r="R9" s="34"/>
      <c r="S9" s="10"/>
      <c r="T9" s="32">
        <v>5.1100000000000003</v>
      </c>
      <c r="U9" s="32">
        <v>5.22</v>
      </c>
      <c r="V9" s="32">
        <v>5.03</v>
      </c>
      <c r="W9" s="32">
        <v>4.83</v>
      </c>
      <c r="X9" s="34">
        <v>4.72</v>
      </c>
    </row>
    <row r="10" spans="1:24" x14ac:dyDescent="0.35">
      <c r="A10" s="10"/>
      <c r="B10" s="11">
        <v>5.2</v>
      </c>
      <c r="C10" s="11">
        <v>5.28</v>
      </c>
      <c r="D10" s="11">
        <v>5.18</v>
      </c>
      <c r="E10" s="11">
        <v>4.91</v>
      </c>
      <c r="F10" s="29">
        <v>4.8499999999999996</v>
      </c>
      <c r="G10" s="25"/>
      <c r="H10" s="11">
        <v>5.22</v>
      </c>
      <c r="I10" s="11">
        <v>5.35</v>
      </c>
      <c r="J10" s="11">
        <v>5.17</v>
      </c>
      <c r="K10" s="11">
        <v>4.82</v>
      </c>
      <c r="L10" s="29">
        <v>4.8</v>
      </c>
      <c r="M10" s="25"/>
      <c r="N10" s="11"/>
      <c r="O10" s="11"/>
      <c r="P10" s="11"/>
      <c r="Q10" s="11"/>
      <c r="R10" s="29"/>
      <c r="S10" s="10"/>
      <c r="T10" s="11">
        <v>5.18</v>
      </c>
      <c r="U10" s="11">
        <v>5.17</v>
      </c>
      <c r="V10" s="11">
        <v>5.13</v>
      </c>
      <c r="W10" s="11">
        <v>4.8099999999999996</v>
      </c>
      <c r="X10" s="29">
        <v>4.68</v>
      </c>
    </row>
    <row r="11" spans="1:24" ht="17.25" thickBot="1" x14ac:dyDescent="0.4">
      <c r="A11" s="12"/>
      <c r="B11" s="21">
        <v>5.33</v>
      </c>
      <c r="C11" s="21">
        <v>5.27</v>
      </c>
      <c r="D11" s="21">
        <v>5.22</v>
      </c>
      <c r="E11" s="21">
        <v>4.9000000000000004</v>
      </c>
      <c r="F11" s="26">
        <v>4.76</v>
      </c>
      <c r="G11" s="33"/>
      <c r="H11" s="21">
        <v>5.21</v>
      </c>
      <c r="I11" s="21">
        <v>5.25</v>
      </c>
      <c r="J11" s="21">
        <v>5.16</v>
      </c>
      <c r="K11" s="21">
        <v>4.9400000000000004</v>
      </c>
      <c r="L11" s="26">
        <v>4.87</v>
      </c>
      <c r="M11" s="33"/>
      <c r="N11" s="21"/>
      <c r="O11" s="21"/>
      <c r="P11" s="21"/>
      <c r="Q11" s="21"/>
      <c r="R11" s="26"/>
      <c r="S11" s="12"/>
      <c r="T11" s="21">
        <v>5.09</v>
      </c>
      <c r="U11" s="21">
        <v>5.0999999999999996</v>
      </c>
      <c r="V11" s="21">
        <v>5.17</v>
      </c>
      <c r="W11" s="21">
        <v>4.8</v>
      </c>
      <c r="X11" s="26">
        <v>4.7</v>
      </c>
    </row>
    <row r="12" spans="1:24" x14ac:dyDescent="0.35">
      <c r="A12" s="13" t="s">
        <v>5</v>
      </c>
      <c r="B12" s="32">
        <v>4.76</v>
      </c>
      <c r="C12" s="22">
        <v>4.8600000000000003</v>
      </c>
      <c r="D12" s="22">
        <v>4.8099999999999996</v>
      </c>
      <c r="E12" s="22">
        <v>4.68</v>
      </c>
      <c r="F12" s="27">
        <v>4.6100000000000003</v>
      </c>
      <c r="G12" s="23" t="s">
        <v>6</v>
      </c>
      <c r="H12" s="22">
        <v>4.08</v>
      </c>
      <c r="I12" s="22">
        <v>4.09</v>
      </c>
      <c r="J12" s="22">
        <v>4.03</v>
      </c>
      <c r="K12" s="22">
        <v>3.98</v>
      </c>
      <c r="L12" s="27">
        <v>3.87</v>
      </c>
      <c r="M12" s="23" t="s">
        <v>6</v>
      </c>
      <c r="N12" s="22"/>
      <c r="O12" s="22"/>
      <c r="P12" s="22"/>
      <c r="Q12" s="22"/>
      <c r="R12" s="27"/>
      <c r="S12" s="13" t="s">
        <v>5</v>
      </c>
      <c r="T12" s="32">
        <v>4.83</v>
      </c>
      <c r="U12" s="22">
        <v>4.82</v>
      </c>
      <c r="V12" s="22">
        <v>4.8</v>
      </c>
      <c r="W12" s="22">
        <v>4.68</v>
      </c>
      <c r="X12" s="27">
        <v>4.5999999999999996</v>
      </c>
    </row>
    <row r="13" spans="1:24" x14ac:dyDescent="0.35">
      <c r="A13" s="14"/>
      <c r="B13" s="24">
        <v>4.82</v>
      </c>
      <c r="C13" s="24">
        <v>4.93</v>
      </c>
      <c r="D13" s="24">
        <v>4.82</v>
      </c>
      <c r="E13" s="24">
        <v>4.7300000000000004</v>
      </c>
      <c r="F13" s="28">
        <v>4.6399999999999997</v>
      </c>
      <c r="G13" s="25"/>
      <c r="H13" s="24">
        <v>4.17</v>
      </c>
      <c r="I13" s="24">
        <v>4.12</v>
      </c>
      <c r="J13" s="24">
        <v>4.0999999999999996</v>
      </c>
      <c r="K13" s="24">
        <v>3.98</v>
      </c>
      <c r="L13" s="28">
        <v>3.88</v>
      </c>
      <c r="M13" s="25"/>
      <c r="N13" s="24"/>
      <c r="O13" s="24"/>
      <c r="P13" s="24"/>
      <c r="Q13" s="24"/>
      <c r="R13" s="28"/>
      <c r="S13" s="14"/>
      <c r="T13" s="24">
        <v>4.8</v>
      </c>
      <c r="U13" s="24">
        <v>4.9000000000000004</v>
      </c>
      <c r="V13" s="24">
        <v>4.8099999999999996</v>
      </c>
      <c r="W13" s="24">
        <v>4.7</v>
      </c>
      <c r="X13" s="28">
        <v>4.7</v>
      </c>
    </row>
    <row r="14" spans="1:24" x14ac:dyDescent="0.35">
      <c r="A14" s="14"/>
      <c r="B14" s="24">
        <v>4.75</v>
      </c>
      <c r="C14" s="24">
        <v>4.8099999999999996</v>
      </c>
      <c r="D14" s="24">
        <v>4.78</v>
      </c>
      <c r="E14" s="24">
        <v>4.75</v>
      </c>
      <c r="F14" s="28">
        <v>4.67</v>
      </c>
      <c r="G14" s="25"/>
      <c r="H14" s="24">
        <v>4.16</v>
      </c>
      <c r="I14" s="24">
        <v>4.25</v>
      </c>
      <c r="J14" s="24">
        <v>4.08</v>
      </c>
      <c r="K14" s="24">
        <v>3.97</v>
      </c>
      <c r="L14" s="28">
        <v>3.95</v>
      </c>
      <c r="M14" s="25"/>
      <c r="N14" s="24"/>
      <c r="O14" s="24"/>
      <c r="P14" s="24"/>
      <c r="Q14" s="24"/>
      <c r="R14" s="28"/>
      <c r="S14" s="14"/>
      <c r="T14" s="24">
        <v>4.79</v>
      </c>
      <c r="U14" s="24">
        <v>4.84</v>
      </c>
      <c r="V14" s="24">
        <v>4.8</v>
      </c>
      <c r="W14" s="24">
        <v>4.74</v>
      </c>
      <c r="X14" s="28">
        <v>4.6500000000000004</v>
      </c>
    </row>
    <row r="15" spans="1:24" x14ac:dyDescent="0.35">
      <c r="A15" s="14"/>
      <c r="B15" s="24">
        <v>4.79</v>
      </c>
      <c r="C15" s="24">
        <v>4.82</v>
      </c>
      <c r="D15" s="24">
        <v>4.7300000000000004</v>
      </c>
      <c r="E15" s="24">
        <v>4.6500000000000004</v>
      </c>
      <c r="F15" s="28">
        <v>4.5599999999999996</v>
      </c>
      <c r="G15" s="25"/>
      <c r="H15" s="24">
        <v>4.13</v>
      </c>
      <c r="I15" s="24">
        <v>4.18</v>
      </c>
      <c r="J15" s="24">
        <v>4.1100000000000003</v>
      </c>
      <c r="K15" s="24">
        <v>3.99</v>
      </c>
      <c r="L15" s="28">
        <v>3.95</v>
      </c>
      <c r="M15" s="25"/>
      <c r="N15" s="24"/>
      <c r="O15" s="24"/>
      <c r="P15" s="24"/>
      <c r="Q15" s="24"/>
      <c r="R15" s="28"/>
      <c r="S15" s="14"/>
      <c r="T15" s="24">
        <v>4.8499999999999996</v>
      </c>
      <c r="U15" s="24">
        <v>4.9000000000000004</v>
      </c>
      <c r="V15" s="24">
        <v>4.82</v>
      </c>
      <c r="W15" s="24">
        <v>4.6399999999999997</v>
      </c>
      <c r="X15" s="28">
        <v>4.63</v>
      </c>
    </row>
    <row r="16" spans="1:24" x14ac:dyDescent="0.35">
      <c r="A16" s="14"/>
      <c r="B16" s="24">
        <v>4.7699999999999996</v>
      </c>
      <c r="C16" s="24">
        <v>4.84</v>
      </c>
      <c r="D16" s="24">
        <v>4.7699999999999996</v>
      </c>
      <c r="E16" s="24">
        <v>4.71</v>
      </c>
      <c r="F16" s="28">
        <v>4.6100000000000003</v>
      </c>
      <c r="G16" s="25"/>
      <c r="H16" s="24">
        <v>4.0999999999999996</v>
      </c>
      <c r="I16" s="24">
        <v>4.1399999999999997</v>
      </c>
      <c r="J16" s="24">
        <v>4.09</v>
      </c>
      <c r="K16" s="24">
        <v>3.93</v>
      </c>
      <c r="L16" s="28">
        <v>3.9</v>
      </c>
      <c r="M16" s="25"/>
      <c r="N16" s="24"/>
      <c r="O16" s="24"/>
      <c r="P16" s="24"/>
      <c r="Q16" s="24"/>
      <c r="R16" s="28"/>
      <c r="S16" s="14"/>
      <c r="T16" s="24">
        <v>4.7699999999999996</v>
      </c>
      <c r="U16" s="24">
        <v>4.87</v>
      </c>
      <c r="V16" s="24">
        <v>4.76</v>
      </c>
      <c r="W16" s="24">
        <v>4.66</v>
      </c>
      <c r="X16" s="28">
        <v>4.5999999999999996</v>
      </c>
    </row>
    <row r="17" spans="1:24" x14ac:dyDescent="0.35">
      <c r="A17" s="14" t="s">
        <v>7</v>
      </c>
      <c r="B17" s="24">
        <v>4.7</v>
      </c>
      <c r="C17" s="24">
        <v>4.9000000000000004</v>
      </c>
      <c r="D17" s="24">
        <v>4.9000000000000004</v>
      </c>
      <c r="E17" s="24">
        <v>4.4800000000000004</v>
      </c>
      <c r="F17" s="28">
        <v>4.45</v>
      </c>
      <c r="G17" s="25" t="s">
        <v>8</v>
      </c>
      <c r="H17" s="24">
        <v>4.25</v>
      </c>
      <c r="I17" s="24">
        <v>4.3</v>
      </c>
      <c r="J17" s="24">
        <v>4.1900000000000004</v>
      </c>
      <c r="K17" s="24">
        <v>3.96</v>
      </c>
      <c r="L17" s="28">
        <v>3.98</v>
      </c>
      <c r="M17" s="25" t="s">
        <v>8</v>
      </c>
      <c r="N17" s="24"/>
      <c r="O17" s="24"/>
      <c r="P17" s="24"/>
      <c r="Q17" s="24"/>
      <c r="R17" s="28"/>
      <c r="S17" s="14" t="s">
        <v>7</v>
      </c>
      <c r="T17" s="24">
        <v>4.9000000000000004</v>
      </c>
      <c r="U17" s="24">
        <v>4.8899999999999997</v>
      </c>
      <c r="V17" s="24">
        <v>4.83</v>
      </c>
      <c r="W17" s="24">
        <v>4.54</v>
      </c>
      <c r="X17" s="28">
        <v>4.3899999999999997</v>
      </c>
    </row>
    <row r="18" spans="1:24" x14ac:dyDescent="0.35">
      <c r="A18" s="14"/>
      <c r="B18" s="24">
        <v>4.84</v>
      </c>
      <c r="C18" s="24">
        <v>4.87</v>
      </c>
      <c r="D18" s="24">
        <v>4.79</v>
      </c>
      <c r="E18" s="24">
        <v>4.5599999999999996</v>
      </c>
      <c r="F18" s="28">
        <v>4.42</v>
      </c>
      <c r="G18" s="25"/>
      <c r="H18" s="24">
        <v>4.34</v>
      </c>
      <c r="I18" s="24">
        <v>4.3600000000000003</v>
      </c>
      <c r="J18" s="24">
        <v>4.33</v>
      </c>
      <c r="K18" s="24">
        <v>3.99</v>
      </c>
      <c r="L18" s="28">
        <v>4.01</v>
      </c>
      <c r="M18" s="25"/>
      <c r="N18" s="24"/>
      <c r="O18" s="24"/>
      <c r="P18" s="24"/>
      <c r="Q18" s="24"/>
      <c r="R18" s="28"/>
      <c r="S18" s="14"/>
      <c r="T18" s="24">
        <v>4.79</v>
      </c>
      <c r="U18" s="24">
        <v>4.9000000000000004</v>
      </c>
      <c r="V18" s="24">
        <v>4.7699999999999996</v>
      </c>
      <c r="W18" s="24">
        <v>4.5</v>
      </c>
      <c r="X18" s="28">
        <v>4.41</v>
      </c>
    </row>
    <row r="19" spans="1:24" x14ac:dyDescent="0.35">
      <c r="A19" s="14"/>
      <c r="B19" s="24">
        <v>4.7300000000000004</v>
      </c>
      <c r="C19" s="24">
        <v>4.93</v>
      </c>
      <c r="D19" s="24">
        <v>4.84</v>
      </c>
      <c r="E19" s="24">
        <v>4.53</v>
      </c>
      <c r="F19" s="28">
        <v>4.4000000000000004</v>
      </c>
      <c r="G19" s="25"/>
      <c r="H19" s="24">
        <v>4.4400000000000004</v>
      </c>
      <c r="I19" s="24">
        <v>4.38</v>
      </c>
      <c r="J19" s="24">
        <v>4.26</v>
      </c>
      <c r="K19" s="24">
        <v>4.01</v>
      </c>
      <c r="L19" s="28">
        <v>4.04</v>
      </c>
      <c r="M19" s="25"/>
      <c r="N19" s="24"/>
      <c r="O19" s="24"/>
      <c r="P19" s="24"/>
      <c r="Q19" s="24"/>
      <c r="R19" s="28"/>
      <c r="S19" s="14"/>
      <c r="T19" s="24">
        <v>4.75</v>
      </c>
      <c r="U19" s="24">
        <v>4.9000000000000004</v>
      </c>
      <c r="V19" s="24">
        <v>4.7300000000000004</v>
      </c>
      <c r="W19" s="24">
        <v>4.47</v>
      </c>
      <c r="X19" s="28">
        <v>4.4000000000000004</v>
      </c>
    </row>
    <row r="20" spans="1:24" x14ac:dyDescent="0.35">
      <c r="A20" s="14"/>
      <c r="B20" s="24">
        <v>4.75</v>
      </c>
      <c r="C20" s="24">
        <v>4.8499999999999996</v>
      </c>
      <c r="D20" s="24">
        <v>4.76</v>
      </c>
      <c r="E20" s="24">
        <v>4.47</v>
      </c>
      <c r="F20" s="28">
        <v>4.3899999999999997</v>
      </c>
      <c r="G20" s="25"/>
      <c r="H20" s="24">
        <v>4.34</v>
      </c>
      <c r="I20" s="24">
        <v>4.42</v>
      </c>
      <c r="J20" s="24">
        <v>4.2699999999999996</v>
      </c>
      <c r="K20" s="24">
        <v>3.92</v>
      </c>
      <c r="L20" s="28">
        <v>3.99</v>
      </c>
      <c r="M20" s="25"/>
      <c r="N20" s="24"/>
      <c r="O20" s="24"/>
      <c r="P20" s="24"/>
      <c r="Q20" s="24"/>
      <c r="R20" s="28"/>
      <c r="S20" s="14"/>
      <c r="T20" s="24">
        <v>4.82</v>
      </c>
      <c r="U20" s="24">
        <v>4.8499999999999996</v>
      </c>
      <c r="V20" s="24">
        <v>4.83</v>
      </c>
      <c r="W20" s="24">
        <v>4.53</v>
      </c>
      <c r="X20" s="28">
        <v>4.37</v>
      </c>
    </row>
    <row r="21" spans="1:24" x14ac:dyDescent="0.35">
      <c r="A21" s="14"/>
      <c r="B21" s="24">
        <v>4.91</v>
      </c>
      <c r="C21" s="24">
        <v>4.8099999999999996</v>
      </c>
      <c r="D21" s="24">
        <v>4.7699999999999996</v>
      </c>
      <c r="E21" s="24">
        <v>4.4400000000000004</v>
      </c>
      <c r="F21" s="28">
        <v>4.34</v>
      </c>
      <c r="G21" s="25"/>
      <c r="H21" s="24">
        <v>4.29</v>
      </c>
      <c r="I21" s="24">
        <v>4.33</v>
      </c>
      <c r="J21" s="24">
        <v>4.22</v>
      </c>
      <c r="K21" s="24">
        <v>3.95</v>
      </c>
      <c r="L21" s="28">
        <v>4</v>
      </c>
      <c r="M21" s="25"/>
      <c r="N21" s="24"/>
      <c r="O21" s="24"/>
      <c r="P21" s="24"/>
      <c r="Q21" s="24"/>
      <c r="R21" s="28"/>
      <c r="S21" s="14"/>
      <c r="T21" s="24">
        <v>4.72</v>
      </c>
      <c r="U21" s="24">
        <v>4.75</v>
      </c>
      <c r="V21" s="24">
        <v>4.83</v>
      </c>
      <c r="W21" s="24">
        <v>4.5199999999999996</v>
      </c>
      <c r="X21" s="28">
        <v>4.37</v>
      </c>
    </row>
    <row r="22" spans="1:24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spans="1:24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  <c r="S23" s="16" t="s">
        <v>9</v>
      </c>
      <c r="T23" s="16" t="s">
        <v>10</v>
      </c>
      <c r="U23" s="190" t="s">
        <v>11</v>
      </c>
      <c r="V23" s="190"/>
      <c r="W23" s="191" t="s">
        <v>12</v>
      </c>
      <c r="X23" s="191"/>
    </row>
    <row r="24" spans="1:24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0.43979999999999997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1.0388000000000011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  <c r="S24" s="17" t="s">
        <v>13</v>
      </c>
      <c r="T24" s="17" t="s">
        <v>14</v>
      </c>
      <c r="U24" s="180" t="s">
        <v>15</v>
      </c>
      <c r="V24" s="180"/>
      <c r="W24" s="193">
        <f>AVERAGE(T2:X11)-AVERAGE(T12:X21)</f>
        <v>0.33059999999999867</v>
      </c>
      <c r="X24" s="193"/>
    </row>
    <row r="25" spans="1:24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  <c r="S25" s="18" t="s">
        <v>17</v>
      </c>
      <c r="T25" s="18" t="s">
        <v>18</v>
      </c>
      <c r="U25" s="174" t="str">
        <f>"--"</f>
        <v>--</v>
      </c>
      <c r="V25" s="174"/>
      <c r="W25" s="192">
        <v>1.7</v>
      </c>
      <c r="X25" s="192"/>
    </row>
    <row r="26" spans="1:24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0.7668307692307692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0.74810699588477447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  <c r="S26" s="17" t="s">
        <v>19</v>
      </c>
      <c r="T26" s="17" t="s">
        <v>20</v>
      </c>
      <c r="U26" s="197" t="s">
        <v>21</v>
      </c>
      <c r="V26" s="197"/>
      <c r="W26" s="198">
        <f>(W24/(0.975/W25))</f>
        <v>0.57643076923076697</v>
      </c>
      <c r="X26" s="198"/>
    </row>
    <row r="27" spans="1:24" ht="18" x14ac:dyDescent="0.35">
      <c r="A27" s="17"/>
      <c r="B27" s="17"/>
      <c r="C27" s="17"/>
      <c r="D27" s="17"/>
      <c r="E27" s="17"/>
      <c r="F27" s="17"/>
      <c r="S27" s="17"/>
      <c r="T27" s="17"/>
      <c r="U27" s="17"/>
      <c r="V27" s="17"/>
      <c r="W27" s="17"/>
      <c r="X27" s="17"/>
    </row>
    <row r="28" spans="1:24" ht="18" x14ac:dyDescent="0.35">
      <c r="A28" s="17"/>
      <c r="B28" s="17"/>
      <c r="C28" s="17"/>
      <c r="D28" s="17"/>
      <c r="E28" s="17"/>
      <c r="F28" s="17"/>
      <c r="S28" s="17"/>
      <c r="T28" s="17"/>
      <c r="U28" s="17"/>
      <c r="V28" s="17"/>
      <c r="W28" s="17"/>
      <c r="X28" s="17"/>
    </row>
    <row r="29" spans="1:24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  <c r="S29" s="190" t="s">
        <v>23</v>
      </c>
      <c r="T29" s="190"/>
      <c r="U29" s="202">
        <f ca="1">TODAY()</f>
        <v>46251</v>
      </c>
      <c r="V29" s="202"/>
      <c r="W29" s="202"/>
      <c r="X29" s="202"/>
    </row>
    <row r="30" spans="1:24" x14ac:dyDescent="0.35">
      <c r="A30" s="19"/>
      <c r="B30" s="19"/>
      <c r="C30" s="19"/>
      <c r="D30" s="19"/>
      <c r="E30" s="19"/>
      <c r="F30" s="19"/>
    </row>
    <row r="31" spans="1:24" x14ac:dyDescent="0.35">
      <c r="A31" s="19"/>
      <c r="B31" s="19"/>
      <c r="C31" s="19"/>
      <c r="D31" s="19"/>
      <c r="E31" s="19"/>
      <c r="F31" s="19"/>
    </row>
    <row r="32" spans="1:24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40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  <mergeCell ref="S1:X1"/>
    <mergeCell ref="U23:V23"/>
    <mergeCell ref="W23:X23"/>
    <mergeCell ref="U24:V24"/>
    <mergeCell ref="W24:X24"/>
    <mergeCell ref="U25:V25"/>
    <mergeCell ref="W25:X25"/>
    <mergeCell ref="U26:V26"/>
    <mergeCell ref="W26:X26"/>
    <mergeCell ref="S29:T29"/>
    <mergeCell ref="U29:X29"/>
  </mergeCells>
  <phoneticPr fontId="13" type="noConversion"/>
  <conditionalFormatting sqref="E24">
    <cfRule type="cellIs" dxfId="197" priority="7" operator="notBetween">
      <formula>0.2</formula>
      <formula>0.404</formula>
    </cfRule>
  </conditionalFormatting>
  <conditionalFormatting sqref="E26">
    <cfRule type="cellIs" dxfId="196" priority="8" operator="notBetween">
      <formula>0.38</formula>
      <formula>0.72</formula>
    </cfRule>
  </conditionalFormatting>
  <conditionalFormatting sqref="K24">
    <cfRule type="cellIs" dxfId="195" priority="6" operator="notBetween">
      <formula>0.77</formula>
      <formula>0.91</formula>
    </cfRule>
  </conditionalFormatting>
  <conditionalFormatting sqref="K26">
    <cfRule type="cellIs" dxfId="194" priority="5" operator="notBetween">
      <formula>0.68</formula>
      <formula>0.82</formula>
    </cfRule>
  </conditionalFormatting>
  <conditionalFormatting sqref="Q24">
    <cfRule type="cellIs" dxfId="193" priority="4" operator="notBetween">
      <formula>0.77</formula>
      <formula>0.91</formula>
    </cfRule>
  </conditionalFormatting>
  <conditionalFormatting sqref="Q26">
    <cfRule type="cellIs" dxfId="192" priority="3" operator="notBetween">
      <formula>0.68</formula>
      <formula>0.82</formula>
    </cfRule>
  </conditionalFormatting>
  <conditionalFormatting sqref="W24">
    <cfRule type="cellIs" dxfId="191" priority="1" operator="notBetween">
      <formula>0.2</formula>
      <formula>0.404</formula>
    </cfRule>
  </conditionalFormatting>
  <conditionalFormatting sqref="W26">
    <cfRule type="cellIs" dxfId="190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F1D5-EFEC-442B-AB78-DFFC57D47147}">
  <dimension ref="A1:R40"/>
  <sheetViews>
    <sheetView zoomScale="115" zoomScaleNormal="115" workbookViewId="0">
      <selection activeCell="G2" sqref="G2:L11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/>
      <c r="C2" s="20"/>
      <c r="D2" s="20"/>
      <c r="E2" s="20"/>
      <c r="F2" s="30"/>
      <c r="G2" s="23" t="s">
        <v>3</v>
      </c>
      <c r="H2" s="20">
        <v>5.27</v>
      </c>
      <c r="I2" s="20">
        <v>5.22</v>
      </c>
      <c r="J2" s="20">
        <v>5.18</v>
      </c>
      <c r="K2" s="20">
        <v>5.15</v>
      </c>
      <c r="L2" s="30">
        <v>5.01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/>
      <c r="C3" s="11"/>
      <c r="D3" s="11"/>
      <c r="E3" s="11"/>
      <c r="F3" s="29"/>
      <c r="G3" s="25"/>
      <c r="H3" s="20">
        <v>5.2</v>
      </c>
      <c r="I3" s="11">
        <v>5.24</v>
      </c>
      <c r="J3" s="11">
        <v>5.25</v>
      </c>
      <c r="K3" s="11">
        <v>5.18</v>
      </c>
      <c r="L3" s="29">
        <v>5.07</v>
      </c>
      <c r="M3" s="25"/>
      <c r="N3" s="20"/>
      <c r="O3" s="11"/>
      <c r="P3" s="11"/>
      <c r="Q3" s="11"/>
      <c r="R3" s="29"/>
    </row>
    <row r="4" spans="1:18" x14ac:dyDescent="0.35">
      <c r="A4" s="10"/>
      <c r="B4" s="20"/>
      <c r="C4" s="11"/>
      <c r="D4" s="11"/>
      <c r="E4" s="11"/>
      <c r="F4" s="29"/>
      <c r="G4" s="25"/>
      <c r="H4" s="20">
        <v>5.28</v>
      </c>
      <c r="I4" s="11">
        <v>5.39</v>
      </c>
      <c r="J4" s="11">
        <v>5.31</v>
      </c>
      <c r="K4" s="11">
        <v>5.15</v>
      </c>
      <c r="L4" s="29">
        <v>5.12</v>
      </c>
      <c r="M4" s="25"/>
      <c r="N4" s="20"/>
      <c r="O4" s="11"/>
      <c r="P4" s="11"/>
      <c r="Q4" s="11"/>
      <c r="R4" s="29"/>
    </row>
    <row r="5" spans="1:18" x14ac:dyDescent="0.35">
      <c r="A5" s="10"/>
      <c r="B5" s="20"/>
      <c r="C5" s="11"/>
      <c r="D5" s="11"/>
      <c r="E5" s="11"/>
      <c r="F5" s="29"/>
      <c r="G5" s="25"/>
      <c r="H5" s="20">
        <v>5.29</v>
      </c>
      <c r="I5" s="11">
        <v>5.34</v>
      </c>
      <c r="J5" s="11">
        <v>5.31</v>
      </c>
      <c r="K5" s="11">
        <v>5.24</v>
      </c>
      <c r="L5" s="29">
        <v>5.17</v>
      </c>
      <c r="M5" s="25"/>
      <c r="N5" s="20"/>
      <c r="O5" s="11"/>
      <c r="P5" s="11"/>
      <c r="Q5" s="11"/>
      <c r="R5" s="29"/>
    </row>
    <row r="6" spans="1:18" x14ac:dyDescent="0.35">
      <c r="A6" s="10"/>
      <c r="B6" s="20"/>
      <c r="C6" s="11"/>
      <c r="D6" s="11"/>
      <c r="E6" s="11"/>
      <c r="F6" s="29"/>
      <c r="G6" s="25"/>
      <c r="H6" s="20">
        <v>5.22</v>
      </c>
      <c r="I6" s="11">
        <v>5.25</v>
      </c>
      <c r="J6" s="11">
        <v>5.3</v>
      </c>
      <c r="K6" s="11">
        <v>5.0999999999999996</v>
      </c>
      <c r="L6" s="29">
        <v>5.08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/>
      <c r="C7" s="11"/>
      <c r="D7" s="11"/>
      <c r="E7" s="11"/>
      <c r="F7" s="29"/>
      <c r="G7" s="25" t="s">
        <v>4</v>
      </c>
      <c r="H7" s="11">
        <v>5.2</v>
      </c>
      <c r="I7" s="11">
        <v>5.28</v>
      </c>
      <c r="J7" s="11">
        <v>5.17</v>
      </c>
      <c r="K7" s="11">
        <v>4.9000000000000004</v>
      </c>
      <c r="L7" s="29">
        <v>4.92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/>
      <c r="C8" s="11"/>
      <c r="D8" s="11"/>
      <c r="E8" s="11"/>
      <c r="F8" s="29"/>
      <c r="G8" s="31"/>
      <c r="H8" s="11">
        <v>5.25</v>
      </c>
      <c r="I8" s="11">
        <v>5.31</v>
      </c>
      <c r="J8" s="11">
        <v>5.25</v>
      </c>
      <c r="K8" s="11">
        <v>4.9000000000000004</v>
      </c>
      <c r="L8" s="29">
        <v>4.9400000000000004</v>
      </c>
      <c r="M8" s="31"/>
      <c r="N8" s="11"/>
      <c r="O8" s="11"/>
      <c r="P8" s="11"/>
      <c r="Q8" s="11"/>
      <c r="R8" s="29"/>
    </row>
    <row r="9" spans="1:18" x14ac:dyDescent="0.35">
      <c r="A9" s="10"/>
      <c r="B9" s="32"/>
      <c r="C9" s="32"/>
      <c r="D9" s="32"/>
      <c r="E9" s="32"/>
      <c r="F9" s="34"/>
      <c r="G9" s="23"/>
      <c r="H9" s="32">
        <v>5.27</v>
      </c>
      <c r="I9" s="32">
        <v>5.34</v>
      </c>
      <c r="J9" s="32">
        <v>5.16</v>
      </c>
      <c r="K9" s="32">
        <v>4.91</v>
      </c>
      <c r="L9" s="34">
        <v>4.83</v>
      </c>
      <c r="M9" s="23"/>
      <c r="N9" s="32"/>
      <c r="O9" s="32"/>
      <c r="P9" s="32"/>
      <c r="Q9" s="32"/>
      <c r="R9" s="34"/>
    </row>
    <row r="10" spans="1:18" x14ac:dyDescent="0.35">
      <c r="A10" s="10"/>
      <c r="B10" s="11"/>
      <c r="C10" s="11"/>
      <c r="D10" s="11"/>
      <c r="E10" s="11"/>
      <c r="F10" s="29"/>
      <c r="G10" s="25"/>
      <c r="H10" s="11">
        <v>5.22</v>
      </c>
      <c r="I10" s="11">
        <v>5.35</v>
      </c>
      <c r="J10" s="11">
        <v>5.17</v>
      </c>
      <c r="K10" s="11">
        <v>4.82</v>
      </c>
      <c r="L10" s="29">
        <v>4.8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/>
      <c r="C11" s="21"/>
      <c r="D11" s="21"/>
      <c r="E11" s="21"/>
      <c r="F11" s="26"/>
      <c r="G11" s="33"/>
      <c r="H11" s="21">
        <v>5.21</v>
      </c>
      <c r="I11" s="21">
        <v>5.25</v>
      </c>
      <c r="J11" s="21">
        <v>5.16</v>
      </c>
      <c r="K11" s="21">
        <v>4.9400000000000004</v>
      </c>
      <c r="L11" s="26">
        <v>4.87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/>
      <c r="C12" s="22"/>
      <c r="D12" s="22"/>
      <c r="E12" s="22"/>
      <c r="F12" s="27"/>
      <c r="G12" s="23" t="s">
        <v>6</v>
      </c>
      <c r="H12" s="22"/>
      <c r="I12" s="22"/>
      <c r="J12" s="22"/>
      <c r="K12" s="22"/>
      <c r="L12" s="27"/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/>
      <c r="C13" s="24"/>
      <c r="D13" s="24"/>
      <c r="E13" s="24"/>
      <c r="F13" s="28"/>
      <c r="G13" s="25"/>
      <c r="H13" s="24"/>
      <c r="I13" s="24"/>
      <c r="J13" s="24"/>
      <c r="K13" s="24"/>
      <c r="L13" s="28"/>
      <c r="M13" s="25"/>
      <c r="N13" s="24"/>
      <c r="O13" s="24"/>
      <c r="P13" s="24"/>
      <c r="Q13" s="24"/>
      <c r="R13" s="28"/>
    </row>
    <row r="14" spans="1:18" x14ac:dyDescent="0.35">
      <c r="A14" s="14"/>
      <c r="B14" s="24"/>
      <c r="C14" s="24"/>
      <c r="D14" s="24"/>
      <c r="E14" s="24"/>
      <c r="F14" s="28"/>
      <c r="G14" s="25"/>
      <c r="H14" s="24"/>
      <c r="I14" s="24"/>
      <c r="J14" s="24"/>
      <c r="K14" s="24"/>
      <c r="L14" s="28"/>
      <c r="M14" s="25"/>
      <c r="N14" s="24"/>
      <c r="O14" s="24"/>
      <c r="P14" s="24"/>
      <c r="Q14" s="24"/>
      <c r="R14" s="28"/>
    </row>
    <row r="15" spans="1:18" x14ac:dyDescent="0.35">
      <c r="A15" s="14"/>
      <c r="B15" s="24"/>
      <c r="C15" s="24"/>
      <c r="D15" s="24"/>
      <c r="E15" s="24"/>
      <c r="F15" s="28"/>
      <c r="G15" s="25"/>
      <c r="H15" s="24"/>
      <c r="I15" s="24"/>
      <c r="J15" s="24"/>
      <c r="K15" s="24"/>
      <c r="L15" s="28"/>
      <c r="M15" s="25"/>
      <c r="N15" s="24"/>
      <c r="O15" s="24"/>
      <c r="P15" s="24"/>
      <c r="Q15" s="24"/>
      <c r="R15" s="28"/>
    </row>
    <row r="16" spans="1:18" x14ac:dyDescent="0.35">
      <c r="A16" s="14"/>
      <c r="B16" s="24"/>
      <c r="C16" s="24"/>
      <c r="D16" s="24"/>
      <c r="E16" s="24"/>
      <c r="F16" s="28"/>
      <c r="G16" s="25"/>
      <c r="H16" s="24"/>
      <c r="I16" s="24"/>
      <c r="J16" s="24"/>
      <c r="K16" s="24"/>
      <c r="L16" s="28"/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/>
      <c r="C17" s="24"/>
      <c r="D17" s="24"/>
      <c r="E17" s="24"/>
      <c r="F17" s="28"/>
      <c r="G17" s="25" t="s">
        <v>8</v>
      </c>
      <c r="H17" s="24"/>
      <c r="I17" s="24"/>
      <c r="J17" s="24"/>
      <c r="K17" s="24"/>
      <c r="L17" s="28"/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/>
      <c r="C18" s="24"/>
      <c r="D18" s="24"/>
      <c r="E18" s="24"/>
      <c r="F18" s="28"/>
      <c r="G18" s="25"/>
      <c r="H18" s="24"/>
      <c r="I18" s="24"/>
      <c r="J18" s="24"/>
      <c r="K18" s="24"/>
      <c r="L18" s="28"/>
      <c r="M18" s="25"/>
      <c r="N18" s="24"/>
      <c r="O18" s="24"/>
      <c r="P18" s="24"/>
      <c r="Q18" s="24"/>
      <c r="R18" s="28"/>
    </row>
    <row r="19" spans="1:18" x14ac:dyDescent="0.35">
      <c r="A19" s="14"/>
      <c r="B19" s="24"/>
      <c r="C19" s="24"/>
      <c r="D19" s="24"/>
      <c r="E19" s="24"/>
      <c r="F19" s="28"/>
      <c r="G19" s="25"/>
      <c r="H19" s="24"/>
      <c r="I19" s="24"/>
      <c r="J19" s="24"/>
      <c r="K19" s="24"/>
      <c r="L19" s="28"/>
      <c r="M19" s="25"/>
      <c r="N19" s="24"/>
      <c r="O19" s="24"/>
      <c r="P19" s="24"/>
      <c r="Q19" s="24"/>
      <c r="R19" s="28"/>
    </row>
    <row r="20" spans="1:18" x14ac:dyDescent="0.35">
      <c r="A20" s="14"/>
      <c r="B20" s="24"/>
      <c r="C20" s="24"/>
      <c r="D20" s="24"/>
      <c r="E20" s="24"/>
      <c r="F20" s="28"/>
      <c r="G20" s="25"/>
      <c r="H20" s="24"/>
      <c r="I20" s="24"/>
      <c r="J20" s="24"/>
      <c r="K20" s="24"/>
      <c r="L20" s="28"/>
      <c r="M20" s="25"/>
      <c r="N20" s="24"/>
      <c r="O20" s="24"/>
      <c r="P20" s="24"/>
      <c r="Q20" s="24"/>
      <c r="R20" s="28"/>
    </row>
    <row r="21" spans="1:18" x14ac:dyDescent="0.35">
      <c r="A21" s="14"/>
      <c r="B21" s="24"/>
      <c r="C21" s="24"/>
      <c r="D21" s="24"/>
      <c r="E21" s="24"/>
      <c r="F21" s="28"/>
      <c r="G21" s="25"/>
      <c r="H21" s="24"/>
      <c r="I21" s="24"/>
      <c r="J21" s="24"/>
      <c r="K21" s="24"/>
      <c r="L21" s="28"/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 t="e">
        <f>AVERAGE(B2:F11)-AVERAGE(B12:F21)</f>
        <v>#DIV/0!</v>
      </c>
      <c r="F24" s="193"/>
      <c r="G24" s="17" t="s">
        <v>13</v>
      </c>
      <c r="H24" s="17" t="s">
        <v>14</v>
      </c>
      <c r="I24" s="194" t="s">
        <v>16</v>
      </c>
      <c r="J24" s="194"/>
      <c r="K24" s="193" t="e">
        <f>AVERAGE(H2:L11)-AVERAGE(H12:L21)</f>
        <v>#DIV/0!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 t="e">
        <f>(E24/(0.975/E25))</f>
        <v>#DIV/0!</v>
      </c>
      <c r="F26" s="198"/>
      <c r="G26" s="17" t="s">
        <v>19</v>
      </c>
      <c r="H26" s="17" t="s">
        <v>20</v>
      </c>
      <c r="I26" s="197" t="s">
        <v>22</v>
      </c>
      <c r="J26" s="197"/>
      <c r="K26" s="198" t="e">
        <f>(K24/(1.944/K25))</f>
        <v>#DIV/0!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189" priority="5" operator="notBetween">
      <formula>0.2</formula>
      <formula>0.404</formula>
    </cfRule>
  </conditionalFormatting>
  <conditionalFormatting sqref="E26">
    <cfRule type="cellIs" dxfId="188" priority="6" operator="notBetween">
      <formula>0.38</formula>
      <formula>0.72</formula>
    </cfRule>
  </conditionalFormatting>
  <conditionalFormatting sqref="K24">
    <cfRule type="cellIs" dxfId="187" priority="4" operator="notBetween">
      <formula>0.77</formula>
      <formula>0.91</formula>
    </cfRule>
  </conditionalFormatting>
  <conditionalFormatting sqref="K26">
    <cfRule type="cellIs" dxfId="186" priority="3" operator="notBetween">
      <formula>0.68</formula>
      <formula>0.82</formula>
    </cfRule>
  </conditionalFormatting>
  <conditionalFormatting sqref="Q24">
    <cfRule type="cellIs" dxfId="185" priority="2" operator="notBetween">
      <formula>0.77</formula>
      <formula>0.91</formula>
    </cfRule>
  </conditionalFormatting>
  <conditionalFormatting sqref="Q26">
    <cfRule type="cellIs" dxfId="184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53E7-951D-476D-837A-C1B39A2CF880}">
  <dimension ref="A1:R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5.2</v>
      </c>
      <c r="C2" s="20">
        <v>5.31</v>
      </c>
      <c r="D2" s="20">
        <v>5.18</v>
      </c>
      <c r="E2" s="20">
        <v>5.0599999999999996</v>
      </c>
      <c r="F2" s="30">
        <v>4.95</v>
      </c>
      <c r="G2" s="23"/>
      <c r="H2" s="20">
        <v>4.423</v>
      </c>
      <c r="I2" s="20">
        <v>4.4820000000000002</v>
      </c>
      <c r="J2" s="20">
        <v>4.5519999999999996</v>
      </c>
      <c r="K2" s="20">
        <v>4.6079999999999997</v>
      </c>
      <c r="L2" s="30">
        <v>4.5579999999999998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5.15</v>
      </c>
      <c r="C3" s="11">
        <v>5.24</v>
      </c>
      <c r="D3" s="11">
        <v>5.22</v>
      </c>
      <c r="E3" s="11">
        <v>5.0599999999999996</v>
      </c>
      <c r="F3" s="29">
        <v>5.04</v>
      </c>
      <c r="G3" s="25"/>
      <c r="H3" s="20">
        <v>4.4889999999999999</v>
      </c>
      <c r="I3" s="11">
        <v>4.5220000000000002</v>
      </c>
      <c r="J3" s="11">
        <v>4.6139999999999999</v>
      </c>
      <c r="K3" s="11">
        <v>4.5990000000000002</v>
      </c>
      <c r="L3" s="29">
        <v>4.51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5.31</v>
      </c>
      <c r="C4" s="11">
        <v>5.24</v>
      </c>
      <c r="D4" s="11">
        <v>5.13</v>
      </c>
      <c r="E4" s="11">
        <v>5.12</v>
      </c>
      <c r="F4" s="29">
        <v>5.08</v>
      </c>
      <c r="G4" s="25"/>
      <c r="H4" s="20">
        <v>4.4720000000000004</v>
      </c>
      <c r="I4" s="11">
        <v>4.476</v>
      </c>
      <c r="J4" s="11">
        <v>4.5599999999999996</v>
      </c>
      <c r="K4" s="11">
        <v>4.6319999999999997</v>
      </c>
      <c r="L4" s="29">
        <v>4.5529999999999999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5.2</v>
      </c>
      <c r="C5" s="11">
        <v>5.24</v>
      </c>
      <c r="D5" s="11">
        <v>5.16</v>
      </c>
      <c r="E5" s="11">
        <v>5.03</v>
      </c>
      <c r="F5" s="29">
        <v>5.07</v>
      </c>
      <c r="G5" s="25"/>
      <c r="H5" s="20">
        <v>4.4660000000000002</v>
      </c>
      <c r="I5" s="11">
        <v>4.5090000000000003</v>
      </c>
      <c r="J5" s="11">
        <v>4.6319999999999997</v>
      </c>
      <c r="K5" s="11">
        <v>4.6100000000000003</v>
      </c>
      <c r="L5" s="29">
        <v>4.5350000000000001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5.21</v>
      </c>
      <c r="C6" s="11">
        <v>5.19</v>
      </c>
      <c r="D6" s="11">
        <v>5.17</v>
      </c>
      <c r="E6" s="11">
        <v>5.04</v>
      </c>
      <c r="F6" s="29">
        <v>5.04</v>
      </c>
      <c r="G6" s="25"/>
      <c r="H6" s="20">
        <v>4.4850000000000003</v>
      </c>
      <c r="I6" s="11">
        <v>4.4850000000000003</v>
      </c>
      <c r="J6" s="11">
        <v>4.53</v>
      </c>
      <c r="K6" s="11">
        <v>4.5590000000000002</v>
      </c>
      <c r="L6" s="29">
        <v>4.6520000000000001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5.22</v>
      </c>
      <c r="C7" s="11">
        <v>5.28</v>
      </c>
      <c r="D7" s="11">
        <v>5.18</v>
      </c>
      <c r="E7" s="11">
        <v>4.96</v>
      </c>
      <c r="F7" s="29">
        <v>4.6900000000000004</v>
      </c>
      <c r="G7" s="25"/>
      <c r="H7" s="11">
        <v>4.3360000000000003</v>
      </c>
      <c r="I7" s="11">
        <v>4.3419999999999996</v>
      </c>
      <c r="J7" s="11">
        <v>4.5780000000000003</v>
      </c>
      <c r="K7" s="11">
        <v>4.633</v>
      </c>
      <c r="L7" s="29">
        <v>4.6559999999999997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5.15</v>
      </c>
      <c r="C8" s="11">
        <v>5.19</v>
      </c>
      <c r="D8" s="11">
        <v>5.21</v>
      </c>
      <c r="E8" s="11">
        <v>4.95</v>
      </c>
      <c r="F8" s="29">
        <v>4.87</v>
      </c>
      <c r="G8" s="31"/>
      <c r="H8" s="11">
        <v>4.3780000000000001</v>
      </c>
      <c r="I8" s="11">
        <v>4.4429999999999996</v>
      </c>
      <c r="J8" s="11">
        <v>4.6319999999999997</v>
      </c>
      <c r="K8" s="11">
        <v>4.6260000000000003</v>
      </c>
      <c r="L8" s="29">
        <v>4.6529999999999996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5.18</v>
      </c>
      <c r="C9" s="32">
        <v>5.23</v>
      </c>
      <c r="D9" s="32">
        <v>5.22</v>
      </c>
      <c r="E9" s="32">
        <v>4.88</v>
      </c>
      <c r="F9" s="34">
        <v>4.78</v>
      </c>
      <c r="G9" s="23"/>
      <c r="H9" s="32">
        <v>4.3920000000000003</v>
      </c>
      <c r="I9" s="32">
        <v>4.4000000000000004</v>
      </c>
      <c r="J9" s="32">
        <v>4.5229999999999997</v>
      </c>
      <c r="K9" s="32">
        <v>4.5910000000000002</v>
      </c>
      <c r="L9" s="34">
        <v>4.6189999999999998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5.14</v>
      </c>
      <c r="C10" s="11">
        <v>5.23</v>
      </c>
      <c r="D10" s="11">
        <v>5.13</v>
      </c>
      <c r="E10" s="11">
        <v>4.9000000000000004</v>
      </c>
      <c r="F10" s="29">
        <v>4.9000000000000004</v>
      </c>
      <c r="G10" s="25"/>
      <c r="H10" s="11">
        <v>4.3310000000000004</v>
      </c>
      <c r="I10" s="11">
        <v>4.3540000000000001</v>
      </c>
      <c r="J10" s="11">
        <v>4.5659999999999998</v>
      </c>
      <c r="K10" s="11">
        <v>4.6420000000000003</v>
      </c>
      <c r="L10" s="29">
        <v>4.5839999999999996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5.14</v>
      </c>
      <c r="C11" s="21">
        <v>5.15</v>
      </c>
      <c r="D11" s="21">
        <v>5.09</v>
      </c>
      <c r="E11" s="21">
        <v>4.8499999999999996</v>
      </c>
      <c r="F11" s="26">
        <v>4.79</v>
      </c>
      <c r="G11" s="33"/>
      <c r="H11" s="21">
        <v>4.3259999999999996</v>
      </c>
      <c r="I11" s="21">
        <v>4.327</v>
      </c>
      <c r="J11" s="21">
        <v>4.6349999999999998</v>
      </c>
      <c r="K11" s="21">
        <v>4.68</v>
      </c>
      <c r="L11" s="26">
        <v>4.5949999999999998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4.96</v>
      </c>
      <c r="C12" s="22">
        <v>5.05</v>
      </c>
      <c r="D12" s="22">
        <v>4.8899999999999997</v>
      </c>
      <c r="E12" s="22">
        <v>4.7699999999999996</v>
      </c>
      <c r="F12" s="27">
        <v>4.67</v>
      </c>
      <c r="G12" s="23" t="s">
        <v>6</v>
      </c>
      <c r="H12" s="22">
        <v>3.39</v>
      </c>
      <c r="I12" s="22">
        <v>3.41</v>
      </c>
      <c r="J12" s="22">
        <v>3.44</v>
      </c>
      <c r="K12" s="22">
        <v>3.57</v>
      </c>
      <c r="L12" s="27">
        <v>3.55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4.97</v>
      </c>
      <c r="C13" s="24">
        <v>5.01</v>
      </c>
      <c r="D13" s="24">
        <v>4.8899999999999997</v>
      </c>
      <c r="E13" s="24">
        <v>4.8600000000000003</v>
      </c>
      <c r="F13" s="28">
        <v>4.76</v>
      </c>
      <c r="G13" s="25"/>
      <c r="H13" s="24">
        <v>3.39</v>
      </c>
      <c r="I13" s="24">
        <v>3.37</v>
      </c>
      <c r="J13" s="24">
        <v>3.46</v>
      </c>
      <c r="K13" s="24">
        <v>3.47</v>
      </c>
      <c r="L13" s="28">
        <v>3.47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5.01</v>
      </c>
      <c r="C14" s="24">
        <v>4.99</v>
      </c>
      <c r="D14" s="24">
        <v>4.87</v>
      </c>
      <c r="E14" s="24">
        <v>4.76</v>
      </c>
      <c r="F14" s="28">
        <v>4.74</v>
      </c>
      <c r="G14" s="25"/>
      <c r="H14" s="24">
        <v>3.36</v>
      </c>
      <c r="I14" s="24">
        <v>3.37</v>
      </c>
      <c r="J14" s="24">
        <v>3.47</v>
      </c>
      <c r="K14" s="24">
        <v>3.58</v>
      </c>
      <c r="L14" s="28">
        <v>3.53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4.99</v>
      </c>
      <c r="C15" s="24">
        <v>4.9800000000000004</v>
      </c>
      <c r="D15" s="24">
        <v>4.92</v>
      </c>
      <c r="E15" s="24">
        <v>4.79</v>
      </c>
      <c r="F15" s="28">
        <v>4.78</v>
      </c>
      <c r="G15" s="25"/>
      <c r="H15" s="24">
        <v>3.43</v>
      </c>
      <c r="I15" s="24">
        <v>3.4</v>
      </c>
      <c r="J15" s="24">
        <v>3.54</v>
      </c>
      <c r="K15" s="24">
        <v>3.49</v>
      </c>
      <c r="L15" s="28">
        <v>3.49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4.88</v>
      </c>
      <c r="C16" s="24">
        <v>4.8899999999999997</v>
      </c>
      <c r="D16" s="24">
        <v>4.82</v>
      </c>
      <c r="E16" s="24">
        <v>4.75</v>
      </c>
      <c r="F16" s="28">
        <v>4.74</v>
      </c>
      <c r="G16" s="25"/>
      <c r="H16" s="24">
        <v>3.41</v>
      </c>
      <c r="I16" s="24">
        <v>3.38</v>
      </c>
      <c r="J16" s="24">
        <v>3.4</v>
      </c>
      <c r="K16" s="24">
        <v>3.43</v>
      </c>
      <c r="L16" s="28">
        <v>3.52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4.99</v>
      </c>
      <c r="C17" s="24">
        <v>5.01</v>
      </c>
      <c r="D17" s="24">
        <v>4.84</v>
      </c>
      <c r="E17" s="24">
        <v>4.6399999999999997</v>
      </c>
      <c r="F17" s="28">
        <v>4.45</v>
      </c>
      <c r="G17" s="25" t="s">
        <v>8</v>
      </c>
      <c r="H17" s="24">
        <v>3.59</v>
      </c>
      <c r="I17" s="24">
        <v>3.71</v>
      </c>
      <c r="J17" s="24">
        <v>4.03</v>
      </c>
      <c r="K17" s="24">
        <v>4</v>
      </c>
      <c r="L17" s="28">
        <v>4.05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4.88</v>
      </c>
      <c r="C18" s="24">
        <v>4.96</v>
      </c>
      <c r="D18" s="24">
        <v>4.9800000000000004</v>
      </c>
      <c r="E18" s="24">
        <v>4.72</v>
      </c>
      <c r="F18" s="28">
        <v>4.6399999999999997</v>
      </c>
      <c r="G18" s="25"/>
      <c r="H18" s="24">
        <v>3.57</v>
      </c>
      <c r="I18" s="24">
        <v>3.7</v>
      </c>
      <c r="J18" s="24">
        <v>3.97</v>
      </c>
      <c r="K18" s="24">
        <v>3.96</v>
      </c>
      <c r="L18" s="28">
        <v>4.04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4.92</v>
      </c>
      <c r="C19" s="24">
        <v>4.9800000000000004</v>
      </c>
      <c r="D19" s="24">
        <v>4.96</v>
      </c>
      <c r="E19" s="24">
        <v>4.67</v>
      </c>
      <c r="F19" s="28">
        <v>4.53</v>
      </c>
      <c r="G19" s="25"/>
      <c r="H19" s="24">
        <v>3.72</v>
      </c>
      <c r="I19" s="24">
        <v>3.65</v>
      </c>
      <c r="J19" s="24">
        <v>3.98</v>
      </c>
      <c r="K19" s="24">
        <v>4</v>
      </c>
      <c r="L19" s="28">
        <v>4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4.91</v>
      </c>
      <c r="C20" s="24">
        <v>4.9400000000000004</v>
      </c>
      <c r="D20" s="24">
        <v>4.9000000000000004</v>
      </c>
      <c r="E20" s="24">
        <v>4.5999999999999996</v>
      </c>
      <c r="F20" s="28">
        <v>4.6100000000000003</v>
      </c>
      <c r="G20" s="25"/>
      <c r="H20" s="24">
        <v>3.61</v>
      </c>
      <c r="I20" s="24">
        <v>3.64</v>
      </c>
      <c r="J20" s="24">
        <v>3.91</v>
      </c>
      <c r="K20" s="24">
        <v>4.1100000000000003</v>
      </c>
      <c r="L20" s="28">
        <v>4.01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4.91</v>
      </c>
      <c r="C21" s="24">
        <v>4.95</v>
      </c>
      <c r="D21" s="24">
        <v>4.79</v>
      </c>
      <c r="E21" s="24">
        <v>4.53</v>
      </c>
      <c r="F21" s="28">
        <v>4.51</v>
      </c>
      <c r="G21" s="25"/>
      <c r="H21" s="24">
        <v>3.54</v>
      </c>
      <c r="I21" s="24">
        <v>3.63</v>
      </c>
      <c r="J21" s="24">
        <v>3.95</v>
      </c>
      <c r="K21" s="24">
        <v>4.1100000000000003</v>
      </c>
      <c r="L21" s="28">
        <v>4.07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0.26780000000000204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0.86970000000000036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0.46693333333333692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0.62632716049382742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183" priority="5" operator="notBetween">
      <formula>0.2</formula>
      <formula>0.404</formula>
    </cfRule>
  </conditionalFormatting>
  <conditionalFormatting sqref="E26">
    <cfRule type="cellIs" dxfId="182" priority="6" operator="notBetween">
      <formula>0.38</formula>
      <formula>0.72</formula>
    </cfRule>
  </conditionalFormatting>
  <conditionalFormatting sqref="K24">
    <cfRule type="cellIs" dxfId="181" priority="4" operator="notBetween">
      <formula>0.77</formula>
      <formula>0.91</formula>
    </cfRule>
  </conditionalFormatting>
  <conditionalFormatting sqref="K26">
    <cfRule type="cellIs" dxfId="180" priority="3" operator="notBetween">
      <formula>0.68</formula>
      <formula>0.82</formula>
    </cfRule>
  </conditionalFormatting>
  <conditionalFormatting sqref="Q24">
    <cfRule type="cellIs" dxfId="179" priority="2" operator="notBetween">
      <formula>0.77</formula>
      <formula>0.91</formula>
    </cfRule>
  </conditionalFormatting>
  <conditionalFormatting sqref="Q26">
    <cfRule type="cellIs" dxfId="178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B954-3B49-4AD5-94E6-132221AD3D10}">
  <dimension ref="A1:R40"/>
  <sheetViews>
    <sheetView zoomScale="115" zoomScaleNormal="115" workbookViewId="0">
      <selection activeCell="H2" sqref="H2:L11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30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5.27</v>
      </c>
      <c r="C2" s="20">
        <v>5.3</v>
      </c>
      <c r="D2" s="20">
        <v>5.28</v>
      </c>
      <c r="E2" s="20">
        <v>5.12</v>
      </c>
      <c r="F2" s="30">
        <v>5.09</v>
      </c>
      <c r="G2" s="23" t="s">
        <v>3</v>
      </c>
      <c r="H2" s="20"/>
      <c r="I2" s="20"/>
      <c r="J2" s="20"/>
      <c r="K2" s="20"/>
      <c r="L2" s="30"/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5.26</v>
      </c>
      <c r="C3" s="11">
        <v>5.3</v>
      </c>
      <c r="D3" s="11">
        <v>5.29</v>
      </c>
      <c r="E3" s="11">
        <v>5.18</v>
      </c>
      <c r="F3" s="29">
        <v>5.18</v>
      </c>
      <c r="G3" s="25"/>
      <c r="H3" s="20"/>
      <c r="I3" s="11"/>
      <c r="J3" s="11"/>
      <c r="K3" s="11"/>
      <c r="L3" s="29"/>
      <c r="M3" s="25"/>
      <c r="N3" s="20"/>
      <c r="O3" s="11"/>
      <c r="P3" s="11"/>
      <c r="Q3" s="11"/>
      <c r="R3" s="29"/>
    </row>
    <row r="4" spans="1:18" x14ac:dyDescent="0.35">
      <c r="A4" s="10"/>
      <c r="B4" s="20">
        <v>5.18</v>
      </c>
      <c r="C4" s="11">
        <v>5.24</v>
      </c>
      <c r="D4" s="11">
        <v>5.24</v>
      </c>
      <c r="E4" s="11">
        <v>5.16</v>
      </c>
      <c r="F4" s="29">
        <v>5.09</v>
      </c>
      <c r="G4" s="25"/>
      <c r="H4" s="20"/>
      <c r="I4" s="11"/>
      <c r="J4" s="11"/>
      <c r="K4" s="11"/>
      <c r="L4" s="29"/>
      <c r="M4" s="25"/>
      <c r="N4" s="20"/>
      <c r="O4" s="11"/>
      <c r="P4" s="11"/>
      <c r="Q4" s="11"/>
      <c r="R4" s="29"/>
    </row>
    <row r="5" spans="1:18" x14ac:dyDescent="0.35">
      <c r="A5" s="10"/>
      <c r="B5" s="20">
        <v>5.21</v>
      </c>
      <c r="C5" s="11">
        <v>5.28</v>
      </c>
      <c r="D5" s="11">
        <v>5.35</v>
      </c>
      <c r="E5" s="11">
        <v>5.13</v>
      </c>
      <c r="F5" s="29">
        <v>5.15</v>
      </c>
      <c r="G5" s="25"/>
      <c r="H5" s="20"/>
      <c r="I5" s="11"/>
      <c r="J5" s="11"/>
      <c r="K5" s="11"/>
      <c r="L5" s="29"/>
      <c r="M5" s="25"/>
      <c r="N5" s="20"/>
      <c r="O5" s="11"/>
      <c r="P5" s="11"/>
      <c r="Q5" s="11"/>
      <c r="R5" s="29"/>
    </row>
    <row r="6" spans="1:18" x14ac:dyDescent="0.35">
      <c r="A6" s="10"/>
      <c r="B6" s="20">
        <v>5.2</v>
      </c>
      <c r="C6" s="11">
        <v>5.33</v>
      </c>
      <c r="D6" s="11">
        <v>5.22</v>
      </c>
      <c r="E6" s="11">
        <v>5.03</v>
      </c>
      <c r="F6" s="29">
        <v>5.05</v>
      </c>
      <c r="G6" s="25"/>
      <c r="H6" s="20"/>
      <c r="I6" s="11"/>
      <c r="J6" s="11"/>
      <c r="K6" s="11"/>
      <c r="L6" s="29"/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5.3</v>
      </c>
      <c r="C7" s="11">
        <v>5.34</v>
      </c>
      <c r="D7" s="11">
        <v>5.24</v>
      </c>
      <c r="E7" s="11">
        <v>4.9400000000000004</v>
      </c>
      <c r="F7" s="29">
        <v>4.88</v>
      </c>
      <c r="G7" s="25" t="s">
        <v>4</v>
      </c>
      <c r="H7" s="11"/>
      <c r="I7" s="11"/>
      <c r="J7" s="11"/>
      <c r="K7" s="11"/>
      <c r="L7" s="29"/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5.29</v>
      </c>
      <c r="C8" s="11">
        <v>5.45</v>
      </c>
      <c r="D8" s="11">
        <v>5.29</v>
      </c>
      <c r="E8" s="11">
        <v>5.01</v>
      </c>
      <c r="F8" s="29">
        <v>4.96</v>
      </c>
      <c r="G8" s="31"/>
      <c r="H8" s="11"/>
      <c r="I8" s="11"/>
      <c r="J8" s="11"/>
      <c r="K8" s="11"/>
      <c r="L8" s="29"/>
      <c r="M8" s="31"/>
      <c r="N8" s="11"/>
      <c r="O8" s="11"/>
      <c r="P8" s="11"/>
      <c r="Q8" s="11"/>
      <c r="R8" s="29"/>
    </row>
    <row r="9" spans="1:18" x14ac:dyDescent="0.35">
      <c r="A9" s="10"/>
      <c r="B9" s="32">
        <v>5.33</v>
      </c>
      <c r="C9" s="32">
        <v>5.47</v>
      </c>
      <c r="D9" s="32">
        <v>5.39</v>
      </c>
      <c r="E9" s="32">
        <v>5.0199999999999996</v>
      </c>
      <c r="F9" s="34">
        <v>4.92</v>
      </c>
      <c r="G9" s="23"/>
      <c r="H9" s="32"/>
      <c r="I9" s="32"/>
      <c r="J9" s="32"/>
      <c r="K9" s="32"/>
      <c r="L9" s="34"/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5.31</v>
      </c>
      <c r="C10" s="11">
        <v>5.38</v>
      </c>
      <c r="D10" s="11">
        <v>5.34</v>
      </c>
      <c r="E10" s="11">
        <v>5.09</v>
      </c>
      <c r="F10" s="29">
        <v>4.99</v>
      </c>
      <c r="G10" s="25"/>
      <c r="H10" s="11"/>
      <c r="I10" s="11"/>
      <c r="J10" s="11"/>
      <c r="K10" s="11"/>
      <c r="L10" s="29"/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5.33</v>
      </c>
      <c r="C11" s="21">
        <v>5.34</v>
      </c>
      <c r="D11" s="21">
        <v>5.26</v>
      </c>
      <c r="E11" s="21">
        <v>5.05</v>
      </c>
      <c r="F11" s="26">
        <v>4.93</v>
      </c>
      <c r="G11" s="33"/>
      <c r="H11" s="21"/>
      <c r="I11" s="21"/>
      <c r="J11" s="21"/>
      <c r="K11" s="21"/>
      <c r="L11" s="26"/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4.84</v>
      </c>
      <c r="C12" s="22">
        <v>4.88</v>
      </c>
      <c r="D12" s="22">
        <v>4.87</v>
      </c>
      <c r="E12" s="22">
        <v>4.72</v>
      </c>
      <c r="F12" s="27">
        <v>4.74</v>
      </c>
      <c r="G12" s="23" t="s">
        <v>6</v>
      </c>
      <c r="H12" s="22"/>
      <c r="I12" s="22"/>
      <c r="J12" s="22"/>
      <c r="K12" s="22"/>
      <c r="L12" s="27"/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4.9400000000000004</v>
      </c>
      <c r="C13" s="24">
        <v>4.88</v>
      </c>
      <c r="D13" s="24">
        <v>4.9000000000000004</v>
      </c>
      <c r="E13" s="24">
        <v>4.84</v>
      </c>
      <c r="F13" s="28">
        <v>4.8</v>
      </c>
      <c r="G13" s="25"/>
      <c r="H13" s="24"/>
      <c r="I13" s="24"/>
      <c r="J13" s="24"/>
      <c r="K13" s="24"/>
      <c r="L13" s="28"/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4.83</v>
      </c>
      <c r="C14" s="24">
        <v>4.9000000000000004</v>
      </c>
      <c r="D14" s="24">
        <v>4.8499999999999996</v>
      </c>
      <c r="E14" s="24">
        <v>4.79</v>
      </c>
      <c r="F14" s="28">
        <v>4.76</v>
      </c>
      <c r="G14" s="25"/>
      <c r="H14" s="24"/>
      <c r="I14" s="24"/>
      <c r="J14" s="24"/>
      <c r="K14" s="24"/>
      <c r="L14" s="28"/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4.87</v>
      </c>
      <c r="C15" s="24">
        <v>4.92</v>
      </c>
      <c r="D15" s="24">
        <v>4.91</v>
      </c>
      <c r="E15" s="24">
        <v>4.72</v>
      </c>
      <c r="F15" s="28">
        <v>4.72</v>
      </c>
      <c r="G15" s="25"/>
      <c r="H15" s="24"/>
      <c r="I15" s="24"/>
      <c r="J15" s="24"/>
      <c r="K15" s="24"/>
      <c r="L15" s="28"/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4.87</v>
      </c>
      <c r="C16" s="24">
        <v>4.8899999999999997</v>
      </c>
      <c r="D16" s="24">
        <v>4.88</v>
      </c>
      <c r="E16" s="24">
        <v>4.71</v>
      </c>
      <c r="F16" s="28">
        <v>4.71</v>
      </c>
      <c r="G16" s="25"/>
      <c r="H16" s="24"/>
      <c r="I16" s="24"/>
      <c r="J16" s="24"/>
      <c r="K16" s="24"/>
      <c r="L16" s="28"/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4.9400000000000004</v>
      </c>
      <c r="C17" s="24">
        <v>4.91</v>
      </c>
      <c r="D17" s="24">
        <v>4.9000000000000004</v>
      </c>
      <c r="E17" s="24">
        <v>4.54</v>
      </c>
      <c r="F17" s="28">
        <v>4.5</v>
      </c>
      <c r="G17" s="25" t="s">
        <v>8</v>
      </c>
      <c r="H17" s="24"/>
      <c r="I17" s="24"/>
      <c r="J17" s="24"/>
      <c r="K17" s="24"/>
      <c r="L17" s="28"/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4.87</v>
      </c>
      <c r="C18" s="24">
        <v>5.04</v>
      </c>
      <c r="D18" s="24">
        <v>4.9400000000000004</v>
      </c>
      <c r="E18" s="24">
        <v>4.7</v>
      </c>
      <c r="F18" s="28">
        <v>4.55</v>
      </c>
      <c r="G18" s="25"/>
      <c r="H18" s="24"/>
      <c r="I18" s="24"/>
      <c r="J18" s="24"/>
      <c r="K18" s="24"/>
      <c r="L18" s="28"/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4.9000000000000004</v>
      </c>
      <c r="C19" s="24">
        <v>4.9800000000000004</v>
      </c>
      <c r="D19" s="24">
        <v>5.04</v>
      </c>
      <c r="E19" s="24">
        <v>4.68</v>
      </c>
      <c r="F19" s="28">
        <v>4.5599999999999996</v>
      </c>
      <c r="G19" s="25"/>
      <c r="H19" s="24"/>
      <c r="I19" s="24"/>
      <c r="J19" s="24"/>
      <c r="K19" s="24"/>
      <c r="L19" s="28"/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4.9400000000000004</v>
      </c>
      <c r="C20" s="24">
        <v>5.0199999999999996</v>
      </c>
      <c r="D20" s="24">
        <v>4.96</v>
      </c>
      <c r="E20" s="24">
        <v>4.6500000000000004</v>
      </c>
      <c r="F20" s="28">
        <v>4.6399999999999997</v>
      </c>
      <c r="G20" s="25"/>
      <c r="H20" s="24"/>
      <c r="I20" s="24"/>
      <c r="J20" s="24"/>
      <c r="K20" s="24"/>
      <c r="L20" s="28"/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4.9800000000000004</v>
      </c>
      <c r="C21" s="24">
        <v>4.92</v>
      </c>
      <c r="D21" s="24">
        <v>4.93</v>
      </c>
      <c r="E21" s="24">
        <v>4.6500000000000004</v>
      </c>
      <c r="F21" s="28">
        <v>4.5599999999999996</v>
      </c>
      <c r="G21" s="25"/>
      <c r="H21" s="24"/>
      <c r="I21" s="24"/>
      <c r="J21" s="24"/>
      <c r="K21" s="24"/>
      <c r="L21" s="28"/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0.37880000000000003</v>
      </c>
      <c r="F24" s="193"/>
      <c r="G24" s="17" t="s">
        <v>13</v>
      </c>
      <c r="H24" s="17" t="s">
        <v>14</v>
      </c>
      <c r="I24" s="194" t="s">
        <v>16</v>
      </c>
      <c r="J24" s="194"/>
      <c r="K24" s="193" t="e">
        <f>AVERAGE(H2:L11)-AVERAGE(H12:L21)</f>
        <v>#DIV/0!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0.66047179487179497</v>
      </c>
      <c r="F26" s="198"/>
      <c r="G26" s="17" t="s">
        <v>19</v>
      </c>
      <c r="H26" s="17" t="s">
        <v>20</v>
      </c>
      <c r="I26" s="197" t="s">
        <v>22</v>
      </c>
      <c r="J26" s="197"/>
      <c r="K26" s="198" t="e">
        <f>(K24/(1.944/K25))</f>
        <v>#DIV/0!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177" priority="5" operator="notBetween">
      <formula>0.2</formula>
      <formula>0.404</formula>
    </cfRule>
  </conditionalFormatting>
  <conditionalFormatting sqref="E26">
    <cfRule type="cellIs" dxfId="176" priority="6" operator="notBetween">
      <formula>0.38</formula>
      <formula>0.72</formula>
    </cfRule>
  </conditionalFormatting>
  <conditionalFormatting sqref="K24">
    <cfRule type="cellIs" dxfId="175" priority="4" operator="notBetween">
      <formula>0.77</formula>
      <formula>0.91</formula>
    </cfRule>
  </conditionalFormatting>
  <conditionalFormatting sqref="K26">
    <cfRule type="cellIs" dxfId="174" priority="3" operator="notBetween">
      <formula>0.68</formula>
      <formula>0.82</formula>
    </cfRule>
  </conditionalFormatting>
  <conditionalFormatting sqref="Q24">
    <cfRule type="cellIs" dxfId="173" priority="2" operator="notBetween">
      <formula>0.77</formula>
      <formula>0.91</formula>
    </cfRule>
  </conditionalFormatting>
  <conditionalFormatting sqref="Q26">
    <cfRule type="cellIs" dxfId="172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720B-57FA-4C6D-BFD8-0DEE19F11712}">
  <dimension ref="A1:R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5.29</v>
      </c>
      <c r="C2" s="20">
        <v>5.28</v>
      </c>
      <c r="D2" s="20">
        <v>5.28</v>
      </c>
      <c r="E2" s="20">
        <v>5.21</v>
      </c>
      <c r="F2" s="30">
        <v>5.0199999999999996</v>
      </c>
      <c r="G2" s="23" t="s">
        <v>3</v>
      </c>
      <c r="H2" s="20">
        <v>5.29</v>
      </c>
      <c r="I2" s="20">
        <v>5.36</v>
      </c>
      <c r="J2" s="20">
        <v>5.4</v>
      </c>
      <c r="K2" s="20">
        <v>5.22</v>
      </c>
      <c r="L2" s="30">
        <v>5.19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5.35</v>
      </c>
      <c r="C3" s="11">
        <v>5.39</v>
      </c>
      <c r="D3" s="11">
        <v>5.39</v>
      </c>
      <c r="E3" s="11">
        <v>5.19</v>
      </c>
      <c r="F3" s="29">
        <v>5.1100000000000003</v>
      </c>
      <c r="G3" s="25"/>
      <c r="H3" s="20">
        <v>5.35</v>
      </c>
      <c r="I3" s="11">
        <v>5.47</v>
      </c>
      <c r="J3" s="11">
        <v>5.33</v>
      </c>
      <c r="K3" s="11">
        <v>5.14</v>
      </c>
      <c r="L3" s="29">
        <v>5.21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5.35</v>
      </c>
      <c r="C4" s="11">
        <v>5.37</v>
      </c>
      <c r="D4" s="11">
        <v>5.45</v>
      </c>
      <c r="E4" s="11">
        <v>5.2</v>
      </c>
      <c r="F4" s="29">
        <v>5.18</v>
      </c>
      <c r="G4" s="25"/>
      <c r="H4" s="20">
        <v>5.35</v>
      </c>
      <c r="I4" s="11">
        <v>5.46</v>
      </c>
      <c r="J4" s="11">
        <v>5.37</v>
      </c>
      <c r="K4" s="11">
        <v>5.24</v>
      </c>
      <c r="L4" s="29">
        <v>5.17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5.39</v>
      </c>
      <c r="C5" s="11">
        <v>5.35</v>
      </c>
      <c r="D5" s="11">
        <v>5.35</v>
      </c>
      <c r="E5" s="11">
        <v>5.19</v>
      </c>
      <c r="F5" s="29">
        <v>5.16</v>
      </c>
      <c r="G5" s="25"/>
      <c r="H5" s="20">
        <v>5.21</v>
      </c>
      <c r="I5" s="11">
        <v>5.35</v>
      </c>
      <c r="J5" s="11">
        <v>5.22</v>
      </c>
      <c r="K5" s="11">
        <v>5.29</v>
      </c>
      <c r="L5" s="29">
        <v>5.2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5.29</v>
      </c>
      <c r="C6" s="11">
        <v>5.33</v>
      </c>
      <c r="D6" s="11">
        <v>5.31</v>
      </c>
      <c r="E6" s="11">
        <v>5.18</v>
      </c>
      <c r="F6" s="29">
        <v>5.0599999999999996</v>
      </c>
      <c r="G6" s="25"/>
      <c r="H6" s="20">
        <v>5.35</v>
      </c>
      <c r="I6" s="11">
        <v>5.21</v>
      </c>
      <c r="J6" s="11">
        <v>5.33</v>
      </c>
      <c r="K6" s="11">
        <v>5.16</v>
      </c>
      <c r="L6" s="29">
        <v>5.04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5.29</v>
      </c>
      <c r="C7" s="11">
        <v>5.4</v>
      </c>
      <c r="D7" s="11">
        <v>5.29</v>
      </c>
      <c r="E7" s="11">
        <v>4.99</v>
      </c>
      <c r="F7" s="29">
        <v>4.84</v>
      </c>
      <c r="G7" s="25" t="s">
        <v>4</v>
      </c>
      <c r="H7" s="11">
        <v>5.3</v>
      </c>
      <c r="I7" s="11">
        <v>5.52</v>
      </c>
      <c r="J7" s="11">
        <v>5.3</v>
      </c>
      <c r="K7" s="11">
        <v>4.9400000000000004</v>
      </c>
      <c r="L7" s="29">
        <v>4.9000000000000004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5.25</v>
      </c>
      <c r="C8" s="11">
        <v>5.34</v>
      </c>
      <c r="D8" s="11">
        <v>5.39</v>
      </c>
      <c r="E8" s="11">
        <v>5.04</v>
      </c>
      <c r="F8" s="29">
        <v>4.78</v>
      </c>
      <c r="G8" s="31"/>
      <c r="H8" s="11">
        <v>5.43</v>
      </c>
      <c r="I8" s="11">
        <v>5.47</v>
      </c>
      <c r="J8" s="11">
        <v>5.45</v>
      </c>
      <c r="K8" s="11">
        <v>4.9800000000000004</v>
      </c>
      <c r="L8" s="29">
        <v>4.96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5.35</v>
      </c>
      <c r="C9" s="32">
        <v>5.36</v>
      </c>
      <c r="D9" s="32">
        <v>5.23</v>
      </c>
      <c r="E9" s="32">
        <v>5.04</v>
      </c>
      <c r="F9" s="34">
        <v>4.9000000000000004</v>
      </c>
      <c r="G9" s="23"/>
      <c r="H9" s="32">
        <v>5.36</v>
      </c>
      <c r="I9" s="32">
        <v>5.31</v>
      </c>
      <c r="J9" s="32">
        <v>5.33</v>
      </c>
      <c r="K9" s="32">
        <v>5.03</v>
      </c>
      <c r="L9" s="34">
        <v>5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5.33</v>
      </c>
      <c r="C10" s="11">
        <v>5.42</v>
      </c>
      <c r="D10" s="11">
        <v>5.33</v>
      </c>
      <c r="E10" s="11">
        <v>5.05</v>
      </c>
      <c r="F10" s="29">
        <v>4.95</v>
      </c>
      <c r="G10" s="25"/>
      <c r="H10" s="11">
        <v>5.3</v>
      </c>
      <c r="I10" s="11">
        <v>5.36</v>
      </c>
      <c r="J10" s="11">
        <v>5.34</v>
      </c>
      <c r="K10" s="11">
        <v>5.0599999999999996</v>
      </c>
      <c r="L10" s="29">
        <v>4.99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5.21</v>
      </c>
      <c r="C11" s="21">
        <v>5.44</v>
      </c>
      <c r="D11" s="21">
        <v>5.36</v>
      </c>
      <c r="E11" s="21">
        <v>4.9800000000000004</v>
      </c>
      <c r="F11" s="26">
        <v>4.88</v>
      </c>
      <c r="G11" s="33"/>
      <c r="H11" s="21">
        <v>5.27</v>
      </c>
      <c r="I11" s="21">
        <v>5.38</v>
      </c>
      <c r="J11" s="21">
        <v>5.33</v>
      </c>
      <c r="K11" s="21">
        <v>5.0199999999999996</v>
      </c>
      <c r="L11" s="26">
        <v>4.76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4.88</v>
      </c>
      <c r="C12" s="22">
        <v>4.9400000000000004</v>
      </c>
      <c r="D12" s="22">
        <v>4.84</v>
      </c>
      <c r="E12" s="22">
        <v>4.75</v>
      </c>
      <c r="F12" s="27">
        <v>4.6100000000000003</v>
      </c>
      <c r="G12" s="23" t="s">
        <v>6</v>
      </c>
      <c r="H12" s="22">
        <v>3.88</v>
      </c>
      <c r="I12" s="22">
        <v>3.87</v>
      </c>
      <c r="J12" s="22">
        <v>3.86</v>
      </c>
      <c r="K12" s="22">
        <v>3.71</v>
      </c>
      <c r="L12" s="27">
        <v>3.74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4.95</v>
      </c>
      <c r="C13" s="24">
        <v>4.9400000000000004</v>
      </c>
      <c r="D13" s="24">
        <v>4.9000000000000004</v>
      </c>
      <c r="E13" s="24">
        <v>4.76</v>
      </c>
      <c r="F13" s="28">
        <v>4.6900000000000004</v>
      </c>
      <c r="G13" s="25"/>
      <c r="H13" s="24">
        <v>3.93</v>
      </c>
      <c r="I13" s="24">
        <v>3.94</v>
      </c>
      <c r="J13" s="24">
        <v>3.83</v>
      </c>
      <c r="K13" s="24">
        <v>3.69</v>
      </c>
      <c r="L13" s="28">
        <v>3.71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4.88</v>
      </c>
      <c r="C14" s="24">
        <v>4.96</v>
      </c>
      <c r="D14" s="24">
        <v>4.95</v>
      </c>
      <c r="E14" s="24">
        <v>4.82</v>
      </c>
      <c r="F14" s="28">
        <v>4.74</v>
      </c>
      <c r="G14" s="25"/>
      <c r="H14" s="24">
        <v>3.89</v>
      </c>
      <c r="I14" s="24">
        <v>3.89</v>
      </c>
      <c r="J14" s="24">
        <v>3.8</v>
      </c>
      <c r="K14" s="24">
        <v>3.72</v>
      </c>
      <c r="L14" s="28">
        <v>3.76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4.8899999999999997</v>
      </c>
      <c r="C15" s="24">
        <v>4.92</v>
      </c>
      <c r="D15" s="24">
        <v>4.92</v>
      </c>
      <c r="E15" s="24">
        <v>4.82</v>
      </c>
      <c r="F15" s="28">
        <v>4.71</v>
      </c>
      <c r="G15" s="25"/>
      <c r="H15" s="24">
        <v>3.81</v>
      </c>
      <c r="I15" s="24">
        <v>3.87</v>
      </c>
      <c r="J15" s="24">
        <v>3.77</v>
      </c>
      <c r="K15" s="24">
        <v>3.7</v>
      </c>
      <c r="L15" s="28">
        <v>3.71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4.8099999999999996</v>
      </c>
      <c r="C16" s="24">
        <v>4.87</v>
      </c>
      <c r="D16" s="24">
        <v>4.83</v>
      </c>
      <c r="E16" s="24">
        <v>4.71</v>
      </c>
      <c r="F16" s="28">
        <v>4.67</v>
      </c>
      <c r="G16" s="25"/>
      <c r="H16" s="24">
        <v>3.88</v>
      </c>
      <c r="I16" s="24">
        <v>3.81</v>
      </c>
      <c r="J16" s="24">
        <v>3.82</v>
      </c>
      <c r="K16" s="24">
        <v>3.64</v>
      </c>
      <c r="L16" s="28">
        <v>3.61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4.88</v>
      </c>
      <c r="C17" s="24">
        <v>4.95</v>
      </c>
      <c r="D17" s="24">
        <v>4.93</v>
      </c>
      <c r="E17" s="24">
        <v>4.67</v>
      </c>
      <c r="F17" s="28">
        <v>4.51</v>
      </c>
      <c r="G17" s="25" t="s">
        <v>8</v>
      </c>
      <c r="H17" s="24">
        <v>4.22</v>
      </c>
      <c r="I17" s="24">
        <v>4.2699999999999996</v>
      </c>
      <c r="J17" s="24">
        <v>4.1500000000000004</v>
      </c>
      <c r="K17" s="24">
        <v>3.83</v>
      </c>
      <c r="L17" s="28">
        <v>3.73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4.91</v>
      </c>
      <c r="C18" s="24">
        <v>5.03</v>
      </c>
      <c r="D18" s="24">
        <v>4.95</v>
      </c>
      <c r="E18" s="24">
        <v>4.72</v>
      </c>
      <c r="F18" s="28">
        <v>4.46</v>
      </c>
      <c r="G18" s="25"/>
      <c r="H18" s="24">
        <v>4.28</v>
      </c>
      <c r="I18" s="24">
        <v>4.38</v>
      </c>
      <c r="J18" s="24">
        <v>4.2</v>
      </c>
      <c r="K18" s="24">
        <v>3.83</v>
      </c>
      <c r="L18" s="28">
        <v>3.79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4.9800000000000004</v>
      </c>
      <c r="C19" s="24">
        <v>5.04</v>
      </c>
      <c r="D19" s="24">
        <v>4.9000000000000004</v>
      </c>
      <c r="E19" s="24">
        <v>4.6500000000000004</v>
      </c>
      <c r="F19" s="28">
        <v>4.47</v>
      </c>
      <c r="G19" s="25"/>
      <c r="H19" s="24">
        <v>4.3099999999999996</v>
      </c>
      <c r="I19" s="24">
        <v>4.22</v>
      </c>
      <c r="J19" s="24">
        <v>4.12</v>
      </c>
      <c r="K19" s="24">
        <v>3.9</v>
      </c>
      <c r="L19" s="28">
        <v>3.78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4.99</v>
      </c>
      <c r="C20" s="24">
        <v>5.03</v>
      </c>
      <c r="D20" s="24">
        <v>4.93</v>
      </c>
      <c r="E20" s="24">
        <v>4.68</v>
      </c>
      <c r="F20" s="28">
        <v>4.62</v>
      </c>
      <c r="G20" s="25"/>
      <c r="H20" s="24">
        <v>4.2300000000000004</v>
      </c>
      <c r="I20" s="24">
        <v>4.2</v>
      </c>
      <c r="J20" s="24">
        <v>4.1399999999999997</v>
      </c>
      <c r="K20" s="24">
        <v>3.87</v>
      </c>
      <c r="L20" s="28">
        <v>3.84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4.8499999999999996</v>
      </c>
      <c r="C21" s="24">
        <v>5.04</v>
      </c>
      <c r="D21" s="24">
        <v>4.97</v>
      </c>
      <c r="E21" s="24">
        <v>4.63</v>
      </c>
      <c r="F21" s="28">
        <v>4.5</v>
      </c>
      <c r="G21" s="25"/>
      <c r="H21" s="24">
        <v>4.2300000000000004</v>
      </c>
      <c r="I21" s="24">
        <v>4.2300000000000004</v>
      </c>
      <c r="J21" s="24">
        <v>4.21</v>
      </c>
      <c r="K21" s="24">
        <v>3.91</v>
      </c>
      <c r="L21" s="28">
        <v>3.67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0.40120000000000111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1.3124000000000025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0.69952820512820713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0.94514403292181248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171" priority="5" operator="notBetween">
      <formula>0.2</formula>
      <formula>0.404</formula>
    </cfRule>
  </conditionalFormatting>
  <conditionalFormatting sqref="E26">
    <cfRule type="cellIs" dxfId="170" priority="6" operator="notBetween">
      <formula>0.38</formula>
      <formula>0.72</formula>
    </cfRule>
  </conditionalFormatting>
  <conditionalFormatting sqref="K24">
    <cfRule type="cellIs" dxfId="169" priority="4" operator="notBetween">
      <formula>0.77</formula>
      <formula>0.91</formula>
    </cfRule>
  </conditionalFormatting>
  <conditionalFormatting sqref="K26">
    <cfRule type="cellIs" dxfId="168" priority="3" operator="notBetween">
      <formula>0.68</formula>
      <formula>0.82</formula>
    </cfRule>
  </conditionalFormatting>
  <conditionalFormatting sqref="Q24">
    <cfRule type="cellIs" dxfId="167" priority="2" operator="notBetween">
      <formula>0.77</formula>
      <formula>0.91</formula>
    </cfRule>
  </conditionalFormatting>
  <conditionalFormatting sqref="Q26">
    <cfRule type="cellIs" dxfId="166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4FD0-5A7F-4C0A-89B4-6E403ACFF98F}">
  <dimension ref="A1:X40"/>
  <sheetViews>
    <sheetView zoomScale="115" zoomScaleNormal="115" workbookViewId="0">
      <selection activeCell="T22" sqref="T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8.875" customWidth="1"/>
    <col min="20" max="20" width="7.125" customWidth="1"/>
    <col min="21" max="21" width="7.25" customWidth="1"/>
    <col min="22" max="22" width="7" customWidth="1"/>
    <col min="23" max="24" width="6.625" customWidth="1"/>
  </cols>
  <sheetData>
    <row r="1" spans="1:24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  <c r="S1" s="205" t="s">
        <v>29</v>
      </c>
      <c r="T1" s="200"/>
      <c r="U1" s="200"/>
      <c r="V1" s="200"/>
      <c r="W1" s="200"/>
      <c r="X1" s="201"/>
    </row>
    <row r="2" spans="1:24" ht="17.25" thickTop="1" x14ac:dyDescent="0.35">
      <c r="A2" s="23" t="s">
        <v>3</v>
      </c>
      <c r="B2" s="20">
        <v>5.16</v>
      </c>
      <c r="C2" s="20">
        <v>5.23</v>
      </c>
      <c r="D2" s="20">
        <v>5.22</v>
      </c>
      <c r="E2" s="20">
        <v>5.0199999999999996</v>
      </c>
      <c r="F2" s="30">
        <v>4.96</v>
      </c>
      <c r="G2" s="23" t="s">
        <v>3</v>
      </c>
      <c r="H2" s="20">
        <v>5.14</v>
      </c>
      <c r="I2" s="20">
        <v>5.25</v>
      </c>
      <c r="J2" s="20">
        <v>5.22</v>
      </c>
      <c r="K2" s="20">
        <v>5.1100000000000003</v>
      </c>
      <c r="L2" s="30">
        <v>5.03</v>
      </c>
      <c r="M2" s="23" t="s">
        <v>3</v>
      </c>
      <c r="N2" s="20"/>
      <c r="O2" s="20"/>
      <c r="P2" s="20"/>
      <c r="Q2" s="20"/>
      <c r="R2" s="30"/>
      <c r="S2" s="23" t="s">
        <v>3</v>
      </c>
      <c r="T2" s="20">
        <v>5.36</v>
      </c>
      <c r="U2" s="20">
        <v>5.32</v>
      </c>
      <c r="V2" s="20">
        <v>5.34</v>
      </c>
      <c r="W2" s="20">
        <v>5.25</v>
      </c>
      <c r="X2" s="30">
        <v>5.21</v>
      </c>
    </row>
    <row r="3" spans="1:24" x14ac:dyDescent="0.35">
      <c r="A3" s="10"/>
      <c r="B3" s="20">
        <v>5.2</v>
      </c>
      <c r="C3" s="11">
        <v>5.15</v>
      </c>
      <c r="D3" s="11">
        <v>5.22</v>
      </c>
      <c r="E3" s="11">
        <v>5.13</v>
      </c>
      <c r="F3" s="29">
        <v>5.0599999999999996</v>
      </c>
      <c r="G3" s="25"/>
      <c r="H3" s="20">
        <v>5.16</v>
      </c>
      <c r="I3" s="11">
        <v>5.18</v>
      </c>
      <c r="J3" s="11">
        <v>5.15</v>
      </c>
      <c r="K3" s="11">
        <v>5.08</v>
      </c>
      <c r="L3" s="29">
        <v>5.0999999999999996</v>
      </c>
      <c r="M3" s="25"/>
      <c r="N3" s="20"/>
      <c r="O3" s="11"/>
      <c r="P3" s="11"/>
      <c r="Q3" s="11"/>
      <c r="R3" s="29"/>
      <c r="S3" s="10"/>
      <c r="T3" s="20">
        <v>5.3</v>
      </c>
      <c r="U3" s="11">
        <v>5.46</v>
      </c>
      <c r="V3" s="11">
        <v>5.4</v>
      </c>
      <c r="W3" s="11">
        <v>5.25</v>
      </c>
      <c r="X3" s="29">
        <v>5.25</v>
      </c>
    </row>
    <row r="4" spans="1:24" x14ac:dyDescent="0.35">
      <c r="A4" s="10"/>
      <c r="B4" s="20">
        <v>5.29</v>
      </c>
      <c r="C4" s="11">
        <v>5.27</v>
      </c>
      <c r="D4" s="11">
        <v>5.26</v>
      </c>
      <c r="E4" s="11">
        <v>5.19</v>
      </c>
      <c r="F4" s="29">
        <v>4.9000000000000004</v>
      </c>
      <c r="G4" s="25"/>
      <c r="H4" s="20">
        <v>5.18</v>
      </c>
      <c r="I4" s="11">
        <v>5.2</v>
      </c>
      <c r="J4" s="11">
        <v>5.23</v>
      </c>
      <c r="K4" s="11">
        <v>5.04</v>
      </c>
      <c r="L4" s="29">
        <v>4.9800000000000004</v>
      </c>
      <c r="M4" s="25"/>
      <c r="N4" s="20"/>
      <c r="O4" s="11"/>
      <c r="P4" s="11"/>
      <c r="Q4" s="11"/>
      <c r="R4" s="29"/>
      <c r="S4" s="10"/>
      <c r="T4" s="20">
        <v>5.38</v>
      </c>
      <c r="U4" s="11">
        <v>5.35</v>
      </c>
      <c r="V4" s="11">
        <v>5.36</v>
      </c>
      <c r="W4" s="11">
        <v>5.21</v>
      </c>
      <c r="X4" s="29">
        <v>5.13</v>
      </c>
    </row>
    <row r="5" spans="1:24" x14ac:dyDescent="0.35">
      <c r="A5" s="10"/>
      <c r="B5" s="20">
        <v>5.13</v>
      </c>
      <c r="C5" s="11">
        <v>5.14</v>
      </c>
      <c r="D5" s="11">
        <v>5.17</v>
      </c>
      <c r="E5" s="11">
        <v>5.08</v>
      </c>
      <c r="F5" s="29">
        <v>4.9800000000000004</v>
      </c>
      <c r="G5" s="25"/>
      <c r="H5" s="20">
        <v>5.17</v>
      </c>
      <c r="I5" s="11">
        <v>5.27</v>
      </c>
      <c r="J5" s="11">
        <v>5.29</v>
      </c>
      <c r="K5" s="11">
        <v>5.1100000000000003</v>
      </c>
      <c r="L5" s="29">
        <v>5.08</v>
      </c>
      <c r="M5" s="25"/>
      <c r="N5" s="20"/>
      <c r="O5" s="11"/>
      <c r="P5" s="11"/>
      <c r="Q5" s="11"/>
      <c r="R5" s="29"/>
      <c r="S5" s="10"/>
      <c r="T5" s="20">
        <v>5.34</v>
      </c>
      <c r="U5" s="11">
        <v>5.41</v>
      </c>
      <c r="V5" s="11">
        <v>5.41</v>
      </c>
      <c r="W5" s="11">
        <v>5.27</v>
      </c>
      <c r="X5" s="29">
        <v>5.2</v>
      </c>
    </row>
    <row r="6" spans="1:24" x14ac:dyDescent="0.35">
      <c r="A6" s="10"/>
      <c r="B6" s="20">
        <v>5.15</v>
      </c>
      <c r="C6" s="11">
        <v>5.17</v>
      </c>
      <c r="D6" s="11">
        <v>5.13</v>
      </c>
      <c r="E6" s="11">
        <v>5</v>
      </c>
      <c r="F6" s="29">
        <v>4.93</v>
      </c>
      <c r="G6" s="25"/>
      <c r="H6" s="20">
        <v>5.13</v>
      </c>
      <c r="I6" s="11">
        <v>5.2</v>
      </c>
      <c r="J6" s="11">
        <v>5.19</v>
      </c>
      <c r="K6" s="11">
        <v>5.04</v>
      </c>
      <c r="L6" s="29">
        <v>4.99</v>
      </c>
      <c r="M6" s="25"/>
      <c r="N6" s="20"/>
      <c r="O6" s="11"/>
      <c r="P6" s="11"/>
      <c r="Q6" s="11"/>
      <c r="R6" s="29"/>
      <c r="S6" s="10"/>
      <c r="T6" s="20">
        <v>5.26</v>
      </c>
      <c r="U6" s="11">
        <v>5.41</v>
      </c>
      <c r="V6" s="11">
        <v>5.36</v>
      </c>
      <c r="W6" s="11">
        <v>5.18</v>
      </c>
      <c r="X6" s="29">
        <v>5.15</v>
      </c>
    </row>
    <row r="7" spans="1:24" x14ac:dyDescent="0.35">
      <c r="A7" s="25" t="s">
        <v>4</v>
      </c>
      <c r="B7" s="11">
        <v>5.22</v>
      </c>
      <c r="C7" s="11">
        <v>5.27</v>
      </c>
      <c r="D7" s="11">
        <v>5.16</v>
      </c>
      <c r="E7" s="11">
        <v>4.95</v>
      </c>
      <c r="F7" s="29">
        <v>4.8099999999999996</v>
      </c>
      <c r="G7" s="25" t="s">
        <v>4</v>
      </c>
      <c r="H7" s="11">
        <v>5.3</v>
      </c>
      <c r="I7" s="11">
        <v>5.3</v>
      </c>
      <c r="J7" s="11">
        <v>5.19</v>
      </c>
      <c r="K7" s="11">
        <v>4.99</v>
      </c>
      <c r="L7" s="29">
        <v>4.8</v>
      </c>
      <c r="M7" s="25" t="s">
        <v>4</v>
      </c>
      <c r="N7" s="11"/>
      <c r="O7" s="11"/>
      <c r="P7" s="11"/>
      <c r="Q7" s="11"/>
      <c r="R7" s="29"/>
      <c r="S7" s="25" t="s">
        <v>4</v>
      </c>
      <c r="T7" s="11">
        <v>5.35</v>
      </c>
      <c r="U7" s="11">
        <v>5.42</v>
      </c>
      <c r="V7" s="11">
        <v>5.31</v>
      </c>
      <c r="W7" s="11">
        <v>5.12</v>
      </c>
      <c r="X7" s="29">
        <v>4.8899999999999997</v>
      </c>
    </row>
    <row r="8" spans="1:24" x14ac:dyDescent="0.35">
      <c r="A8" s="31"/>
      <c r="B8" s="11">
        <v>5.17</v>
      </c>
      <c r="C8" s="11">
        <v>5.23</v>
      </c>
      <c r="D8" s="11">
        <v>5.18</v>
      </c>
      <c r="E8" s="11">
        <v>4.8600000000000003</v>
      </c>
      <c r="F8" s="29">
        <v>4.78</v>
      </c>
      <c r="G8" s="31"/>
      <c r="H8" s="11">
        <v>5.22</v>
      </c>
      <c r="I8" s="11">
        <v>5.35</v>
      </c>
      <c r="J8" s="11">
        <v>5.21</v>
      </c>
      <c r="K8" s="11">
        <v>4.91</v>
      </c>
      <c r="L8" s="29">
        <v>4.8499999999999996</v>
      </c>
      <c r="M8" s="31"/>
      <c r="N8" s="11"/>
      <c r="O8" s="11"/>
      <c r="P8" s="11"/>
      <c r="Q8" s="11"/>
      <c r="R8" s="29"/>
      <c r="S8" s="31"/>
      <c r="T8" s="11">
        <v>5.3</v>
      </c>
      <c r="U8" s="11">
        <v>5.45</v>
      </c>
      <c r="V8" s="11">
        <v>5.25</v>
      </c>
      <c r="W8" s="11">
        <v>5.08</v>
      </c>
      <c r="X8" s="29">
        <v>5.0199999999999996</v>
      </c>
    </row>
    <row r="9" spans="1:24" x14ac:dyDescent="0.35">
      <c r="A9" s="10"/>
      <c r="B9" s="32">
        <v>5.16</v>
      </c>
      <c r="C9" s="32">
        <v>5.15</v>
      </c>
      <c r="D9" s="32">
        <v>5.14</v>
      </c>
      <c r="E9" s="32">
        <v>4.9400000000000004</v>
      </c>
      <c r="F9" s="34">
        <v>4.8499999999999996</v>
      </c>
      <c r="G9" s="23"/>
      <c r="H9" s="32">
        <v>5.27</v>
      </c>
      <c r="I9" s="32">
        <v>5.23</v>
      </c>
      <c r="J9" s="32">
        <v>5.08</v>
      </c>
      <c r="K9" s="32">
        <v>4.83</v>
      </c>
      <c r="L9" s="34">
        <v>4.8099999999999996</v>
      </c>
      <c r="M9" s="23"/>
      <c r="N9" s="32"/>
      <c r="O9" s="32"/>
      <c r="P9" s="32"/>
      <c r="Q9" s="32"/>
      <c r="R9" s="34"/>
      <c r="S9" s="10"/>
      <c r="T9" s="32">
        <v>5.42</v>
      </c>
      <c r="U9" s="32">
        <v>5.33</v>
      </c>
      <c r="V9" s="32">
        <v>5.47</v>
      </c>
      <c r="W9" s="32">
        <v>5.14</v>
      </c>
      <c r="X9" s="34">
        <v>4.99</v>
      </c>
    </row>
    <row r="10" spans="1:24" x14ac:dyDescent="0.35">
      <c r="A10" s="10"/>
      <c r="B10" s="11">
        <v>5.16</v>
      </c>
      <c r="C10" s="11">
        <v>5.26</v>
      </c>
      <c r="D10" s="11">
        <v>5.12</v>
      </c>
      <c r="E10" s="11">
        <v>4.84</v>
      </c>
      <c r="F10" s="29">
        <v>4.76</v>
      </c>
      <c r="G10" s="25"/>
      <c r="H10" s="11">
        <v>5.26</v>
      </c>
      <c r="I10" s="11">
        <v>5.28</v>
      </c>
      <c r="J10" s="11">
        <v>5.14</v>
      </c>
      <c r="K10" s="11">
        <v>4.92</v>
      </c>
      <c r="L10" s="29">
        <v>4.88</v>
      </c>
      <c r="M10" s="25"/>
      <c r="N10" s="11"/>
      <c r="O10" s="11"/>
      <c r="P10" s="11"/>
      <c r="Q10" s="11"/>
      <c r="R10" s="29"/>
      <c r="S10" s="10"/>
      <c r="T10" s="11">
        <v>5.36</v>
      </c>
      <c r="U10" s="11">
        <v>5.46</v>
      </c>
      <c r="V10" s="11">
        <v>5.42</v>
      </c>
      <c r="W10" s="11">
        <v>5.15</v>
      </c>
      <c r="X10" s="29">
        <v>4.84</v>
      </c>
    </row>
    <row r="11" spans="1:24" ht="17.25" thickBot="1" x14ac:dyDescent="0.4">
      <c r="A11" s="12"/>
      <c r="B11" s="21">
        <v>5.17</v>
      </c>
      <c r="C11" s="21">
        <v>5.24</v>
      </c>
      <c r="D11" s="21">
        <v>5.12</v>
      </c>
      <c r="E11" s="21">
        <v>4.93</v>
      </c>
      <c r="F11" s="26">
        <v>4.72</v>
      </c>
      <c r="G11" s="33"/>
      <c r="H11" s="21">
        <v>5.14</v>
      </c>
      <c r="I11" s="21">
        <v>5.19</v>
      </c>
      <c r="J11" s="21">
        <v>5.01</v>
      </c>
      <c r="K11" s="21">
        <v>4.84</v>
      </c>
      <c r="L11" s="26">
        <v>4.8</v>
      </c>
      <c r="M11" s="33"/>
      <c r="N11" s="21"/>
      <c r="O11" s="21"/>
      <c r="P11" s="21"/>
      <c r="Q11" s="21"/>
      <c r="R11" s="26"/>
      <c r="S11" s="12"/>
      <c r="T11" s="21">
        <v>5.22</v>
      </c>
      <c r="U11" s="21">
        <v>5.26</v>
      </c>
      <c r="V11" s="21">
        <v>5.32</v>
      </c>
      <c r="W11" s="21">
        <v>4.8600000000000003</v>
      </c>
      <c r="X11" s="26">
        <v>4.83</v>
      </c>
    </row>
    <row r="12" spans="1:24" x14ac:dyDescent="0.35">
      <c r="A12" s="13" t="s">
        <v>5</v>
      </c>
      <c r="B12" s="32">
        <v>5</v>
      </c>
      <c r="C12" s="22">
        <v>5.0199999999999996</v>
      </c>
      <c r="D12" s="22">
        <v>5.03</v>
      </c>
      <c r="E12" s="22">
        <v>4.8499999999999996</v>
      </c>
      <c r="F12" s="27">
        <v>4.74</v>
      </c>
      <c r="G12" s="23" t="s">
        <v>6</v>
      </c>
      <c r="H12" s="22">
        <v>3.95</v>
      </c>
      <c r="I12" s="22">
        <v>4.03</v>
      </c>
      <c r="J12" s="22">
        <v>4.03</v>
      </c>
      <c r="K12" s="22">
        <v>3.93</v>
      </c>
      <c r="L12" s="27">
        <v>3.86</v>
      </c>
      <c r="M12" s="23" t="s">
        <v>6</v>
      </c>
      <c r="N12" s="22"/>
      <c r="O12" s="22"/>
      <c r="P12" s="22"/>
      <c r="Q12" s="22"/>
      <c r="R12" s="27"/>
      <c r="S12" s="13" t="s">
        <v>5</v>
      </c>
      <c r="T12" s="32">
        <v>4.88</v>
      </c>
      <c r="U12" s="22">
        <v>4.97</v>
      </c>
      <c r="V12" s="22">
        <v>4.9800000000000004</v>
      </c>
      <c r="W12" s="22">
        <v>4.88</v>
      </c>
      <c r="X12" s="27">
        <v>4.82</v>
      </c>
    </row>
    <row r="13" spans="1:24" x14ac:dyDescent="0.35">
      <c r="A13" s="14"/>
      <c r="B13" s="24">
        <v>4.9800000000000004</v>
      </c>
      <c r="C13" s="24">
        <v>5.07</v>
      </c>
      <c r="D13" s="24">
        <v>5.0199999999999996</v>
      </c>
      <c r="E13" s="24">
        <v>4.8899999999999997</v>
      </c>
      <c r="F13" s="28">
        <v>4.82</v>
      </c>
      <c r="G13" s="25"/>
      <c r="H13" s="24">
        <v>3.98</v>
      </c>
      <c r="I13" s="24">
        <v>4.01</v>
      </c>
      <c r="J13" s="24">
        <v>3.99</v>
      </c>
      <c r="K13" s="24">
        <v>3.85</v>
      </c>
      <c r="L13" s="28">
        <v>3.88</v>
      </c>
      <c r="M13" s="25"/>
      <c r="N13" s="24"/>
      <c r="O13" s="24"/>
      <c r="P13" s="24"/>
      <c r="Q13" s="24"/>
      <c r="R13" s="28"/>
      <c r="S13" s="14"/>
      <c r="T13" s="24">
        <v>4.8499999999999996</v>
      </c>
      <c r="U13" s="24">
        <v>5.0599999999999996</v>
      </c>
      <c r="V13" s="24">
        <v>5.04</v>
      </c>
      <c r="W13" s="24">
        <v>4.8600000000000003</v>
      </c>
      <c r="X13" s="28">
        <v>4.8499999999999996</v>
      </c>
    </row>
    <row r="14" spans="1:24" x14ac:dyDescent="0.35">
      <c r="A14" s="14"/>
      <c r="B14" s="24">
        <v>4.9400000000000004</v>
      </c>
      <c r="C14" s="24">
        <v>5.03</v>
      </c>
      <c r="D14" s="24">
        <v>4.95</v>
      </c>
      <c r="E14" s="24">
        <v>4.82</v>
      </c>
      <c r="F14" s="28">
        <v>4.74</v>
      </c>
      <c r="G14" s="25"/>
      <c r="H14" s="24">
        <v>3.98</v>
      </c>
      <c r="I14" s="24">
        <v>3.97</v>
      </c>
      <c r="J14" s="24">
        <v>4.0199999999999996</v>
      </c>
      <c r="K14" s="24">
        <v>3.83</v>
      </c>
      <c r="L14" s="28">
        <v>3.84</v>
      </c>
      <c r="M14" s="25"/>
      <c r="N14" s="24"/>
      <c r="O14" s="24"/>
      <c r="P14" s="24"/>
      <c r="Q14" s="24"/>
      <c r="R14" s="28"/>
      <c r="S14" s="14"/>
      <c r="T14" s="24">
        <v>4.91</v>
      </c>
      <c r="U14" s="24">
        <v>4.93</v>
      </c>
      <c r="V14" s="24">
        <v>4.93</v>
      </c>
      <c r="W14" s="24">
        <v>4.84</v>
      </c>
      <c r="X14" s="28">
        <v>4.72</v>
      </c>
    </row>
    <row r="15" spans="1:24" x14ac:dyDescent="0.35">
      <c r="A15" s="14"/>
      <c r="B15" s="24">
        <v>4.9400000000000004</v>
      </c>
      <c r="C15" s="24">
        <v>4.96</v>
      </c>
      <c r="D15" s="24">
        <v>4.96</v>
      </c>
      <c r="E15" s="24">
        <v>4.87</v>
      </c>
      <c r="F15" s="28">
        <v>4.8499999999999996</v>
      </c>
      <c r="G15" s="25"/>
      <c r="H15" s="24">
        <v>4.04</v>
      </c>
      <c r="I15" s="24">
        <v>4.03</v>
      </c>
      <c r="J15" s="24">
        <v>3.98</v>
      </c>
      <c r="K15" s="24">
        <v>3.83</v>
      </c>
      <c r="L15" s="28">
        <v>3.91</v>
      </c>
      <c r="M15" s="25"/>
      <c r="N15" s="24"/>
      <c r="O15" s="24"/>
      <c r="P15" s="24"/>
      <c r="Q15" s="24"/>
      <c r="R15" s="28"/>
      <c r="S15" s="14"/>
      <c r="T15" s="24">
        <v>4.8600000000000003</v>
      </c>
      <c r="U15" s="24">
        <v>4.95</v>
      </c>
      <c r="V15" s="24">
        <v>4.95</v>
      </c>
      <c r="W15" s="24">
        <v>4.8600000000000003</v>
      </c>
      <c r="X15" s="28">
        <v>4.76</v>
      </c>
    </row>
    <row r="16" spans="1:24" x14ac:dyDescent="0.35">
      <c r="A16" s="14"/>
      <c r="B16" s="24">
        <v>4.9400000000000004</v>
      </c>
      <c r="C16" s="24">
        <v>5</v>
      </c>
      <c r="D16" s="24">
        <v>4.99</v>
      </c>
      <c r="E16" s="24">
        <v>4.84</v>
      </c>
      <c r="F16" s="28">
        <v>4.76</v>
      </c>
      <c r="G16" s="25"/>
      <c r="H16" s="24">
        <v>3.97</v>
      </c>
      <c r="I16" s="24">
        <v>3.97</v>
      </c>
      <c r="J16" s="24">
        <v>3.95</v>
      </c>
      <c r="K16" s="24">
        <v>3.86</v>
      </c>
      <c r="L16" s="28">
        <v>3.82</v>
      </c>
      <c r="M16" s="25"/>
      <c r="N16" s="24"/>
      <c r="O16" s="24"/>
      <c r="P16" s="24"/>
      <c r="Q16" s="24"/>
      <c r="R16" s="28"/>
      <c r="S16" s="14"/>
      <c r="T16" s="24">
        <v>4.88</v>
      </c>
      <c r="U16" s="24">
        <v>4.97</v>
      </c>
      <c r="V16" s="24">
        <v>4.88</v>
      </c>
      <c r="W16" s="24">
        <v>4.8099999999999996</v>
      </c>
      <c r="X16" s="28">
        <v>4.74</v>
      </c>
    </row>
    <row r="17" spans="1:24" x14ac:dyDescent="0.35">
      <c r="A17" s="14" t="s">
        <v>7</v>
      </c>
      <c r="B17" s="24">
        <v>4.99</v>
      </c>
      <c r="C17" s="24">
        <v>5.09</v>
      </c>
      <c r="D17" s="24">
        <v>4.95</v>
      </c>
      <c r="E17" s="24">
        <v>4.71</v>
      </c>
      <c r="F17" s="28">
        <v>4.6100000000000003</v>
      </c>
      <c r="G17" s="25" t="s">
        <v>8</v>
      </c>
      <c r="H17" s="24">
        <v>4.37</v>
      </c>
      <c r="I17" s="24">
        <v>4.3899999999999997</v>
      </c>
      <c r="J17" s="24">
        <v>4.28</v>
      </c>
      <c r="K17" s="24">
        <v>4.03</v>
      </c>
      <c r="L17" s="28">
        <v>3.81</v>
      </c>
      <c r="M17" s="25" t="s">
        <v>8</v>
      </c>
      <c r="N17" s="24"/>
      <c r="O17" s="24"/>
      <c r="P17" s="24"/>
      <c r="Q17" s="24"/>
      <c r="R17" s="28"/>
      <c r="S17" s="14" t="s">
        <v>7</v>
      </c>
      <c r="T17" s="24">
        <v>4.96</v>
      </c>
      <c r="U17" s="24">
        <v>5.07</v>
      </c>
      <c r="V17" s="24">
        <v>4.88</v>
      </c>
      <c r="W17" s="24">
        <v>4.71</v>
      </c>
      <c r="X17" s="28">
        <v>4.47</v>
      </c>
    </row>
    <row r="18" spans="1:24" x14ac:dyDescent="0.35">
      <c r="A18" s="14"/>
      <c r="B18" s="24">
        <v>5.04</v>
      </c>
      <c r="C18" s="24">
        <v>5.08</v>
      </c>
      <c r="D18" s="24">
        <v>5.05</v>
      </c>
      <c r="E18" s="24">
        <v>4.66</v>
      </c>
      <c r="F18" s="28">
        <v>4.5999999999999996</v>
      </c>
      <c r="G18" s="25"/>
      <c r="H18" s="24">
        <v>4.29</v>
      </c>
      <c r="I18" s="24">
        <v>4.47</v>
      </c>
      <c r="J18" s="24">
        <v>4.33</v>
      </c>
      <c r="K18" s="24">
        <v>4.07</v>
      </c>
      <c r="L18" s="28">
        <v>3.9</v>
      </c>
      <c r="M18" s="25"/>
      <c r="N18" s="24"/>
      <c r="O18" s="24"/>
      <c r="P18" s="24"/>
      <c r="Q18" s="24"/>
      <c r="R18" s="28"/>
      <c r="S18" s="14"/>
      <c r="T18" s="24">
        <v>4.95</v>
      </c>
      <c r="U18" s="24">
        <v>5</v>
      </c>
      <c r="V18" s="24">
        <v>4.8899999999999997</v>
      </c>
      <c r="W18" s="24">
        <v>4.74</v>
      </c>
      <c r="X18" s="28">
        <v>4.63</v>
      </c>
    </row>
    <row r="19" spans="1:24" x14ac:dyDescent="0.35">
      <c r="A19" s="14"/>
      <c r="B19" s="24">
        <v>5</v>
      </c>
      <c r="C19" s="24">
        <v>5.07</v>
      </c>
      <c r="D19" s="24">
        <v>5.01</v>
      </c>
      <c r="E19" s="24">
        <v>4.71</v>
      </c>
      <c r="F19" s="28">
        <v>4.6100000000000003</v>
      </c>
      <c r="G19" s="25"/>
      <c r="H19" s="24">
        <v>4.37</v>
      </c>
      <c r="I19" s="24">
        <v>4.3899999999999997</v>
      </c>
      <c r="J19" s="24">
        <v>4.18</v>
      </c>
      <c r="K19" s="24">
        <v>4.05</v>
      </c>
      <c r="L19" s="28">
        <v>3.9</v>
      </c>
      <c r="M19" s="25"/>
      <c r="N19" s="24"/>
      <c r="O19" s="24"/>
      <c r="P19" s="24"/>
      <c r="Q19" s="24"/>
      <c r="R19" s="28"/>
      <c r="S19" s="14"/>
      <c r="T19" s="24">
        <v>4.97</v>
      </c>
      <c r="U19" s="24">
        <v>4.91</v>
      </c>
      <c r="V19" s="24">
        <v>4.99</v>
      </c>
      <c r="W19" s="24">
        <v>4.7300000000000004</v>
      </c>
      <c r="X19" s="28">
        <v>4.58</v>
      </c>
    </row>
    <row r="20" spans="1:24" x14ac:dyDescent="0.35">
      <c r="A20" s="14"/>
      <c r="B20" s="24">
        <v>4.97</v>
      </c>
      <c r="C20" s="24">
        <v>5.12</v>
      </c>
      <c r="D20" s="24">
        <v>5.01</v>
      </c>
      <c r="E20" s="24">
        <v>4.72</v>
      </c>
      <c r="F20" s="28">
        <v>4.57</v>
      </c>
      <c r="G20" s="25"/>
      <c r="H20" s="24">
        <v>4.33</v>
      </c>
      <c r="I20" s="24">
        <v>4.37</v>
      </c>
      <c r="J20" s="24">
        <v>4.18</v>
      </c>
      <c r="K20" s="24">
        <v>4.05</v>
      </c>
      <c r="L20" s="28">
        <v>4.01</v>
      </c>
      <c r="M20" s="25"/>
      <c r="N20" s="24"/>
      <c r="O20" s="24"/>
      <c r="P20" s="24"/>
      <c r="Q20" s="24"/>
      <c r="R20" s="28"/>
      <c r="S20" s="14"/>
      <c r="T20" s="24">
        <v>4.8600000000000003</v>
      </c>
      <c r="U20" s="24">
        <v>5.0199999999999996</v>
      </c>
      <c r="V20" s="24">
        <v>5.0199999999999996</v>
      </c>
      <c r="W20" s="24">
        <v>4.7300000000000004</v>
      </c>
      <c r="X20" s="28">
        <v>4.46</v>
      </c>
    </row>
    <row r="21" spans="1:24" x14ac:dyDescent="0.35">
      <c r="A21" s="14"/>
      <c r="B21" s="24">
        <v>4.93</v>
      </c>
      <c r="C21" s="24">
        <v>5.0599999999999996</v>
      </c>
      <c r="D21" s="24">
        <v>4.9400000000000004</v>
      </c>
      <c r="E21" s="24">
        <v>4.6500000000000004</v>
      </c>
      <c r="F21" s="28">
        <v>4.47</v>
      </c>
      <c r="G21" s="25"/>
      <c r="H21" s="24">
        <v>4.2699999999999996</v>
      </c>
      <c r="I21" s="24">
        <v>4.26</v>
      </c>
      <c r="J21" s="24">
        <v>4.18</v>
      </c>
      <c r="K21" s="24">
        <v>3.9</v>
      </c>
      <c r="L21" s="28">
        <v>3.91</v>
      </c>
      <c r="M21" s="25"/>
      <c r="N21" s="24"/>
      <c r="O21" s="24"/>
      <c r="P21" s="24"/>
      <c r="Q21" s="24"/>
      <c r="R21" s="28"/>
      <c r="S21" s="14"/>
      <c r="T21" s="24">
        <v>4.84</v>
      </c>
      <c r="U21" s="24">
        <v>4.92</v>
      </c>
      <c r="V21" s="24">
        <v>4.95</v>
      </c>
      <c r="W21" s="24">
        <v>4.5599999999999996</v>
      </c>
      <c r="X21" s="28">
        <v>4.4000000000000004</v>
      </c>
    </row>
    <row r="22" spans="1:24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spans="1:24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  <c r="S23" s="16" t="s">
        <v>9</v>
      </c>
      <c r="T23" s="16" t="s">
        <v>10</v>
      </c>
      <c r="U23" s="190" t="s">
        <v>11</v>
      </c>
      <c r="V23" s="190"/>
      <c r="W23" s="191" t="s">
        <v>12</v>
      </c>
      <c r="X23" s="191"/>
    </row>
    <row r="24" spans="1:24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0.19399999999999995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1.0503999999999998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  <c r="S24" s="17" t="s">
        <v>13</v>
      </c>
      <c r="T24" s="17" t="s">
        <v>14</v>
      </c>
      <c r="U24" s="180" t="s">
        <v>15</v>
      </c>
      <c r="V24" s="180"/>
      <c r="W24" s="193">
        <f>AVERAGE(T2:X11)-AVERAGE(T12:X21)</f>
        <v>0.40799999999999947</v>
      </c>
      <c r="X24" s="193"/>
    </row>
    <row r="25" spans="1:24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  <c r="S25" s="18" t="s">
        <v>17</v>
      </c>
      <c r="T25" s="18" t="s">
        <v>18</v>
      </c>
      <c r="U25" s="174" t="str">
        <f>"--"</f>
        <v>--</v>
      </c>
      <c r="V25" s="174"/>
      <c r="W25" s="192">
        <v>1.7</v>
      </c>
      <c r="X25" s="192"/>
    </row>
    <row r="26" spans="1:24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0.33825641025641018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0.75646090534979404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  <c r="S26" s="17" t="s">
        <v>19</v>
      </c>
      <c r="T26" s="17" t="s">
        <v>20</v>
      </c>
      <c r="U26" s="197" t="s">
        <v>21</v>
      </c>
      <c r="V26" s="197"/>
      <c r="W26" s="198">
        <f>(W24/(0.975/W25))</f>
        <v>0.7113846153846145</v>
      </c>
      <c r="X26" s="198"/>
    </row>
    <row r="27" spans="1:24" ht="18" x14ac:dyDescent="0.35">
      <c r="A27" s="17"/>
      <c r="B27" s="17"/>
      <c r="C27" s="17"/>
      <c r="D27" s="17"/>
      <c r="E27" s="17"/>
      <c r="F27" s="17"/>
      <c r="S27" s="17"/>
      <c r="T27" s="17"/>
      <c r="U27" s="17"/>
      <c r="V27" s="17"/>
      <c r="W27" s="17"/>
      <c r="X27" s="17"/>
    </row>
    <row r="28" spans="1:24" ht="18" x14ac:dyDescent="0.35">
      <c r="A28" s="17"/>
      <c r="B28" s="17"/>
      <c r="C28" s="17"/>
      <c r="D28" s="17"/>
      <c r="E28" s="17"/>
      <c r="F28" s="17"/>
      <c r="S28" s="17"/>
      <c r="T28" s="17"/>
      <c r="U28" s="17"/>
      <c r="V28" s="17"/>
      <c r="W28" s="17"/>
      <c r="X28" s="17"/>
    </row>
    <row r="29" spans="1:24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  <c r="S29" s="190" t="s">
        <v>23</v>
      </c>
      <c r="T29" s="190"/>
      <c r="U29" s="202">
        <f ca="1">TODAY()</f>
        <v>46251</v>
      </c>
      <c r="V29" s="202"/>
      <c r="W29" s="202"/>
      <c r="X29" s="202"/>
    </row>
    <row r="30" spans="1:24" x14ac:dyDescent="0.35">
      <c r="A30" s="19"/>
      <c r="B30" s="19"/>
      <c r="C30" s="19"/>
      <c r="D30" s="19"/>
      <c r="E30" s="19"/>
      <c r="F30" s="19"/>
    </row>
    <row r="31" spans="1:24" x14ac:dyDescent="0.35">
      <c r="A31" s="19"/>
      <c r="B31" s="19"/>
      <c r="C31" s="19"/>
      <c r="D31" s="19"/>
      <c r="E31" s="19"/>
      <c r="F31" s="19"/>
    </row>
    <row r="32" spans="1:24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40">
    <mergeCell ref="U25:V25"/>
    <mergeCell ref="W25:X25"/>
    <mergeCell ref="U26:V26"/>
    <mergeCell ref="W26:X26"/>
    <mergeCell ref="S29:T29"/>
    <mergeCell ref="U29:X29"/>
    <mergeCell ref="S1:X1"/>
    <mergeCell ref="U23:V23"/>
    <mergeCell ref="W23:X23"/>
    <mergeCell ref="U24:V24"/>
    <mergeCell ref="W24:X24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165" priority="7" operator="notBetween">
      <formula>0.2</formula>
      <formula>0.404</formula>
    </cfRule>
  </conditionalFormatting>
  <conditionalFormatting sqref="E26">
    <cfRule type="cellIs" dxfId="164" priority="8" operator="notBetween">
      <formula>0.38</formula>
      <formula>0.72</formula>
    </cfRule>
  </conditionalFormatting>
  <conditionalFormatting sqref="K24">
    <cfRule type="cellIs" dxfId="163" priority="6" operator="notBetween">
      <formula>0.77</formula>
      <formula>0.91</formula>
    </cfRule>
  </conditionalFormatting>
  <conditionalFormatting sqref="K26">
    <cfRule type="cellIs" dxfId="162" priority="5" operator="notBetween">
      <formula>0.68</formula>
      <formula>0.82</formula>
    </cfRule>
  </conditionalFormatting>
  <conditionalFormatting sqref="Q24">
    <cfRule type="cellIs" dxfId="161" priority="4" operator="notBetween">
      <formula>0.77</formula>
      <formula>0.91</formula>
    </cfRule>
  </conditionalFormatting>
  <conditionalFormatting sqref="Q26">
    <cfRule type="cellIs" dxfId="160" priority="3" operator="notBetween">
      <formula>0.68</formula>
      <formula>0.82</formula>
    </cfRule>
  </conditionalFormatting>
  <conditionalFormatting sqref="W24">
    <cfRule type="cellIs" dxfId="159" priority="1" operator="notBetween">
      <formula>0.2</formula>
      <formula>0.404</formula>
    </cfRule>
  </conditionalFormatting>
  <conditionalFormatting sqref="W26">
    <cfRule type="cellIs" dxfId="158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4CAE-00BC-4A12-9DB4-CFC9843EF6E5}">
  <dimension ref="A1:R40"/>
  <sheetViews>
    <sheetView zoomScale="115" zoomScaleNormal="115" workbookViewId="0">
      <selection activeCell="H10" sqref="H10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4.88</v>
      </c>
      <c r="C2" s="20">
        <v>4.99</v>
      </c>
      <c r="D2" s="20">
        <v>5.3</v>
      </c>
      <c r="E2" s="20">
        <v>5.44</v>
      </c>
      <c r="F2" s="30">
        <v>5.41</v>
      </c>
      <c r="G2" s="23" t="s">
        <v>3</v>
      </c>
      <c r="H2" s="20">
        <v>4.92</v>
      </c>
      <c r="I2" s="20">
        <v>4.96</v>
      </c>
      <c r="J2" s="20">
        <v>5.29</v>
      </c>
      <c r="K2" s="20">
        <v>5.32</v>
      </c>
      <c r="L2" s="30">
        <v>5.29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4.78</v>
      </c>
      <c r="C3" s="11">
        <v>4.96</v>
      </c>
      <c r="D3" s="11">
        <v>5.32</v>
      </c>
      <c r="E3" s="11">
        <v>5.39</v>
      </c>
      <c r="F3" s="29">
        <v>5.23</v>
      </c>
      <c r="G3" s="25"/>
      <c r="H3" s="20">
        <v>4.76</v>
      </c>
      <c r="I3" s="11">
        <v>4.91</v>
      </c>
      <c r="J3" s="11">
        <v>5.22</v>
      </c>
      <c r="K3" s="11">
        <v>5.29</v>
      </c>
      <c r="L3" s="29">
        <v>5.25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4.8899999999999997</v>
      </c>
      <c r="C4" s="11">
        <v>5.03</v>
      </c>
      <c r="D4" s="11">
        <v>5.33</v>
      </c>
      <c r="E4" s="11">
        <v>5.41</v>
      </c>
      <c r="F4" s="29">
        <v>5.3</v>
      </c>
      <c r="G4" s="25"/>
      <c r="H4" s="20">
        <v>4.8099999999999996</v>
      </c>
      <c r="I4" s="11">
        <v>4.97</v>
      </c>
      <c r="J4" s="11">
        <v>5.24</v>
      </c>
      <c r="K4" s="11">
        <v>5.26</v>
      </c>
      <c r="L4" s="29">
        <v>5.22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4.8899999999999997</v>
      </c>
      <c r="C5" s="11">
        <v>4.99</v>
      </c>
      <c r="D5" s="11">
        <v>5.28</v>
      </c>
      <c r="E5" s="11">
        <v>5.4</v>
      </c>
      <c r="F5" s="29">
        <v>5.29</v>
      </c>
      <c r="G5" s="25"/>
      <c r="H5" s="20">
        <v>4.8600000000000003</v>
      </c>
      <c r="I5" s="11">
        <v>4.9800000000000004</v>
      </c>
      <c r="J5" s="11">
        <v>5.18</v>
      </c>
      <c r="K5" s="11">
        <v>5.24</v>
      </c>
      <c r="L5" s="29">
        <v>5.22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4.88</v>
      </c>
      <c r="C6" s="11">
        <v>4.9400000000000004</v>
      </c>
      <c r="D6" s="11">
        <v>5.23</v>
      </c>
      <c r="E6" s="11">
        <v>5.3</v>
      </c>
      <c r="F6" s="29">
        <v>5.24</v>
      </c>
      <c r="G6" s="25"/>
      <c r="H6" s="20">
        <v>4.8</v>
      </c>
      <c r="I6" s="11">
        <v>4.99</v>
      </c>
      <c r="J6" s="11">
        <v>5.22</v>
      </c>
      <c r="K6" s="11">
        <v>5.28</v>
      </c>
      <c r="L6" s="29">
        <v>5.17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5.13</v>
      </c>
      <c r="C7" s="11">
        <v>5.13</v>
      </c>
      <c r="D7" s="11">
        <v>5.23</v>
      </c>
      <c r="E7" s="11">
        <v>5.26</v>
      </c>
      <c r="F7" s="29">
        <v>5.25</v>
      </c>
      <c r="G7" s="25" t="s">
        <v>4</v>
      </c>
      <c r="H7" s="11">
        <v>5.01</v>
      </c>
      <c r="I7" s="11">
        <v>5.0599999999999996</v>
      </c>
      <c r="J7" s="11">
        <v>5.24</v>
      </c>
      <c r="K7" s="11">
        <v>5.27</v>
      </c>
      <c r="L7" s="29">
        <v>5.19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5.13</v>
      </c>
      <c r="C8" s="11">
        <v>5.2</v>
      </c>
      <c r="D8" s="11">
        <v>5.27</v>
      </c>
      <c r="E8" s="11">
        <v>5.28</v>
      </c>
      <c r="F8" s="29">
        <v>5.23</v>
      </c>
      <c r="G8" s="31"/>
      <c r="H8" s="11">
        <v>5.14</v>
      </c>
      <c r="I8" s="11">
        <v>5.08</v>
      </c>
      <c r="J8" s="11">
        <v>5.27</v>
      </c>
      <c r="K8" s="11">
        <v>5.32</v>
      </c>
      <c r="L8" s="29">
        <v>5.18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5.04</v>
      </c>
      <c r="C9" s="32">
        <v>5.12</v>
      </c>
      <c r="D9" s="32">
        <v>5.26</v>
      </c>
      <c r="E9" s="32">
        <v>5.29</v>
      </c>
      <c r="F9" s="34">
        <v>5.18</v>
      </c>
      <c r="G9" s="23"/>
      <c r="H9" s="32">
        <v>5.1100000000000003</v>
      </c>
      <c r="I9" s="32">
        <v>5.0999999999999996</v>
      </c>
      <c r="J9" s="32">
        <v>5.25</v>
      </c>
      <c r="K9" s="32">
        <v>5.31</v>
      </c>
      <c r="L9" s="34">
        <v>5.21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5.0599999999999996</v>
      </c>
      <c r="C10" s="11">
        <v>5.13</v>
      </c>
      <c r="D10" s="11">
        <v>5.29</v>
      </c>
      <c r="E10" s="11">
        <v>5.28</v>
      </c>
      <c r="F10" s="29">
        <v>5.18</v>
      </c>
      <c r="G10" s="25"/>
      <c r="H10" s="11">
        <v>5.0199999999999996</v>
      </c>
      <c r="I10" s="11">
        <v>5.09</v>
      </c>
      <c r="J10" s="11">
        <v>5.27</v>
      </c>
      <c r="K10" s="11">
        <v>5.25</v>
      </c>
      <c r="L10" s="29">
        <v>5.16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5.0199999999999996</v>
      </c>
      <c r="C11" s="21">
        <v>5.0999999999999996</v>
      </c>
      <c r="D11" s="21">
        <v>5.21</v>
      </c>
      <c r="E11" s="21">
        <v>5.26</v>
      </c>
      <c r="F11" s="26">
        <v>5.13</v>
      </c>
      <c r="G11" s="33"/>
      <c r="H11" s="21">
        <v>5.1100000000000003</v>
      </c>
      <c r="I11" s="21">
        <v>5.1100000000000003</v>
      </c>
      <c r="J11" s="21">
        <v>5.27</v>
      </c>
      <c r="K11" s="21">
        <v>5.29</v>
      </c>
      <c r="L11" s="26">
        <v>5.23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4.5</v>
      </c>
      <c r="C12" s="22">
        <v>4.63</v>
      </c>
      <c r="D12" s="22">
        <v>4.88</v>
      </c>
      <c r="E12" s="22">
        <v>5</v>
      </c>
      <c r="F12" s="27">
        <v>5.03</v>
      </c>
      <c r="G12" s="23" t="s">
        <v>6</v>
      </c>
      <c r="H12" s="22">
        <v>3.49</v>
      </c>
      <c r="I12" s="22">
        <v>3.54</v>
      </c>
      <c r="J12" s="22">
        <v>3.78</v>
      </c>
      <c r="K12" s="22">
        <v>3.83</v>
      </c>
      <c r="L12" s="27">
        <v>3.84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4.47</v>
      </c>
      <c r="C13" s="24">
        <v>4.59</v>
      </c>
      <c r="D13" s="24">
        <v>4.9000000000000004</v>
      </c>
      <c r="E13" s="24">
        <v>5</v>
      </c>
      <c r="F13" s="28">
        <v>4.95</v>
      </c>
      <c r="G13" s="25"/>
      <c r="H13" s="24">
        <v>3.38</v>
      </c>
      <c r="I13" s="24">
        <v>3.39</v>
      </c>
      <c r="J13" s="24">
        <v>3.65</v>
      </c>
      <c r="K13" s="24">
        <v>3.73</v>
      </c>
      <c r="L13" s="28">
        <v>3.82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4.53</v>
      </c>
      <c r="C14" s="24">
        <v>4.67</v>
      </c>
      <c r="D14" s="24">
        <v>4.97</v>
      </c>
      <c r="E14" s="24">
        <v>5.04</v>
      </c>
      <c r="F14" s="28">
        <v>4.9800000000000004</v>
      </c>
      <c r="G14" s="25"/>
      <c r="H14" s="24">
        <v>3.45</v>
      </c>
      <c r="I14" s="24">
        <v>3.41</v>
      </c>
      <c r="J14" s="24">
        <v>3.64</v>
      </c>
      <c r="K14" s="24">
        <v>3.82</v>
      </c>
      <c r="L14" s="28">
        <v>3.73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4.5999999999999996</v>
      </c>
      <c r="C15" s="24">
        <v>4.67</v>
      </c>
      <c r="D15" s="24">
        <v>4.97</v>
      </c>
      <c r="E15" s="24">
        <v>5.05</v>
      </c>
      <c r="F15" s="28">
        <v>4.91</v>
      </c>
      <c r="G15" s="25"/>
      <c r="H15" s="24">
        <v>3.4</v>
      </c>
      <c r="I15" s="24">
        <v>3.48</v>
      </c>
      <c r="J15" s="24">
        <v>3.64</v>
      </c>
      <c r="K15" s="24">
        <v>3.78</v>
      </c>
      <c r="L15" s="28">
        <v>3.8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4.51</v>
      </c>
      <c r="C16" s="24">
        <v>4.6399999999999997</v>
      </c>
      <c r="D16" s="24">
        <v>4.84</v>
      </c>
      <c r="E16" s="24">
        <v>4.9000000000000004</v>
      </c>
      <c r="F16" s="28">
        <v>4.84</v>
      </c>
      <c r="G16" s="25"/>
      <c r="H16" s="24">
        <v>3.39</v>
      </c>
      <c r="I16" s="24">
        <v>3.48</v>
      </c>
      <c r="J16" s="24">
        <v>3.66</v>
      </c>
      <c r="K16" s="24">
        <v>3.77</v>
      </c>
      <c r="L16" s="28">
        <v>3.75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4.68</v>
      </c>
      <c r="C17" s="24">
        <v>4.7699999999999996</v>
      </c>
      <c r="D17" s="24">
        <v>4.9000000000000004</v>
      </c>
      <c r="E17" s="24">
        <v>4.87</v>
      </c>
      <c r="F17" s="28">
        <v>4.88</v>
      </c>
      <c r="G17" s="25" t="s">
        <v>8</v>
      </c>
      <c r="H17" s="24">
        <v>3.9</v>
      </c>
      <c r="I17" s="24">
        <v>3.95</v>
      </c>
      <c r="J17" s="24">
        <v>4.12</v>
      </c>
      <c r="K17" s="24">
        <v>4.09</v>
      </c>
      <c r="L17" s="28">
        <v>3.99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4.68</v>
      </c>
      <c r="C18" s="24">
        <v>4.84</v>
      </c>
      <c r="D18" s="24">
        <v>4.95</v>
      </c>
      <c r="E18" s="24">
        <v>4.96</v>
      </c>
      <c r="F18" s="28">
        <v>4.8600000000000003</v>
      </c>
      <c r="G18" s="25"/>
      <c r="H18" s="24">
        <v>3.98</v>
      </c>
      <c r="I18" s="24">
        <v>3.95</v>
      </c>
      <c r="J18" s="24">
        <v>4.13</v>
      </c>
      <c r="K18" s="24">
        <v>4.1500000000000004</v>
      </c>
      <c r="L18" s="28">
        <v>4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4.63</v>
      </c>
      <c r="C19" s="24">
        <v>4.79</v>
      </c>
      <c r="D19" s="24">
        <v>4.8899999999999997</v>
      </c>
      <c r="E19" s="24">
        <v>4.95</v>
      </c>
      <c r="F19" s="28">
        <v>4.8899999999999997</v>
      </c>
      <c r="G19" s="25"/>
      <c r="H19" s="24">
        <v>4</v>
      </c>
      <c r="I19" s="24">
        <v>3.99</v>
      </c>
      <c r="J19" s="24">
        <v>4.09</v>
      </c>
      <c r="K19" s="24">
        <v>4.0999999999999996</v>
      </c>
      <c r="L19" s="28">
        <v>3.98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4.67</v>
      </c>
      <c r="C20" s="24">
        <v>4.8099999999999996</v>
      </c>
      <c r="D20" s="24">
        <v>4.95</v>
      </c>
      <c r="E20" s="24">
        <v>5</v>
      </c>
      <c r="F20" s="28">
        <v>4.8899999999999997</v>
      </c>
      <c r="G20" s="25"/>
      <c r="H20" s="24">
        <v>3.98</v>
      </c>
      <c r="I20" s="24">
        <v>4.0199999999999996</v>
      </c>
      <c r="J20" s="24">
        <v>4.09</v>
      </c>
      <c r="K20" s="24">
        <v>4.09</v>
      </c>
      <c r="L20" s="28">
        <v>4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4.6500000000000004</v>
      </c>
      <c r="C21" s="24">
        <v>4.76</v>
      </c>
      <c r="D21" s="24">
        <v>4.88</v>
      </c>
      <c r="E21" s="24">
        <v>4.88</v>
      </c>
      <c r="F21" s="28">
        <v>4.8099999999999996</v>
      </c>
      <c r="G21" s="25"/>
      <c r="H21" s="24">
        <v>3.98</v>
      </c>
      <c r="I21" s="24">
        <v>4.03</v>
      </c>
      <c r="J21" s="24">
        <v>4.09</v>
      </c>
      <c r="K21" s="24">
        <v>4.1500000000000004</v>
      </c>
      <c r="L21" s="28">
        <v>4.1100000000000003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0.35699999999999932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1.3116000000000017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0.62246153846153729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0.94456790123456913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157" priority="5" operator="notBetween">
      <formula>0.2</formula>
      <formula>0.404</formula>
    </cfRule>
  </conditionalFormatting>
  <conditionalFormatting sqref="E26">
    <cfRule type="cellIs" dxfId="156" priority="6" operator="notBetween">
      <formula>0.38</formula>
      <formula>0.72</formula>
    </cfRule>
  </conditionalFormatting>
  <conditionalFormatting sqref="K24">
    <cfRule type="cellIs" dxfId="155" priority="4" operator="notBetween">
      <formula>0.77</formula>
      <formula>0.91</formula>
    </cfRule>
  </conditionalFormatting>
  <conditionalFormatting sqref="K26">
    <cfRule type="cellIs" dxfId="154" priority="3" operator="notBetween">
      <formula>0.68</formula>
      <formula>0.82</formula>
    </cfRule>
  </conditionalFormatting>
  <conditionalFormatting sqref="Q24">
    <cfRule type="cellIs" dxfId="153" priority="2" operator="notBetween">
      <formula>0.77</formula>
      <formula>0.91</formula>
    </cfRule>
  </conditionalFormatting>
  <conditionalFormatting sqref="Q26">
    <cfRule type="cellIs" dxfId="152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67C6-9DDB-433E-90F3-1049BAD2AD5B}">
  <dimension ref="A1:R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5.25</v>
      </c>
      <c r="C2" s="20">
        <v>5.45</v>
      </c>
      <c r="D2" s="20">
        <v>5.35</v>
      </c>
      <c r="E2" s="20">
        <v>5.21</v>
      </c>
      <c r="F2" s="30">
        <v>5.07</v>
      </c>
      <c r="G2" s="23" t="s">
        <v>3</v>
      </c>
      <c r="H2" s="20">
        <v>5.14</v>
      </c>
      <c r="I2" s="20">
        <v>5.24</v>
      </c>
      <c r="J2" s="20">
        <v>5.19</v>
      </c>
      <c r="K2" s="20">
        <v>5.12</v>
      </c>
      <c r="L2" s="30">
        <v>5.03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5.34</v>
      </c>
      <c r="C3" s="11">
        <v>5.31</v>
      </c>
      <c r="D3" s="11">
        <v>5.34</v>
      </c>
      <c r="E3" s="11">
        <v>5.14</v>
      </c>
      <c r="F3" s="29">
        <v>5.2</v>
      </c>
      <c r="G3" s="25"/>
      <c r="H3" s="20">
        <v>5.22</v>
      </c>
      <c r="I3" s="11">
        <v>5.25</v>
      </c>
      <c r="J3" s="11">
        <v>5.22</v>
      </c>
      <c r="K3" s="11">
        <v>5.0999999999999996</v>
      </c>
      <c r="L3" s="29">
        <v>5.05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5.28</v>
      </c>
      <c r="C4" s="11">
        <v>5.34</v>
      </c>
      <c r="D4" s="11">
        <v>5.27</v>
      </c>
      <c r="E4" s="11">
        <v>5.08</v>
      </c>
      <c r="F4" s="29">
        <v>5.07</v>
      </c>
      <c r="G4" s="25"/>
      <c r="H4" s="20">
        <v>5.29</v>
      </c>
      <c r="I4" s="11">
        <v>5.34</v>
      </c>
      <c r="J4" s="11">
        <v>5.31</v>
      </c>
      <c r="K4" s="11">
        <v>5.21</v>
      </c>
      <c r="L4" s="29">
        <v>5.21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5.34</v>
      </c>
      <c r="C5" s="11">
        <v>5.3</v>
      </c>
      <c r="D5" s="11">
        <v>5.31</v>
      </c>
      <c r="E5" s="11">
        <v>5.17</v>
      </c>
      <c r="F5" s="29">
        <v>5.12</v>
      </c>
      <c r="G5" s="25"/>
      <c r="H5" s="20">
        <v>5.23</v>
      </c>
      <c r="I5" s="11">
        <v>5.34</v>
      </c>
      <c r="J5" s="11">
        <v>5.29</v>
      </c>
      <c r="K5" s="11">
        <v>5.12</v>
      </c>
      <c r="L5" s="29">
        <v>5.09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5.29</v>
      </c>
      <c r="C6" s="11">
        <v>5.25</v>
      </c>
      <c r="D6" s="11">
        <v>5.36</v>
      </c>
      <c r="E6" s="11">
        <v>5.09</v>
      </c>
      <c r="F6" s="29">
        <v>5.12</v>
      </c>
      <c r="G6" s="25"/>
      <c r="H6" s="20">
        <v>5.22</v>
      </c>
      <c r="I6" s="11">
        <v>5.26</v>
      </c>
      <c r="J6" s="11">
        <v>5.31</v>
      </c>
      <c r="K6" s="11">
        <v>5.16</v>
      </c>
      <c r="L6" s="29">
        <v>5.0199999999999996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5.25</v>
      </c>
      <c r="C7" s="11">
        <v>5.33</v>
      </c>
      <c r="D7" s="11">
        <v>5.19</v>
      </c>
      <c r="E7" s="11">
        <v>5.01</v>
      </c>
      <c r="F7" s="29">
        <v>4.95</v>
      </c>
      <c r="G7" s="25" t="s">
        <v>4</v>
      </c>
      <c r="H7" s="11">
        <v>5.14</v>
      </c>
      <c r="I7" s="11">
        <v>5.36</v>
      </c>
      <c r="J7" s="11">
        <v>5.22</v>
      </c>
      <c r="K7" s="11">
        <v>4.99</v>
      </c>
      <c r="L7" s="29">
        <v>4.88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5.28</v>
      </c>
      <c r="C8" s="11">
        <v>5.27</v>
      </c>
      <c r="D8" s="11">
        <v>5.19</v>
      </c>
      <c r="E8" s="11">
        <v>4.96</v>
      </c>
      <c r="F8" s="29">
        <v>4.87</v>
      </c>
      <c r="G8" s="31"/>
      <c r="H8" s="11">
        <v>5.27</v>
      </c>
      <c r="I8" s="11">
        <v>5.4</v>
      </c>
      <c r="J8" s="11">
        <v>5.27</v>
      </c>
      <c r="K8" s="11">
        <v>4.9800000000000004</v>
      </c>
      <c r="L8" s="29">
        <v>4.8099999999999996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5.25</v>
      </c>
      <c r="C9" s="32">
        <v>5.28</v>
      </c>
      <c r="D9" s="32">
        <v>5.28</v>
      </c>
      <c r="E9" s="32">
        <v>5.04</v>
      </c>
      <c r="F9" s="34">
        <v>4.9400000000000004</v>
      </c>
      <c r="G9" s="23"/>
      <c r="H9" s="32">
        <v>5.34</v>
      </c>
      <c r="I9" s="32">
        <v>5.47</v>
      </c>
      <c r="J9" s="32">
        <v>5.28</v>
      </c>
      <c r="K9" s="32">
        <v>5.0199999999999996</v>
      </c>
      <c r="L9" s="34">
        <v>4.87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5.3</v>
      </c>
      <c r="C10" s="11">
        <v>5.43</v>
      </c>
      <c r="D10" s="11">
        <v>5.38</v>
      </c>
      <c r="E10" s="11">
        <v>5.09</v>
      </c>
      <c r="F10" s="29">
        <v>4.95</v>
      </c>
      <c r="G10" s="25"/>
      <c r="H10" s="11">
        <v>5.29</v>
      </c>
      <c r="I10" s="11">
        <v>5.35</v>
      </c>
      <c r="J10" s="11">
        <v>5.2</v>
      </c>
      <c r="K10" s="11">
        <v>5</v>
      </c>
      <c r="L10" s="29">
        <v>4.8099999999999996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5.28</v>
      </c>
      <c r="C11" s="21">
        <v>5.34</v>
      </c>
      <c r="D11" s="21">
        <v>5.21</v>
      </c>
      <c r="E11" s="21">
        <v>4.97</v>
      </c>
      <c r="F11" s="26">
        <v>4.87</v>
      </c>
      <c r="G11" s="33"/>
      <c r="H11" s="21">
        <v>5.26</v>
      </c>
      <c r="I11" s="21">
        <v>5.25</v>
      </c>
      <c r="J11" s="21">
        <v>5.14</v>
      </c>
      <c r="K11" s="21">
        <v>4.87</v>
      </c>
      <c r="L11" s="26">
        <v>4.92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4.99</v>
      </c>
      <c r="C12" s="22">
        <v>5.09</v>
      </c>
      <c r="D12" s="22">
        <v>4.91</v>
      </c>
      <c r="E12" s="22">
        <v>4.83</v>
      </c>
      <c r="F12" s="27">
        <v>4.74</v>
      </c>
      <c r="G12" s="23" t="s">
        <v>6</v>
      </c>
      <c r="H12" s="22">
        <v>3.96</v>
      </c>
      <c r="I12" s="22">
        <v>4.0199999999999996</v>
      </c>
      <c r="J12" s="22">
        <v>3.97</v>
      </c>
      <c r="K12" s="22">
        <v>3.85</v>
      </c>
      <c r="L12" s="27">
        <v>3.84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4.96</v>
      </c>
      <c r="C13" s="24">
        <v>4.9400000000000004</v>
      </c>
      <c r="D13" s="24">
        <v>4.91</v>
      </c>
      <c r="E13" s="24">
        <v>4.8</v>
      </c>
      <c r="F13" s="28">
        <v>4.75</v>
      </c>
      <c r="G13" s="25"/>
      <c r="H13" s="24">
        <v>4</v>
      </c>
      <c r="I13" s="24">
        <v>4.03</v>
      </c>
      <c r="J13" s="24">
        <v>3.93</v>
      </c>
      <c r="K13" s="24">
        <v>3.83</v>
      </c>
      <c r="L13" s="28">
        <v>3.82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4.9400000000000004</v>
      </c>
      <c r="C14" s="24">
        <v>4.91</v>
      </c>
      <c r="D14" s="24">
        <v>4.88</v>
      </c>
      <c r="E14" s="24">
        <v>4.7699999999999996</v>
      </c>
      <c r="F14" s="28">
        <v>4.72</v>
      </c>
      <c r="G14" s="25"/>
      <c r="H14" s="24">
        <v>4.04</v>
      </c>
      <c r="I14" s="24">
        <v>4</v>
      </c>
      <c r="J14" s="24">
        <v>4.0199999999999996</v>
      </c>
      <c r="K14" s="24">
        <v>3.93</v>
      </c>
      <c r="L14" s="28">
        <v>3.97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4.9800000000000004</v>
      </c>
      <c r="C15" s="24">
        <v>4.97</v>
      </c>
      <c r="D15" s="24">
        <v>4.92</v>
      </c>
      <c r="E15" s="24">
        <v>4.8</v>
      </c>
      <c r="F15" s="28">
        <v>4.7</v>
      </c>
      <c r="G15" s="25"/>
      <c r="H15" s="24">
        <v>3.95</v>
      </c>
      <c r="I15" s="24">
        <v>4.0599999999999996</v>
      </c>
      <c r="J15" s="24">
        <v>4.0199999999999996</v>
      </c>
      <c r="K15" s="24">
        <v>3.78</v>
      </c>
      <c r="L15" s="28">
        <v>3.84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4.88</v>
      </c>
      <c r="C16" s="24">
        <v>4.84</v>
      </c>
      <c r="D16" s="24">
        <v>4.92</v>
      </c>
      <c r="E16" s="24">
        <v>4.76</v>
      </c>
      <c r="F16" s="28">
        <v>4.79</v>
      </c>
      <c r="G16" s="25"/>
      <c r="H16" s="24">
        <v>3.9</v>
      </c>
      <c r="I16" s="24">
        <v>3.97</v>
      </c>
      <c r="J16" s="24">
        <v>4.05</v>
      </c>
      <c r="K16" s="24">
        <v>3.83</v>
      </c>
      <c r="L16" s="28">
        <v>3.81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4.96</v>
      </c>
      <c r="C17" s="24">
        <v>5.07</v>
      </c>
      <c r="D17" s="24">
        <v>4.95</v>
      </c>
      <c r="E17" s="24">
        <v>4.75</v>
      </c>
      <c r="F17" s="28">
        <v>4.5199999999999996</v>
      </c>
      <c r="G17" s="25" t="s">
        <v>8</v>
      </c>
      <c r="H17" s="24">
        <v>4.2699999999999996</v>
      </c>
      <c r="I17" s="24">
        <v>4.41</v>
      </c>
      <c r="J17" s="24">
        <v>4.24</v>
      </c>
      <c r="K17" s="24">
        <v>4.08</v>
      </c>
      <c r="L17" s="28">
        <v>3.94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4.9400000000000004</v>
      </c>
      <c r="C18" s="24">
        <v>4.9800000000000004</v>
      </c>
      <c r="D18" s="24">
        <v>4.91</v>
      </c>
      <c r="E18" s="24">
        <v>4.7300000000000004</v>
      </c>
      <c r="F18" s="28">
        <v>4.5199999999999996</v>
      </c>
      <c r="G18" s="25"/>
      <c r="H18" s="24">
        <v>4.29</v>
      </c>
      <c r="I18" s="24">
        <v>4.42</v>
      </c>
      <c r="J18" s="24">
        <v>4.18</v>
      </c>
      <c r="K18" s="24">
        <v>4.04</v>
      </c>
      <c r="L18" s="28">
        <v>3.87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4.9000000000000004</v>
      </c>
      <c r="C19" s="24">
        <v>5</v>
      </c>
      <c r="D19" s="24">
        <v>5.03</v>
      </c>
      <c r="E19" s="24">
        <v>4.8099999999999996</v>
      </c>
      <c r="F19" s="28">
        <v>4.68</v>
      </c>
      <c r="G19" s="25"/>
      <c r="H19" s="24">
        <v>4.4000000000000004</v>
      </c>
      <c r="I19" s="24">
        <v>4.42</v>
      </c>
      <c r="J19" s="24">
        <v>4.24</v>
      </c>
      <c r="K19" s="24">
        <v>3.99</v>
      </c>
      <c r="L19" s="28">
        <v>3.84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5.01</v>
      </c>
      <c r="C20" s="24">
        <v>5.07</v>
      </c>
      <c r="D20" s="24">
        <v>5.05</v>
      </c>
      <c r="E20" s="24">
        <v>4.7699999999999996</v>
      </c>
      <c r="F20" s="28">
        <v>4.62</v>
      </c>
      <c r="G20" s="25"/>
      <c r="H20" s="24">
        <v>4.29</v>
      </c>
      <c r="I20" s="24">
        <v>4.3099999999999996</v>
      </c>
      <c r="J20" s="24">
        <v>4.22</v>
      </c>
      <c r="K20" s="24">
        <v>3.95</v>
      </c>
      <c r="L20" s="28">
        <v>3.87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4.88</v>
      </c>
      <c r="C21" s="24">
        <v>4.99</v>
      </c>
      <c r="D21" s="24">
        <v>4.8600000000000003</v>
      </c>
      <c r="E21" s="24">
        <v>4.5999999999999996</v>
      </c>
      <c r="F21" s="28">
        <v>4.47</v>
      </c>
      <c r="G21" s="25"/>
      <c r="H21" s="24">
        <v>4.28</v>
      </c>
      <c r="I21" s="24">
        <v>4.3</v>
      </c>
      <c r="J21" s="24">
        <v>4.2300000000000004</v>
      </c>
      <c r="K21" s="24">
        <v>4</v>
      </c>
      <c r="L21" s="28">
        <v>3.99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0.34380000000000077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1.1172000000000004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0.59944615384615518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0.80456790123456823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151" priority="5" operator="notBetween">
      <formula>0.2</formula>
      <formula>0.404</formula>
    </cfRule>
  </conditionalFormatting>
  <conditionalFormatting sqref="E26">
    <cfRule type="cellIs" dxfId="150" priority="6" operator="notBetween">
      <formula>0.38</formula>
      <formula>0.72</formula>
    </cfRule>
  </conditionalFormatting>
  <conditionalFormatting sqref="K24">
    <cfRule type="cellIs" dxfId="149" priority="4" operator="notBetween">
      <formula>0.77</formula>
      <formula>0.91</formula>
    </cfRule>
  </conditionalFormatting>
  <conditionalFormatting sqref="K26">
    <cfRule type="cellIs" dxfId="148" priority="3" operator="notBetween">
      <formula>0.68</formula>
      <formula>0.82</formula>
    </cfRule>
  </conditionalFormatting>
  <conditionalFormatting sqref="Q24">
    <cfRule type="cellIs" dxfId="147" priority="2" operator="notBetween">
      <formula>0.77</formula>
      <formula>0.91</formula>
    </cfRule>
  </conditionalFormatting>
  <conditionalFormatting sqref="Q26">
    <cfRule type="cellIs" dxfId="146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8E80-AAF5-4225-9493-CA9FE16011F6}">
  <dimension ref="A1:X40"/>
  <sheetViews>
    <sheetView zoomScale="115" zoomScaleNormal="115" workbookViewId="0">
      <selection activeCell="Y22" sqref="Y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9" customWidth="1"/>
    <col min="20" max="24" width="6.625" customWidth="1"/>
  </cols>
  <sheetData>
    <row r="1" spans="1:24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  <c r="S1" s="199" t="s">
        <v>31</v>
      </c>
      <c r="T1" s="200"/>
      <c r="U1" s="200"/>
      <c r="V1" s="200"/>
      <c r="W1" s="200"/>
      <c r="X1" s="201"/>
    </row>
    <row r="2" spans="1:24" ht="17.25" thickTop="1" x14ac:dyDescent="0.35">
      <c r="A2" s="23" t="s">
        <v>3</v>
      </c>
      <c r="B2" s="20">
        <v>5.2</v>
      </c>
      <c r="C2" s="20">
        <v>5.3</v>
      </c>
      <c r="D2" s="20">
        <v>5.35</v>
      </c>
      <c r="E2" s="20">
        <v>5.18</v>
      </c>
      <c r="F2" s="30">
        <v>5.15</v>
      </c>
      <c r="G2" s="23" t="s">
        <v>3</v>
      </c>
      <c r="H2" s="20">
        <v>5.15</v>
      </c>
      <c r="I2" s="20">
        <v>5.25</v>
      </c>
      <c r="J2" s="20">
        <v>5.2</v>
      </c>
      <c r="K2" s="20">
        <v>5.05</v>
      </c>
      <c r="L2" s="30">
        <v>5.05</v>
      </c>
      <c r="M2" s="23" t="s">
        <v>3</v>
      </c>
      <c r="N2" s="20"/>
      <c r="O2" s="20"/>
      <c r="P2" s="20"/>
      <c r="Q2" s="20"/>
      <c r="R2" s="30"/>
      <c r="S2" s="23" t="s">
        <v>3</v>
      </c>
      <c r="T2" s="20">
        <v>4.2590000000000003</v>
      </c>
      <c r="U2" s="20">
        <v>4.4589999999999996</v>
      </c>
      <c r="V2" s="20">
        <v>4.6230000000000002</v>
      </c>
      <c r="W2" s="20">
        <v>4.6020000000000003</v>
      </c>
      <c r="X2" s="30">
        <v>4.5599999999999996</v>
      </c>
    </row>
    <row r="3" spans="1:24" x14ac:dyDescent="0.35">
      <c r="A3" s="10"/>
      <c r="B3" s="20">
        <v>5.3</v>
      </c>
      <c r="C3" s="11">
        <v>5.43</v>
      </c>
      <c r="D3" s="11">
        <v>5.33</v>
      </c>
      <c r="E3" s="11">
        <v>5.21</v>
      </c>
      <c r="F3" s="29">
        <v>5.18</v>
      </c>
      <c r="G3" s="25"/>
      <c r="H3" s="20">
        <v>5.15</v>
      </c>
      <c r="I3" s="11">
        <v>5.19</v>
      </c>
      <c r="J3" s="11">
        <v>5.24</v>
      </c>
      <c r="K3" s="11">
        <v>5.15</v>
      </c>
      <c r="L3" s="29">
        <v>5.12</v>
      </c>
      <c r="M3" s="25"/>
      <c r="N3" s="20"/>
      <c r="O3" s="11"/>
      <c r="P3" s="11"/>
      <c r="Q3" s="11"/>
      <c r="R3" s="29"/>
      <c r="S3" s="25"/>
      <c r="T3" s="20">
        <v>4.3689999999999998</v>
      </c>
      <c r="U3" s="11">
        <v>4.4130000000000003</v>
      </c>
      <c r="V3" s="11">
        <v>4.593</v>
      </c>
      <c r="W3" s="11">
        <v>4.5490000000000004</v>
      </c>
      <c r="X3" s="29">
        <v>4.5819999999999999</v>
      </c>
    </row>
    <row r="4" spans="1:24" x14ac:dyDescent="0.35">
      <c r="A4" s="10"/>
      <c r="B4" s="20">
        <v>5.35</v>
      </c>
      <c r="C4" s="11">
        <v>5.4</v>
      </c>
      <c r="D4" s="11">
        <v>5.28</v>
      </c>
      <c r="E4" s="11">
        <v>5.21</v>
      </c>
      <c r="F4" s="29">
        <v>5.17</v>
      </c>
      <c r="G4" s="25"/>
      <c r="H4" s="20">
        <v>5.13</v>
      </c>
      <c r="I4" s="11">
        <v>5.18</v>
      </c>
      <c r="J4" s="11">
        <v>5.18</v>
      </c>
      <c r="K4" s="11">
        <v>5.12</v>
      </c>
      <c r="L4" s="29">
        <v>5.0199999999999996</v>
      </c>
      <c r="M4" s="25"/>
      <c r="N4" s="20"/>
      <c r="O4" s="11"/>
      <c r="P4" s="11"/>
      <c r="Q4" s="11"/>
      <c r="R4" s="29"/>
      <c r="S4" s="25"/>
      <c r="T4" s="20">
        <v>4.3650000000000002</v>
      </c>
      <c r="U4" s="11">
        <v>4.4870000000000001</v>
      </c>
      <c r="V4" s="11">
        <v>4.6769999999999996</v>
      </c>
      <c r="W4" s="11">
        <v>4.6109999999999998</v>
      </c>
      <c r="X4" s="29">
        <v>4.6280000000000001</v>
      </c>
    </row>
    <row r="5" spans="1:24" x14ac:dyDescent="0.35">
      <c r="A5" s="10"/>
      <c r="B5" s="20">
        <v>5.24</v>
      </c>
      <c r="C5" s="11">
        <v>5.32</v>
      </c>
      <c r="D5" s="11">
        <v>5.42</v>
      </c>
      <c r="E5" s="11">
        <v>5.29</v>
      </c>
      <c r="F5" s="29">
        <v>5.22</v>
      </c>
      <c r="G5" s="25"/>
      <c r="H5" s="20">
        <v>5.21</v>
      </c>
      <c r="I5" s="11">
        <v>5.19</v>
      </c>
      <c r="J5" s="11">
        <v>5.28</v>
      </c>
      <c r="K5" s="11">
        <v>5.0999999999999996</v>
      </c>
      <c r="L5" s="29">
        <v>5.0199999999999996</v>
      </c>
      <c r="M5" s="25"/>
      <c r="N5" s="20"/>
      <c r="O5" s="11"/>
      <c r="P5" s="11"/>
      <c r="Q5" s="11"/>
      <c r="R5" s="29"/>
      <c r="S5" s="25"/>
      <c r="T5" s="20">
        <v>4.2850000000000001</v>
      </c>
      <c r="U5" s="11">
        <v>4.375</v>
      </c>
      <c r="V5" s="11">
        <v>4.6449999999999996</v>
      </c>
      <c r="W5" s="11">
        <v>4.55</v>
      </c>
      <c r="X5" s="29">
        <v>4.6269999999999998</v>
      </c>
    </row>
    <row r="6" spans="1:24" x14ac:dyDescent="0.35">
      <c r="A6" s="10"/>
      <c r="B6" s="20">
        <v>5.26</v>
      </c>
      <c r="C6" s="11">
        <v>5.3</v>
      </c>
      <c r="D6" s="11">
        <v>5.31</v>
      </c>
      <c r="E6" s="11">
        <v>5.29</v>
      </c>
      <c r="F6" s="29">
        <v>5.14</v>
      </c>
      <c r="G6" s="25"/>
      <c r="H6" s="20">
        <v>5.21</v>
      </c>
      <c r="I6" s="11">
        <v>5.22</v>
      </c>
      <c r="J6" s="11">
        <v>5.22</v>
      </c>
      <c r="K6" s="11">
        <v>5.05</v>
      </c>
      <c r="L6" s="29">
        <v>4.96</v>
      </c>
      <c r="M6" s="25"/>
      <c r="N6" s="20"/>
      <c r="O6" s="11"/>
      <c r="P6" s="11"/>
      <c r="Q6" s="11"/>
      <c r="R6" s="29"/>
      <c r="S6" s="25"/>
      <c r="T6" s="20">
        <v>4.258</v>
      </c>
      <c r="U6" s="11">
        <v>4.351</v>
      </c>
      <c r="V6" s="11">
        <v>4.5679999999999996</v>
      </c>
      <c r="W6" s="11">
        <v>4.6180000000000003</v>
      </c>
      <c r="X6" s="29">
        <v>4.5670000000000002</v>
      </c>
    </row>
    <row r="7" spans="1:24" x14ac:dyDescent="0.35">
      <c r="A7" s="25" t="s">
        <v>4</v>
      </c>
      <c r="B7" s="11">
        <v>5.41</v>
      </c>
      <c r="C7" s="11">
        <v>5.45</v>
      </c>
      <c r="D7" s="11">
        <v>5.28</v>
      </c>
      <c r="E7" s="11">
        <v>4.9400000000000004</v>
      </c>
      <c r="F7" s="29">
        <v>4.92</v>
      </c>
      <c r="G7" s="25" t="s">
        <v>4</v>
      </c>
      <c r="H7" s="11">
        <v>5.25</v>
      </c>
      <c r="I7" s="11">
        <v>5.25</v>
      </c>
      <c r="J7" s="11">
        <v>5.15</v>
      </c>
      <c r="K7" s="11">
        <v>4.8899999999999997</v>
      </c>
      <c r="L7" s="29">
        <v>4.87</v>
      </c>
      <c r="M7" s="25" t="s">
        <v>4</v>
      </c>
      <c r="N7" s="11"/>
      <c r="O7" s="11"/>
      <c r="P7" s="11"/>
      <c r="Q7" s="11"/>
      <c r="R7" s="29"/>
      <c r="S7" s="25" t="s">
        <v>4</v>
      </c>
      <c r="T7" s="11">
        <v>4.4749999999999996</v>
      </c>
      <c r="U7" s="11">
        <v>4.4980000000000002</v>
      </c>
      <c r="V7" s="11">
        <v>4.6500000000000004</v>
      </c>
      <c r="W7" s="11">
        <v>4.548</v>
      </c>
      <c r="X7" s="29">
        <v>4.5730000000000004</v>
      </c>
    </row>
    <row r="8" spans="1:24" x14ac:dyDescent="0.35">
      <c r="A8" s="31"/>
      <c r="B8" s="11">
        <v>5.29</v>
      </c>
      <c r="C8" s="11">
        <v>5.39</v>
      </c>
      <c r="D8" s="11">
        <v>5.35</v>
      </c>
      <c r="E8" s="11">
        <v>5.04</v>
      </c>
      <c r="F8" s="29">
        <v>4.96</v>
      </c>
      <c r="G8" s="31"/>
      <c r="H8" s="11">
        <v>5.26</v>
      </c>
      <c r="I8" s="11">
        <v>5.38</v>
      </c>
      <c r="J8" s="11">
        <v>5.19</v>
      </c>
      <c r="K8" s="11">
        <v>4.93</v>
      </c>
      <c r="L8" s="29">
        <v>4.87</v>
      </c>
      <c r="M8" s="31"/>
      <c r="N8" s="11"/>
      <c r="O8" s="11"/>
      <c r="P8" s="11"/>
      <c r="Q8" s="11"/>
      <c r="R8" s="29"/>
      <c r="S8" s="31"/>
      <c r="T8" s="11">
        <v>4.4690000000000003</v>
      </c>
      <c r="U8" s="11">
        <v>4.4989999999999997</v>
      </c>
      <c r="V8" s="11">
        <v>4.5519999999999996</v>
      </c>
      <c r="W8" s="11">
        <v>4.6079999999999997</v>
      </c>
      <c r="X8" s="29">
        <v>4.6120000000000001</v>
      </c>
    </row>
    <row r="9" spans="1:24" x14ac:dyDescent="0.35">
      <c r="A9" s="10"/>
      <c r="B9" s="32">
        <v>5.3</v>
      </c>
      <c r="C9" s="32">
        <v>5.38</v>
      </c>
      <c r="D9" s="32">
        <v>5.36</v>
      </c>
      <c r="E9" s="32">
        <v>5.01</v>
      </c>
      <c r="F9" s="34">
        <v>4.93</v>
      </c>
      <c r="G9" s="23"/>
      <c r="H9" s="32">
        <v>5.16</v>
      </c>
      <c r="I9" s="32">
        <v>5.25</v>
      </c>
      <c r="J9" s="32">
        <v>5.18</v>
      </c>
      <c r="K9" s="32">
        <v>4.9800000000000004</v>
      </c>
      <c r="L9" s="34">
        <v>4.88</v>
      </c>
      <c r="M9" s="23"/>
      <c r="N9" s="32"/>
      <c r="O9" s="32"/>
      <c r="P9" s="32"/>
      <c r="Q9" s="32"/>
      <c r="R9" s="34"/>
      <c r="S9" s="23"/>
      <c r="T9" s="32">
        <v>4.47</v>
      </c>
      <c r="U9" s="32">
        <v>4.5</v>
      </c>
      <c r="V9" s="32">
        <v>4.62</v>
      </c>
      <c r="W9" s="32">
        <v>4.5890000000000004</v>
      </c>
      <c r="X9" s="34">
        <v>4.556</v>
      </c>
    </row>
    <row r="10" spans="1:24" x14ac:dyDescent="0.35">
      <c r="A10" s="10"/>
      <c r="B10" s="11">
        <v>5.32</v>
      </c>
      <c r="C10" s="11">
        <v>5.42</v>
      </c>
      <c r="D10" s="11">
        <v>5.36</v>
      </c>
      <c r="E10" s="11">
        <v>5.08</v>
      </c>
      <c r="F10" s="29">
        <v>4.8899999999999997</v>
      </c>
      <c r="G10" s="25"/>
      <c r="H10" s="11">
        <v>5.18</v>
      </c>
      <c r="I10" s="11">
        <v>5.21</v>
      </c>
      <c r="J10" s="11">
        <v>5.15</v>
      </c>
      <c r="K10" s="11">
        <v>4.9400000000000004</v>
      </c>
      <c r="L10" s="29">
        <v>4.82</v>
      </c>
      <c r="M10" s="25"/>
      <c r="N10" s="11"/>
      <c r="O10" s="11"/>
      <c r="P10" s="11"/>
      <c r="Q10" s="11"/>
      <c r="R10" s="29"/>
      <c r="S10" s="25"/>
      <c r="T10" s="11">
        <v>4.5720000000000001</v>
      </c>
      <c r="U10" s="11">
        <v>4.5830000000000002</v>
      </c>
      <c r="V10" s="11">
        <v>4.5380000000000003</v>
      </c>
      <c r="W10" s="11">
        <v>4.5780000000000003</v>
      </c>
      <c r="X10" s="29">
        <v>4.4740000000000002</v>
      </c>
    </row>
    <row r="11" spans="1:24" ht="17.25" thickBot="1" x14ac:dyDescent="0.4">
      <c r="A11" s="12"/>
      <c r="B11" s="21">
        <v>5.17</v>
      </c>
      <c r="C11" s="21">
        <v>5.3</v>
      </c>
      <c r="D11" s="21">
        <v>5.23</v>
      </c>
      <c r="E11" s="21">
        <v>4.96</v>
      </c>
      <c r="F11" s="26">
        <v>4.76</v>
      </c>
      <c r="G11" s="33"/>
      <c r="H11" s="21">
        <v>5.21</v>
      </c>
      <c r="I11" s="21">
        <v>5.29</v>
      </c>
      <c r="J11" s="21">
        <v>5.13</v>
      </c>
      <c r="K11" s="21">
        <v>4.8</v>
      </c>
      <c r="L11" s="26">
        <v>4.74</v>
      </c>
      <c r="M11" s="33"/>
      <c r="N11" s="21"/>
      <c r="O11" s="21"/>
      <c r="P11" s="21"/>
      <c r="Q11" s="21"/>
      <c r="R11" s="26"/>
      <c r="S11" s="33"/>
      <c r="T11" s="21">
        <v>4.4749999999999996</v>
      </c>
      <c r="U11" s="21">
        <v>4.5010000000000003</v>
      </c>
      <c r="V11" s="21">
        <v>4.548</v>
      </c>
      <c r="W11" s="21">
        <v>4.6050000000000004</v>
      </c>
      <c r="X11" s="26">
        <v>4.5250000000000004</v>
      </c>
    </row>
    <row r="12" spans="1:24" x14ac:dyDescent="0.35">
      <c r="A12" s="13" t="s">
        <v>5</v>
      </c>
      <c r="B12" s="32">
        <v>4.92</v>
      </c>
      <c r="C12" s="22">
        <v>4.95</v>
      </c>
      <c r="D12" s="22">
        <v>4.95</v>
      </c>
      <c r="E12" s="22">
        <v>4.7699999999999996</v>
      </c>
      <c r="F12" s="27">
        <v>4.76</v>
      </c>
      <c r="G12" s="23" t="s">
        <v>6</v>
      </c>
      <c r="H12" s="22">
        <v>3.58</v>
      </c>
      <c r="I12" s="22">
        <v>3.59</v>
      </c>
      <c r="J12" s="22">
        <v>3.61</v>
      </c>
      <c r="K12" s="22">
        <v>3.5129999999999999</v>
      </c>
      <c r="L12" s="27">
        <v>3.484</v>
      </c>
      <c r="M12" s="23" t="s">
        <v>6</v>
      </c>
      <c r="N12" s="22"/>
      <c r="O12" s="22"/>
      <c r="P12" s="22"/>
      <c r="Q12" s="22"/>
      <c r="R12" s="27"/>
      <c r="S12" s="23" t="s">
        <v>6</v>
      </c>
      <c r="T12" s="22">
        <v>2.14</v>
      </c>
      <c r="U12" s="22">
        <v>2.2730000000000001</v>
      </c>
      <c r="V12" s="22">
        <v>2.4</v>
      </c>
      <c r="W12" s="22">
        <v>2.3290000000000002</v>
      </c>
      <c r="X12" s="27">
        <v>2.444</v>
      </c>
    </row>
    <row r="13" spans="1:24" x14ac:dyDescent="0.35">
      <c r="A13" s="14"/>
      <c r="B13" s="24">
        <v>5</v>
      </c>
      <c r="C13" s="24">
        <v>5.0999999999999996</v>
      </c>
      <c r="D13" s="24">
        <v>4.97</v>
      </c>
      <c r="E13" s="24">
        <v>4.8</v>
      </c>
      <c r="F13" s="28">
        <v>4.83</v>
      </c>
      <c r="G13" s="25"/>
      <c r="H13" s="24">
        <v>3.5750000000000002</v>
      </c>
      <c r="I13" s="24">
        <v>3.5779999999999998</v>
      </c>
      <c r="J13" s="24">
        <v>3.6389999999999998</v>
      </c>
      <c r="K13" s="24">
        <v>3.5219999999999998</v>
      </c>
      <c r="L13" s="28">
        <v>3.5339999999999998</v>
      </c>
      <c r="M13" s="25"/>
      <c r="N13" s="24"/>
      <c r="O13" s="24"/>
      <c r="P13" s="24"/>
      <c r="Q13" s="24"/>
      <c r="R13" s="28"/>
      <c r="S13" s="25"/>
      <c r="T13" s="24">
        <v>2.226</v>
      </c>
      <c r="U13" s="24">
        <v>2.2400000000000002</v>
      </c>
      <c r="V13" s="24">
        <v>2.415</v>
      </c>
      <c r="W13" s="24">
        <v>2.403</v>
      </c>
      <c r="X13" s="28">
        <v>2.464</v>
      </c>
    </row>
    <row r="14" spans="1:24" x14ac:dyDescent="0.35">
      <c r="A14" s="14"/>
      <c r="B14" s="24">
        <v>4.99</v>
      </c>
      <c r="C14" s="24">
        <v>5.03</v>
      </c>
      <c r="D14" s="24">
        <v>4.99</v>
      </c>
      <c r="E14" s="24">
        <v>4.87</v>
      </c>
      <c r="F14" s="28">
        <v>4.8</v>
      </c>
      <c r="G14" s="25"/>
      <c r="H14" s="24">
        <v>3.5819999999999999</v>
      </c>
      <c r="I14" s="24">
        <v>3.57</v>
      </c>
      <c r="J14" s="24">
        <v>3.5950000000000002</v>
      </c>
      <c r="K14" s="24">
        <v>3.5059999999999998</v>
      </c>
      <c r="L14" s="28">
        <v>3.488</v>
      </c>
      <c r="M14" s="25"/>
      <c r="N14" s="24"/>
      <c r="O14" s="24"/>
      <c r="P14" s="24"/>
      <c r="Q14" s="24"/>
      <c r="R14" s="28"/>
      <c r="S14" s="25"/>
      <c r="T14" s="24">
        <v>2.181</v>
      </c>
      <c r="U14" s="24">
        <v>2.2400000000000002</v>
      </c>
      <c r="V14" s="24">
        <v>2.48</v>
      </c>
      <c r="W14" s="24">
        <v>2.4860000000000002</v>
      </c>
      <c r="X14" s="28">
        <v>2.4129999999999998</v>
      </c>
    </row>
    <row r="15" spans="1:24" x14ac:dyDescent="0.35">
      <c r="A15" s="14"/>
      <c r="B15" s="24">
        <v>4.95</v>
      </c>
      <c r="C15" s="24">
        <v>4.93</v>
      </c>
      <c r="D15" s="24">
        <v>5.0199999999999996</v>
      </c>
      <c r="E15" s="24">
        <v>4.8899999999999997</v>
      </c>
      <c r="F15" s="28">
        <v>4.82</v>
      </c>
      <c r="G15" s="25"/>
      <c r="H15" s="24">
        <v>3.653</v>
      </c>
      <c r="I15" s="24">
        <v>3.6160000000000001</v>
      </c>
      <c r="J15" s="24">
        <v>3.605</v>
      </c>
      <c r="K15" s="24">
        <v>3.4649999999999999</v>
      </c>
      <c r="L15" s="28">
        <v>3.472</v>
      </c>
      <c r="M15" s="25"/>
      <c r="N15" s="24"/>
      <c r="O15" s="24"/>
      <c r="P15" s="24"/>
      <c r="Q15" s="24"/>
      <c r="R15" s="28"/>
      <c r="S15" s="25"/>
      <c r="T15" s="24">
        <v>2.117</v>
      </c>
      <c r="U15" s="24">
        <v>2.1680000000000001</v>
      </c>
      <c r="V15" s="24">
        <v>2.407</v>
      </c>
      <c r="W15" s="24">
        <v>2.3730000000000002</v>
      </c>
      <c r="X15" s="28">
        <v>2.363</v>
      </c>
    </row>
    <row r="16" spans="1:24" x14ac:dyDescent="0.35">
      <c r="A16" s="14"/>
      <c r="B16" s="24">
        <v>4.9000000000000004</v>
      </c>
      <c r="C16" s="24">
        <v>4.8899999999999997</v>
      </c>
      <c r="D16" s="24">
        <v>4.95</v>
      </c>
      <c r="E16" s="24">
        <v>4.8499999999999996</v>
      </c>
      <c r="F16" s="28">
        <v>4.8099999999999996</v>
      </c>
      <c r="G16" s="25"/>
      <c r="H16" s="24">
        <v>3.5840000000000001</v>
      </c>
      <c r="I16" s="24">
        <v>3.698</v>
      </c>
      <c r="J16" s="24">
        <v>3.62</v>
      </c>
      <c r="K16" s="24">
        <v>3.4380000000000002</v>
      </c>
      <c r="L16" s="28">
        <v>3.4239999999999999</v>
      </c>
      <c r="M16" s="25"/>
      <c r="N16" s="24"/>
      <c r="O16" s="24"/>
      <c r="P16" s="24"/>
      <c r="Q16" s="24"/>
      <c r="R16" s="28"/>
      <c r="S16" s="25"/>
      <c r="T16" s="24">
        <v>2.0680000000000001</v>
      </c>
      <c r="U16" s="24">
        <v>2.1160000000000001</v>
      </c>
      <c r="V16" s="24">
        <v>2.3660000000000001</v>
      </c>
      <c r="W16" s="24">
        <v>2.4239999999999999</v>
      </c>
      <c r="X16" s="28">
        <v>2.3759999999999999</v>
      </c>
    </row>
    <row r="17" spans="1:24" x14ac:dyDescent="0.35">
      <c r="A17" s="14" t="s">
        <v>7</v>
      </c>
      <c r="B17" s="24">
        <v>4.99</v>
      </c>
      <c r="C17" s="24">
        <v>5.07</v>
      </c>
      <c r="D17" s="24">
        <v>4.93</v>
      </c>
      <c r="E17" s="24">
        <v>4.5999999999999996</v>
      </c>
      <c r="F17" s="28">
        <v>4.5199999999999996</v>
      </c>
      <c r="G17" s="25" t="s">
        <v>8</v>
      </c>
      <c r="H17" s="24">
        <v>3.911</v>
      </c>
      <c r="I17" s="24">
        <v>3.956</v>
      </c>
      <c r="J17" s="24">
        <v>3.8439999999999999</v>
      </c>
      <c r="K17" s="24">
        <v>3.6059999999999999</v>
      </c>
      <c r="L17" s="28">
        <v>3.5870000000000002</v>
      </c>
      <c r="M17" s="25" t="s">
        <v>8</v>
      </c>
      <c r="N17" s="24"/>
      <c r="O17" s="24"/>
      <c r="P17" s="24"/>
      <c r="Q17" s="24"/>
      <c r="R17" s="28"/>
      <c r="S17" s="25" t="s">
        <v>8</v>
      </c>
      <c r="T17" s="24">
        <v>2.8420000000000001</v>
      </c>
      <c r="U17" s="24">
        <v>2.867</v>
      </c>
      <c r="V17" s="24">
        <v>2.976</v>
      </c>
      <c r="W17" s="24">
        <v>2.964</v>
      </c>
      <c r="X17" s="28">
        <v>2.927</v>
      </c>
    </row>
    <row r="18" spans="1:24" x14ac:dyDescent="0.35">
      <c r="A18" s="14"/>
      <c r="B18" s="24">
        <v>4.92</v>
      </c>
      <c r="C18" s="24">
        <v>5.0599999999999996</v>
      </c>
      <c r="D18" s="24">
        <v>4.95</v>
      </c>
      <c r="E18" s="24">
        <v>4.74</v>
      </c>
      <c r="F18" s="28">
        <v>4.5599999999999996</v>
      </c>
      <c r="G18" s="25"/>
      <c r="H18" s="24">
        <v>3.9289999999999998</v>
      </c>
      <c r="I18" s="24">
        <v>4.008</v>
      </c>
      <c r="J18" s="24">
        <v>3.8929999999999998</v>
      </c>
      <c r="K18" s="24">
        <v>3.6779999999999999</v>
      </c>
      <c r="L18" s="28">
        <v>3.577</v>
      </c>
      <c r="M18" s="25"/>
      <c r="N18" s="24"/>
      <c r="O18" s="24"/>
      <c r="P18" s="24"/>
      <c r="Q18" s="24"/>
      <c r="R18" s="28"/>
      <c r="S18" s="25"/>
      <c r="T18" s="24">
        <v>2.8460000000000001</v>
      </c>
      <c r="U18" s="24">
        <v>2.8719999999999999</v>
      </c>
      <c r="V18" s="24">
        <v>2.9209999999999998</v>
      </c>
      <c r="W18" s="24">
        <v>3.012</v>
      </c>
      <c r="X18" s="28">
        <v>2.9689999999999999</v>
      </c>
    </row>
    <row r="19" spans="1:24" x14ac:dyDescent="0.35">
      <c r="A19" s="14"/>
      <c r="B19" s="24">
        <v>4.95</v>
      </c>
      <c r="C19" s="24">
        <v>5.01</v>
      </c>
      <c r="D19" s="24">
        <v>4.96</v>
      </c>
      <c r="E19" s="24">
        <v>4.6399999999999997</v>
      </c>
      <c r="F19" s="28">
        <v>4.54</v>
      </c>
      <c r="G19" s="25"/>
      <c r="H19" s="24">
        <v>3.8610000000000002</v>
      </c>
      <c r="I19" s="24">
        <v>3.9729999999999999</v>
      </c>
      <c r="J19" s="24">
        <v>3.88</v>
      </c>
      <c r="K19" s="24">
        <v>3.7010000000000001</v>
      </c>
      <c r="L19" s="28">
        <v>3.5579999999999998</v>
      </c>
      <c r="M19" s="25"/>
      <c r="N19" s="24"/>
      <c r="O19" s="24"/>
      <c r="P19" s="24"/>
      <c r="Q19" s="24"/>
      <c r="R19" s="28"/>
      <c r="S19" s="25"/>
      <c r="T19" s="24">
        <v>2.948</v>
      </c>
      <c r="U19" s="24">
        <v>2.9609999999999999</v>
      </c>
      <c r="V19" s="24">
        <v>3.0289999999999999</v>
      </c>
      <c r="W19" s="24">
        <v>3.03</v>
      </c>
      <c r="X19" s="28">
        <v>3.0009999999999999</v>
      </c>
    </row>
    <row r="20" spans="1:24" x14ac:dyDescent="0.35">
      <c r="A20" s="14"/>
      <c r="B20" s="24">
        <v>4.93</v>
      </c>
      <c r="C20" s="24">
        <v>5.04</v>
      </c>
      <c r="D20" s="24">
        <v>4.87</v>
      </c>
      <c r="E20" s="24">
        <v>4.67</v>
      </c>
      <c r="F20" s="28">
        <v>4.51</v>
      </c>
      <c r="G20" s="25"/>
      <c r="H20" s="24">
        <v>3.891</v>
      </c>
      <c r="I20" s="24">
        <v>3.9460000000000002</v>
      </c>
      <c r="J20" s="24">
        <v>3.8279999999999998</v>
      </c>
      <c r="K20" s="24">
        <v>3.7160000000000002</v>
      </c>
      <c r="L20" s="28">
        <v>3.5939999999999999</v>
      </c>
      <c r="M20" s="25"/>
      <c r="N20" s="24"/>
      <c r="O20" s="24"/>
      <c r="P20" s="24"/>
      <c r="Q20" s="24"/>
      <c r="R20" s="28"/>
      <c r="S20" s="25"/>
      <c r="T20" s="24">
        <v>2.9169999999999998</v>
      </c>
      <c r="U20" s="24">
        <v>2.9689999999999999</v>
      </c>
      <c r="V20" s="24">
        <v>3.0110000000000001</v>
      </c>
      <c r="W20" s="24">
        <v>2.9870000000000001</v>
      </c>
      <c r="X20" s="28">
        <v>2.9689999999999999</v>
      </c>
    </row>
    <row r="21" spans="1:24" x14ac:dyDescent="0.35">
      <c r="A21" s="14"/>
      <c r="B21" s="24">
        <v>4.8499999999999996</v>
      </c>
      <c r="C21" s="24">
        <v>4.9400000000000004</v>
      </c>
      <c r="D21" s="24">
        <v>4.83</v>
      </c>
      <c r="E21" s="24">
        <v>4.6500000000000004</v>
      </c>
      <c r="F21" s="28">
        <v>4.41</v>
      </c>
      <c r="G21" s="25"/>
      <c r="H21" s="24">
        <v>3.883</v>
      </c>
      <c r="I21" s="24">
        <v>3.9540000000000002</v>
      </c>
      <c r="J21" s="24">
        <v>3.8730000000000002</v>
      </c>
      <c r="K21" s="24">
        <v>3.6269999999999998</v>
      </c>
      <c r="L21" s="28">
        <v>3.569</v>
      </c>
      <c r="M21" s="25"/>
      <c r="N21" s="24"/>
      <c r="O21" s="24"/>
      <c r="P21" s="24"/>
      <c r="Q21" s="24"/>
      <c r="R21" s="28"/>
      <c r="S21" s="25"/>
      <c r="T21" s="24">
        <v>2.8679999999999999</v>
      </c>
      <c r="U21" s="24">
        <v>2.9350000000000001</v>
      </c>
      <c r="V21" s="24">
        <v>3.0289999999999999</v>
      </c>
      <c r="W21" s="24">
        <v>3.0059999999999998</v>
      </c>
      <c r="X21" s="28">
        <v>2.915</v>
      </c>
    </row>
    <row r="22" spans="1:24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spans="1:24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  <c r="S23" s="16" t="s">
        <v>9</v>
      </c>
      <c r="T23" s="16" t="s">
        <v>10</v>
      </c>
      <c r="U23" s="190" t="s">
        <v>11</v>
      </c>
      <c r="V23" s="190"/>
      <c r="W23" s="191" t="s">
        <v>12</v>
      </c>
      <c r="X23" s="191"/>
    </row>
    <row r="24" spans="1:24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0.36899999999999888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1.4363199999999994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  <c r="S24" s="17" t="s">
        <v>13</v>
      </c>
      <c r="T24" s="17" t="s">
        <v>14</v>
      </c>
      <c r="U24" s="194" t="s">
        <v>16</v>
      </c>
      <c r="V24" s="194"/>
      <c r="W24" s="193">
        <f>AVERAGE(T2:X11)-AVERAGE(T12:X21)</f>
        <v>1.8911200000000012</v>
      </c>
      <c r="X24" s="193"/>
    </row>
    <row r="25" spans="1:24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  <c r="S25" s="18" t="s">
        <v>17</v>
      </c>
      <c r="T25" s="18" t="s">
        <v>18</v>
      </c>
      <c r="U25" s="174" t="str">
        <f>"--"</f>
        <v>--</v>
      </c>
      <c r="V25" s="174"/>
      <c r="W25" s="192">
        <v>1.5</v>
      </c>
      <c r="X25" s="192"/>
    </row>
    <row r="26" spans="1:24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0.64338461538461345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1.0343868312757196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  <c r="S26" s="17" t="s">
        <v>19</v>
      </c>
      <c r="T26" s="17" t="s">
        <v>20</v>
      </c>
      <c r="U26" s="197" t="s">
        <v>22</v>
      </c>
      <c r="V26" s="197"/>
      <c r="W26" s="198">
        <f>(W24/(3.132/W25))</f>
        <v>0.90570881226053701</v>
      </c>
      <c r="X26" s="198"/>
    </row>
    <row r="27" spans="1:24" ht="18" x14ac:dyDescent="0.35">
      <c r="A27" s="17"/>
      <c r="B27" s="17"/>
      <c r="C27" s="17"/>
      <c r="D27" s="17"/>
      <c r="E27" s="17"/>
      <c r="F27" s="17"/>
    </row>
    <row r="28" spans="1:24" ht="18" x14ac:dyDescent="0.35">
      <c r="A28" s="17"/>
      <c r="B28" s="17"/>
      <c r="C28" s="17"/>
      <c r="D28" s="17"/>
      <c r="E28" s="17"/>
      <c r="F28" s="17"/>
    </row>
    <row r="29" spans="1:24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24" x14ac:dyDescent="0.35">
      <c r="A30" s="19"/>
      <c r="B30" s="19"/>
      <c r="C30" s="19"/>
      <c r="D30" s="19"/>
      <c r="E30" s="19"/>
      <c r="F30" s="19"/>
    </row>
    <row r="31" spans="1:24" x14ac:dyDescent="0.35">
      <c r="A31" s="19"/>
      <c r="B31" s="19"/>
      <c r="C31" s="19"/>
      <c r="D31" s="19"/>
      <c r="E31" s="19"/>
      <c r="F31" s="19"/>
    </row>
    <row r="32" spans="1:24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38">
    <mergeCell ref="U25:V25"/>
    <mergeCell ref="W25:X25"/>
    <mergeCell ref="U26:V26"/>
    <mergeCell ref="W26:X26"/>
    <mergeCell ref="S1:X1"/>
    <mergeCell ref="U23:V23"/>
    <mergeCell ref="W23:X23"/>
    <mergeCell ref="U24:V24"/>
    <mergeCell ref="W24:X24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145" priority="7" operator="notBetween">
      <formula>0.2</formula>
      <formula>0.404</formula>
    </cfRule>
  </conditionalFormatting>
  <conditionalFormatting sqref="E26">
    <cfRule type="cellIs" dxfId="144" priority="8" operator="notBetween">
      <formula>0.38</formula>
      <formula>0.72</formula>
    </cfRule>
  </conditionalFormatting>
  <conditionalFormatting sqref="K24">
    <cfRule type="cellIs" dxfId="143" priority="6" operator="notBetween">
      <formula>0.77</formula>
      <formula>0.91</formula>
    </cfRule>
  </conditionalFormatting>
  <conditionalFormatting sqref="K26">
    <cfRule type="cellIs" dxfId="142" priority="5" operator="notBetween">
      <formula>0.68</formula>
      <formula>0.82</formula>
    </cfRule>
  </conditionalFormatting>
  <conditionalFormatting sqref="Q24">
    <cfRule type="cellIs" dxfId="141" priority="4" operator="notBetween">
      <formula>0.77</formula>
      <formula>0.91</formula>
    </cfRule>
  </conditionalFormatting>
  <conditionalFormatting sqref="Q26">
    <cfRule type="cellIs" dxfId="140" priority="3" operator="notBetween">
      <formula>0.68</formula>
      <formula>0.82</formula>
    </cfRule>
  </conditionalFormatting>
  <conditionalFormatting sqref="W24">
    <cfRule type="cellIs" dxfId="139" priority="2" operator="notBetween">
      <formula>0.77</formula>
      <formula>0.91</formula>
    </cfRule>
  </conditionalFormatting>
  <conditionalFormatting sqref="W26">
    <cfRule type="cellIs" dxfId="138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A2F6-D675-4CA5-A6D9-5C75D83EF96A}">
  <dimension ref="A1:R40"/>
  <sheetViews>
    <sheetView zoomScale="115" zoomScaleNormal="115" workbookViewId="0">
      <selection activeCell="M1" sqref="M1:R1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5.17</v>
      </c>
      <c r="C2" s="20">
        <v>5.28</v>
      </c>
      <c r="D2" s="20">
        <v>5.22</v>
      </c>
      <c r="E2" s="20">
        <v>5.12</v>
      </c>
      <c r="F2" s="30">
        <v>5.07</v>
      </c>
      <c r="G2" s="23" t="s">
        <v>3</v>
      </c>
      <c r="H2" s="20">
        <v>5.19</v>
      </c>
      <c r="I2" s="20">
        <v>5.22</v>
      </c>
      <c r="J2" s="20">
        <v>5.32</v>
      </c>
      <c r="K2" s="20">
        <v>5.15</v>
      </c>
      <c r="L2" s="30">
        <v>5.15</v>
      </c>
      <c r="M2" s="23" t="s">
        <v>3</v>
      </c>
      <c r="N2" s="20">
        <v>5.26</v>
      </c>
      <c r="O2" s="20">
        <v>5.3</v>
      </c>
      <c r="P2" s="20">
        <v>5.27</v>
      </c>
      <c r="Q2" s="20">
        <v>5.18</v>
      </c>
      <c r="R2" s="30">
        <v>5.09</v>
      </c>
    </row>
    <row r="3" spans="1:18" x14ac:dyDescent="0.35">
      <c r="A3" s="10"/>
      <c r="B3" s="20">
        <v>5.29</v>
      </c>
      <c r="C3" s="11">
        <v>5.36</v>
      </c>
      <c r="D3" s="11">
        <v>5.34</v>
      </c>
      <c r="E3" s="11">
        <v>5.19</v>
      </c>
      <c r="F3" s="29">
        <v>5.18</v>
      </c>
      <c r="G3" s="25"/>
      <c r="H3" s="20">
        <v>5.23</v>
      </c>
      <c r="I3" s="11">
        <v>5.23</v>
      </c>
      <c r="J3" s="11">
        <v>5.2</v>
      </c>
      <c r="K3" s="11">
        <v>5.2</v>
      </c>
      <c r="L3" s="29">
        <v>5.1100000000000003</v>
      </c>
      <c r="M3" s="25"/>
      <c r="N3" s="20">
        <v>5.31</v>
      </c>
      <c r="O3" s="11">
        <v>5.3</v>
      </c>
      <c r="P3" s="11">
        <v>5.37</v>
      </c>
      <c r="Q3" s="11">
        <v>5.25</v>
      </c>
      <c r="R3" s="29">
        <v>5.16</v>
      </c>
    </row>
    <row r="4" spans="1:18" x14ac:dyDescent="0.35">
      <c r="A4" s="10"/>
      <c r="B4" s="20">
        <v>5.31</v>
      </c>
      <c r="C4" s="11">
        <v>5.33</v>
      </c>
      <c r="D4" s="11">
        <v>5.32</v>
      </c>
      <c r="E4" s="11">
        <v>5.17</v>
      </c>
      <c r="F4" s="29">
        <v>5.16</v>
      </c>
      <c r="G4" s="25"/>
      <c r="H4" s="20">
        <v>5.2</v>
      </c>
      <c r="I4" s="11">
        <v>5.29</v>
      </c>
      <c r="J4" s="11">
        <v>5.25</v>
      </c>
      <c r="K4" s="11">
        <v>5.17</v>
      </c>
      <c r="L4" s="29">
        <v>5.1100000000000003</v>
      </c>
      <c r="M4" s="25"/>
      <c r="N4" s="20">
        <v>5.26</v>
      </c>
      <c r="O4" s="11">
        <v>5.35</v>
      </c>
      <c r="P4" s="11">
        <v>5.36</v>
      </c>
      <c r="Q4" s="11">
        <v>5.22</v>
      </c>
      <c r="R4" s="29">
        <v>5.21</v>
      </c>
    </row>
    <row r="5" spans="1:18" x14ac:dyDescent="0.35">
      <c r="A5" s="10"/>
      <c r="B5" s="20">
        <v>5.23</v>
      </c>
      <c r="C5" s="11">
        <v>5.28</v>
      </c>
      <c r="D5" s="11">
        <v>5.2</v>
      </c>
      <c r="E5" s="11">
        <v>5.23</v>
      </c>
      <c r="F5" s="29">
        <v>5.19</v>
      </c>
      <c r="G5" s="25"/>
      <c r="H5" s="20">
        <v>5.29</v>
      </c>
      <c r="I5" s="11">
        <v>5.33</v>
      </c>
      <c r="J5" s="11">
        <v>5.38</v>
      </c>
      <c r="K5" s="11">
        <v>5.12</v>
      </c>
      <c r="L5" s="29">
        <v>5.18</v>
      </c>
      <c r="M5" s="25"/>
      <c r="N5" s="20">
        <v>5.34</v>
      </c>
      <c r="O5" s="11">
        <v>5.3</v>
      </c>
      <c r="P5" s="11">
        <v>5.32</v>
      </c>
      <c r="Q5" s="11">
        <v>5.19</v>
      </c>
      <c r="R5" s="29">
        <v>5.07</v>
      </c>
    </row>
    <row r="6" spans="1:18" x14ac:dyDescent="0.35">
      <c r="A6" s="10"/>
      <c r="B6" s="20">
        <v>5.16</v>
      </c>
      <c r="C6" s="11">
        <v>5.34</v>
      </c>
      <c r="D6" s="11">
        <v>5.19</v>
      </c>
      <c r="E6" s="11">
        <v>5.15</v>
      </c>
      <c r="F6" s="29">
        <v>5.07</v>
      </c>
      <c r="G6" s="25"/>
      <c r="H6" s="20">
        <v>5.15</v>
      </c>
      <c r="I6" s="11">
        <v>5.26</v>
      </c>
      <c r="J6" s="11">
        <v>5.26</v>
      </c>
      <c r="K6" s="11">
        <v>5.15</v>
      </c>
      <c r="L6" s="29">
        <v>5.15</v>
      </c>
      <c r="M6" s="25"/>
      <c r="N6" s="20">
        <v>5.26</v>
      </c>
      <c r="O6" s="11">
        <v>5.28</v>
      </c>
      <c r="P6" s="11">
        <v>5.29</v>
      </c>
      <c r="Q6" s="11">
        <v>5.12</v>
      </c>
      <c r="R6" s="29">
        <v>5</v>
      </c>
    </row>
    <row r="7" spans="1:18" x14ac:dyDescent="0.35">
      <c r="A7" s="25" t="s">
        <v>4</v>
      </c>
      <c r="B7" s="11">
        <v>5.25</v>
      </c>
      <c r="C7" s="11">
        <v>5.31</v>
      </c>
      <c r="D7" s="11">
        <v>5.28</v>
      </c>
      <c r="E7" s="11">
        <v>5.05</v>
      </c>
      <c r="F7" s="29">
        <v>4.8899999999999997</v>
      </c>
      <c r="G7" s="25" t="s">
        <v>4</v>
      </c>
      <c r="H7" s="11">
        <v>5.34</v>
      </c>
      <c r="I7" s="11">
        <v>5.38</v>
      </c>
      <c r="J7" s="11">
        <v>5.28</v>
      </c>
      <c r="K7" s="11">
        <v>4.8600000000000003</v>
      </c>
      <c r="L7" s="29">
        <v>4.8</v>
      </c>
      <c r="M7" s="25" t="s">
        <v>4</v>
      </c>
      <c r="N7" s="11">
        <v>5.21</v>
      </c>
      <c r="O7" s="11">
        <v>5.37</v>
      </c>
      <c r="P7" s="11">
        <v>5.24</v>
      </c>
      <c r="Q7" s="11">
        <v>5</v>
      </c>
      <c r="R7" s="29">
        <v>4.8600000000000003</v>
      </c>
    </row>
    <row r="8" spans="1:18" x14ac:dyDescent="0.35">
      <c r="A8" s="31"/>
      <c r="B8" s="11">
        <v>5.25</v>
      </c>
      <c r="C8" s="11">
        <v>5.3</v>
      </c>
      <c r="D8" s="11">
        <v>5.34</v>
      </c>
      <c r="E8" s="11">
        <v>5</v>
      </c>
      <c r="F8" s="29">
        <v>4.9400000000000004</v>
      </c>
      <c r="G8" s="31"/>
      <c r="H8" s="11">
        <v>5.28</v>
      </c>
      <c r="I8" s="11">
        <v>5.31</v>
      </c>
      <c r="J8" s="11">
        <v>5.27</v>
      </c>
      <c r="K8" s="11">
        <v>5.05</v>
      </c>
      <c r="L8" s="29">
        <v>4.97</v>
      </c>
      <c r="M8" s="31"/>
      <c r="N8" s="11">
        <v>5.33</v>
      </c>
      <c r="O8" s="11">
        <v>5.28</v>
      </c>
      <c r="P8" s="11">
        <v>5.26</v>
      </c>
      <c r="Q8" s="11">
        <v>4.95</v>
      </c>
      <c r="R8" s="29">
        <v>4.8899999999999997</v>
      </c>
    </row>
    <row r="9" spans="1:18" x14ac:dyDescent="0.35">
      <c r="A9" s="10"/>
      <c r="B9" s="32">
        <v>5.25</v>
      </c>
      <c r="C9" s="32">
        <v>5.38</v>
      </c>
      <c r="D9" s="32">
        <v>5.36</v>
      </c>
      <c r="E9" s="32">
        <v>5.01</v>
      </c>
      <c r="F9" s="34">
        <v>4.84</v>
      </c>
      <c r="G9" s="23"/>
      <c r="H9" s="32">
        <v>5.27</v>
      </c>
      <c r="I9" s="32">
        <v>5.34</v>
      </c>
      <c r="J9" s="32">
        <v>5.28</v>
      </c>
      <c r="K9" s="32">
        <v>5.07</v>
      </c>
      <c r="L9" s="34">
        <v>4.92</v>
      </c>
      <c r="M9" s="23"/>
      <c r="N9" s="32">
        <v>5.29</v>
      </c>
      <c r="O9" s="32">
        <v>5.26</v>
      </c>
      <c r="P9" s="32">
        <v>5.15</v>
      </c>
      <c r="Q9" s="32">
        <v>4.99</v>
      </c>
      <c r="R9" s="34">
        <v>4.8099999999999996</v>
      </c>
    </row>
    <row r="10" spans="1:18" x14ac:dyDescent="0.35">
      <c r="A10" s="10"/>
      <c r="B10" s="11">
        <v>5.28</v>
      </c>
      <c r="C10" s="11">
        <v>5.35</v>
      </c>
      <c r="D10" s="11">
        <v>5.32</v>
      </c>
      <c r="E10" s="11">
        <v>5.07</v>
      </c>
      <c r="F10" s="29">
        <v>4.83</v>
      </c>
      <c r="G10" s="25"/>
      <c r="H10" s="11">
        <v>5.23</v>
      </c>
      <c r="I10" s="11">
        <v>5.37</v>
      </c>
      <c r="J10" s="11">
        <v>5.36</v>
      </c>
      <c r="K10" s="11">
        <v>4.95</v>
      </c>
      <c r="L10" s="29">
        <v>4.93</v>
      </c>
      <c r="M10" s="25"/>
      <c r="N10" s="11">
        <v>5.27</v>
      </c>
      <c r="O10" s="11">
        <v>5.32</v>
      </c>
      <c r="P10" s="11">
        <v>5.29</v>
      </c>
      <c r="Q10" s="11">
        <v>5.0199999999999996</v>
      </c>
      <c r="R10" s="29">
        <v>4.8899999999999997</v>
      </c>
    </row>
    <row r="11" spans="1:18" ht="17.25" thickBot="1" x14ac:dyDescent="0.4">
      <c r="A11" s="12"/>
      <c r="B11" s="21">
        <v>5.22</v>
      </c>
      <c r="C11" s="21">
        <v>5.34</v>
      </c>
      <c r="D11" s="21">
        <v>5.37</v>
      </c>
      <c r="E11" s="21">
        <v>4.96</v>
      </c>
      <c r="F11" s="26">
        <v>5</v>
      </c>
      <c r="G11" s="33"/>
      <c r="H11" s="21">
        <v>5.32</v>
      </c>
      <c r="I11" s="21">
        <v>5.41</v>
      </c>
      <c r="J11" s="21">
        <v>5.16</v>
      </c>
      <c r="K11" s="21">
        <v>4.9000000000000004</v>
      </c>
      <c r="L11" s="26">
        <v>4.88</v>
      </c>
      <c r="M11" s="33"/>
      <c r="N11" s="21">
        <v>5.21</v>
      </c>
      <c r="O11" s="21">
        <v>5.33</v>
      </c>
      <c r="P11" s="21">
        <v>5.27</v>
      </c>
      <c r="Q11" s="21">
        <v>5.09</v>
      </c>
      <c r="R11" s="26">
        <v>4.93</v>
      </c>
    </row>
    <row r="12" spans="1:18" x14ac:dyDescent="0.35">
      <c r="A12" s="13" t="s">
        <v>5</v>
      </c>
      <c r="B12" s="32">
        <v>4.93</v>
      </c>
      <c r="C12" s="22">
        <v>5.03</v>
      </c>
      <c r="D12" s="22">
        <v>4.97</v>
      </c>
      <c r="E12" s="22">
        <v>4.8600000000000003</v>
      </c>
      <c r="F12" s="27">
        <v>4.8099999999999996</v>
      </c>
      <c r="G12" s="23" t="s">
        <v>6</v>
      </c>
      <c r="H12" s="22">
        <v>4.0599999999999996</v>
      </c>
      <c r="I12" s="22">
        <v>3.96</v>
      </c>
      <c r="J12" s="22">
        <v>4.07</v>
      </c>
      <c r="K12" s="22">
        <v>3.98</v>
      </c>
      <c r="L12" s="27">
        <v>3.94</v>
      </c>
      <c r="M12" s="23" t="s">
        <v>6</v>
      </c>
      <c r="N12" s="22">
        <v>4.04</v>
      </c>
      <c r="O12" s="22">
        <v>3.99</v>
      </c>
      <c r="P12" s="22">
        <v>4.05</v>
      </c>
      <c r="Q12" s="22">
        <v>3.93</v>
      </c>
      <c r="R12" s="27">
        <v>3.89</v>
      </c>
    </row>
    <row r="13" spans="1:18" x14ac:dyDescent="0.35">
      <c r="A13" s="14"/>
      <c r="B13" s="24">
        <v>5.04</v>
      </c>
      <c r="C13" s="24">
        <v>5.07</v>
      </c>
      <c r="D13" s="24">
        <v>5.08</v>
      </c>
      <c r="E13" s="24">
        <v>4.93</v>
      </c>
      <c r="F13" s="28">
        <v>4.8899999999999997</v>
      </c>
      <c r="G13" s="25"/>
      <c r="H13" s="24">
        <v>4.09</v>
      </c>
      <c r="I13" s="24">
        <v>4.12</v>
      </c>
      <c r="J13" s="24">
        <v>4</v>
      </c>
      <c r="K13" s="24">
        <v>3.98</v>
      </c>
      <c r="L13" s="28">
        <v>4</v>
      </c>
      <c r="M13" s="25"/>
      <c r="N13" s="24">
        <v>4.1100000000000003</v>
      </c>
      <c r="O13" s="24">
        <v>4.0599999999999996</v>
      </c>
      <c r="P13" s="24">
        <v>4.12</v>
      </c>
      <c r="Q13" s="24">
        <v>4.0199999999999996</v>
      </c>
      <c r="R13" s="28">
        <v>3.95</v>
      </c>
    </row>
    <row r="14" spans="1:18" x14ac:dyDescent="0.35">
      <c r="A14" s="14"/>
      <c r="B14" s="24">
        <v>4.97</v>
      </c>
      <c r="C14" s="24">
        <v>5.0599999999999996</v>
      </c>
      <c r="D14" s="24">
        <v>4.97</v>
      </c>
      <c r="E14" s="24">
        <v>4.8899999999999997</v>
      </c>
      <c r="F14" s="28">
        <v>4.88</v>
      </c>
      <c r="G14" s="25"/>
      <c r="H14" s="24">
        <v>4.12</v>
      </c>
      <c r="I14" s="24">
        <v>4.1500000000000004</v>
      </c>
      <c r="J14" s="24">
        <v>4.0999999999999996</v>
      </c>
      <c r="K14" s="24">
        <v>3.91</v>
      </c>
      <c r="L14" s="28">
        <v>3.92</v>
      </c>
      <c r="M14" s="25"/>
      <c r="N14" s="24">
        <v>4.0599999999999996</v>
      </c>
      <c r="O14" s="24">
        <v>4.1100000000000003</v>
      </c>
      <c r="P14" s="24">
        <v>4.0599999999999996</v>
      </c>
      <c r="Q14" s="24">
        <v>3.98</v>
      </c>
      <c r="R14" s="28">
        <v>4.01</v>
      </c>
    </row>
    <row r="15" spans="1:18" x14ac:dyDescent="0.35">
      <c r="A15" s="14"/>
      <c r="B15" s="24">
        <v>4.96</v>
      </c>
      <c r="C15" s="24">
        <v>5.03</v>
      </c>
      <c r="D15" s="24">
        <v>4.97</v>
      </c>
      <c r="E15" s="24">
        <v>4.97</v>
      </c>
      <c r="F15" s="28">
        <v>4.9000000000000004</v>
      </c>
      <c r="G15" s="25"/>
      <c r="H15" s="24">
        <v>4.0999999999999996</v>
      </c>
      <c r="I15" s="24">
        <v>4.17</v>
      </c>
      <c r="J15" s="24">
        <v>4.0999999999999996</v>
      </c>
      <c r="K15" s="24">
        <v>3.98</v>
      </c>
      <c r="L15" s="28">
        <v>4</v>
      </c>
      <c r="M15" s="25"/>
      <c r="N15" s="24">
        <v>4.1500000000000004</v>
      </c>
      <c r="O15" s="24">
        <v>4.07</v>
      </c>
      <c r="P15" s="24">
        <v>4.03</v>
      </c>
      <c r="Q15" s="24">
        <v>3.94</v>
      </c>
      <c r="R15" s="28">
        <v>3.86</v>
      </c>
    </row>
    <row r="16" spans="1:18" x14ac:dyDescent="0.35">
      <c r="A16" s="14"/>
      <c r="B16" s="24">
        <v>4.84</v>
      </c>
      <c r="C16" s="24">
        <v>4.97</v>
      </c>
      <c r="D16" s="24">
        <v>4.92</v>
      </c>
      <c r="E16" s="24">
        <v>4.84</v>
      </c>
      <c r="F16" s="28">
        <v>4.84</v>
      </c>
      <c r="G16" s="25"/>
      <c r="H16" s="24">
        <v>4.03</v>
      </c>
      <c r="I16" s="24">
        <v>4.16</v>
      </c>
      <c r="J16" s="24">
        <v>4.01</v>
      </c>
      <c r="K16" s="24">
        <v>3.95</v>
      </c>
      <c r="L16" s="28">
        <v>4.0199999999999996</v>
      </c>
      <c r="M16" s="25"/>
      <c r="N16" s="24">
        <v>4.03</v>
      </c>
      <c r="O16" s="24">
        <v>4.08</v>
      </c>
      <c r="P16" s="24">
        <v>4.1100000000000003</v>
      </c>
      <c r="Q16" s="24">
        <v>3.93</v>
      </c>
      <c r="R16" s="28">
        <v>3.79</v>
      </c>
    </row>
    <row r="17" spans="1:18" x14ac:dyDescent="0.35">
      <c r="A17" s="14" t="s">
        <v>7</v>
      </c>
      <c r="B17" s="24">
        <v>5.01</v>
      </c>
      <c r="C17" s="24">
        <v>5</v>
      </c>
      <c r="D17" s="24">
        <v>5</v>
      </c>
      <c r="E17" s="24">
        <v>4.7300000000000004</v>
      </c>
      <c r="F17" s="28">
        <v>4.51</v>
      </c>
      <c r="G17" s="25" t="s">
        <v>8</v>
      </c>
      <c r="H17" s="24">
        <v>4.4400000000000004</v>
      </c>
      <c r="I17" s="24">
        <v>4.47</v>
      </c>
      <c r="J17" s="24">
        <v>4.3600000000000003</v>
      </c>
      <c r="K17" s="24">
        <v>4.0199999999999996</v>
      </c>
      <c r="L17" s="28">
        <v>3.97</v>
      </c>
      <c r="M17" s="25" t="s">
        <v>8</v>
      </c>
      <c r="N17" s="24">
        <v>4.3099999999999996</v>
      </c>
      <c r="O17" s="24">
        <v>4.41</v>
      </c>
      <c r="P17" s="24">
        <v>4.2699999999999996</v>
      </c>
      <c r="Q17" s="24">
        <v>3.98</v>
      </c>
      <c r="R17" s="28">
        <v>3.88</v>
      </c>
    </row>
    <row r="18" spans="1:18" x14ac:dyDescent="0.35">
      <c r="A18" s="14"/>
      <c r="B18" s="24">
        <v>4.93</v>
      </c>
      <c r="C18" s="24">
        <v>5.04</v>
      </c>
      <c r="D18" s="24">
        <v>5.14</v>
      </c>
      <c r="E18" s="24">
        <v>4.71</v>
      </c>
      <c r="F18" s="28">
        <v>4.6399999999999997</v>
      </c>
      <c r="G18" s="25"/>
      <c r="H18" s="24">
        <v>4.41</v>
      </c>
      <c r="I18" s="24">
        <v>4.4400000000000004</v>
      </c>
      <c r="J18" s="24">
        <v>4.42</v>
      </c>
      <c r="K18" s="24">
        <v>4.1399999999999997</v>
      </c>
      <c r="L18" s="28">
        <v>4.01</v>
      </c>
      <c r="M18" s="25"/>
      <c r="N18" s="24">
        <v>4.3499999999999996</v>
      </c>
      <c r="O18" s="24">
        <v>4.3</v>
      </c>
      <c r="P18" s="24">
        <v>4.25</v>
      </c>
      <c r="Q18" s="24">
        <v>3.96</v>
      </c>
      <c r="R18" s="28">
        <v>3.93</v>
      </c>
    </row>
    <row r="19" spans="1:18" x14ac:dyDescent="0.35">
      <c r="A19" s="14"/>
      <c r="B19" s="24">
        <v>4.97</v>
      </c>
      <c r="C19" s="24">
        <v>5.0999999999999996</v>
      </c>
      <c r="D19" s="24">
        <v>5.0599999999999996</v>
      </c>
      <c r="E19" s="24">
        <v>4.72</v>
      </c>
      <c r="F19" s="28">
        <v>4.5199999999999996</v>
      </c>
      <c r="G19" s="25"/>
      <c r="H19" s="24">
        <v>4.46</v>
      </c>
      <c r="I19" s="24">
        <v>4.5199999999999996</v>
      </c>
      <c r="J19" s="24">
        <v>4.45</v>
      </c>
      <c r="K19" s="24">
        <v>4.12</v>
      </c>
      <c r="L19" s="28">
        <v>4.08</v>
      </c>
      <c r="M19" s="25"/>
      <c r="N19" s="24">
        <v>4.29</v>
      </c>
      <c r="O19" s="24">
        <v>4.26</v>
      </c>
      <c r="P19" s="24">
        <v>4.1399999999999997</v>
      </c>
      <c r="Q19" s="24">
        <v>4.03</v>
      </c>
      <c r="R19" s="28">
        <v>3.88</v>
      </c>
    </row>
    <row r="20" spans="1:18" x14ac:dyDescent="0.35">
      <c r="A20" s="14"/>
      <c r="B20" s="24">
        <v>4.93</v>
      </c>
      <c r="C20" s="24">
        <v>5.0599999999999996</v>
      </c>
      <c r="D20" s="24">
        <v>5.04</v>
      </c>
      <c r="E20" s="24">
        <v>4.84</v>
      </c>
      <c r="F20" s="28">
        <v>4.58</v>
      </c>
      <c r="G20" s="25"/>
      <c r="H20" s="24">
        <v>4.51</v>
      </c>
      <c r="I20" s="24">
        <v>4.4800000000000004</v>
      </c>
      <c r="J20" s="24">
        <v>4.45</v>
      </c>
      <c r="K20" s="24">
        <v>4.12</v>
      </c>
      <c r="L20" s="28">
        <v>4.01</v>
      </c>
      <c r="M20" s="25"/>
      <c r="N20" s="24">
        <v>4.29</v>
      </c>
      <c r="O20" s="24">
        <v>4.3499999999999996</v>
      </c>
      <c r="P20" s="24">
        <v>4.2</v>
      </c>
      <c r="Q20" s="24">
        <v>4.0999999999999996</v>
      </c>
      <c r="R20" s="28">
        <v>3.93</v>
      </c>
    </row>
    <row r="21" spans="1:18" x14ac:dyDescent="0.35">
      <c r="A21" s="14"/>
      <c r="B21" s="24">
        <v>4.9000000000000004</v>
      </c>
      <c r="C21" s="24">
        <v>5.04</v>
      </c>
      <c r="D21" s="24">
        <v>5.1100000000000003</v>
      </c>
      <c r="E21" s="24">
        <v>4.7300000000000004</v>
      </c>
      <c r="F21" s="28">
        <v>4.71</v>
      </c>
      <c r="G21" s="25"/>
      <c r="H21" s="24">
        <v>4.5</v>
      </c>
      <c r="I21" s="24">
        <v>4.4400000000000004</v>
      </c>
      <c r="J21" s="24">
        <v>4.3600000000000003</v>
      </c>
      <c r="K21" s="24">
        <v>4.08</v>
      </c>
      <c r="L21" s="28">
        <v>3.97</v>
      </c>
      <c r="M21" s="25"/>
      <c r="N21" s="24">
        <v>4.2699999999999996</v>
      </c>
      <c r="O21" s="24">
        <v>4.32</v>
      </c>
      <c r="P21" s="24">
        <v>4.24</v>
      </c>
      <c r="Q21" s="24">
        <v>4.04</v>
      </c>
      <c r="R21" s="28">
        <v>4.0199999999999996</v>
      </c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0.28200000000000003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1.0214000000000025</v>
      </c>
      <c r="L24" s="193"/>
      <c r="M24" s="17" t="s">
        <v>13</v>
      </c>
      <c r="N24" s="17" t="s">
        <v>14</v>
      </c>
      <c r="O24" s="194" t="s">
        <v>16</v>
      </c>
      <c r="P24" s="194"/>
      <c r="Q24" s="193">
        <f>AVERAGE(N2:R11)-AVERAGE(N12:R21)</f>
        <v>1.104000000000001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0.49169230769230776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0.73557613168724467</v>
      </c>
      <c r="L26" s="198"/>
      <c r="M26" s="17" t="s">
        <v>19</v>
      </c>
      <c r="N26" s="17" t="s">
        <v>20</v>
      </c>
      <c r="O26" s="197" t="s">
        <v>22</v>
      </c>
      <c r="P26" s="197"/>
      <c r="Q26" s="198">
        <f>(Q24/(1.944/Q25))</f>
        <v>0.79506172839506239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137" priority="5" operator="notBetween">
      <formula>0.2</formula>
      <formula>0.404</formula>
    </cfRule>
  </conditionalFormatting>
  <conditionalFormatting sqref="E26">
    <cfRule type="cellIs" dxfId="136" priority="6" operator="notBetween">
      <formula>0.38</formula>
      <formula>0.72</formula>
    </cfRule>
  </conditionalFormatting>
  <conditionalFormatting sqref="K24">
    <cfRule type="cellIs" dxfId="135" priority="4" operator="notBetween">
      <formula>0.77</formula>
      <formula>0.91</formula>
    </cfRule>
  </conditionalFormatting>
  <conditionalFormatting sqref="K26">
    <cfRule type="cellIs" dxfId="134" priority="3" operator="notBetween">
      <formula>0.68</formula>
      <formula>0.82</formula>
    </cfRule>
  </conditionalFormatting>
  <conditionalFormatting sqref="Q24">
    <cfRule type="cellIs" dxfId="133" priority="2" operator="notBetween">
      <formula>0.77</formula>
      <formula>0.91</formula>
    </cfRule>
  </conditionalFormatting>
  <conditionalFormatting sqref="Q26">
    <cfRule type="cellIs" dxfId="132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8B84-B3EC-4920-B468-3871B9AD018D}">
  <dimension ref="A1:R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5.24</v>
      </c>
      <c r="C2" s="20">
        <v>5.31</v>
      </c>
      <c r="D2" s="20">
        <v>5.28</v>
      </c>
      <c r="E2" s="20">
        <v>5.12</v>
      </c>
      <c r="F2" s="30">
        <v>5.13</v>
      </c>
      <c r="G2" s="23" t="s">
        <v>3</v>
      </c>
      <c r="H2" s="20">
        <v>5.19</v>
      </c>
      <c r="I2" s="20">
        <v>5.3</v>
      </c>
      <c r="J2" s="20">
        <v>5.26</v>
      </c>
      <c r="K2" s="20">
        <v>5.13</v>
      </c>
      <c r="L2" s="30">
        <v>5.05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5.2</v>
      </c>
      <c r="C3" s="11">
        <v>5.3</v>
      </c>
      <c r="D3" s="11">
        <v>5.29</v>
      </c>
      <c r="E3" s="11">
        <v>5.18</v>
      </c>
      <c r="F3" s="29">
        <v>5.0999999999999996</v>
      </c>
      <c r="G3" s="25"/>
      <c r="H3" s="20">
        <v>5.29</v>
      </c>
      <c r="I3" s="11">
        <v>5.32</v>
      </c>
      <c r="J3" s="11">
        <v>5.3</v>
      </c>
      <c r="K3" s="11">
        <v>5.17</v>
      </c>
      <c r="L3" s="29">
        <v>5.15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5.31</v>
      </c>
      <c r="C4" s="11">
        <v>5.41</v>
      </c>
      <c r="D4" s="11">
        <v>5.29</v>
      </c>
      <c r="E4" s="11">
        <v>5.19</v>
      </c>
      <c r="F4" s="29">
        <v>5.21</v>
      </c>
      <c r="G4" s="25"/>
      <c r="H4" s="20">
        <v>5.25</v>
      </c>
      <c r="I4" s="11">
        <v>5.24</v>
      </c>
      <c r="J4" s="11">
        <v>5.27</v>
      </c>
      <c r="K4" s="11">
        <v>5.07</v>
      </c>
      <c r="L4" s="29">
        <v>5.1100000000000003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5.18</v>
      </c>
      <c r="C5" s="11">
        <v>5.17</v>
      </c>
      <c r="D5" s="11">
        <v>5.35</v>
      </c>
      <c r="E5" s="11">
        <v>5.18</v>
      </c>
      <c r="F5" s="29">
        <v>5.13</v>
      </c>
      <c r="G5" s="25"/>
      <c r="H5" s="20">
        <v>5.23</v>
      </c>
      <c r="I5" s="11">
        <v>5.3</v>
      </c>
      <c r="J5" s="11">
        <v>5.24</v>
      </c>
      <c r="K5" s="11">
        <v>5.17</v>
      </c>
      <c r="L5" s="29">
        <v>5.16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5.25</v>
      </c>
      <c r="C6" s="11">
        <v>5.3</v>
      </c>
      <c r="D6" s="11">
        <v>5.13</v>
      </c>
      <c r="E6" s="11">
        <v>5.1100000000000003</v>
      </c>
      <c r="F6" s="29">
        <v>5.03</v>
      </c>
      <c r="G6" s="25"/>
      <c r="H6" s="20">
        <v>5.2</v>
      </c>
      <c r="I6" s="11">
        <v>5.29</v>
      </c>
      <c r="J6" s="11">
        <v>5.34</v>
      </c>
      <c r="K6" s="11">
        <v>5.15</v>
      </c>
      <c r="L6" s="29">
        <v>5.03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5.26</v>
      </c>
      <c r="C7" s="11">
        <v>5.33</v>
      </c>
      <c r="D7" s="11">
        <v>5.22</v>
      </c>
      <c r="E7" s="11">
        <v>4.93</v>
      </c>
      <c r="F7" s="29">
        <v>4.82</v>
      </c>
      <c r="G7" s="25" t="s">
        <v>4</v>
      </c>
      <c r="H7" s="11">
        <v>5.29</v>
      </c>
      <c r="I7" s="11">
        <v>5.36</v>
      </c>
      <c r="J7" s="11">
        <v>5.26</v>
      </c>
      <c r="K7" s="11">
        <v>5.14</v>
      </c>
      <c r="L7" s="29">
        <v>5.0199999999999996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5.28</v>
      </c>
      <c r="C8" s="11">
        <v>5.38</v>
      </c>
      <c r="D8" s="11">
        <v>5.36</v>
      </c>
      <c r="E8" s="11">
        <v>5.03</v>
      </c>
      <c r="F8" s="29">
        <v>4.88</v>
      </c>
      <c r="G8" s="31"/>
      <c r="H8" s="11">
        <v>5.25</v>
      </c>
      <c r="I8" s="11">
        <v>5.48</v>
      </c>
      <c r="J8" s="11">
        <v>5.31</v>
      </c>
      <c r="K8" s="11">
        <v>5.07</v>
      </c>
      <c r="L8" s="29">
        <v>5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5.4</v>
      </c>
      <c r="C9" s="32">
        <v>5.35</v>
      </c>
      <c r="D9" s="32">
        <v>5.27</v>
      </c>
      <c r="E9" s="32">
        <v>4.93</v>
      </c>
      <c r="F9" s="34">
        <v>4.8499999999999996</v>
      </c>
      <c r="G9" s="23"/>
      <c r="H9" s="32">
        <v>5.37</v>
      </c>
      <c r="I9" s="32">
        <v>5.4</v>
      </c>
      <c r="J9" s="32">
        <v>5.23</v>
      </c>
      <c r="K9" s="32">
        <v>5.0599999999999996</v>
      </c>
      <c r="L9" s="34">
        <v>4.9800000000000004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5.34</v>
      </c>
      <c r="C10" s="11">
        <v>5.44</v>
      </c>
      <c r="D10" s="11">
        <v>5.3</v>
      </c>
      <c r="E10" s="11">
        <v>4.9000000000000004</v>
      </c>
      <c r="F10" s="29">
        <v>4.82</v>
      </c>
      <c r="G10" s="25"/>
      <c r="H10" s="11">
        <v>5.27</v>
      </c>
      <c r="I10" s="11">
        <v>5.4</v>
      </c>
      <c r="J10" s="11">
        <v>5.38</v>
      </c>
      <c r="K10" s="11">
        <v>4.9800000000000004</v>
      </c>
      <c r="L10" s="29">
        <v>4.92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5.21</v>
      </c>
      <c r="C11" s="21">
        <v>5.31</v>
      </c>
      <c r="D11" s="21">
        <v>5.19</v>
      </c>
      <c r="E11" s="21">
        <v>4.93</v>
      </c>
      <c r="F11" s="26">
        <v>4.91</v>
      </c>
      <c r="G11" s="33"/>
      <c r="H11" s="21">
        <v>5.22</v>
      </c>
      <c r="I11" s="21">
        <v>5.36</v>
      </c>
      <c r="J11" s="21">
        <v>5.23</v>
      </c>
      <c r="K11" s="21">
        <v>5</v>
      </c>
      <c r="L11" s="26">
        <v>4.9400000000000004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4.92</v>
      </c>
      <c r="C12" s="22">
        <v>4.99</v>
      </c>
      <c r="D12" s="22">
        <v>4.9800000000000004</v>
      </c>
      <c r="E12" s="22">
        <v>4.83</v>
      </c>
      <c r="F12" s="27">
        <v>4.8</v>
      </c>
      <c r="G12" s="23" t="s">
        <v>6</v>
      </c>
      <c r="H12" s="22">
        <v>3.95</v>
      </c>
      <c r="I12" s="22">
        <v>3.98</v>
      </c>
      <c r="J12" s="22">
        <v>3.98</v>
      </c>
      <c r="K12" s="22">
        <v>3.86</v>
      </c>
      <c r="L12" s="27">
        <v>3.85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4.9000000000000004</v>
      </c>
      <c r="C13" s="24">
        <v>5.0199999999999996</v>
      </c>
      <c r="D13" s="24">
        <v>4.95</v>
      </c>
      <c r="E13" s="24">
        <v>4.8600000000000003</v>
      </c>
      <c r="F13" s="28">
        <v>4.8499999999999996</v>
      </c>
      <c r="G13" s="25"/>
      <c r="H13" s="24">
        <v>4.09</v>
      </c>
      <c r="I13" s="24">
        <v>4.1100000000000003</v>
      </c>
      <c r="J13" s="24">
        <v>4.07</v>
      </c>
      <c r="K13" s="24">
        <v>3.89</v>
      </c>
      <c r="L13" s="28">
        <v>3.88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5</v>
      </c>
      <c r="C14" s="24">
        <v>5.0999999999999996</v>
      </c>
      <c r="D14" s="24">
        <v>5.0199999999999996</v>
      </c>
      <c r="E14" s="24">
        <v>4.8899999999999997</v>
      </c>
      <c r="F14" s="28">
        <v>4.9000000000000004</v>
      </c>
      <c r="G14" s="25"/>
      <c r="H14" s="24">
        <v>4.04</v>
      </c>
      <c r="I14" s="24">
        <v>4.0999999999999996</v>
      </c>
      <c r="J14" s="24">
        <v>3.97</v>
      </c>
      <c r="K14" s="24">
        <v>3.85</v>
      </c>
      <c r="L14" s="28">
        <v>3.78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4.87</v>
      </c>
      <c r="C15" s="24">
        <v>4.96</v>
      </c>
      <c r="D15" s="24">
        <v>4.9800000000000004</v>
      </c>
      <c r="E15" s="24">
        <v>4.88</v>
      </c>
      <c r="F15" s="28">
        <v>4.82</v>
      </c>
      <c r="G15" s="25"/>
      <c r="H15" s="24">
        <v>4.01</v>
      </c>
      <c r="I15" s="24">
        <v>4.1100000000000003</v>
      </c>
      <c r="J15" s="24">
        <v>3.89</v>
      </c>
      <c r="K15" s="24">
        <v>3.88</v>
      </c>
      <c r="L15" s="28">
        <v>3.86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4.92</v>
      </c>
      <c r="C16" s="24">
        <v>4.9400000000000004</v>
      </c>
      <c r="D16" s="24">
        <v>4.8899999999999997</v>
      </c>
      <c r="E16" s="24">
        <v>4.75</v>
      </c>
      <c r="F16" s="28">
        <v>4.76</v>
      </c>
      <c r="G16" s="25"/>
      <c r="H16" s="24">
        <v>3.89</v>
      </c>
      <c r="I16" s="24">
        <v>3.98</v>
      </c>
      <c r="J16" s="24">
        <v>3.96</v>
      </c>
      <c r="K16" s="24">
        <v>3.81</v>
      </c>
      <c r="L16" s="28">
        <v>3.8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4.93</v>
      </c>
      <c r="C17" s="24">
        <v>4.97</v>
      </c>
      <c r="D17" s="24">
        <v>4.91</v>
      </c>
      <c r="E17" s="24">
        <v>4.66</v>
      </c>
      <c r="F17" s="28">
        <v>4.5199999999999996</v>
      </c>
      <c r="G17" s="25" t="s">
        <v>8</v>
      </c>
      <c r="H17" s="24">
        <v>4.34</v>
      </c>
      <c r="I17" s="24">
        <v>4.3899999999999997</v>
      </c>
      <c r="J17" s="24">
        <v>4.2699999999999996</v>
      </c>
      <c r="K17" s="24">
        <v>4.13</v>
      </c>
      <c r="L17" s="28">
        <v>4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4.92</v>
      </c>
      <c r="C18" s="24">
        <v>5.04</v>
      </c>
      <c r="D18" s="24">
        <v>4.9800000000000004</v>
      </c>
      <c r="E18" s="24">
        <v>4.71</v>
      </c>
      <c r="F18" s="28">
        <v>4.5999999999999996</v>
      </c>
      <c r="G18" s="25"/>
      <c r="H18" s="24">
        <v>4.34</v>
      </c>
      <c r="I18" s="24">
        <v>4.4400000000000004</v>
      </c>
      <c r="J18" s="24">
        <v>4.33</v>
      </c>
      <c r="K18" s="24">
        <v>4.09</v>
      </c>
      <c r="L18" s="28">
        <v>3.99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5.05</v>
      </c>
      <c r="C19" s="24">
        <v>5.01</v>
      </c>
      <c r="D19" s="24">
        <v>4.96</v>
      </c>
      <c r="E19" s="24">
        <v>4.68</v>
      </c>
      <c r="F19" s="28">
        <v>4.5</v>
      </c>
      <c r="G19" s="25"/>
      <c r="H19" s="24">
        <v>4.38</v>
      </c>
      <c r="I19" s="24">
        <v>4.3499999999999996</v>
      </c>
      <c r="J19" s="24">
        <v>4.3</v>
      </c>
      <c r="K19" s="24">
        <v>4.0599999999999996</v>
      </c>
      <c r="L19" s="28">
        <v>3.93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5.05</v>
      </c>
      <c r="C20" s="24">
        <v>5.1100000000000003</v>
      </c>
      <c r="D20" s="24">
        <v>5.03</v>
      </c>
      <c r="E20" s="24">
        <v>4.75</v>
      </c>
      <c r="F20" s="28">
        <v>4.54</v>
      </c>
      <c r="G20" s="25"/>
      <c r="H20" s="24">
        <v>4.3</v>
      </c>
      <c r="I20" s="24">
        <v>4.46</v>
      </c>
      <c r="J20" s="24">
        <v>4.37</v>
      </c>
      <c r="K20" s="24">
        <v>4.1399999999999997</v>
      </c>
      <c r="L20" s="28">
        <v>4.0199999999999996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4.91</v>
      </c>
      <c r="C21" s="24">
        <v>5.07</v>
      </c>
      <c r="D21" s="24">
        <v>4.95</v>
      </c>
      <c r="E21" s="24">
        <v>4.63</v>
      </c>
      <c r="F21" s="28">
        <v>4.63</v>
      </c>
      <c r="G21" s="25"/>
      <c r="H21" s="24">
        <v>4.32</v>
      </c>
      <c r="I21" s="24">
        <v>4.38</v>
      </c>
      <c r="J21" s="24">
        <v>4.29</v>
      </c>
      <c r="K21" s="24">
        <v>4.0199999999999996</v>
      </c>
      <c r="L21" s="28">
        <v>3.99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0.30280000000000129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1.118199999999999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0.52795897435897665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0.80528806584362067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131" priority="5" operator="notBetween">
      <formula>0.2</formula>
      <formula>0.404</formula>
    </cfRule>
  </conditionalFormatting>
  <conditionalFormatting sqref="E26">
    <cfRule type="cellIs" dxfId="130" priority="6" operator="notBetween">
      <formula>0.38</formula>
      <formula>0.72</formula>
    </cfRule>
  </conditionalFormatting>
  <conditionalFormatting sqref="K24">
    <cfRule type="cellIs" dxfId="129" priority="4" operator="notBetween">
      <formula>0.77</formula>
      <formula>0.91</formula>
    </cfRule>
  </conditionalFormatting>
  <conditionalFormatting sqref="K26">
    <cfRule type="cellIs" dxfId="128" priority="3" operator="notBetween">
      <formula>0.68</formula>
      <formula>0.82</formula>
    </cfRule>
  </conditionalFormatting>
  <conditionalFormatting sqref="Q24">
    <cfRule type="cellIs" dxfId="127" priority="2" operator="notBetween">
      <formula>0.77</formula>
      <formula>0.91</formula>
    </cfRule>
  </conditionalFormatting>
  <conditionalFormatting sqref="Q26">
    <cfRule type="cellIs" dxfId="126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0E4D5-3953-4031-998C-827A51D0DB1B}">
  <dimension ref="A1:R40"/>
  <sheetViews>
    <sheetView zoomScale="115" zoomScaleNormal="115" workbookViewId="0">
      <selection activeCell="M2" sqref="M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31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5.25</v>
      </c>
      <c r="C2" s="20">
        <v>5.25</v>
      </c>
      <c r="D2" s="20">
        <v>5.24</v>
      </c>
      <c r="E2" s="20">
        <v>5.19</v>
      </c>
      <c r="F2" s="30">
        <v>5.1100000000000003</v>
      </c>
      <c r="G2" s="23" t="s">
        <v>3</v>
      </c>
      <c r="H2" s="20">
        <v>5.23</v>
      </c>
      <c r="I2" s="20">
        <v>5.22</v>
      </c>
      <c r="J2" s="20">
        <v>5.34</v>
      </c>
      <c r="K2" s="20">
        <v>5.25</v>
      </c>
      <c r="L2" s="30">
        <v>5.13</v>
      </c>
      <c r="M2" s="23" t="s">
        <v>3</v>
      </c>
      <c r="N2" s="20">
        <v>5.3</v>
      </c>
      <c r="O2" s="20">
        <v>5.26</v>
      </c>
      <c r="P2" s="20">
        <v>5.22</v>
      </c>
      <c r="Q2" s="20">
        <v>5.15</v>
      </c>
      <c r="R2" s="30">
        <v>5.14</v>
      </c>
    </row>
    <row r="3" spans="1:18" x14ac:dyDescent="0.35">
      <c r="A3" s="10"/>
      <c r="B3" s="20">
        <v>5.22</v>
      </c>
      <c r="C3" s="11">
        <v>5.21</v>
      </c>
      <c r="D3" s="11">
        <v>5.26</v>
      </c>
      <c r="E3" s="11">
        <v>5.13</v>
      </c>
      <c r="F3" s="29">
        <v>5.18</v>
      </c>
      <c r="G3" s="25"/>
      <c r="H3" s="20">
        <v>5.22</v>
      </c>
      <c r="I3" s="11">
        <v>5.35</v>
      </c>
      <c r="J3" s="11">
        <v>5.26</v>
      </c>
      <c r="K3" s="11">
        <v>5.23</v>
      </c>
      <c r="L3" s="29">
        <v>5.12</v>
      </c>
      <c r="M3" s="25"/>
      <c r="N3" s="20">
        <v>5.27</v>
      </c>
      <c r="O3" s="11">
        <v>5.34</v>
      </c>
      <c r="P3" s="11">
        <v>5.29</v>
      </c>
      <c r="Q3" s="11">
        <v>5.18</v>
      </c>
      <c r="R3" s="29">
        <v>5.2</v>
      </c>
    </row>
    <row r="4" spans="1:18" x14ac:dyDescent="0.35">
      <c r="A4" s="10"/>
      <c r="B4" s="20">
        <v>5.23</v>
      </c>
      <c r="C4" s="11">
        <v>5.3</v>
      </c>
      <c r="D4" s="11">
        <v>5.27</v>
      </c>
      <c r="E4" s="11">
        <v>5.0999999999999996</v>
      </c>
      <c r="F4" s="29">
        <v>5.15</v>
      </c>
      <c r="G4" s="25"/>
      <c r="H4" s="20">
        <v>5.25</v>
      </c>
      <c r="I4" s="11">
        <v>5.37</v>
      </c>
      <c r="J4" s="11">
        <v>5.36</v>
      </c>
      <c r="K4" s="11">
        <v>5.17</v>
      </c>
      <c r="L4" s="29">
        <v>5.13</v>
      </c>
      <c r="M4" s="25"/>
      <c r="N4" s="20">
        <v>5.25</v>
      </c>
      <c r="O4" s="11">
        <v>5.33</v>
      </c>
      <c r="P4" s="11">
        <v>5.33</v>
      </c>
      <c r="Q4" s="11">
        <v>5.1100000000000003</v>
      </c>
      <c r="R4" s="29">
        <v>5.0999999999999996</v>
      </c>
    </row>
    <row r="5" spans="1:18" x14ac:dyDescent="0.35">
      <c r="A5" s="10"/>
      <c r="B5" s="20">
        <v>5.27</v>
      </c>
      <c r="C5" s="11">
        <v>5.29</v>
      </c>
      <c r="D5" s="11">
        <v>5.28</v>
      </c>
      <c r="E5" s="11">
        <v>5.16</v>
      </c>
      <c r="F5" s="29">
        <v>5.15</v>
      </c>
      <c r="G5" s="25"/>
      <c r="H5" s="20">
        <v>5.23</v>
      </c>
      <c r="I5" s="11">
        <v>5.29</v>
      </c>
      <c r="J5" s="11">
        <v>5.33</v>
      </c>
      <c r="K5" s="11">
        <v>5.0999999999999996</v>
      </c>
      <c r="L5" s="29">
        <v>5.1100000000000003</v>
      </c>
      <c r="M5" s="25"/>
      <c r="N5" s="20">
        <v>5.23</v>
      </c>
      <c r="O5" s="11">
        <v>5.25</v>
      </c>
      <c r="P5" s="11">
        <v>5.29</v>
      </c>
      <c r="Q5" s="11">
        <v>5.13</v>
      </c>
      <c r="R5" s="29">
        <v>5.0999999999999996</v>
      </c>
    </row>
    <row r="6" spans="1:18" x14ac:dyDescent="0.35">
      <c r="A6" s="10"/>
      <c r="B6" s="20">
        <v>5.22</v>
      </c>
      <c r="C6" s="11">
        <v>5.21</v>
      </c>
      <c r="D6" s="11">
        <v>5.27</v>
      </c>
      <c r="E6" s="11">
        <v>5.19</v>
      </c>
      <c r="F6" s="29">
        <v>5.08</v>
      </c>
      <c r="G6" s="25"/>
      <c r="H6" s="20">
        <v>5.28</v>
      </c>
      <c r="I6" s="11">
        <v>5.29</v>
      </c>
      <c r="J6" s="11">
        <v>5.19</v>
      </c>
      <c r="K6" s="11">
        <v>5.17</v>
      </c>
      <c r="L6" s="29">
        <v>5.17</v>
      </c>
      <c r="M6" s="25"/>
      <c r="N6" s="20">
        <v>5.0999999999999996</v>
      </c>
      <c r="O6" s="11">
        <v>5.18</v>
      </c>
      <c r="P6" s="11">
        <v>5.22</v>
      </c>
      <c r="Q6" s="11">
        <v>5.14</v>
      </c>
      <c r="R6" s="29">
        <v>5.0599999999999996</v>
      </c>
    </row>
    <row r="7" spans="1:18" x14ac:dyDescent="0.35">
      <c r="A7" s="25" t="s">
        <v>4</v>
      </c>
      <c r="B7" s="11">
        <v>5.32</v>
      </c>
      <c r="C7" s="11">
        <v>5.33</v>
      </c>
      <c r="D7" s="11">
        <v>5.34</v>
      </c>
      <c r="E7" s="11">
        <v>5</v>
      </c>
      <c r="F7" s="29">
        <v>4.92</v>
      </c>
      <c r="G7" s="25" t="s">
        <v>4</v>
      </c>
      <c r="H7" s="11">
        <v>5.27</v>
      </c>
      <c r="I7" s="11">
        <v>5.31</v>
      </c>
      <c r="J7" s="11">
        <v>5.35</v>
      </c>
      <c r="K7" s="11">
        <v>5.08</v>
      </c>
      <c r="L7" s="29">
        <v>4.8499999999999996</v>
      </c>
      <c r="M7" s="25" t="s">
        <v>4</v>
      </c>
      <c r="N7" s="11">
        <v>5.27</v>
      </c>
      <c r="O7" s="11">
        <v>5.32</v>
      </c>
      <c r="P7" s="11">
        <v>5.19</v>
      </c>
      <c r="Q7" s="11">
        <v>4.9000000000000004</v>
      </c>
      <c r="R7" s="29">
        <v>4.8899999999999997</v>
      </c>
    </row>
    <row r="8" spans="1:18" x14ac:dyDescent="0.35">
      <c r="A8" s="31"/>
      <c r="B8" s="11">
        <v>5.34</v>
      </c>
      <c r="C8" s="11">
        <v>5.4</v>
      </c>
      <c r="D8" s="11">
        <v>5.27</v>
      </c>
      <c r="E8" s="11">
        <v>4.99</v>
      </c>
      <c r="F8" s="29">
        <v>4.92</v>
      </c>
      <c r="G8" s="31"/>
      <c r="H8" s="11">
        <v>5.3</v>
      </c>
      <c r="I8" s="11">
        <v>5.32</v>
      </c>
      <c r="J8" s="11">
        <v>5.35</v>
      </c>
      <c r="K8" s="11">
        <v>5</v>
      </c>
      <c r="L8" s="29">
        <v>4.95</v>
      </c>
      <c r="M8" s="31"/>
      <c r="N8" s="11">
        <v>5.34</v>
      </c>
      <c r="O8" s="11">
        <v>5.4</v>
      </c>
      <c r="P8" s="11">
        <v>5.31</v>
      </c>
      <c r="Q8" s="11">
        <v>4.9400000000000004</v>
      </c>
      <c r="R8" s="29">
        <v>4.9000000000000004</v>
      </c>
    </row>
    <row r="9" spans="1:18" x14ac:dyDescent="0.35">
      <c r="A9" s="10"/>
      <c r="B9" s="32">
        <v>5.26</v>
      </c>
      <c r="C9" s="32">
        <v>5.32</v>
      </c>
      <c r="D9" s="32">
        <v>5.28</v>
      </c>
      <c r="E9" s="32">
        <v>5.04</v>
      </c>
      <c r="F9" s="34">
        <v>5.03</v>
      </c>
      <c r="G9" s="23"/>
      <c r="H9" s="32">
        <v>5.3</v>
      </c>
      <c r="I9" s="32">
        <v>5.32</v>
      </c>
      <c r="J9" s="32">
        <v>5.26</v>
      </c>
      <c r="K9" s="32">
        <v>4.92</v>
      </c>
      <c r="L9" s="34">
        <v>4.87</v>
      </c>
      <c r="M9" s="23"/>
      <c r="N9" s="32">
        <v>5.3</v>
      </c>
      <c r="O9" s="32">
        <v>5.35</v>
      </c>
      <c r="P9" s="32">
        <v>5.27</v>
      </c>
      <c r="Q9" s="32">
        <v>5.03</v>
      </c>
      <c r="R9" s="34">
        <v>4.82</v>
      </c>
    </row>
    <row r="10" spans="1:18" x14ac:dyDescent="0.35">
      <c r="A10" s="10"/>
      <c r="B10" s="11">
        <v>5.28</v>
      </c>
      <c r="C10" s="11">
        <v>5.36</v>
      </c>
      <c r="D10" s="11">
        <v>5.33</v>
      </c>
      <c r="E10" s="11">
        <v>5.04</v>
      </c>
      <c r="F10" s="29">
        <v>4.99</v>
      </c>
      <c r="G10" s="25"/>
      <c r="H10" s="11">
        <v>5.32</v>
      </c>
      <c r="I10" s="11">
        <v>5.39</v>
      </c>
      <c r="J10" s="11">
        <v>5.38</v>
      </c>
      <c r="K10" s="11">
        <v>5.01</v>
      </c>
      <c r="L10" s="29">
        <v>4.93</v>
      </c>
      <c r="M10" s="25"/>
      <c r="N10" s="11">
        <v>5.38</v>
      </c>
      <c r="O10" s="11">
        <v>5.35</v>
      </c>
      <c r="P10" s="11">
        <v>5.22</v>
      </c>
      <c r="Q10" s="11">
        <v>4.97</v>
      </c>
      <c r="R10" s="29">
        <v>4.8499999999999996</v>
      </c>
    </row>
    <row r="11" spans="1:18" ht="17.25" thickBot="1" x14ac:dyDescent="0.4">
      <c r="A11" s="12"/>
      <c r="B11" s="21">
        <v>5.19</v>
      </c>
      <c r="C11" s="21">
        <v>5.25</v>
      </c>
      <c r="D11" s="21">
        <v>5.0999999999999996</v>
      </c>
      <c r="E11" s="21">
        <v>4.9000000000000004</v>
      </c>
      <c r="F11" s="26">
        <v>4.91</v>
      </c>
      <c r="G11" s="33"/>
      <c r="H11" s="21">
        <v>5.28</v>
      </c>
      <c r="I11" s="21">
        <v>5.41</v>
      </c>
      <c r="J11" s="21">
        <v>5.26</v>
      </c>
      <c r="K11" s="21">
        <v>4.99</v>
      </c>
      <c r="L11" s="26">
        <v>4.9800000000000004</v>
      </c>
      <c r="M11" s="33"/>
      <c r="N11" s="21">
        <v>5.2</v>
      </c>
      <c r="O11" s="21">
        <v>5.37</v>
      </c>
      <c r="P11" s="21">
        <v>5.24</v>
      </c>
      <c r="Q11" s="21">
        <v>4.95</v>
      </c>
      <c r="R11" s="26">
        <v>4.71</v>
      </c>
    </row>
    <row r="12" spans="1:18" x14ac:dyDescent="0.35">
      <c r="A12" s="13" t="s">
        <v>5</v>
      </c>
      <c r="B12" s="32">
        <v>4.91</v>
      </c>
      <c r="C12" s="22">
        <v>4.96</v>
      </c>
      <c r="D12" s="22">
        <v>4.91</v>
      </c>
      <c r="E12" s="22">
        <v>4.78</v>
      </c>
      <c r="F12" s="27">
        <v>4.78</v>
      </c>
      <c r="G12" s="23" t="s">
        <v>6</v>
      </c>
      <c r="H12" s="22">
        <v>3.97</v>
      </c>
      <c r="I12" s="22">
        <v>3.96</v>
      </c>
      <c r="J12" s="22">
        <v>3.93</v>
      </c>
      <c r="K12" s="22">
        <v>3.91</v>
      </c>
      <c r="L12" s="27">
        <v>3.81</v>
      </c>
      <c r="M12" s="23" t="s">
        <v>6</v>
      </c>
      <c r="N12" s="22">
        <v>3.47</v>
      </c>
      <c r="O12" s="22">
        <v>3.49</v>
      </c>
      <c r="P12" s="22">
        <v>3.4</v>
      </c>
      <c r="Q12" s="22">
        <v>3.36</v>
      </c>
      <c r="R12" s="27">
        <v>3.35</v>
      </c>
    </row>
    <row r="13" spans="1:18" x14ac:dyDescent="0.35">
      <c r="A13" s="14"/>
      <c r="B13" s="24">
        <v>4.95</v>
      </c>
      <c r="C13" s="24">
        <v>4.9000000000000004</v>
      </c>
      <c r="D13" s="24">
        <v>4.93</v>
      </c>
      <c r="E13" s="24">
        <v>4.78</v>
      </c>
      <c r="F13" s="28">
        <v>4.8600000000000003</v>
      </c>
      <c r="G13" s="25"/>
      <c r="H13" s="24">
        <v>3.93</v>
      </c>
      <c r="I13" s="24">
        <v>4</v>
      </c>
      <c r="J13" s="24">
        <v>4</v>
      </c>
      <c r="K13" s="24">
        <v>3.86</v>
      </c>
      <c r="L13" s="28">
        <v>3.78</v>
      </c>
      <c r="M13" s="25"/>
      <c r="N13" s="24">
        <v>3.41</v>
      </c>
      <c r="O13" s="24">
        <v>3.5</v>
      </c>
      <c r="P13" s="24">
        <v>3.45</v>
      </c>
      <c r="Q13" s="24">
        <v>3.39</v>
      </c>
      <c r="R13" s="28">
        <v>3.43</v>
      </c>
    </row>
    <row r="14" spans="1:18" x14ac:dyDescent="0.35">
      <c r="A14" s="14"/>
      <c r="B14" s="24">
        <v>4.91</v>
      </c>
      <c r="C14" s="24">
        <v>4.9800000000000004</v>
      </c>
      <c r="D14" s="24">
        <v>4.9400000000000004</v>
      </c>
      <c r="E14" s="24">
        <v>4.8099999999999996</v>
      </c>
      <c r="F14" s="28">
        <v>4.8499999999999996</v>
      </c>
      <c r="G14" s="25"/>
      <c r="H14" s="24">
        <v>3.88</v>
      </c>
      <c r="I14" s="24">
        <v>3.98</v>
      </c>
      <c r="J14" s="24">
        <v>3.96</v>
      </c>
      <c r="K14" s="24">
        <v>3.79</v>
      </c>
      <c r="L14" s="28">
        <v>3.85</v>
      </c>
      <c r="M14" s="25"/>
      <c r="N14" s="24">
        <v>3.48</v>
      </c>
      <c r="O14" s="24">
        <v>3.48</v>
      </c>
      <c r="P14" s="24">
        <v>3.5</v>
      </c>
      <c r="Q14" s="24">
        <v>3.34</v>
      </c>
      <c r="R14" s="28">
        <v>3.38</v>
      </c>
    </row>
    <row r="15" spans="1:18" x14ac:dyDescent="0.35">
      <c r="A15" s="14"/>
      <c r="B15" s="24">
        <v>4.97</v>
      </c>
      <c r="C15" s="24">
        <v>5</v>
      </c>
      <c r="D15" s="24">
        <v>4.93</v>
      </c>
      <c r="E15" s="24">
        <v>4.83</v>
      </c>
      <c r="F15" s="28">
        <v>4.8099999999999996</v>
      </c>
      <c r="G15" s="25"/>
      <c r="H15" s="24">
        <v>4.0199999999999996</v>
      </c>
      <c r="I15" s="24">
        <v>3.94</v>
      </c>
      <c r="J15" s="24">
        <v>4.01</v>
      </c>
      <c r="K15" s="24">
        <v>3.8</v>
      </c>
      <c r="L15" s="28">
        <v>3.81</v>
      </c>
      <c r="M15" s="25"/>
      <c r="N15" s="24">
        <v>3.45</v>
      </c>
      <c r="O15" s="24">
        <v>3.5</v>
      </c>
      <c r="P15" s="24">
        <v>3.42</v>
      </c>
      <c r="Q15" s="24">
        <v>3.27</v>
      </c>
      <c r="R15" s="28">
        <v>3.33</v>
      </c>
    </row>
    <row r="16" spans="1:18" x14ac:dyDescent="0.35">
      <c r="A16" s="14"/>
      <c r="B16" s="24">
        <v>4.88</v>
      </c>
      <c r="C16" s="24">
        <v>4.87</v>
      </c>
      <c r="D16" s="24">
        <v>4.87</v>
      </c>
      <c r="E16" s="24">
        <v>4.7699999999999996</v>
      </c>
      <c r="F16" s="28">
        <v>4.7</v>
      </c>
      <c r="G16" s="25"/>
      <c r="H16" s="24">
        <v>3.99</v>
      </c>
      <c r="I16" s="24">
        <v>3.95</v>
      </c>
      <c r="J16" s="24">
        <v>3.91</v>
      </c>
      <c r="K16" s="24">
        <v>3.84</v>
      </c>
      <c r="L16" s="28">
        <v>3.87</v>
      </c>
      <c r="M16" s="25"/>
      <c r="N16" s="24">
        <v>3.32</v>
      </c>
      <c r="O16" s="24">
        <v>3.43</v>
      </c>
      <c r="P16" s="24">
        <v>3.4</v>
      </c>
      <c r="Q16" s="24">
        <v>3.22</v>
      </c>
      <c r="R16" s="28">
        <v>3.26</v>
      </c>
    </row>
    <row r="17" spans="1:18" x14ac:dyDescent="0.35">
      <c r="A17" s="14" t="s">
        <v>7</v>
      </c>
      <c r="B17" s="24">
        <v>5.04</v>
      </c>
      <c r="C17" s="24">
        <v>5.0599999999999996</v>
      </c>
      <c r="D17" s="24">
        <v>5.04</v>
      </c>
      <c r="E17" s="24">
        <v>4.71</v>
      </c>
      <c r="F17" s="28">
        <v>4.66</v>
      </c>
      <c r="G17" s="25" t="s">
        <v>8</v>
      </c>
      <c r="H17" s="24">
        <v>4.28</v>
      </c>
      <c r="I17" s="24">
        <v>4.3099999999999996</v>
      </c>
      <c r="J17" s="24">
        <v>4.3099999999999996</v>
      </c>
      <c r="K17" s="24">
        <v>4.07</v>
      </c>
      <c r="L17" s="28">
        <v>3.82</v>
      </c>
      <c r="M17" s="25" t="s">
        <v>8</v>
      </c>
      <c r="N17" s="24">
        <v>3.76</v>
      </c>
      <c r="O17" s="24">
        <v>3.78</v>
      </c>
      <c r="P17" s="24">
        <v>3.64</v>
      </c>
      <c r="Q17" s="24">
        <v>3.36</v>
      </c>
      <c r="R17" s="28">
        <v>3.32</v>
      </c>
    </row>
    <row r="18" spans="1:18" x14ac:dyDescent="0.35">
      <c r="A18" s="14"/>
      <c r="B18" s="24">
        <v>5.0599999999999996</v>
      </c>
      <c r="C18" s="24">
        <v>5.1100000000000003</v>
      </c>
      <c r="D18" s="24">
        <v>4.97</v>
      </c>
      <c r="E18" s="24">
        <v>4.7</v>
      </c>
      <c r="F18" s="28">
        <v>4.6399999999999997</v>
      </c>
      <c r="G18" s="25"/>
      <c r="H18" s="24">
        <v>4.28</v>
      </c>
      <c r="I18" s="24">
        <v>4.3600000000000003</v>
      </c>
      <c r="J18" s="24">
        <v>4.32</v>
      </c>
      <c r="K18" s="24">
        <v>4.03</v>
      </c>
      <c r="L18" s="28">
        <v>4</v>
      </c>
      <c r="M18" s="25"/>
      <c r="N18" s="24">
        <v>3.83</v>
      </c>
      <c r="O18" s="24">
        <v>3.72</v>
      </c>
      <c r="P18" s="24">
        <v>3.63</v>
      </c>
      <c r="Q18" s="24">
        <v>3.34</v>
      </c>
      <c r="R18" s="28">
        <v>3.31</v>
      </c>
    </row>
    <row r="19" spans="1:18" x14ac:dyDescent="0.35">
      <c r="A19" s="14"/>
      <c r="B19" s="24">
        <v>4.9400000000000004</v>
      </c>
      <c r="C19" s="24">
        <v>4.9800000000000004</v>
      </c>
      <c r="D19" s="24">
        <v>4.9400000000000004</v>
      </c>
      <c r="E19" s="24">
        <v>4.66</v>
      </c>
      <c r="F19" s="28">
        <v>4.66</v>
      </c>
      <c r="G19" s="25"/>
      <c r="H19" s="24">
        <v>4.32</v>
      </c>
      <c r="I19" s="24">
        <v>4.3600000000000003</v>
      </c>
      <c r="J19" s="24">
        <v>4.22</v>
      </c>
      <c r="K19" s="24">
        <v>3.99</v>
      </c>
      <c r="L19" s="28">
        <v>3.94</v>
      </c>
      <c r="M19" s="25"/>
      <c r="N19" s="24">
        <v>3.71</v>
      </c>
      <c r="O19" s="24">
        <v>3.6</v>
      </c>
      <c r="P19" s="24">
        <v>3.57</v>
      </c>
      <c r="Q19" s="24">
        <v>3.3</v>
      </c>
      <c r="R19" s="28">
        <v>3.24</v>
      </c>
    </row>
    <row r="20" spans="1:18" x14ac:dyDescent="0.35">
      <c r="A20" s="14"/>
      <c r="B20" s="24">
        <v>4.87</v>
      </c>
      <c r="C20" s="24">
        <v>5.0199999999999996</v>
      </c>
      <c r="D20" s="24">
        <v>4.96</v>
      </c>
      <c r="E20" s="24">
        <v>4.76</v>
      </c>
      <c r="F20" s="28">
        <v>4.66</v>
      </c>
      <c r="G20" s="25"/>
      <c r="H20" s="24">
        <v>4.34</v>
      </c>
      <c r="I20" s="24">
        <v>4.3600000000000003</v>
      </c>
      <c r="J20" s="24">
        <v>4.3099999999999996</v>
      </c>
      <c r="K20" s="24">
        <v>4.0199999999999996</v>
      </c>
      <c r="L20" s="28">
        <v>3.9</v>
      </c>
      <c r="M20" s="25"/>
      <c r="N20" s="24">
        <v>3.97</v>
      </c>
      <c r="O20" s="24">
        <v>3.78</v>
      </c>
      <c r="P20" s="24">
        <v>3.67</v>
      </c>
      <c r="Q20" s="24">
        <v>3.3</v>
      </c>
      <c r="R20" s="28">
        <v>3.24</v>
      </c>
    </row>
    <row r="21" spans="1:18" x14ac:dyDescent="0.35">
      <c r="A21" s="14"/>
      <c r="B21" s="24">
        <v>4.8600000000000003</v>
      </c>
      <c r="C21" s="24">
        <v>5.0199999999999996</v>
      </c>
      <c r="D21" s="24">
        <v>4.84</v>
      </c>
      <c r="E21" s="24">
        <v>4.57</v>
      </c>
      <c r="F21" s="28">
        <v>4.6100000000000003</v>
      </c>
      <c r="G21" s="25"/>
      <c r="H21" s="24">
        <v>4.34</v>
      </c>
      <c r="I21" s="24">
        <v>4.4400000000000004</v>
      </c>
      <c r="J21" s="24">
        <v>4.28</v>
      </c>
      <c r="K21" s="24">
        <v>3.99</v>
      </c>
      <c r="L21" s="28">
        <v>3.93</v>
      </c>
      <c r="M21" s="25"/>
      <c r="N21" s="24">
        <v>3.73</v>
      </c>
      <c r="O21" s="24">
        <v>3.73</v>
      </c>
      <c r="P21" s="24">
        <v>3.6</v>
      </c>
      <c r="Q21" s="24">
        <v>3.34</v>
      </c>
      <c r="R21" s="28">
        <v>3.24</v>
      </c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0.32199999999999918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1.1583999999999968</v>
      </c>
      <c r="L24" s="193"/>
      <c r="M24" s="17" t="s">
        <v>13</v>
      </c>
      <c r="N24" s="17" t="s">
        <v>14</v>
      </c>
      <c r="O24" s="194" t="s">
        <v>16</v>
      </c>
      <c r="P24" s="194"/>
      <c r="Q24" s="193">
        <f>AVERAGE(N2:R11)-AVERAGE(N12:R21)</f>
        <v>1.6979999999999995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1.5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0.56143589743589606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0.83423868312756966</v>
      </c>
      <c r="L26" s="198"/>
      <c r="M26" s="17" t="s">
        <v>19</v>
      </c>
      <c r="N26" s="17" t="s">
        <v>20</v>
      </c>
      <c r="O26" s="197" t="s">
        <v>22</v>
      </c>
      <c r="P26" s="197"/>
      <c r="Q26" s="198">
        <f>(Q24/(1.944/Q25))</f>
        <v>1.3101851851851847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125" priority="5" operator="notBetween">
      <formula>0.2</formula>
      <formula>0.404</formula>
    </cfRule>
  </conditionalFormatting>
  <conditionalFormatting sqref="E26">
    <cfRule type="cellIs" dxfId="124" priority="6" operator="notBetween">
      <formula>0.38</formula>
      <formula>0.72</formula>
    </cfRule>
  </conditionalFormatting>
  <conditionalFormatting sqref="K24">
    <cfRule type="cellIs" dxfId="123" priority="4" operator="notBetween">
      <formula>0.77</formula>
      <formula>0.91</formula>
    </cfRule>
  </conditionalFormatting>
  <conditionalFormatting sqref="K26">
    <cfRule type="cellIs" dxfId="122" priority="3" operator="notBetween">
      <formula>0.68</formula>
      <formula>0.82</formula>
    </cfRule>
  </conditionalFormatting>
  <conditionalFormatting sqref="Q24">
    <cfRule type="cellIs" dxfId="121" priority="2" operator="notBetween">
      <formula>0.77</formula>
      <formula>0.91</formula>
    </cfRule>
  </conditionalFormatting>
  <conditionalFormatting sqref="Q26">
    <cfRule type="cellIs" dxfId="120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3B4D-61A5-480B-8726-FF378796E1FB}">
  <dimension ref="A1:R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5.31</v>
      </c>
      <c r="C2" s="20">
        <v>5.25</v>
      </c>
      <c r="D2" s="20">
        <v>5.25</v>
      </c>
      <c r="E2" s="20">
        <v>5.17</v>
      </c>
      <c r="F2" s="30">
        <v>5.23</v>
      </c>
      <c r="G2" s="23" t="s">
        <v>3</v>
      </c>
      <c r="H2" s="20">
        <v>5.2</v>
      </c>
      <c r="I2" s="20">
        <v>5.23</v>
      </c>
      <c r="J2" s="20">
        <v>5.27</v>
      </c>
      <c r="K2" s="20">
        <v>5.1100000000000003</v>
      </c>
      <c r="L2" s="30">
        <v>5.03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5.2</v>
      </c>
      <c r="C3" s="11">
        <v>5.36</v>
      </c>
      <c r="D3" s="11">
        <v>5.34</v>
      </c>
      <c r="E3" s="11">
        <v>5.22</v>
      </c>
      <c r="F3" s="29">
        <v>5.22</v>
      </c>
      <c r="G3" s="25"/>
      <c r="H3" s="20">
        <v>5.18</v>
      </c>
      <c r="I3" s="11">
        <v>5.29</v>
      </c>
      <c r="J3" s="11">
        <v>5.32</v>
      </c>
      <c r="K3" s="11">
        <v>5.08</v>
      </c>
      <c r="L3" s="29">
        <v>5.17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5.35</v>
      </c>
      <c r="C4" s="11">
        <v>5.37</v>
      </c>
      <c r="D4" s="11">
        <v>5.26</v>
      </c>
      <c r="E4" s="11">
        <v>5.1100000000000003</v>
      </c>
      <c r="F4" s="29">
        <v>5.1100000000000003</v>
      </c>
      <c r="G4" s="25"/>
      <c r="H4" s="20">
        <v>5.25</v>
      </c>
      <c r="I4" s="11">
        <v>5.31</v>
      </c>
      <c r="J4" s="11">
        <v>5.3</v>
      </c>
      <c r="K4" s="11">
        <v>5.09</v>
      </c>
      <c r="L4" s="29">
        <v>5.05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5.23</v>
      </c>
      <c r="C5" s="11">
        <v>5.35</v>
      </c>
      <c r="D5" s="11">
        <v>5.26</v>
      </c>
      <c r="E5" s="11">
        <v>5.15</v>
      </c>
      <c r="F5" s="29">
        <v>5.22</v>
      </c>
      <c r="G5" s="25"/>
      <c r="H5" s="20">
        <v>5.26</v>
      </c>
      <c r="I5" s="11">
        <v>5.24</v>
      </c>
      <c r="J5" s="11">
        <v>5.23</v>
      </c>
      <c r="K5" s="11">
        <v>5.18</v>
      </c>
      <c r="L5" s="29">
        <v>5.19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5.23</v>
      </c>
      <c r="C6" s="11">
        <v>5.25</v>
      </c>
      <c r="D6" s="11">
        <v>5.29</v>
      </c>
      <c r="E6" s="11">
        <v>5.2</v>
      </c>
      <c r="F6" s="29">
        <v>5.14</v>
      </c>
      <c r="G6" s="25"/>
      <c r="H6" s="20">
        <v>5.16</v>
      </c>
      <c r="I6" s="11">
        <v>5.21</v>
      </c>
      <c r="J6" s="11">
        <v>5.23</v>
      </c>
      <c r="K6" s="11">
        <v>5.1100000000000003</v>
      </c>
      <c r="L6" s="29">
        <v>5.1100000000000003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5.22</v>
      </c>
      <c r="C7" s="11">
        <v>5.36</v>
      </c>
      <c r="D7" s="11">
        <v>5.29</v>
      </c>
      <c r="E7" s="11">
        <v>5</v>
      </c>
      <c r="F7" s="29">
        <v>4.92</v>
      </c>
      <c r="G7" s="25" t="s">
        <v>4</v>
      </c>
      <c r="H7" s="11">
        <v>5.38</v>
      </c>
      <c r="I7" s="11">
        <v>5.42</v>
      </c>
      <c r="J7" s="11">
        <v>5.36</v>
      </c>
      <c r="K7" s="11">
        <v>5.0999999999999996</v>
      </c>
      <c r="L7" s="29">
        <v>4.91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5.31</v>
      </c>
      <c r="C8" s="11">
        <v>5.34</v>
      </c>
      <c r="D8" s="11">
        <v>5.31</v>
      </c>
      <c r="E8" s="11">
        <v>5.0199999999999996</v>
      </c>
      <c r="F8" s="29">
        <v>4.8899999999999997</v>
      </c>
      <c r="G8" s="31"/>
      <c r="H8" s="11">
        <v>5.37</v>
      </c>
      <c r="I8" s="11">
        <v>5.35</v>
      </c>
      <c r="J8" s="11">
        <v>5.48</v>
      </c>
      <c r="K8" s="11">
        <v>5.05</v>
      </c>
      <c r="L8" s="29">
        <v>4.92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5.29</v>
      </c>
      <c r="C9" s="32">
        <v>5.33</v>
      </c>
      <c r="D9" s="32">
        <v>5.22</v>
      </c>
      <c r="E9" s="32">
        <v>5.1100000000000003</v>
      </c>
      <c r="F9" s="34">
        <v>4.8899999999999997</v>
      </c>
      <c r="G9" s="23"/>
      <c r="H9" s="32">
        <v>5.37</v>
      </c>
      <c r="I9" s="32">
        <v>5.42</v>
      </c>
      <c r="J9" s="32">
        <v>5.34</v>
      </c>
      <c r="K9" s="32">
        <v>5.1100000000000003</v>
      </c>
      <c r="L9" s="34">
        <v>4.97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5.25</v>
      </c>
      <c r="C10" s="11">
        <v>5.34</v>
      </c>
      <c r="D10" s="11">
        <v>5.33</v>
      </c>
      <c r="E10" s="11">
        <v>4.99</v>
      </c>
      <c r="F10" s="29">
        <v>4.97</v>
      </c>
      <c r="G10" s="25"/>
      <c r="H10" s="11">
        <v>5.2</v>
      </c>
      <c r="I10" s="11">
        <v>5.34</v>
      </c>
      <c r="J10" s="11">
        <v>5.34</v>
      </c>
      <c r="K10" s="11">
        <v>5.05</v>
      </c>
      <c r="L10" s="29">
        <v>4.95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5.26</v>
      </c>
      <c r="C11" s="21">
        <v>5.37</v>
      </c>
      <c r="D11" s="21">
        <v>5.47</v>
      </c>
      <c r="E11" s="21">
        <v>4.9800000000000004</v>
      </c>
      <c r="F11" s="26">
        <v>4.9800000000000004</v>
      </c>
      <c r="G11" s="33"/>
      <c r="H11" s="21">
        <v>5.24</v>
      </c>
      <c r="I11" s="21">
        <v>5.3</v>
      </c>
      <c r="J11" s="21">
        <v>5.42</v>
      </c>
      <c r="K11" s="21">
        <v>5.07</v>
      </c>
      <c r="L11" s="26">
        <v>4.83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4.95</v>
      </c>
      <c r="C12" s="22">
        <v>4.9800000000000004</v>
      </c>
      <c r="D12" s="22">
        <v>4.99</v>
      </c>
      <c r="E12" s="22">
        <v>4.93</v>
      </c>
      <c r="F12" s="27">
        <v>4.92</v>
      </c>
      <c r="G12" s="23" t="s">
        <v>6</v>
      </c>
      <c r="H12" s="22">
        <v>3.86</v>
      </c>
      <c r="I12" s="22">
        <v>3.9</v>
      </c>
      <c r="J12" s="22">
        <v>3.84</v>
      </c>
      <c r="K12" s="22">
        <v>3.77</v>
      </c>
      <c r="L12" s="27">
        <v>3.67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4.95</v>
      </c>
      <c r="C13" s="24">
        <v>5.07</v>
      </c>
      <c r="D13" s="24">
        <v>5.0199999999999996</v>
      </c>
      <c r="E13" s="24">
        <v>4.9000000000000004</v>
      </c>
      <c r="F13" s="28">
        <v>4.96</v>
      </c>
      <c r="G13" s="25"/>
      <c r="H13" s="24">
        <v>3.81</v>
      </c>
      <c r="I13" s="24">
        <v>3.94</v>
      </c>
      <c r="J13" s="24">
        <v>3.87</v>
      </c>
      <c r="K13" s="24">
        <v>3.66</v>
      </c>
      <c r="L13" s="28">
        <v>3.76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5</v>
      </c>
      <c r="C14" s="24">
        <v>5.13</v>
      </c>
      <c r="D14" s="24">
        <v>4.96</v>
      </c>
      <c r="E14" s="24">
        <v>4.84</v>
      </c>
      <c r="F14" s="28">
        <v>4.82</v>
      </c>
      <c r="G14" s="25"/>
      <c r="H14" s="24">
        <v>3.92</v>
      </c>
      <c r="I14" s="24">
        <v>3.86</v>
      </c>
      <c r="J14" s="24">
        <v>3.79</v>
      </c>
      <c r="K14" s="24">
        <v>3.65</v>
      </c>
      <c r="L14" s="28">
        <v>3.66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4.9800000000000004</v>
      </c>
      <c r="C15" s="24">
        <v>5.0999999999999996</v>
      </c>
      <c r="D15" s="24">
        <v>5</v>
      </c>
      <c r="E15" s="24">
        <v>4.8499999999999996</v>
      </c>
      <c r="F15" s="28">
        <v>4.93</v>
      </c>
      <c r="G15" s="25"/>
      <c r="H15" s="24">
        <v>3.91</v>
      </c>
      <c r="I15" s="24">
        <v>3.83</v>
      </c>
      <c r="J15" s="24">
        <v>3.76</v>
      </c>
      <c r="K15" s="24">
        <v>3.73</v>
      </c>
      <c r="L15" s="28">
        <v>3.76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4.92</v>
      </c>
      <c r="C16" s="24">
        <v>4.99</v>
      </c>
      <c r="D16" s="24">
        <v>4.95</v>
      </c>
      <c r="E16" s="24">
        <v>4.83</v>
      </c>
      <c r="F16" s="28">
        <v>4.82</v>
      </c>
      <c r="G16" s="25"/>
      <c r="H16" s="24">
        <v>3.74</v>
      </c>
      <c r="I16" s="24">
        <v>3.8</v>
      </c>
      <c r="J16" s="24">
        <v>3.77</v>
      </c>
      <c r="K16" s="24">
        <v>3.67</v>
      </c>
      <c r="L16" s="28">
        <v>3.66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4.92</v>
      </c>
      <c r="C17" s="24">
        <v>5.0599999999999996</v>
      </c>
      <c r="D17" s="24">
        <v>5.03</v>
      </c>
      <c r="E17" s="24">
        <v>4.6900000000000004</v>
      </c>
      <c r="F17" s="28">
        <v>4.57</v>
      </c>
      <c r="G17" s="25" t="s">
        <v>8</v>
      </c>
      <c r="H17" s="24">
        <v>4.28</v>
      </c>
      <c r="I17" s="24">
        <v>4.32</v>
      </c>
      <c r="J17" s="24">
        <v>4.26</v>
      </c>
      <c r="K17" s="24">
        <v>4.04</v>
      </c>
      <c r="L17" s="28">
        <v>3.85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4.97</v>
      </c>
      <c r="C18" s="24">
        <v>5.04</v>
      </c>
      <c r="D18" s="24">
        <v>5.1100000000000003</v>
      </c>
      <c r="E18" s="24">
        <v>4.7300000000000004</v>
      </c>
      <c r="F18" s="28">
        <v>4.5999999999999996</v>
      </c>
      <c r="G18" s="25"/>
      <c r="H18" s="24">
        <v>4.28</v>
      </c>
      <c r="I18" s="24">
        <v>4.33</v>
      </c>
      <c r="J18" s="24">
        <v>4.32</v>
      </c>
      <c r="K18" s="24">
        <v>4.01</v>
      </c>
      <c r="L18" s="28">
        <v>3.86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4.97</v>
      </c>
      <c r="C19" s="24">
        <v>4.96</v>
      </c>
      <c r="D19" s="24">
        <v>4.97</v>
      </c>
      <c r="E19" s="24">
        <v>4.79</v>
      </c>
      <c r="F19" s="28">
        <v>4.5999999999999996</v>
      </c>
      <c r="G19" s="25"/>
      <c r="H19" s="24">
        <v>4.32</v>
      </c>
      <c r="I19" s="24">
        <v>4.33</v>
      </c>
      <c r="J19" s="24">
        <v>4.24</v>
      </c>
      <c r="K19" s="24">
        <v>4.07</v>
      </c>
      <c r="L19" s="28">
        <v>3.86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4.96</v>
      </c>
      <c r="C20" s="24">
        <v>5.08</v>
      </c>
      <c r="D20" s="24">
        <v>5.04</v>
      </c>
      <c r="E20" s="24">
        <v>4.76</v>
      </c>
      <c r="F20" s="28">
        <v>4.68</v>
      </c>
      <c r="G20" s="25"/>
      <c r="H20" s="24">
        <v>4.21</v>
      </c>
      <c r="I20" s="24">
        <v>4.24</v>
      </c>
      <c r="J20" s="24">
        <v>4.2</v>
      </c>
      <c r="K20" s="24">
        <v>4</v>
      </c>
      <c r="L20" s="28">
        <v>3.82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4.8899999999999997</v>
      </c>
      <c r="C21" s="24">
        <v>5.0199999999999996</v>
      </c>
      <c r="D21" s="24">
        <v>5.0999999999999996</v>
      </c>
      <c r="E21" s="24">
        <v>4.72</v>
      </c>
      <c r="F21" s="28">
        <v>4.67</v>
      </c>
      <c r="G21" s="25"/>
      <c r="H21" s="24">
        <v>4.2300000000000004</v>
      </c>
      <c r="I21" s="24">
        <v>4.25</v>
      </c>
      <c r="J21" s="24">
        <v>4.2699999999999996</v>
      </c>
      <c r="K21" s="24">
        <v>4.03</v>
      </c>
      <c r="L21" s="28">
        <v>3.87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0.29580000000000251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1.2401999999999989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0.51575384615385056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0.89314814814814736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119" priority="5" operator="notBetween">
      <formula>0.2</formula>
      <formula>0.404</formula>
    </cfRule>
  </conditionalFormatting>
  <conditionalFormatting sqref="E26">
    <cfRule type="cellIs" dxfId="118" priority="6" operator="notBetween">
      <formula>0.38</formula>
      <formula>0.72</formula>
    </cfRule>
  </conditionalFormatting>
  <conditionalFormatting sqref="K24">
    <cfRule type="cellIs" dxfId="117" priority="4" operator="notBetween">
      <formula>0.77</formula>
      <formula>0.91</formula>
    </cfRule>
  </conditionalFormatting>
  <conditionalFormatting sqref="K26">
    <cfRule type="cellIs" dxfId="116" priority="3" operator="notBetween">
      <formula>0.68</formula>
      <formula>0.82</formula>
    </cfRule>
  </conditionalFormatting>
  <conditionalFormatting sqref="Q24">
    <cfRule type="cellIs" dxfId="115" priority="2" operator="notBetween">
      <formula>0.77</formula>
      <formula>0.91</formula>
    </cfRule>
  </conditionalFormatting>
  <conditionalFormatting sqref="Q26">
    <cfRule type="cellIs" dxfId="114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9476-9B3F-434E-ADFE-44EB38203801}">
  <dimension ref="A1:R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5.28</v>
      </c>
      <c r="C2" s="20">
        <v>5.35</v>
      </c>
      <c r="D2" s="20">
        <v>5.24</v>
      </c>
      <c r="E2" s="20">
        <v>4.82</v>
      </c>
      <c r="F2" s="30">
        <v>4.97</v>
      </c>
      <c r="G2" s="23" t="s">
        <v>3</v>
      </c>
      <c r="H2" s="20">
        <v>5.2</v>
      </c>
      <c r="I2" s="20">
        <v>5.22</v>
      </c>
      <c r="J2" s="20">
        <v>5.18</v>
      </c>
      <c r="K2" s="20">
        <v>4.84</v>
      </c>
      <c r="L2" s="30">
        <v>4.8499999999999996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5.2</v>
      </c>
      <c r="C3" s="11">
        <v>5.34</v>
      </c>
      <c r="D3" s="11">
        <v>5.3</v>
      </c>
      <c r="E3" s="11">
        <v>4.9000000000000004</v>
      </c>
      <c r="F3" s="29">
        <v>4.91</v>
      </c>
      <c r="G3" s="25"/>
      <c r="H3" s="20">
        <v>5.19</v>
      </c>
      <c r="I3" s="11">
        <v>5.18</v>
      </c>
      <c r="J3" s="11">
        <v>5.12</v>
      </c>
      <c r="K3" s="11">
        <v>4.8899999999999997</v>
      </c>
      <c r="L3" s="29">
        <v>4.87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5.33</v>
      </c>
      <c r="C4" s="11">
        <v>5.36</v>
      </c>
      <c r="D4" s="11">
        <v>5.3</v>
      </c>
      <c r="E4" s="11">
        <v>4.96</v>
      </c>
      <c r="F4" s="29">
        <v>4.8600000000000003</v>
      </c>
      <c r="G4" s="25"/>
      <c r="H4" s="20">
        <v>5.33</v>
      </c>
      <c r="I4" s="11">
        <v>5.29</v>
      </c>
      <c r="J4" s="11">
        <v>5.22</v>
      </c>
      <c r="K4" s="11">
        <v>4.9400000000000004</v>
      </c>
      <c r="L4" s="29">
        <v>4.8899999999999997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5.21</v>
      </c>
      <c r="C5" s="11">
        <v>5.25</v>
      </c>
      <c r="D5" s="11">
        <v>5.28</v>
      </c>
      <c r="E5" s="11">
        <v>5.03</v>
      </c>
      <c r="F5" s="29">
        <v>4.91</v>
      </c>
      <c r="G5" s="25"/>
      <c r="H5" s="20">
        <v>5.23</v>
      </c>
      <c r="I5" s="11">
        <v>5.27</v>
      </c>
      <c r="J5" s="11">
        <v>5.22</v>
      </c>
      <c r="K5" s="11">
        <v>4.92</v>
      </c>
      <c r="L5" s="29">
        <v>4.75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5.22</v>
      </c>
      <c r="C6" s="11">
        <v>5.25</v>
      </c>
      <c r="D6" s="11">
        <v>5.14</v>
      </c>
      <c r="E6" s="11">
        <v>5.03</v>
      </c>
      <c r="F6" s="29">
        <v>4.8600000000000003</v>
      </c>
      <c r="G6" s="25"/>
      <c r="H6" s="20">
        <v>5.28</v>
      </c>
      <c r="I6" s="11">
        <v>5.33</v>
      </c>
      <c r="J6" s="11">
        <v>5.27</v>
      </c>
      <c r="K6" s="11">
        <v>4.9000000000000004</v>
      </c>
      <c r="L6" s="29">
        <v>4.8499999999999996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5.17</v>
      </c>
      <c r="C7" s="11">
        <v>5.3</v>
      </c>
      <c r="D7" s="11">
        <v>5.24</v>
      </c>
      <c r="E7" s="11">
        <v>5.18</v>
      </c>
      <c r="F7" s="29">
        <v>5.08</v>
      </c>
      <c r="G7" s="25" t="s">
        <v>4</v>
      </c>
      <c r="H7" s="11">
        <v>5.0999999999999996</v>
      </c>
      <c r="I7" s="11">
        <v>5.21</v>
      </c>
      <c r="J7" s="11">
        <v>5.23</v>
      </c>
      <c r="K7" s="11">
        <v>5.12</v>
      </c>
      <c r="L7" s="29">
        <v>5.16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5.19</v>
      </c>
      <c r="C8" s="11">
        <v>5.31</v>
      </c>
      <c r="D8" s="11">
        <v>5.27</v>
      </c>
      <c r="E8" s="11">
        <v>5.15</v>
      </c>
      <c r="F8" s="29">
        <v>5.1100000000000003</v>
      </c>
      <c r="G8" s="31"/>
      <c r="H8" s="11">
        <v>5.2</v>
      </c>
      <c r="I8" s="11">
        <v>5.2</v>
      </c>
      <c r="J8" s="11">
        <v>5.28</v>
      </c>
      <c r="K8" s="11">
        <v>5.07</v>
      </c>
      <c r="L8" s="29">
        <v>5.07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5.22</v>
      </c>
      <c r="C9" s="32">
        <v>5.33</v>
      </c>
      <c r="D9" s="32">
        <v>5.33</v>
      </c>
      <c r="E9" s="32">
        <v>5.12</v>
      </c>
      <c r="F9" s="34">
        <v>5.09</v>
      </c>
      <c r="G9" s="23"/>
      <c r="H9" s="32">
        <v>5.12</v>
      </c>
      <c r="I9" s="32">
        <v>5.19</v>
      </c>
      <c r="J9" s="32">
        <v>5.23</v>
      </c>
      <c r="K9" s="32">
        <v>5.1100000000000003</v>
      </c>
      <c r="L9" s="34">
        <v>5.1100000000000003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5.17</v>
      </c>
      <c r="C10" s="11">
        <v>5.25</v>
      </c>
      <c r="D10" s="11">
        <v>5.19</v>
      </c>
      <c r="E10" s="11">
        <v>5.0999999999999996</v>
      </c>
      <c r="F10" s="29">
        <v>5.04</v>
      </c>
      <c r="G10" s="25"/>
      <c r="H10" s="11">
        <v>5.2</v>
      </c>
      <c r="I10" s="11">
        <v>5.27</v>
      </c>
      <c r="J10" s="11">
        <v>5.26</v>
      </c>
      <c r="K10" s="11">
        <v>5.16</v>
      </c>
      <c r="L10" s="29">
        <v>5.08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5.13</v>
      </c>
      <c r="C11" s="21">
        <v>5.26</v>
      </c>
      <c r="D11" s="21">
        <v>5.33</v>
      </c>
      <c r="E11" s="21">
        <v>5.07</v>
      </c>
      <c r="F11" s="26">
        <v>5.04</v>
      </c>
      <c r="G11" s="33"/>
      <c r="H11" s="21">
        <v>5.2</v>
      </c>
      <c r="I11" s="21">
        <v>5.14</v>
      </c>
      <c r="J11" s="21">
        <v>5.19</v>
      </c>
      <c r="K11" s="21">
        <v>5.04</v>
      </c>
      <c r="L11" s="26">
        <v>5.0199999999999996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5.01</v>
      </c>
      <c r="C12" s="22">
        <v>5.08</v>
      </c>
      <c r="D12" s="22">
        <v>5</v>
      </c>
      <c r="E12" s="22">
        <v>4.66</v>
      </c>
      <c r="F12" s="27">
        <v>4.6900000000000004</v>
      </c>
      <c r="G12" s="23" t="s">
        <v>6</v>
      </c>
      <c r="H12" s="22">
        <v>3.92</v>
      </c>
      <c r="I12" s="22">
        <v>3.79</v>
      </c>
      <c r="J12" s="22">
        <v>3.82</v>
      </c>
      <c r="K12" s="22">
        <v>3.48</v>
      </c>
      <c r="L12" s="27">
        <v>3.51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5.0199999999999996</v>
      </c>
      <c r="C13" s="24">
        <v>5.16</v>
      </c>
      <c r="D13" s="24">
        <v>5.0599999999999996</v>
      </c>
      <c r="E13" s="24">
        <v>4.71</v>
      </c>
      <c r="F13" s="28">
        <v>4.6399999999999997</v>
      </c>
      <c r="G13" s="25"/>
      <c r="H13" s="24">
        <v>3.94</v>
      </c>
      <c r="I13" s="24">
        <v>3.85</v>
      </c>
      <c r="J13" s="24">
        <v>3.75</v>
      </c>
      <c r="K13" s="24">
        <v>3.48</v>
      </c>
      <c r="L13" s="28">
        <v>3.49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5.1100000000000003</v>
      </c>
      <c r="C14" s="24">
        <v>5.07</v>
      </c>
      <c r="D14" s="24">
        <v>5.04</v>
      </c>
      <c r="E14" s="24">
        <v>4.74</v>
      </c>
      <c r="F14" s="28">
        <v>4.55</v>
      </c>
      <c r="G14" s="25"/>
      <c r="H14" s="24">
        <v>3.98</v>
      </c>
      <c r="I14" s="24">
        <v>3.84</v>
      </c>
      <c r="J14" s="24">
        <v>3.86</v>
      </c>
      <c r="K14" s="24">
        <v>3.5</v>
      </c>
      <c r="L14" s="28">
        <v>3.48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5</v>
      </c>
      <c r="C15" s="24">
        <v>5.05</v>
      </c>
      <c r="D15" s="24">
        <v>5.1100000000000003</v>
      </c>
      <c r="E15" s="24">
        <v>4.7699999999999996</v>
      </c>
      <c r="F15" s="28">
        <v>4.55</v>
      </c>
      <c r="G15" s="25"/>
      <c r="H15" s="24">
        <v>3.96</v>
      </c>
      <c r="I15" s="24">
        <v>3.91</v>
      </c>
      <c r="J15" s="24">
        <v>3.79</v>
      </c>
      <c r="K15" s="24">
        <v>3.43</v>
      </c>
      <c r="L15" s="28">
        <v>3.41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4.96</v>
      </c>
      <c r="C16" s="24">
        <v>5.01</v>
      </c>
      <c r="D16" s="24">
        <v>4.87</v>
      </c>
      <c r="E16" s="24">
        <v>4.76</v>
      </c>
      <c r="F16" s="28">
        <v>4.62</v>
      </c>
      <c r="G16" s="25"/>
      <c r="H16" s="24">
        <v>3.91</v>
      </c>
      <c r="I16" s="24">
        <v>3.93</v>
      </c>
      <c r="J16" s="24">
        <v>3.93</v>
      </c>
      <c r="K16" s="24">
        <v>3.45</v>
      </c>
      <c r="L16" s="28">
        <v>3.45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4.87</v>
      </c>
      <c r="C17" s="24">
        <v>5.05</v>
      </c>
      <c r="D17" s="24">
        <v>5.01</v>
      </c>
      <c r="E17" s="24">
        <v>4.93</v>
      </c>
      <c r="F17" s="28">
        <v>4.83</v>
      </c>
      <c r="G17" s="25" t="s">
        <v>8</v>
      </c>
      <c r="H17" s="24">
        <v>4.1399999999999997</v>
      </c>
      <c r="I17" s="24">
        <v>4.22</v>
      </c>
      <c r="J17" s="24">
        <v>4.1500000000000004</v>
      </c>
      <c r="K17" s="24">
        <v>4.09</v>
      </c>
      <c r="L17" s="28">
        <v>4.09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4.9000000000000004</v>
      </c>
      <c r="C18" s="24">
        <v>5.01</v>
      </c>
      <c r="D18" s="24">
        <v>5.0199999999999996</v>
      </c>
      <c r="E18" s="24">
        <v>4.9000000000000004</v>
      </c>
      <c r="F18" s="28">
        <v>4.84</v>
      </c>
      <c r="G18" s="25"/>
      <c r="H18" s="24">
        <v>4.1100000000000003</v>
      </c>
      <c r="I18" s="24">
        <v>4.17</v>
      </c>
      <c r="J18" s="24">
        <v>4.1900000000000004</v>
      </c>
      <c r="K18" s="24">
        <v>4.03</v>
      </c>
      <c r="L18" s="28">
        <v>4.03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4.9800000000000004</v>
      </c>
      <c r="C19" s="24">
        <v>5.0599999999999996</v>
      </c>
      <c r="D19" s="24">
        <v>5.0199999999999996</v>
      </c>
      <c r="E19" s="24">
        <v>4.84</v>
      </c>
      <c r="F19" s="28">
        <v>4.8600000000000003</v>
      </c>
      <c r="G19" s="25"/>
      <c r="H19" s="24">
        <v>4.09</v>
      </c>
      <c r="I19" s="24">
        <v>4.1900000000000004</v>
      </c>
      <c r="J19" s="24">
        <v>4.2300000000000004</v>
      </c>
      <c r="K19" s="24">
        <v>4.07</v>
      </c>
      <c r="L19" s="28">
        <v>4.0999999999999996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4.9000000000000004</v>
      </c>
      <c r="C20" s="24">
        <v>5.01</v>
      </c>
      <c r="D20" s="24">
        <v>4.93</v>
      </c>
      <c r="E20" s="24">
        <v>4.82</v>
      </c>
      <c r="F20" s="28">
        <v>4.7699999999999996</v>
      </c>
      <c r="G20" s="25"/>
      <c r="H20" s="24">
        <v>4.18</v>
      </c>
      <c r="I20" s="24">
        <v>4.18</v>
      </c>
      <c r="J20" s="24">
        <v>4.12</v>
      </c>
      <c r="K20" s="24">
        <v>4.12</v>
      </c>
      <c r="L20" s="28">
        <v>4.05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4.8600000000000003</v>
      </c>
      <c r="C21" s="24">
        <v>4.96</v>
      </c>
      <c r="D21" s="24">
        <v>4.9800000000000004</v>
      </c>
      <c r="E21" s="24">
        <v>4.84</v>
      </c>
      <c r="F21" s="28">
        <v>4.7699999999999996</v>
      </c>
      <c r="G21" s="25"/>
      <c r="H21" s="24">
        <v>4.1900000000000004</v>
      </c>
      <c r="I21" s="24">
        <v>4.1399999999999997</v>
      </c>
      <c r="J21" s="24">
        <v>4.1100000000000003</v>
      </c>
      <c r="K21" s="24">
        <v>4.05</v>
      </c>
      <c r="L21" s="28">
        <v>4.0199999999999996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0.25539999999999896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1.2053999999999983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0.44531282051281873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0.8680864197530852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113" priority="5" operator="notBetween">
      <formula>0.2</formula>
      <formula>0.404</formula>
    </cfRule>
  </conditionalFormatting>
  <conditionalFormatting sqref="E26">
    <cfRule type="cellIs" dxfId="112" priority="6" operator="notBetween">
      <formula>0.38</formula>
      <formula>0.72</formula>
    </cfRule>
  </conditionalFormatting>
  <conditionalFormatting sqref="K24">
    <cfRule type="cellIs" dxfId="111" priority="4" operator="notBetween">
      <formula>0.77</formula>
      <formula>0.91</formula>
    </cfRule>
  </conditionalFormatting>
  <conditionalFormatting sqref="K26">
    <cfRule type="cellIs" dxfId="110" priority="3" operator="notBetween">
      <formula>0.68</formula>
      <formula>0.82</formula>
    </cfRule>
  </conditionalFormatting>
  <conditionalFormatting sqref="Q24">
    <cfRule type="cellIs" dxfId="109" priority="2" operator="notBetween">
      <formula>0.77</formula>
      <formula>0.91</formula>
    </cfRule>
  </conditionalFormatting>
  <conditionalFormatting sqref="Q26">
    <cfRule type="cellIs" dxfId="108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35BD-7678-4E67-979C-E67ECEB6E458}">
  <dimension ref="A1:R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5.21</v>
      </c>
      <c r="C2" s="20">
        <v>5.28</v>
      </c>
      <c r="D2" s="20">
        <v>5.32</v>
      </c>
      <c r="E2" s="20">
        <v>5.16</v>
      </c>
      <c r="F2" s="30">
        <v>5.0599999999999996</v>
      </c>
      <c r="G2" s="23" t="s">
        <v>3</v>
      </c>
      <c r="H2" s="20">
        <v>5.2</v>
      </c>
      <c r="I2" s="20">
        <v>5.14</v>
      </c>
      <c r="J2" s="20">
        <v>5.17</v>
      </c>
      <c r="K2" s="20">
        <v>5.04</v>
      </c>
      <c r="L2" s="30">
        <v>5.12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5.3</v>
      </c>
      <c r="C3" s="11">
        <v>5.32</v>
      </c>
      <c r="D3" s="11">
        <v>5.26</v>
      </c>
      <c r="E3" s="11">
        <v>5.2</v>
      </c>
      <c r="F3" s="29">
        <v>5.08</v>
      </c>
      <c r="G3" s="25"/>
      <c r="H3" s="20">
        <v>5.32</v>
      </c>
      <c r="I3" s="11">
        <v>5.31</v>
      </c>
      <c r="J3" s="11">
        <v>5.3</v>
      </c>
      <c r="K3" s="11">
        <v>5.0999999999999996</v>
      </c>
      <c r="L3" s="29">
        <v>5.04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5.19</v>
      </c>
      <c r="C4" s="11">
        <v>5.22</v>
      </c>
      <c r="D4" s="11">
        <v>5.33</v>
      </c>
      <c r="E4" s="11">
        <v>5.17</v>
      </c>
      <c r="F4" s="29">
        <v>5.08</v>
      </c>
      <c r="G4" s="25"/>
      <c r="H4" s="20">
        <v>5.25</v>
      </c>
      <c r="I4" s="11">
        <v>5.41</v>
      </c>
      <c r="J4" s="11">
        <v>5.23</v>
      </c>
      <c r="K4" s="11">
        <v>5.16</v>
      </c>
      <c r="L4" s="29">
        <v>5.13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5.17</v>
      </c>
      <c r="C5" s="11">
        <v>5.25</v>
      </c>
      <c r="D5" s="11">
        <v>5.34</v>
      </c>
      <c r="E5" s="11">
        <v>5.17</v>
      </c>
      <c r="F5" s="29">
        <v>5.03</v>
      </c>
      <c r="G5" s="25"/>
      <c r="H5" s="20">
        <v>5.3</v>
      </c>
      <c r="I5" s="11">
        <v>5.38</v>
      </c>
      <c r="J5" s="11">
        <v>5.3</v>
      </c>
      <c r="K5" s="11">
        <v>5.0999999999999996</v>
      </c>
      <c r="L5" s="29">
        <v>5.07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5.17</v>
      </c>
      <c r="C6" s="11">
        <v>5.24</v>
      </c>
      <c r="D6" s="11">
        <v>5.26</v>
      </c>
      <c r="E6" s="11">
        <v>5.12</v>
      </c>
      <c r="F6" s="29">
        <v>4.99</v>
      </c>
      <c r="G6" s="25"/>
      <c r="H6" s="20">
        <v>5.15</v>
      </c>
      <c r="I6" s="11">
        <v>5.15</v>
      </c>
      <c r="J6" s="11">
        <v>5.23</v>
      </c>
      <c r="K6" s="11">
        <v>5.08</v>
      </c>
      <c r="L6" s="29">
        <v>5.04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5.3</v>
      </c>
      <c r="C7" s="11">
        <v>5.36</v>
      </c>
      <c r="D7" s="11">
        <v>5.21</v>
      </c>
      <c r="E7" s="11">
        <v>4.9400000000000004</v>
      </c>
      <c r="F7" s="29">
        <v>4.8899999999999997</v>
      </c>
      <c r="G7" s="25" t="s">
        <v>4</v>
      </c>
      <c r="H7" s="11">
        <v>5.17</v>
      </c>
      <c r="I7" s="11">
        <v>5.2</v>
      </c>
      <c r="J7" s="11">
        <v>5.17</v>
      </c>
      <c r="K7" s="11">
        <v>4.92</v>
      </c>
      <c r="L7" s="29">
        <v>4.8600000000000003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5.23</v>
      </c>
      <c r="C8" s="11">
        <v>5.25</v>
      </c>
      <c r="D8" s="11">
        <v>5.18</v>
      </c>
      <c r="E8" s="11">
        <v>5.05</v>
      </c>
      <c r="F8" s="29">
        <v>4.93</v>
      </c>
      <c r="G8" s="31"/>
      <c r="H8" s="11">
        <v>5.19</v>
      </c>
      <c r="I8" s="11">
        <v>5.17</v>
      </c>
      <c r="J8" s="11">
        <v>5.13</v>
      </c>
      <c r="K8" s="11">
        <v>4.9800000000000004</v>
      </c>
      <c r="L8" s="29">
        <v>4.8600000000000003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5.24</v>
      </c>
      <c r="C9" s="32">
        <v>5.31</v>
      </c>
      <c r="D9" s="32">
        <v>5.14</v>
      </c>
      <c r="E9" s="32">
        <v>4.91</v>
      </c>
      <c r="F9" s="34">
        <v>4.92</v>
      </c>
      <c r="G9" s="23"/>
      <c r="H9" s="32">
        <v>5.24</v>
      </c>
      <c r="I9" s="32">
        <v>5.31</v>
      </c>
      <c r="J9" s="32">
        <v>5.27</v>
      </c>
      <c r="K9" s="32">
        <v>4.95</v>
      </c>
      <c r="L9" s="34">
        <v>4.91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5.17</v>
      </c>
      <c r="C10" s="11">
        <v>5.29</v>
      </c>
      <c r="D10" s="11">
        <v>5.17</v>
      </c>
      <c r="E10" s="11">
        <v>4.9400000000000004</v>
      </c>
      <c r="F10" s="29">
        <v>4.9000000000000004</v>
      </c>
      <c r="G10" s="25"/>
      <c r="H10" s="11">
        <v>5.21</v>
      </c>
      <c r="I10" s="11">
        <v>5.27</v>
      </c>
      <c r="J10" s="11">
        <v>5.15</v>
      </c>
      <c r="K10" s="11">
        <v>4.91</v>
      </c>
      <c r="L10" s="29">
        <v>4.87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5.22</v>
      </c>
      <c r="C11" s="21">
        <v>5.29</v>
      </c>
      <c r="D11" s="21">
        <v>5.17</v>
      </c>
      <c r="E11" s="21">
        <v>4.92</v>
      </c>
      <c r="F11" s="26">
        <v>4.82</v>
      </c>
      <c r="G11" s="33"/>
      <c r="H11" s="21">
        <v>5.24</v>
      </c>
      <c r="I11" s="21">
        <v>5.14</v>
      </c>
      <c r="J11" s="21">
        <v>5.1100000000000003</v>
      </c>
      <c r="K11" s="21">
        <v>4.91</v>
      </c>
      <c r="L11" s="26">
        <v>4.7699999999999996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4.9000000000000004</v>
      </c>
      <c r="C12" s="22">
        <v>4.97</v>
      </c>
      <c r="D12" s="22">
        <v>4.9400000000000004</v>
      </c>
      <c r="E12" s="22">
        <v>4.79</v>
      </c>
      <c r="F12" s="27">
        <v>4.7300000000000004</v>
      </c>
      <c r="G12" s="23" t="s">
        <v>6</v>
      </c>
      <c r="H12" s="22">
        <v>3.99</v>
      </c>
      <c r="I12" s="22">
        <v>3.84</v>
      </c>
      <c r="J12" s="22">
        <v>3.89</v>
      </c>
      <c r="K12" s="22">
        <v>3.75</v>
      </c>
      <c r="L12" s="27">
        <v>3.83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4.96</v>
      </c>
      <c r="C13" s="24">
        <v>5</v>
      </c>
      <c r="D13" s="24">
        <v>4.9400000000000004</v>
      </c>
      <c r="E13" s="24">
        <v>4.8499999999999996</v>
      </c>
      <c r="F13" s="28">
        <v>4.79</v>
      </c>
      <c r="G13" s="25"/>
      <c r="H13" s="24">
        <v>4.07</v>
      </c>
      <c r="I13" s="24">
        <v>4.04</v>
      </c>
      <c r="J13" s="24">
        <v>3.96</v>
      </c>
      <c r="K13" s="24">
        <v>3.81</v>
      </c>
      <c r="L13" s="28">
        <v>3.82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4.88</v>
      </c>
      <c r="C14" s="24">
        <v>4.8600000000000003</v>
      </c>
      <c r="D14" s="24">
        <v>4.9000000000000004</v>
      </c>
      <c r="E14" s="24">
        <v>4.82</v>
      </c>
      <c r="F14" s="28">
        <v>4.75</v>
      </c>
      <c r="G14" s="25"/>
      <c r="H14" s="24">
        <v>4.0999999999999996</v>
      </c>
      <c r="I14" s="24">
        <v>4.1100000000000003</v>
      </c>
      <c r="J14" s="24">
        <v>3.98</v>
      </c>
      <c r="K14" s="24">
        <v>3.87</v>
      </c>
      <c r="L14" s="28">
        <v>3.84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4.87</v>
      </c>
      <c r="C15" s="24">
        <v>4.93</v>
      </c>
      <c r="D15" s="24">
        <v>5.0199999999999996</v>
      </c>
      <c r="E15" s="24">
        <v>4.83</v>
      </c>
      <c r="F15" s="28">
        <v>4.79</v>
      </c>
      <c r="G15" s="25"/>
      <c r="H15" s="24">
        <v>4.08</v>
      </c>
      <c r="I15" s="24">
        <v>4.09</v>
      </c>
      <c r="J15" s="24">
        <v>3.95</v>
      </c>
      <c r="K15" s="24">
        <v>3.84</v>
      </c>
      <c r="L15" s="28">
        <v>3.85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4.88</v>
      </c>
      <c r="C16" s="24">
        <v>4.91</v>
      </c>
      <c r="D16" s="24">
        <v>4.95</v>
      </c>
      <c r="E16" s="24">
        <v>4.82</v>
      </c>
      <c r="F16" s="28">
        <v>4.75</v>
      </c>
      <c r="G16" s="25"/>
      <c r="H16" s="24">
        <v>3.93</v>
      </c>
      <c r="I16" s="24">
        <v>3.93</v>
      </c>
      <c r="J16" s="24">
        <v>3.97</v>
      </c>
      <c r="K16" s="24">
        <v>3.78</v>
      </c>
      <c r="L16" s="28">
        <v>3.82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4.91</v>
      </c>
      <c r="C17" s="24">
        <v>4.99</v>
      </c>
      <c r="D17" s="24">
        <v>4.8600000000000003</v>
      </c>
      <c r="E17" s="24">
        <v>4.5599999999999996</v>
      </c>
      <c r="F17" s="28">
        <v>4.5599999999999996</v>
      </c>
      <c r="G17" s="25" t="s">
        <v>8</v>
      </c>
      <c r="H17" s="24">
        <v>4.3099999999999996</v>
      </c>
      <c r="I17" s="24">
        <v>4.32</v>
      </c>
      <c r="J17" s="24">
        <v>4.2699999999999996</v>
      </c>
      <c r="K17" s="24">
        <v>4</v>
      </c>
      <c r="L17" s="28">
        <v>3.85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4.87</v>
      </c>
      <c r="C18" s="24">
        <v>4.9000000000000004</v>
      </c>
      <c r="D18" s="24">
        <v>4.8499999999999996</v>
      </c>
      <c r="E18" s="24">
        <v>4.66</v>
      </c>
      <c r="F18" s="28">
        <v>4.55</v>
      </c>
      <c r="G18" s="25"/>
      <c r="H18" s="24">
        <v>4.21</v>
      </c>
      <c r="I18" s="24">
        <v>4.25</v>
      </c>
      <c r="J18" s="24">
        <v>4.18</v>
      </c>
      <c r="K18" s="24">
        <v>3.93</v>
      </c>
      <c r="L18" s="28">
        <v>3.81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4.87</v>
      </c>
      <c r="C19" s="24">
        <v>4.9400000000000004</v>
      </c>
      <c r="D19" s="24">
        <v>4.8</v>
      </c>
      <c r="E19" s="24">
        <v>4.57</v>
      </c>
      <c r="F19" s="28">
        <v>4.62</v>
      </c>
      <c r="G19" s="25"/>
      <c r="H19" s="24">
        <v>4.3</v>
      </c>
      <c r="I19" s="24">
        <v>4.3499999999999996</v>
      </c>
      <c r="J19" s="24">
        <v>4.24</v>
      </c>
      <c r="K19" s="24">
        <v>3.95</v>
      </c>
      <c r="L19" s="28">
        <v>3.9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4.9400000000000004</v>
      </c>
      <c r="C20" s="24">
        <v>4.99</v>
      </c>
      <c r="D20" s="24">
        <v>4.84</v>
      </c>
      <c r="E20" s="24">
        <v>4.5599999999999996</v>
      </c>
      <c r="F20" s="28">
        <v>4.5199999999999996</v>
      </c>
      <c r="G20" s="25"/>
      <c r="H20" s="24">
        <v>4.33</v>
      </c>
      <c r="I20" s="24">
        <v>4.3600000000000003</v>
      </c>
      <c r="J20" s="24">
        <v>4.1399999999999997</v>
      </c>
      <c r="K20" s="24">
        <v>3.88</v>
      </c>
      <c r="L20" s="28">
        <v>3.88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4.99</v>
      </c>
      <c r="C21" s="24">
        <v>4.96</v>
      </c>
      <c r="D21" s="24">
        <v>4.88</v>
      </c>
      <c r="E21" s="24">
        <v>4.62</v>
      </c>
      <c r="F21" s="28">
        <v>4.5</v>
      </c>
      <c r="G21" s="25"/>
      <c r="H21" s="24">
        <v>4.3099999999999996</v>
      </c>
      <c r="I21" s="24">
        <v>4.2300000000000004</v>
      </c>
      <c r="J21" s="24">
        <v>4.1100000000000003</v>
      </c>
      <c r="K21" s="24">
        <v>3.96</v>
      </c>
      <c r="L21" s="28">
        <v>3.84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0.33059999999999778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1.1115999999999993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0.57643076923076542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0.80053497942386775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107" priority="5" operator="notBetween">
      <formula>0.2</formula>
      <formula>0.404</formula>
    </cfRule>
  </conditionalFormatting>
  <conditionalFormatting sqref="E26">
    <cfRule type="cellIs" dxfId="106" priority="6" operator="notBetween">
      <formula>0.38</formula>
      <formula>0.72</formula>
    </cfRule>
  </conditionalFormatting>
  <conditionalFormatting sqref="K24">
    <cfRule type="cellIs" dxfId="105" priority="4" operator="notBetween">
      <formula>0.77</formula>
      <formula>0.91</formula>
    </cfRule>
  </conditionalFormatting>
  <conditionalFormatting sqref="K26">
    <cfRule type="cellIs" dxfId="104" priority="3" operator="notBetween">
      <formula>0.68</formula>
      <formula>0.82</formula>
    </cfRule>
  </conditionalFormatting>
  <conditionalFormatting sqref="Q24">
    <cfRule type="cellIs" dxfId="103" priority="2" operator="notBetween">
      <formula>0.77</formula>
      <formula>0.91</formula>
    </cfRule>
  </conditionalFormatting>
  <conditionalFormatting sqref="Q26">
    <cfRule type="cellIs" dxfId="102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09A1-0425-40A8-B6FD-0F64E97FA490}">
  <dimension ref="A1:R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4.97</v>
      </c>
      <c r="C2" s="20">
        <v>4.96</v>
      </c>
      <c r="D2" s="20">
        <v>5.18</v>
      </c>
      <c r="E2" s="20">
        <v>5.36</v>
      </c>
      <c r="F2" s="30">
        <v>5.33</v>
      </c>
      <c r="G2" s="23" t="s">
        <v>3</v>
      </c>
      <c r="H2" s="20">
        <v>4.93</v>
      </c>
      <c r="I2" s="20">
        <v>4.97</v>
      </c>
      <c r="J2" s="20">
        <v>5.16</v>
      </c>
      <c r="K2" s="20">
        <v>5.36</v>
      </c>
      <c r="L2" s="30">
        <v>5.27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4.97</v>
      </c>
      <c r="C3" s="11">
        <v>5.13</v>
      </c>
      <c r="D3" s="11">
        <v>5.31</v>
      </c>
      <c r="E3" s="11">
        <v>5.41</v>
      </c>
      <c r="F3" s="29">
        <v>5.29</v>
      </c>
      <c r="G3" s="25"/>
      <c r="H3" s="20">
        <v>4.92</v>
      </c>
      <c r="I3" s="11">
        <v>4.96</v>
      </c>
      <c r="J3" s="11">
        <v>5.18</v>
      </c>
      <c r="K3" s="11">
        <v>5.34</v>
      </c>
      <c r="L3" s="29">
        <v>5.34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4.99</v>
      </c>
      <c r="C4" s="11">
        <v>5.0999999999999996</v>
      </c>
      <c r="D4" s="11">
        <v>5.3</v>
      </c>
      <c r="E4" s="11">
        <v>5.41</v>
      </c>
      <c r="F4" s="29">
        <v>5.28</v>
      </c>
      <c r="G4" s="25"/>
      <c r="H4" s="20">
        <v>4.9800000000000004</v>
      </c>
      <c r="I4" s="11">
        <v>4.91</v>
      </c>
      <c r="J4" s="11">
        <v>5.23</v>
      </c>
      <c r="K4" s="11">
        <v>5.37</v>
      </c>
      <c r="L4" s="29">
        <v>5.3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4.95</v>
      </c>
      <c r="C5" s="11">
        <v>5.03</v>
      </c>
      <c r="D5" s="11">
        <v>5.2</v>
      </c>
      <c r="E5" s="11">
        <v>5.32</v>
      </c>
      <c r="F5" s="29">
        <v>5.31</v>
      </c>
      <c r="G5" s="25"/>
      <c r="H5" s="20">
        <v>4.95</v>
      </c>
      <c r="I5" s="11">
        <v>4.9000000000000004</v>
      </c>
      <c r="J5" s="11">
        <v>5.22</v>
      </c>
      <c r="K5" s="11">
        <v>5.29</v>
      </c>
      <c r="L5" s="29">
        <v>5.23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5.0199999999999996</v>
      </c>
      <c r="C6" s="11">
        <v>4.99</v>
      </c>
      <c r="D6" s="11">
        <v>5.21</v>
      </c>
      <c r="E6" s="11">
        <v>5.32</v>
      </c>
      <c r="F6" s="29">
        <v>5.27</v>
      </c>
      <c r="G6" s="25"/>
      <c r="H6" s="20">
        <v>4.91</v>
      </c>
      <c r="I6" s="11">
        <v>4.97</v>
      </c>
      <c r="J6" s="11">
        <v>5.13</v>
      </c>
      <c r="K6" s="11">
        <v>5.28</v>
      </c>
      <c r="L6" s="29">
        <v>5.26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5.22</v>
      </c>
      <c r="C7" s="11">
        <v>5.19</v>
      </c>
      <c r="D7" s="11">
        <v>5.33</v>
      </c>
      <c r="E7" s="11">
        <v>5.3</v>
      </c>
      <c r="F7" s="29">
        <v>5.26</v>
      </c>
      <c r="G7" s="25" t="s">
        <v>4</v>
      </c>
      <c r="H7" s="11">
        <v>5.08</v>
      </c>
      <c r="I7" s="11">
        <v>5.18</v>
      </c>
      <c r="J7" s="11">
        <v>5.33</v>
      </c>
      <c r="K7" s="11">
        <v>5.35</v>
      </c>
      <c r="L7" s="29">
        <v>5.22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5.14</v>
      </c>
      <c r="C8" s="11">
        <v>5.23</v>
      </c>
      <c r="D8" s="11">
        <v>5.41</v>
      </c>
      <c r="E8" s="11">
        <v>5.35</v>
      </c>
      <c r="F8" s="29">
        <v>5.35</v>
      </c>
      <c r="G8" s="31"/>
      <c r="H8" s="11">
        <v>5.17</v>
      </c>
      <c r="I8" s="11">
        <v>5.25</v>
      </c>
      <c r="J8" s="11">
        <v>5.34</v>
      </c>
      <c r="K8" s="11">
        <v>5.42</v>
      </c>
      <c r="L8" s="29">
        <v>5.39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5.1100000000000003</v>
      </c>
      <c r="C9" s="32">
        <v>5.19</v>
      </c>
      <c r="D9" s="32">
        <v>5.35</v>
      </c>
      <c r="E9" s="32">
        <v>5.44</v>
      </c>
      <c r="F9" s="34">
        <v>5.31</v>
      </c>
      <c r="G9" s="23"/>
      <c r="H9" s="32">
        <v>5.21</v>
      </c>
      <c r="I9" s="32">
        <v>5.22</v>
      </c>
      <c r="J9" s="32">
        <v>5.43</v>
      </c>
      <c r="K9" s="32">
        <v>5.38</v>
      </c>
      <c r="L9" s="34">
        <v>5.36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5.13</v>
      </c>
      <c r="C10" s="11">
        <v>5.13</v>
      </c>
      <c r="D10" s="11">
        <v>5.33</v>
      </c>
      <c r="E10" s="11">
        <v>5.37</v>
      </c>
      <c r="F10" s="29">
        <v>5.29</v>
      </c>
      <c r="G10" s="25"/>
      <c r="H10" s="11">
        <v>5.13</v>
      </c>
      <c r="I10" s="11">
        <v>5.13</v>
      </c>
      <c r="J10" s="11">
        <v>5.29</v>
      </c>
      <c r="K10" s="11">
        <v>5.36</v>
      </c>
      <c r="L10" s="29">
        <v>5.4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5.08</v>
      </c>
      <c r="C11" s="21">
        <v>5.16</v>
      </c>
      <c r="D11" s="21">
        <v>5.35</v>
      </c>
      <c r="E11" s="21">
        <v>5.3</v>
      </c>
      <c r="F11" s="26">
        <v>5.28</v>
      </c>
      <c r="G11" s="33"/>
      <c r="H11" s="21">
        <v>5</v>
      </c>
      <c r="I11" s="21">
        <v>5.25</v>
      </c>
      <c r="J11" s="21">
        <v>5.22</v>
      </c>
      <c r="K11" s="21">
        <v>5.26</v>
      </c>
      <c r="L11" s="26">
        <v>5.25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4.58</v>
      </c>
      <c r="C12" s="22">
        <v>4.68</v>
      </c>
      <c r="D12" s="22">
        <v>4.88</v>
      </c>
      <c r="E12" s="22">
        <v>5</v>
      </c>
      <c r="F12" s="27">
        <v>4.95</v>
      </c>
      <c r="G12" s="23" t="s">
        <v>6</v>
      </c>
      <c r="H12" s="22">
        <v>3.56</v>
      </c>
      <c r="I12" s="22">
        <v>3.58</v>
      </c>
      <c r="J12" s="22">
        <v>3.69</v>
      </c>
      <c r="K12" s="22">
        <v>3.87</v>
      </c>
      <c r="L12" s="27">
        <v>3.84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4.5999999999999996</v>
      </c>
      <c r="C13" s="24">
        <v>4.83</v>
      </c>
      <c r="D13" s="24">
        <v>5</v>
      </c>
      <c r="E13" s="24">
        <v>5.04</v>
      </c>
      <c r="F13" s="28">
        <v>4.99</v>
      </c>
      <c r="G13" s="25"/>
      <c r="H13" s="24">
        <v>3.48</v>
      </c>
      <c r="I13" s="24">
        <v>3.47</v>
      </c>
      <c r="J13" s="24">
        <v>3.65</v>
      </c>
      <c r="K13" s="24">
        <v>3.84</v>
      </c>
      <c r="L13" s="28">
        <v>3.95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4.6399999999999997</v>
      </c>
      <c r="C14" s="24">
        <v>4.72</v>
      </c>
      <c r="D14" s="24">
        <v>4.9400000000000004</v>
      </c>
      <c r="E14" s="24">
        <v>5.03</v>
      </c>
      <c r="F14" s="28">
        <v>4.97</v>
      </c>
      <c r="G14" s="25"/>
      <c r="H14" s="24">
        <v>3.58</v>
      </c>
      <c r="I14" s="24">
        <v>3.53</v>
      </c>
      <c r="J14" s="24">
        <v>3.73</v>
      </c>
      <c r="K14" s="24">
        <v>3.85</v>
      </c>
      <c r="L14" s="28">
        <v>3.88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4.6399999999999997</v>
      </c>
      <c r="C15" s="24">
        <v>4.7</v>
      </c>
      <c r="D15" s="24">
        <v>4.9000000000000004</v>
      </c>
      <c r="E15" s="24">
        <v>5.01</v>
      </c>
      <c r="F15" s="28">
        <v>4.95</v>
      </c>
      <c r="G15" s="25"/>
      <c r="H15" s="24">
        <v>3.54</v>
      </c>
      <c r="I15" s="24">
        <v>3.47</v>
      </c>
      <c r="J15" s="24">
        <v>3.65</v>
      </c>
      <c r="K15" s="24">
        <v>3.81</v>
      </c>
      <c r="L15" s="28">
        <v>3.83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4.63</v>
      </c>
      <c r="C16" s="24">
        <v>4.5999999999999996</v>
      </c>
      <c r="D16" s="24">
        <v>4.8499999999999996</v>
      </c>
      <c r="E16" s="24">
        <v>4.8600000000000003</v>
      </c>
      <c r="F16" s="28">
        <v>4.8899999999999997</v>
      </c>
      <c r="G16" s="25"/>
      <c r="H16" s="24">
        <v>3.5</v>
      </c>
      <c r="I16" s="24">
        <v>3.44</v>
      </c>
      <c r="J16" s="24">
        <v>3.56</v>
      </c>
      <c r="K16" s="24">
        <v>3.76</v>
      </c>
      <c r="L16" s="28">
        <v>3.83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4.76</v>
      </c>
      <c r="C17" s="24">
        <v>4.8499999999999996</v>
      </c>
      <c r="D17" s="24">
        <v>4.95</v>
      </c>
      <c r="E17" s="24">
        <v>5</v>
      </c>
      <c r="F17" s="28">
        <v>4.95</v>
      </c>
      <c r="G17" s="25" t="s">
        <v>8</v>
      </c>
      <c r="H17" s="24">
        <v>4.01</v>
      </c>
      <c r="I17" s="24">
        <v>4.04</v>
      </c>
      <c r="J17" s="24">
        <v>4.18</v>
      </c>
      <c r="K17" s="24">
        <v>4.22</v>
      </c>
      <c r="L17" s="28">
        <v>4.0599999999999996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4.76</v>
      </c>
      <c r="C18" s="24">
        <v>4.82</v>
      </c>
      <c r="D18" s="24">
        <v>5.0199999999999996</v>
      </c>
      <c r="E18" s="24">
        <v>5.0199999999999996</v>
      </c>
      <c r="F18" s="28">
        <v>5.05</v>
      </c>
      <c r="G18" s="25"/>
      <c r="H18" s="24">
        <v>4.09</v>
      </c>
      <c r="I18" s="24">
        <v>4.12</v>
      </c>
      <c r="J18" s="24">
        <v>4.2</v>
      </c>
      <c r="K18" s="24">
        <v>4.3499999999999996</v>
      </c>
      <c r="L18" s="28">
        <v>4.2300000000000004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4.74</v>
      </c>
      <c r="C19" s="24">
        <v>4.87</v>
      </c>
      <c r="D19" s="24">
        <v>4.97</v>
      </c>
      <c r="E19" s="24">
        <v>5.0199999999999996</v>
      </c>
      <c r="F19" s="28">
        <v>4.96</v>
      </c>
      <c r="G19" s="25"/>
      <c r="H19" s="24">
        <v>4.1100000000000003</v>
      </c>
      <c r="I19" s="24">
        <v>4.08</v>
      </c>
      <c r="J19" s="24">
        <v>4.28</v>
      </c>
      <c r="K19" s="24">
        <v>4.3</v>
      </c>
      <c r="L19" s="28">
        <v>4.22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4.8099999999999996</v>
      </c>
      <c r="C20" s="24">
        <v>4.84</v>
      </c>
      <c r="D20" s="24">
        <v>4.96</v>
      </c>
      <c r="E20" s="24">
        <v>5.05</v>
      </c>
      <c r="F20" s="28">
        <v>4.96</v>
      </c>
      <c r="G20" s="25"/>
      <c r="H20" s="24">
        <v>4.1100000000000003</v>
      </c>
      <c r="I20" s="24">
        <v>4.0199999999999996</v>
      </c>
      <c r="J20" s="24">
        <v>4.17</v>
      </c>
      <c r="K20" s="24">
        <v>4.22</v>
      </c>
      <c r="L20" s="28">
        <v>4.2699999999999996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4.74</v>
      </c>
      <c r="C21" s="24">
        <v>4.76</v>
      </c>
      <c r="D21" s="24">
        <v>4.9800000000000004</v>
      </c>
      <c r="E21" s="24">
        <v>4.9800000000000004</v>
      </c>
      <c r="F21" s="28">
        <v>4.92</v>
      </c>
      <c r="G21" s="25"/>
      <c r="H21" s="24">
        <v>4</v>
      </c>
      <c r="I21" s="24">
        <v>4.03</v>
      </c>
      <c r="J21" s="24">
        <v>4.09</v>
      </c>
      <c r="K21" s="24">
        <v>4.2300000000000004</v>
      </c>
      <c r="L21" s="28">
        <v>4.1900000000000004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0.351799999999999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1.2853999999999988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0.61339487179487007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0.92569958847736533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101" priority="5" operator="notBetween">
      <formula>0.2</formula>
      <formula>0.404</formula>
    </cfRule>
  </conditionalFormatting>
  <conditionalFormatting sqref="E26">
    <cfRule type="cellIs" dxfId="100" priority="6" operator="notBetween">
      <formula>0.38</formula>
      <formula>0.72</formula>
    </cfRule>
  </conditionalFormatting>
  <conditionalFormatting sqref="K24">
    <cfRule type="cellIs" dxfId="99" priority="4" operator="notBetween">
      <formula>0.77</formula>
      <formula>0.91</formula>
    </cfRule>
  </conditionalFormatting>
  <conditionalFormatting sqref="K26">
    <cfRule type="cellIs" dxfId="98" priority="3" operator="notBetween">
      <formula>0.68</formula>
      <formula>0.82</formula>
    </cfRule>
  </conditionalFormatting>
  <conditionalFormatting sqref="Q24">
    <cfRule type="cellIs" dxfId="97" priority="2" operator="notBetween">
      <formula>0.77</formula>
      <formula>0.91</formula>
    </cfRule>
  </conditionalFormatting>
  <conditionalFormatting sqref="Q26">
    <cfRule type="cellIs" dxfId="96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9C1F-2CD2-4D57-A0C3-856126D86627}">
  <dimension ref="A1:R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4.95</v>
      </c>
      <c r="C2" s="20">
        <v>4.95</v>
      </c>
      <c r="D2" s="20">
        <v>5.23</v>
      </c>
      <c r="E2" s="20">
        <v>5.42</v>
      </c>
      <c r="F2" s="30">
        <v>5.28</v>
      </c>
      <c r="G2" s="23" t="s">
        <v>3</v>
      </c>
      <c r="H2" s="20">
        <v>4.9400000000000004</v>
      </c>
      <c r="I2" s="20">
        <v>5.04</v>
      </c>
      <c r="J2" s="20">
        <v>5.22</v>
      </c>
      <c r="K2" s="20">
        <v>5.35</v>
      </c>
      <c r="L2" s="30">
        <v>5.34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4.92</v>
      </c>
      <c r="C3" s="11">
        <v>4.96</v>
      </c>
      <c r="D3" s="11">
        <v>5.27</v>
      </c>
      <c r="E3" s="11">
        <v>5.44</v>
      </c>
      <c r="F3" s="29">
        <v>5.36</v>
      </c>
      <c r="G3" s="25"/>
      <c r="H3" s="20">
        <v>4.9800000000000004</v>
      </c>
      <c r="I3" s="11">
        <v>4.99</v>
      </c>
      <c r="J3" s="11">
        <v>5.15</v>
      </c>
      <c r="K3" s="11">
        <v>5.31</v>
      </c>
      <c r="L3" s="29">
        <v>5.29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4.95</v>
      </c>
      <c r="C4" s="11">
        <v>4.99</v>
      </c>
      <c r="D4" s="11">
        <v>5.27</v>
      </c>
      <c r="E4" s="11">
        <v>5.37</v>
      </c>
      <c r="F4" s="29">
        <v>5.34</v>
      </c>
      <c r="G4" s="25"/>
      <c r="H4" s="20">
        <v>5</v>
      </c>
      <c r="I4" s="11">
        <v>5.01</v>
      </c>
      <c r="J4" s="11">
        <v>5.18</v>
      </c>
      <c r="K4" s="11">
        <v>5.16</v>
      </c>
      <c r="L4" s="29">
        <v>5.27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5.01</v>
      </c>
      <c r="C5" s="11">
        <v>4.97</v>
      </c>
      <c r="D5" s="11">
        <v>5.22</v>
      </c>
      <c r="E5" s="11">
        <v>5.36</v>
      </c>
      <c r="F5" s="29">
        <v>5.33</v>
      </c>
      <c r="G5" s="25"/>
      <c r="H5" s="20">
        <v>4.92</v>
      </c>
      <c r="I5" s="11">
        <v>4.95</v>
      </c>
      <c r="J5" s="11">
        <v>5.15</v>
      </c>
      <c r="K5" s="11">
        <v>5.31</v>
      </c>
      <c r="L5" s="29">
        <v>5.27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</v>
      </c>
      <c r="C6" s="11">
        <v>4.99</v>
      </c>
      <c r="D6" s="11">
        <v>5.15</v>
      </c>
      <c r="E6" s="11">
        <v>5.3</v>
      </c>
      <c r="F6" s="29">
        <v>5.28</v>
      </c>
      <c r="G6" s="25"/>
      <c r="H6" s="20">
        <v>4.8899999999999997</v>
      </c>
      <c r="I6" s="11">
        <v>4.95</v>
      </c>
      <c r="J6" s="11">
        <v>5.24</v>
      </c>
      <c r="K6" s="11">
        <v>5.28</v>
      </c>
      <c r="L6" s="29">
        <v>5.27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5.05</v>
      </c>
      <c r="C7" s="11">
        <v>5.08</v>
      </c>
      <c r="D7" s="11">
        <v>5.33</v>
      </c>
      <c r="E7" s="11">
        <v>5.37</v>
      </c>
      <c r="F7" s="29">
        <v>5.32</v>
      </c>
      <c r="G7" s="25" t="s">
        <v>4</v>
      </c>
      <c r="H7" s="11">
        <v>5.25</v>
      </c>
      <c r="I7" s="11">
        <v>5.25</v>
      </c>
      <c r="J7" s="11">
        <v>5.34</v>
      </c>
      <c r="K7" s="11">
        <v>5.37</v>
      </c>
      <c r="L7" s="29">
        <v>5.39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5.16</v>
      </c>
      <c r="C8" s="11">
        <v>5.3</v>
      </c>
      <c r="D8" s="11">
        <v>5.37</v>
      </c>
      <c r="E8" s="11">
        <v>5.38</v>
      </c>
      <c r="F8" s="29">
        <v>5.27</v>
      </c>
      <c r="G8" s="31"/>
      <c r="H8" s="11">
        <v>5.04</v>
      </c>
      <c r="I8" s="11">
        <v>5.25</v>
      </c>
      <c r="J8" s="11">
        <v>5.36</v>
      </c>
      <c r="K8" s="11">
        <v>5.38</v>
      </c>
      <c r="L8" s="29">
        <v>5.27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5.19</v>
      </c>
      <c r="C9" s="32">
        <v>5.24</v>
      </c>
      <c r="D9" s="32">
        <v>5.39</v>
      </c>
      <c r="E9" s="32">
        <v>5.4</v>
      </c>
      <c r="F9" s="34">
        <v>5.33</v>
      </c>
      <c r="G9" s="23"/>
      <c r="H9" s="32">
        <v>5.13</v>
      </c>
      <c r="I9" s="32">
        <v>5.16</v>
      </c>
      <c r="J9" s="32">
        <v>5.32</v>
      </c>
      <c r="K9" s="32">
        <v>5.31</v>
      </c>
      <c r="L9" s="34">
        <v>5.23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5.12</v>
      </c>
      <c r="C10" s="11">
        <v>5.22</v>
      </c>
      <c r="D10" s="11">
        <v>5.35</v>
      </c>
      <c r="E10" s="11">
        <v>5.36</v>
      </c>
      <c r="F10" s="29">
        <v>5.27</v>
      </c>
      <c r="G10" s="25"/>
      <c r="H10" s="11">
        <v>5.18</v>
      </c>
      <c r="I10" s="11">
        <v>5.21</v>
      </c>
      <c r="J10" s="11">
        <v>5.31</v>
      </c>
      <c r="K10" s="11">
        <v>5.4</v>
      </c>
      <c r="L10" s="29">
        <v>5.27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5.1100000000000003</v>
      </c>
      <c r="C11" s="21">
        <v>5.21</v>
      </c>
      <c r="D11" s="21">
        <v>5.32</v>
      </c>
      <c r="E11" s="21">
        <v>5.31</v>
      </c>
      <c r="F11" s="26">
        <v>5.23</v>
      </c>
      <c r="G11" s="33"/>
      <c r="H11" s="21">
        <v>5.15</v>
      </c>
      <c r="I11" s="21">
        <v>5.14</v>
      </c>
      <c r="J11" s="21">
        <v>5.37</v>
      </c>
      <c r="K11" s="21">
        <v>5.39</v>
      </c>
      <c r="L11" s="26">
        <v>5.34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4.62</v>
      </c>
      <c r="C12" s="22">
        <v>4.6500000000000004</v>
      </c>
      <c r="D12" s="22">
        <v>4.92</v>
      </c>
      <c r="E12" s="22">
        <v>5.15</v>
      </c>
      <c r="F12" s="27">
        <v>5.03</v>
      </c>
      <c r="G12" s="23" t="s">
        <v>6</v>
      </c>
      <c r="H12" s="22">
        <v>3.65</v>
      </c>
      <c r="I12" s="22">
        <v>3.56</v>
      </c>
      <c r="J12" s="22">
        <v>3.63</v>
      </c>
      <c r="K12" s="22">
        <v>3.83</v>
      </c>
      <c r="L12" s="27">
        <v>3.89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4.6500000000000004</v>
      </c>
      <c r="C13" s="24">
        <v>4.6399999999999997</v>
      </c>
      <c r="D13" s="24">
        <v>4.99</v>
      </c>
      <c r="E13" s="24">
        <v>5.14</v>
      </c>
      <c r="F13" s="28">
        <v>5.0999999999999996</v>
      </c>
      <c r="G13" s="25"/>
      <c r="H13" s="24">
        <v>3.57</v>
      </c>
      <c r="I13" s="24">
        <v>3.54</v>
      </c>
      <c r="J13" s="24">
        <v>3.64</v>
      </c>
      <c r="K13" s="24">
        <v>3.82</v>
      </c>
      <c r="L13" s="28">
        <v>3.8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4.7</v>
      </c>
      <c r="C14" s="24">
        <v>4.7699999999999996</v>
      </c>
      <c r="D14" s="24">
        <v>4.9400000000000004</v>
      </c>
      <c r="E14" s="24">
        <v>5.0999999999999996</v>
      </c>
      <c r="F14" s="28">
        <v>5.07</v>
      </c>
      <c r="G14" s="25"/>
      <c r="H14" s="24">
        <v>3.53</v>
      </c>
      <c r="I14" s="24">
        <v>3.51</v>
      </c>
      <c r="J14" s="24">
        <v>3.56</v>
      </c>
      <c r="K14" s="24">
        <v>3.68</v>
      </c>
      <c r="L14" s="28">
        <v>3.76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4.75</v>
      </c>
      <c r="C15" s="24">
        <v>4.68</v>
      </c>
      <c r="D15" s="24">
        <v>4.8899999999999997</v>
      </c>
      <c r="E15" s="24">
        <v>5.08</v>
      </c>
      <c r="F15" s="28">
        <v>5.05</v>
      </c>
      <c r="G15" s="25"/>
      <c r="H15" s="24">
        <v>3.48</v>
      </c>
      <c r="I15" s="24">
        <v>3.44</v>
      </c>
      <c r="J15" s="24">
        <v>3.58</v>
      </c>
      <c r="K15" s="24">
        <v>3.7</v>
      </c>
      <c r="L15" s="28">
        <v>3.78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4.71</v>
      </c>
      <c r="C16" s="24">
        <v>4.67</v>
      </c>
      <c r="D16" s="24">
        <v>4.8</v>
      </c>
      <c r="E16" s="24">
        <v>5.01</v>
      </c>
      <c r="F16" s="28">
        <v>4.9800000000000004</v>
      </c>
      <c r="G16" s="25"/>
      <c r="H16" s="24">
        <v>3.5</v>
      </c>
      <c r="I16" s="24">
        <v>3.47</v>
      </c>
      <c r="J16" s="24">
        <v>3.7</v>
      </c>
      <c r="K16" s="24">
        <v>3.78</v>
      </c>
      <c r="L16" s="28">
        <v>3.83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4.82</v>
      </c>
      <c r="C17" s="24">
        <v>4.87</v>
      </c>
      <c r="D17" s="24">
        <v>5.07</v>
      </c>
      <c r="E17" s="24">
        <v>5.07</v>
      </c>
      <c r="F17" s="28">
        <v>5.04</v>
      </c>
      <c r="G17" s="25" t="s">
        <v>8</v>
      </c>
      <c r="H17" s="24">
        <v>4.09</v>
      </c>
      <c r="I17" s="24">
        <v>4.18</v>
      </c>
      <c r="J17" s="24">
        <v>4.24</v>
      </c>
      <c r="K17" s="24">
        <v>4.29</v>
      </c>
      <c r="L17" s="28">
        <v>4.3099999999999996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4.87</v>
      </c>
      <c r="C18" s="24">
        <v>4.93</v>
      </c>
      <c r="D18" s="24">
        <v>5.07</v>
      </c>
      <c r="E18" s="24">
        <v>5.03</v>
      </c>
      <c r="F18" s="28">
        <v>4.99</v>
      </c>
      <c r="G18" s="25"/>
      <c r="H18" s="24">
        <v>4.0199999999999996</v>
      </c>
      <c r="I18" s="24">
        <v>4.0999999999999996</v>
      </c>
      <c r="J18" s="24">
        <v>4.18</v>
      </c>
      <c r="K18" s="24">
        <v>4.24</v>
      </c>
      <c r="L18" s="28">
        <v>4.1399999999999997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4.83</v>
      </c>
      <c r="C19" s="24">
        <v>4.96</v>
      </c>
      <c r="D19" s="24">
        <v>5.04</v>
      </c>
      <c r="E19" s="24">
        <v>5</v>
      </c>
      <c r="F19" s="28">
        <v>5.0199999999999996</v>
      </c>
      <c r="G19" s="25"/>
      <c r="H19" s="24">
        <v>4.03</v>
      </c>
      <c r="I19" s="24">
        <v>4.0199999999999996</v>
      </c>
      <c r="J19" s="24">
        <v>4.2</v>
      </c>
      <c r="K19" s="24">
        <v>4.1900000000000004</v>
      </c>
      <c r="L19" s="28">
        <v>4.1399999999999997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4.88</v>
      </c>
      <c r="C20" s="24">
        <v>4.88</v>
      </c>
      <c r="D20" s="24">
        <v>5.04</v>
      </c>
      <c r="E20" s="24">
        <v>5.08</v>
      </c>
      <c r="F20" s="28">
        <v>5.0599999999999996</v>
      </c>
      <c r="G20" s="25"/>
      <c r="H20" s="24">
        <v>4.0999999999999996</v>
      </c>
      <c r="I20" s="24">
        <v>4.07</v>
      </c>
      <c r="J20" s="24">
        <v>4.21</v>
      </c>
      <c r="K20" s="24">
        <v>4.24</v>
      </c>
      <c r="L20" s="28">
        <v>4.12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4.84</v>
      </c>
      <c r="C21" s="24">
        <v>4.92</v>
      </c>
      <c r="D21" s="24">
        <v>5.01</v>
      </c>
      <c r="E21" s="24">
        <v>5.0599999999999996</v>
      </c>
      <c r="F21" s="28">
        <v>4.8899999999999997</v>
      </c>
      <c r="G21" s="25"/>
      <c r="H21" s="24">
        <v>4.04</v>
      </c>
      <c r="I21" s="24">
        <v>4.08</v>
      </c>
      <c r="J21" s="24">
        <v>4.24</v>
      </c>
      <c r="K21" s="24">
        <v>4.3099999999999996</v>
      </c>
      <c r="L21" s="28">
        <v>4.24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0.29260000000000286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1.3004000000000002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0.51017435897436403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0.93650205761316885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95" priority="5" operator="notBetween">
      <formula>0.2</formula>
      <formula>0.404</formula>
    </cfRule>
  </conditionalFormatting>
  <conditionalFormatting sqref="E26">
    <cfRule type="cellIs" dxfId="94" priority="6" operator="notBetween">
      <formula>0.38</formula>
      <formula>0.72</formula>
    </cfRule>
  </conditionalFormatting>
  <conditionalFormatting sqref="K24">
    <cfRule type="cellIs" dxfId="93" priority="4" operator="notBetween">
      <formula>0.77</formula>
      <formula>0.91</formula>
    </cfRule>
  </conditionalFormatting>
  <conditionalFormatting sqref="K26">
    <cfRule type="cellIs" dxfId="92" priority="3" operator="notBetween">
      <formula>0.68</formula>
      <formula>0.82</formula>
    </cfRule>
  </conditionalFormatting>
  <conditionalFormatting sqref="Q24">
    <cfRule type="cellIs" dxfId="91" priority="2" operator="notBetween">
      <formula>0.77</formula>
      <formula>0.91</formula>
    </cfRule>
  </conditionalFormatting>
  <conditionalFormatting sqref="Q26">
    <cfRule type="cellIs" dxfId="90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B462E-9291-4B2F-9CDF-83281BC9D1AF}">
  <dimension ref="A1:R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5.33</v>
      </c>
      <c r="C2" s="20">
        <v>5.39</v>
      </c>
      <c r="D2" s="20">
        <v>5.37</v>
      </c>
      <c r="E2" s="20">
        <v>5.19</v>
      </c>
      <c r="F2" s="30">
        <v>5.16</v>
      </c>
      <c r="G2" s="23" t="s">
        <v>3</v>
      </c>
      <c r="H2" s="20">
        <v>5.23</v>
      </c>
      <c r="I2" s="20">
        <v>5.37</v>
      </c>
      <c r="J2" s="20">
        <v>5.33</v>
      </c>
      <c r="K2" s="20">
        <v>5.2</v>
      </c>
      <c r="L2" s="30">
        <v>5.17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5.32</v>
      </c>
      <c r="C3" s="11">
        <v>5.25</v>
      </c>
      <c r="D3" s="11">
        <v>5.37</v>
      </c>
      <c r="E3" s="11">
        <v>5.19</v>
      </c>
      <c r="F3" s="29">
        <v>5.24</v>
      </c>
      <c r="G3" s="25"/>
      <c r="H3" s="20">
        <v>5.34</v>
      </c>
      <c r="I3" s="11">
        <v>5.4</v>
      </c>
      <c r="J3" s="11">
        <v>5.3</v>
      </c>
      <c r="K3" s="11">
        <v>5.26</v>
      </c>
      <c r="L3" s="29">
        <v>5.16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5.32</v>
      </c>
      <c r="C4" s="11">
        <v>5.39</v>
      </c>
      <c r="D4" s="11">
        <v>5.36</v>
      </c>
      <c r="E4" s="11">
        <v>5.26</v>
      </c>
      <c r="F4" s="29">
        <v>5.18</v>
      </c>
      <c r="G4" s="25"/>
      <c r="H4" s="20">
        <v>5.24</v>
      </c>
      <c r="I4" s="11">
        <v>5.43</v>
      </c>
      <c r="J4" s="11">
        <v>5.39</v>
      </c>
      <c r="K4" s="11">
        <v>5.18</v>
      </c>
      <c r="L4" s="29">
        <v>5.23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5.31</v>
      </c>
      <c r="C5" s="11">
        <v>5.43</v>
      </c>
      <c r="D5" s="11">
        <v>5.41</v>
      </c>
      <c r="E5" s="11">
        <v>5.23</v>
      </c>
      <c r="F5" s="29">
        <v>5.19</v>
      </c>
      <c r="G5" s="25"/>
      <c r="H5" s="20">
        <v>5.36</v>
      </c>
      <c r="I5" s="11">
        <v>5.34</v>
      </c>
      <c r="J5" s="11">
        <v>5.29</v>
      </c>
      <c r="K5" s="11">
        <v>5.18</v>
      </c>
      <c r="L5" s="29">
        <v>5.13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5.26</v>
      </c>
      <c r="C6" s="11">
        <v>5.35</v>
      </c>
      <c r="D6" s="11">
        <v>5.39</v>
      </c>
      <c r="E6" s="11">
        <v>5.18</v>
      </c>
      <c r="F6" s="29">
        <v>5.19</v>
      </c>
      <c r="G6" s="25"/>
      <c r="H6" s="20">
        <v>5.34</v>
      </c>
      <c r="I6" s="11">
        <v>5.32</v>
      </c>
      <c r="J6" s="11">
        <v>5.32</v>
      </c>
      <c r="K6" s="11">
        <v>5.17</v>
      </c>
      <c r="L6" s="29">
        <v>5.16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5.34</v>
      </c>
      <c r="C7" s="11">
        <v>5.43</v>
      </c>
      <c r="D7" s="11">
        <v>5.21</v>
      </c>
      <c r="E7" s="11">
        <v>5.0999999999999996</v>
      </c>
      <c r="F7" s="29">
        <v>4.8099999999999996</v>
      </c>
      <c r="G7" s="25" t="s">
        <v>4</v>
      </c>
      <c r="H7" s="11">
        <v>5.27</v>
      </c>
      <c r="I7" s="11">
        <v>5.33</v>
      </c>
      <c r="J7" s="11">
        <v>5.24</v>
      </c>
      <c r="K7" s="11">
        <v>5</v>
      </c>
      <c r="L7" s="29">
        <v>4.8499999999999996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5.36</v>
      </c>
      <c r="C8" s="11">
        <v>5.44</v>
      </c>
      <c r="D8" s="11">
        <v>5.26</v>
      </c>
      <c r="E8" s="11">
        <v>4.99</v>
      </c>
      <c r="F8" s="29">
        <v>4.87</v>
      </c>
      <c r="G8" s="31"/>
      <c r="H8" s="11">
        <v>5.29</v>
      </c>
      <c r="I8" s="11">
        <v>5.35</v>
      </c>
      <c r="J8" s="11">
        <v>5.26</v>
      </c>
      <c r="K8" s="11">
        <v>5.13</v>
      </c>
      <c r="L8" s="29">
        <v>4.93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5.35</v>
      </c>
      <c r="C9" s="32">
        <v>5.32</v>
      </c>
      <c r="D9" s="32">
        <v>5.26</v>
      </c>
      <c r="E9" s="32">
        <v>5.05</v>
      </c>
      <c r="F9" s="34">
        <v>4.93</v>
      </c>
      <c r="G9" s="23"/>
      <c r="H9" s="32">
        <v>5.3</v>
      </c>
      <c r="I9" s="32">
        <v>5.3</v>
      </c>
      <c r="J9" s="32">
        <v>5.17</v>
      </c>
      <c r="K9" s="32">
        <v>4.96</v>
      </c>
      <c r="L9" s="34">
        <v>4.84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5.2</v>
      </c>
      <c r="C10" s="11">
        <v>5.29</v>
      </c>
      <c r="D10" s="11">
        <v>5.23</v>
      </c>
      <c r="E10" s="11">
        <v>4.93</v>
      </c>
      <c r="F10" s="29">
        <v>4.92</v>
      </c>
      <c r="G10" s="25"/>
      <c r="H10" s="11">
        <v>5.26</v>
      </c>
      <c r="I10" s="11">
        <v>5.43</v>
      </c>
      <c r="J10" s="11">
        <v>5.3</v>
      </c>
      <c r="K10" s="11">
        <v>5.07</v>
      </c>
      <c r="L10" s="29">
        <v>4.88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5.13</v>
      </c>
      <c r="C11" s="21">
        <v>5.16</v>
      </c>
      <c r="D11" s="21">
        <v>5.0999999999999996</v>
      </c>
      <c r="E11" s="21">
        <v>4.84</v>
      </c>
      <c r="F11" s="26">
        <v>4.82</v>
      </c>
      <c r="G11" s="33"/>
      <c r="H11" s="21">
        <v>5.29</v>
      </c>
      <c r="I11" s="21">
        <v>5.32</v>
      </c>
      <c r="J11" s="21">
        <v>5.14</v>
      </c>
      <c r="K11" s="21">
        <v>5.01</v>
      </c>
      <c r="L11" s="26">
        <v>4.8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5.07</v>
      </c>
      <c r="C12" s="22">
        <v>5.1100000000000003</v>
      </c>
      <c r="D12" s="22">
        <v>5.0999999999999996</v>
      </c>
      <c r="E12" s="22">
        <v>4.93</v>
      </c>
      <c r="F12" s="27">
        <v>4.88</v>
      </c>
      <c r="G12" s="23" t="s">
        <v>6</v>
      </c>
      <c r="H12" s="22">
        <v>3.91</v>
      </c>
      <c r="I12" s="22">
        <v>3.94</v>
      </c>
      <c r="J12" s="22">
        <v>3.88</v>
      </c>
      <c r="K12" s="22">
        <v>3.73</v>
      </c>
      <c r="L12" s="27">
        <v>3.84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5.0999999999999996</v>
      </c>
      <c r="C13" s="24">
        <v>5.03</v>
      </c>
      <c r="D13" s="24">
        <v>5.14</v>
      </c>
      <c r="E13" s="24">
        <v>4.9400000000000004</v>
      </c>
      <c r="F13" s="28">
        <v>4.99</v>
      </c>
      <c r="G13" s="25"/>
      <c r="H13" s="24">
        <v>3.97</v>
      </c>
      <c r="I13" s="24">
        <v>3.95</v>
      </c>
      <c r="J13" s="24">
        <v>3.87</v>
      </c>
      <c r="K13" s="24">
        <v>3.76</v>
      </c>
      <c r="L13" s="28">
        <v>3.81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5.0999999999999996</v>
      </c>
      <c r="C14" s="24">
        <v>5.1100000000000003</v>
      </c>
      <c r="D14" s="24">
        <v>5.07</v>
      </c>
      <c r="E14" s="24">
        <v>5</v>
      </c>
      <c r="F14" s="28">
        <v>4.91</v>
      </c>
      <c r="G14" s="25"/>
      <c r="H14" s="24">
        <v>3.92</v>
      </c>
      <c r="I14" s="24">
        <v>4</v>
      </c>
      <c r="J14" s="24">
        <v>3.88</v>
      </c>
      <c r="K14" s="24">
        <v>3.74</v>
      </c>
      <c r="L14" s="28">
        <v>3.8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5.05</v>
      </c>
      <c r="C15" s="24">
        <v>5.14</v>
      </c>
      <c r="D15" s="24">
        <v>5.12</v>
      </c>
      <c r="E15" s="24">
        <v>4.97</v>
      </c>
      <c r="F15" s="28">
        <v>4.9800000000000004</v>
      </c>
      <c r="G15" s="25"/>
      <c r="H15" s="24">
        <v>3.95</v>
      </c>
      <c r="I15" s="24">
        <v>3.9</v>
      </c>
      <c r="J15" s="24">
        <v>3.88</v>
      </c>
      <c r="K15" s="24">
        <v>3.72</v>
      </c>
      <c r="L15" s="28">
        <v>3.79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4.9800000000000004</v>
      </c>
      <c r="C16" s="24">
        <v>5.03</v>
      </c>
      <c r="D16" s="24">
        <v>5.01</v>
      </c>
      <c r="E16" s="24">
        <v>4.8899999999999997</v>
      </c>
      <c r="F16" s="28">
        <v>4.8</v>
      </c>
      <c r="G16" s="25"/>
      <c r="H16" s="24">
        <v>3.88</v>
      </c>
      <c r="I16" s="24">
        <v>3.95</v>
      </c>
      <c r="J16" s="24">
        <v>3.9</v>
      </c>
      <c r="K16" s="24">
        <v>3.72</v>
      </c>
      <c r="L16" s="28">
        <v>3.78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5.03</v>
      </c>
      <c r="C17" s="24">
        <v>5.16</v>
      </c>
      <c r="D17" s="24">
        <v>4.93</v>
      </c>
      <c r="E17" s="24">
        <v>4.76</v>
      </c>
      <c r="F17" s="28">
        <v>4.53</v>
      </c>
      <c r="G17" s="25" t="s">
        <v>8</v>
      </c>
      <c r="H17" s="24">
        <v>4.25</v>
      </c>
      <c r="I17" s="24">
        <v>4.34</v>
      </c>
      <c r="J17" s="24">
        <v>4.13</v>
      </c>
      <c r="K17" s="24">
        <v>3.95</v>
      </c>
      <c r="L17" s="28">
        <v>3.78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5.01</v>
      </c>
      <c r="C18" s="24">
        <v>5.13</v>
      </c>
      <c r="D18" s="24">
        <v>4.95</v>
      </c>
      <c r="E18" s="24">
        <v>4.71</v>
      </c>
      <c r="F18" s="28">
        <v>4.55</v>
      </c>
      <c r="G18" s="25"/>
      <c r="H18" s="24">
        <v>4.26</v>
      </c>
      <c r="I18" s="24">
        <v>4.29</v>
      </c>
      <c r="J18" s="24">
        <v>4.2300000000000004</v>
      </c>
      <c r="K18" s="24">
        <v>4.05</v>
      </c>
      <c r="L18" s="28">
        <v>3.83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5.09</v>
      </c>
      <c r="C19" s="24">
        <v>5.0599999999999996</v>
      </c>
      <c r="D19" s="24">
        <v>4.95</v>
      </c>
      <c r="E19" s="24">
        <v>4.78</v>
      </c>
      <c r="F19" s="28">
        <v>4.6500000000000004</v>
      </c>
      <c r="G19" s="25"/>
      <c r="H19" s="24">
        <v>4.22</v>
      </c>
      <c r="I19" s="24">
        <v>4.16</v>
      </c>
      <c r="J19" s="24">
        <v>4.1100000000000003</v>
      </c>
      <c r="K19" s="24">
        <v>3.94</v>
      </c>
      <c r="L19" s="28">
        <v>3.77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4.93</v>
      </c>
      <c r="C20" s="24">
        <v>5.03</v>
      </c>
      <c r="D20" s="24">
        <v>4.9800000000000004</v>
      </c>
      <c r="E20" s="24">
        <v>4.6900000000000004</v>
      </c>
      <c r="F20" s="28">
        <v>4.67</v>
      </c>
      <c r="G20" s="25"/>
      <c r="H20" s="24">
        <v>4.3</v>
      </c>
      <c r="I20" s="24">
        <v>4.38</v>
      </c>
      <c r="J20" s="24">
        <v>4.1900000000000004</v>
      </c>
      <c r="K20" s="24">
        <v>3.97</v>
      </c>
      <c r="L20" s="28">
        <v>3.85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4.84</v>
      </c>
      <c r="C21" s="24">
        <v>4.9400000000000004</v>
      </c>
      <c r="D21" s="24">
        <v>4.88</v>
      </c>
      <c r="E21" s="24">
        <v>4.59</v>
      </c>
      <c r="F21" s="28">
        <v>4.55</v>
      </c>
      <c r="G21" s="25"/>
      <c r="H21" s="24">
        <v>4.32</v>
      </c>
      <c r="I21" s="24">
        <v>4.29</v>
      </c>
      <c r="J21" s="24">
        <v>4.1399999999999997</v>
      </c>
      <c r="K21" s="24">
        <v>4.01</v>
      </c>
      <c r="L21" s="28">
        <v>3.85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0.27520000000000078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1.2295999999999996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0.47983589743589883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0.88551440329218079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89" priority="5" operator="notBetween">
      <formula>0.2</formula>
      <formula>0.404</formula>
    </cfRule>
  </conditionalFormatting>
  <conditionalFormatting sqref="E26">
    <cfRule type="cellIs" dxfId="88" priority="6" operator="notBetween">
      <formula>0.38</formula>
      <formula>0.72</formula>
    </cfRule>
  </conditionalFormatting>
  <conditionalFormatting sqref="K24">
    <cfRule type="cellIs" dxfId="87" priority="4" operator="notBetween">
      <formula>0.77</formula>
      <formula>0.91</formula>
    </cfRule>
  </conditionalFormatting>
  <conditionalFormatting sqref="K26">
    <cfRule type="cellIs" dxfId="86" priority="3" operator="notBetween">
      <formula>0.68</formula>
      <formula>0.82</formula>
    </cfRule>
  </conditionalFormatting>
  <conditionalFormatting sqref="Q24">
    <cfRule type="cellIs" dxfId="85" priority="2" operator="notBetween">
      <formula>0.77</formula>
      <formula>0.91</formula>
    </cfRule>
  </conditionalFormatting>
  <conditionalFormatting sqref="Q26">
    <cfRule type="cellIs" dxfId="84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9888-0BA2-40D8-A3D0-9105694240EE}">
  <dimension ref="A1:R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4.88</v>
      </c>
      <c r="C2" s="20">
        <v>4.8600000000000003</v>
      </c>
      <c r="D2" s="20">
        <v>5.23</v>
      </c>
      <c r="E2" s="20">
        <v>5.24</v>
      </c>
      <c r="F2" s="30">
        <v>5.33</v>
      </c>
      <c r="G2" s="23" t="s">
        <v>3</v>
      </c>
      <c r="H2" s="20">
        <v>4.83</v>
      </c>
      <c r="I2" s="20">
        <v>4.96</v>
      </c>
      <c r="J2" s="20">
        <v>5.16</v>
      </c>
      <c r="K2" s="20">
        <v>5.28</v>
      </c>
      <c r="L2" s="30">
        <v>5.32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4.99</v>
      </c>
      <c r="C3" s="11">
        <v>5</v>
      </c>
      <c r="D3" s="11">
        <v>5.23</v>
      </c>
      <c r="E3" s="11">
        <v>5.25</v>
      </c>
      <c r="F3" s="29">
        <v>5.26</v>
      </c>
      <c r="G3" s="25"/>
      <c r="H3" s="20">
        <v>4.91</v>
      </c>
      <c r="I3" s="11">
        <v>5.03</v>
      </c>
      <c r="J3" s="11">
        <v>5.23</v>
      </c>
      <c r="K3" s="11">
        <v>5.33</v>
      </c>
      <c r="L3" s="29">
        <v>5.32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4.9000000000000004</v>
      </c>
      <c r="C4" s="11">
        <v>4.88</v>
      </c>
      <c r="D4" s="11">
        <v>5.19</v>
      </c>
      <c r="E4" s="11">
        <v>5.23</v>
      </c>
      <c r="F4" s="29">
        <v>5.25</v>
      </c>
      <c r="G4" s="25"/>
      <c r="H4" s="20">
        <v>4.95</v>
      </c>
      <c r="I4" s="11">
        <v>4.96</v>
      </c>
      <c r="J4" s="11">
        <v>5.22</v>
      </c>
      <c r="K4" s="11">
        <v>5.27</v>
      </c>
      <c r="L4" s="29">
        <v>5.37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4.9800000000000004</v>
      </c>
      <c r="C5" s="11">
        <v>4.9400000000000004</v>
      </c>
      <c r="D5" s="11">
        <v>5.2</v>
      </c>
      <c r="E5" s="11">
        <v>5.28</v>
      </c>
      <c r="F5" s="29">
        <v>5.17</v>
      </c>
      <c r="G5" s="25"/>
      <c r="H5" s="20">
        <v>4.96</v>
      </c>
      <c r="I5" s="11">
        <v>4.93</v>
      </c>
      <c r="J5" s="11">
        <v>5.17</v>
      </c>
      <c r="K5" s="11">
        <v>5.23</v>
      </c>
      <c r="L5" s="29">
        <v>5.18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4.97</v>
      </c>
      <c r="C6" s="11">
        <v>4.93</v>
      </c>
      <c r="D6" s="11">
        <v>5.13</v>
      </c>
      <c r="E6" s="11">
        <v>5.24</v>
      </c>
      <c r="F6" s="29">
        <v>5.21</v>
      </c>
      <c r="G6" s="25"/>
      <c r="H6" s="20">
        <v>5.0199999999999996</v>
      </c>
      <c r="I6" s="11">
        <v>4.96</v>
      </c>
      <c r="J6" s="11">
        <v>5.13</v>
      </c>
      <c r="K6" s="11">
        <v>5.29</v>
      </c>
      <c r="L6" s="29">
        <v>5.15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5.0999999999999996</v>
      </c>
      <c r="C7" s="11">
        <v>5.15</v>
      </c>
      <c r="D7" s="11">
        <v>5.29</v>
      </c>
      <c r="E7" s="11">
        <v>5.23</v>
      </c>
      <c r="F7" s="29">
        <v>5.28</v>
      </c>
      <c r="G7" s="25" t="s">
        <v>4</v>
      </c>
      <c r="H7" s="11">
        <v>5.15</v>
      </c>
      <c r="I7" s="11">
        <v>5.14</v>
      </c>
      <c r="J7" s="11">
        <v>5.25</v>
      </c>
      <c r="K7" s="11">
        <v>5.23</v>
      </c>
      <c r="L7" s="29">
        <v>5.23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5.13</v>
      </c>
      <c r="C8" s="11">
        <v>5.16</v>
      </c>
      <c r="D8" s="11">
        <v>5.26</v>
      </c>
      <c r="E8" s="11">
        <v>5.35</v>
      </c>
      <c r="F8" s="29">
        <v>5.33</v>
      </c>
      <c r="G8" s="31"/>
      <c r="H8" s="11">
        <v>5.21</v>
      </c>
      <c r="I8" s="11">
        <v>5.15</v>
      </c>
      <c r="J8" s="11">
        <v>5.29</v>
      </c>
      <c r="K8" s="11">
        <v>5.31</v>
      </c>
      <c r="L8" s="29">
        <v>5.24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5.14</v>
      </c>
      <c r="C9" s="32">
        <v>5.16</v>
      </c>
      <c r="D9" s="32">
        <v>5.3</v>
      </c>
      <c r="E9" s="32">
        <v>5.34</v>
      </c>
      <c r="F9" s="34">
        <v>5.19</v>
      </c>
      <c r="G9" s="23"/>
      <c r="H9" s="32">
        <v>5.19</v>
      </c>
      <c r="I9" s="32">
        <v>5.24</v>
      </c>
      <c r="J9" s="32">
        <v>5.27</v>
      </c>
      <c r="K9" s="32">
        <v>5.33</v>
      </c>
      <c r="L9" s="34">
        <v>5.18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5.15</v>
      </c>
      <c r="C10" s="11">
        <v>5.14</v>
      </c>
      <c r="D10" s="11">
        <v>5.27</v>
      </c>
      <c r="E10" s="11">
        <v>5.36</v>
      </c>
      <c r="F10" s="29">
        <v>5.22</v>
      </c>
      <c r="G10" s="25"/>
      <c r="H10" s="11">
        <v>5.03</v>
      </c>
      <c r="I10" s="11">
        <v>5.15</v>
      </c>
      <c r="J10" s="11">
        <v>5.23</v>
      </c>
      <c r="K10" s="11">
        <v>5.29</v>
      </c>
      <c r="L10" s="29">
        <v>5.18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5.12</v>
      </c>
      <c r="C11" s="21">
        <v>5.12</v>
      </c>
      <c r="D11" s="21">
        <v>5.3</v>
      </c>
      <c r="E11" s="21">
        <v>5.38</v>
      </c>
      <c r="F11" s="26">
        <v>5.26</v>
      </c>
      <c r="G11" s="33"/>
      <c r="H11" s="21">
        <v>4.9800000000000004</v>
      </c>
      <c r="I11" s="21">
        <v>5.09</v>
      </c>
      <c r="J11" s="21">
        <v>5.22</v>
      </c>
      <c r="K11" s="21">
        <v>5.25</v>
      </c>
      <c r="L11" s="26">
        <v>5.2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4.6500000000000004</v>
      </c>
      <c r="C12" s="22">
        <v>4.71</v>
      </c>
      <c r="D12" s="22">
        <v>4.9000000000000004</v>
      </c>
      <c r="E12" s="22">
        <v>4.96</v>
      </c>
      <c r="F12" s="27">
        <v>5.0199999999999996</v>
      </c>
      <c r="G12" s="23" t="s">
        <v>6</v>
      </c>
      <c r="H12" s="22">
        <v>3.6</v>
      </c>
      <c r="I12" s="22">
        <v>3.63</v>
      </c>
      <c r="J12" s="22">
        <v>3.82</v>
      </c>
      <c r="K12" s="22">
        <v>3.95</v>
      </c>
      <c r="L12" s="27">
        <v>3.95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4.72</v>
      </c>
      <c r="C13" s="24">
        <v>4.78</v>
      </c>
      <c r="D13" s="24">
        <v>5.0199999999999996</v>
      </c>
      <c r="E13" s="24">
        <v>4.93</v>
      </c>
      <c r="F13" s="28">
        <v>4.9800000000000004</v>
      </c>
      <c r="G13" s="25"/>
      <c r="H13" s="24">
        <v>3.57</v>
      </c>
      <c r="I13" s="24">
        <v>3.68</v>
      </c>
      <c r="J13" s="24">
        <v>3.88</v>
      </c>
      <c r="K13" s="24">
        <v>4</v>
      </c>
      <c r="L13" s="28">
        <v>4.0199999999999996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4.6399999999999997</v>
      </c>
      <c r="C14" s="24">
        <v>4.68</v>
      </c>
      <c r="D14" s="24">
        <v>4.9800000000000004</v>
      </c>
      <c r="E14" s="24">
        <v>4.99</v>
      </c>
      <c r="F14" s="28">
        <v>5.01</v>
      </c>
      <c r="G14" s="25"/>
      <c r="H14" s="24">
        <v>3.61</v>
      </c>
      <c r="I14" s="24">
        <v>3.6</v>
      </c>
      <c r="J14" s="24">
        <v>3.82</v>
      </c>
      <c r="K14" s="24">
        <v>3.95</v>
      </c>
      <c r="L14" s="28">
        <v>4.0199999999999996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4.72</v>
      </c>
      <c r="C15" s="24">
        <v>4.7300000000000004</v>
      </c>
      <c r="D15" s="24">
        <v>4.95</v>
      </c>
      <c r="E15" s="24">
        <v>5.04</v>
      </c>
      <c r="F15" s="28">
        <v>4.96</v>
      </c>
      <c r="G15" s="25"/>
      <c r="H15" s="24">
        <v>3.56</v>
      </c>
      <c r="I15" s="24">
        <v>3.57</v>
      </c>
      <c r="J15" s="24">
        <v>3.79</v>
      </c>
      <c r="K15" s="24">
        <v>3.86</v>
      </c>
      <c r="L15" s="28">
        <v>3.87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4.68</v>
      </c>
      <c r="C16" s="24">
        <v>4.74</v>
      </c>
      <c r="D16" s="24">
        <v>4.87</v>
      </c>
      <c r="E16" s="24">
        <v>4.97</v>
      </c>
      <c r="F16" s="28">
        <v>4.9000000000000004</v>
      </c>
      <c r="G16" s="25"/>
      <c r="H16" s="24">
        <v>3.71</v>
      </c>
      <c r="I16" s="24">
        <v>3.65</v>
      </c>
      <c r="J16" s="24">
        <v>3.84</v>
      </c>
      <c r="K16" s="24">
        <v>3.96</v>
      </c>
      <c r="L16" s="28">
        <v>3.84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4.82</v>
      </c>
      <c r="C17" s="24">
        <v>4.84</v>
      </c>
      <c r="D17" s="24">
        <v>5.05</v>
      </c>
      <c r="E17" s="24">
        <v>5.01</v>
      </c>
      <c r="F17" s="28">
        <v>4.93</v>
      </c>
      <c r="G17" s="25" t="s">
        <v>8</v>
      </c>
      <c r="H17" s="24">
        <v>4.2300000000000004</v>
      </c>
      <c r="I17" s="24">
        <v>4.2</v>
      </c>
      <c r="J17" s="24">
        <v>4.3099999999999996</v>
      </c>
      <c r="K17" s="24">
        <v>4.3</v>
      </c>
      <c r="L17" s="28">
        <v>4.2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4.84</v>
      </c>
      <c r="C18" s="24">
        <v>4.9000000000000004</v>
      </c>
      <c r="D18" s="24">
        <v>5.01</v>
      </c>
      <c r="E18" s="24">
        <v>5.13</v>
      </c>
      <c r="F18" s="28">
        <v>5.04</v>
      </c>
      <c r="G18" s="25"/>
      <c r="H18" s="24">
        <v>4.17</v>
      </c>
      <c r="I18" s="24">
        <v>4.17</v>
      </c>
      <c r="J18" s="24">
        <v>4.3099999999999996</v>
      </c>
      <c r="K18" s="24">
        <v>4.29</v>
      </c>
      <c r="L18" s="28">
        <v>4.21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4.88</v>
      </c>
      <c r="C19" s="24">
        <v>4.9000000000000004</v>
      </c>
      <c r="D19" s="24">
        <v>5.05</v>
      </c>
      <c r="E19" s="24">
        <v>5.09</v>
      </c>
      <c r="F19" s="28">
        <v>4.99</v>
      </c>
      <c r="G19" s="25"/>
      <c r="H19" s="24">
        <v>4.1500000000000004</v>
      </c>
      <c r="I19" s="24">
        <v>4.1900000000000004</v>
      </c>
      <c r="J19" s="24">
        <v>4.3</v>
      </c>
      <c r="K19" s="24">
        <v>4.29</v>
      </c>
      <c r="L19" s="28">
        <v>4.18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4.87</v>
      </c>
      <c r="C20" s="24">
        <v>4.9000000000000004</v>
      </c>
      <c r="D20" s="24">
        <v>4.96</v>
      </c>
      <c r="E20" s="24">
        <v>5.09</v>
      </c>
      <c r="F20" s="28">
        <v>4.9800000000000004</v>
      </c>
      <c r="G20" s="25"/>
      <c r="H20" s="24">
        <v>4.1100000000000003</v>
      </c>
      <c r="I20" s="24">
        <v>4.12</v>
      </c>
      <c r="J20" s="24">
        <v>4.2300000000000004</v>
      </c>
      <c r="K20" s="24">
        <v>4.3</v>
      </c>
      <c r="L20" s="28">
        <v>4.12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4.8099999999999996</v>
      </c>
      <c r="C21" s="24">
        <v>4.88</v>
      </c>
      <c r="D21" s="24">
        <v>5.03</v>
      </c>
      <c r="E21" s="24">
        <v>5.0199999999999996</v>
      </c>
      <c r="F21" s="28">
        <v>4.9400000000000004</v>
      </c>
      <c r="G21" s="25"/>
      <c r="H21" s="24">
        <v>4.08</v>
      </c>
      <c r="I21" s="24">
        <v>4.1900000000000004</v>
      </c>
      <c r="J21" s="24">
        <v>4.26</v>
      </c>
      <c r="K21" s="24">
        <v>4.29</v>
      </c>
      <c r="L21" s="28">
        <v>4.17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0.26019999999999932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1.1613999999999995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0.45368205128205014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0.8363991769547322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83" priority="5" operator="notBetween">
      <formula>0.2</formula>
      <formula>0.404</formula>
    </cfRule>
  </conditionalFormatting>
  <conditionalFormatting sqref="E26">
    <cfRule type="cellIs" dxfId="82" priority="6" operator="notBetween">
      <formula>0.38</formula>
      <formula>0.72</formula>
    </cfRule>
  </conditionalFormatting>
  <conditionalFormatting sqref="K24">
    <cfRule type="cellIs" dxfId="81" priority="4" operator="notBetween">
      <formula>0.77</formula>
      <formula>0.91</formula>
    </cfRule>
  </conditionalFormatting>
  <conditionalFormatting sqref="K26">
    <cfRule type="cellIs" dxfId="80" priority="3" operator="notBetween">
      <formula>0.68</formula>
      <formula>0.82</formula>
    </cfRule>
  </conditionalFormatting>
  <conditionalFormatting sqref="Q24">
    <cfRule type="cellIs" dxfId="79" priority="2" operator="notBetween">
      <formula>0.77</formula>
      <formula>0.91</formula>
    </cfRule>
  </conditionalFormatting>
  <conditionalFormatting sqref="Q26">
    <cfRule type="cellIs" dxfId="78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183A-310E-44C6-B2FD-3D46772AD66C}">
  <dimension ref="A1:R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4.8899999999999997</v>
      </c>
      <c r="C2" s="20">
        <v>5.07</v>
      </c>
      <c r="D2" s="20">
        <v>5.18</v>
      </c>
      <c r="E2" s="20">
        <v>5.25</v>
      </c>
      <c r="F2" s="30">
        <v>5.17</v>
      </c>
      <c r="G2" s="23" t="s">
        <v>3</v>
      </c>
      <c r="H2" s="20">
        <v>4.8499999999999996</v>
      </c>
      <c r="I2" s="20">
        <v>4.8499999999999996</v>
      </c>
      <c r="J2" s="20">
        <v>5.17</v>
      </c>
      <c r="K2" s="20">
        <v>5.26</v>
      </c>
      <c r="L2" s="30">
        <v>5.23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4.91</v>
      </c>
      <c r="C3" s="11">
        <v>4.84</v>
      </c>
      <c r="D3" s="11">
        <v>5.14</v>
      </c>
      <c r="E3" s="11">
        <v>5.28</v>
      </c>
      <c r="F3" s="29">
        <v>5.22</v>
      </c>
      <c r="G3" s="25"/>
      <c r="H3" s="20">
        <v>4.87</v>
      </c>
      <c r="I3" s="11">
        <v>4.8600000000000003</v>
      </c>
      <c r="J3" s="11">
        <v>5.07</v>
      </c>
      <c r="K3" s="11">
        <v>5.31</v>
      </c>
      <c r="L3" s="29">
        <v>5.29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4.8600000000000003</v>
      </c>
      <c r="C4" s="11">
        <v>4.96</v>
      </c>
      <c r="D4" s="11">
        <v>5.1100000000000003</v>
      </c>
      <c r="E4" s="11">
        <v>5.23</v>
      </c>
      <c r="F4" s="29">
        <v>5.22</v>
      </c>
      <c r="G4" s="25"/>
      <c r="H4" s="20">
        <v>4.8499999999999996</v>
      </c>
      <c r="I4" s="11">
        <v>4.8</v>
      </c>
      <c r="J4" s="11">
        <v>5.07</v>
      </c>
      <c r="K4" s="11">
        <v>5.17</v>
      </c>
      <c r="L4" s="29">
        <v>5.25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4.97</v>
      </c>
      <c r="C5" s="11">
        <v>5.01</v>
      </c>
      <c r="D5" s="11">
        <v>5.13</v>
      </c>
      <c r="E5" s="11">
        <v>5.15</v>
      </c>
      <c r="F5" s="29">
        <v>5.28</v>
      </c>
      <c r="G5" s="25"/>
      <c r="H5" s="20">
        <v>4.96</v>
      </c>
      <c r="I5" s="11">
        <v>4.95</v>
      </c>
      <c r="J5" s="11">
        <v>5.21</v>
      </c>
      <c r="K5" s="11">
        <v>5.34</v>
      </c>
      <c r="L5" s="29">
        <v>5.17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4.83</v>
      </c>
      <c r="C6" s="11">
        <v>4.8</v>
      </c>
      <c r="D6" s="11">
        <v>5.12</v>
      </c>
      <c r="E6" s="11">
        <v>5.34</v>
      </c>
      <c r="F6" s="29">
        <v>5.2</v>
      </c>
      <c r="G6" s="25"/>
      <c r="H6" s="20">
        <v>4.93</v>
      </c>
      <c r="I6" s="11">
        <v>4.79</v>
      </c>
      <c r="J6" s="11">
        <v>5.1100000000000003</v>
      </c>
      <c r="K6" s="11">
        <v>5.34</v>
      </c>
      <c r="L6" s="29">
        <v>5.12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5.13</v>
      </c>
      <c r="C7" s="11">
        <v>5.14</v>
      </c>
      <c r="D7" s="11">
        <v>5.29</v>
      </c>
      <c r="E7" s="11">
        <v>5.3</v>
      </c>
      <c r="F7" s="29">
        <v>5.19</v>
      </c>
      <c r="G7" s="25" t="s">
        <v>4</v>
      </c>
      <c r="H7" s="11">
        <v>5.16</v>
      </c>
      <c r="I7" s="11">
        <v>5.13</v>
      </c>
      <c r="J7" s="11">
        <v>5.29</v>
      </c>
      <c r="K7" s="11">
        <v>5.25</v>
      </c>
      <c r="L7" s="29">
        <v>5.18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5.18</v>
      </c>
      <c r="C8" s="11">
        <v>5.13</v>
      </c>
      <c r="D8" s="11">
        <v>5.35</v>
      </c>
      <c r="E8" s="11">
        <v>5.28</v>
      </c>
      <c r="F8" s="29">
        <v>5.24</v>
      </c>
      <c r="G8" s="31"/>
      <c r="H8" s="11">
        <v>5.13</v>
      </c>
      <c r="I8" s="11">
        <v>5.0599999999999996</v>
      </c>
      <c r="J8" s="11">
        <v>5.22</v>
      </c>
      <c r="K8" s="11">
        <v>5.3</v>
      </c>
      <c r="L8" s="29">
        <v>5.22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5.0599999999999996</v>
      </c>
      <c r="C9" s="32">
        <v>5.15</v>
      </c>
      <c r="D9" s="32">
        <v>5.27</v>
      </c>
      <c r="E9" s="32">
        <v>5.29</v>
      </c>
      <c r="F9" s="34">
        <v>5.18</v>
      </c>
      <c r="G9" s="23"/>
      <c r="H9" s="32">
        <v>5.01</v>
      </c>
      <c r="I9" s="32">
        <v>5.08</v>
      </c>
      <c r="J9" s="32">
        <v>5.23</v>
      </c>
      <c r="K9" s="32">
        <v>5.33</v>
      </c>
      <c r="L9" s="34">
        <v>5.24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5.0999999999999996</v>
      </c>
      <c r="C10" s="11">
        <v>5.23</v>
      </c>
      <c r="D10" s="11">
        <v>5.27</v>
      </c>
      <c r="E10" s="11">
        <v>5.28</v>
      </c>
      <c r="F10" s="29">
        <v>5.23</v>
      </c>
      <c r="G10" s="25"/>
      <c r="H10" s="11">
        <v>5.09</v>
      </c>
      <c r="I10" s="11">
        <v>5.14</v>
      </c>
      <c r="J10" s="11">
        <v>5.22</v>
      </c>
      <c r="K10" s="11">
        <v>5.27</v>
      </c>
      <c r="L10" s="29">
        <v>5.25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5.09</v>
      </c>
      <c r="C11" s="21">
        <v>5.09</v>
      </c>
      <c r="D11" s="21">
        <v>5.23</v>
      </c>
      <c r="E11" s="21">
        <v>5.21</v>
      </c>
      <c r="F11" s="26">
        <v>5.13</v>
      </c>
      <c r="G11" s="33"/>
      <c r="H11" s="21">
        <v>5.03</v>
      </c>
      <c r="I11" s="21">
        <v>5.08</v>
      </c>
      <c r="J11" s="21">
        <v>5.29</v>
      </c>
      <c r="K11" s="21">
        <v>5.22</v>
      </c>
      <c r="L11" s="26">
        <v>5.21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4.6399999999999997</v>
      </c>
      <c r="C12" s="22">
        <v>4.83</v>
      </c>
      <c r="D12" s="22">
        <v>4.95</v>
      </c>
      <c r="E12" s="22">
        <v>5.03</v>
      </c>
      <c r="F12" s="27">
        <v>4.96</v>
      </c>
      <c r="G12" s="23" t="s">
        <v>6</v>
      </c>
      <c r="H12" s="22">
        <v>3.63</v>
      </c>
      <c r="I12" s="22">
        <v>3.55</v>
      </c>
      <c r="J12" s="22">
        <v>3.85</v>
      </c>
      <c r="K12" s="22">
        <v>3.97</v>
      </c>
      <c r="L12" s="27">
        <v>3.94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4.7</v>
      </c>
      <c r="C13" s="24">
        <v>4.6900000000000004</v>
      </c>
      <c r="D13" s="24">
        <v>4.8499999999999996</v>
      </c>
      <c r="E13" s="24">
        <v>5.07</v>
      </c>
      <c r="F13" s="28">
        <v>4.9800000000000004</v>
      </c>
      <c r="G13" s="25"/>
      <c r="H13" s="24">
        <v>3.61</v>
      </c>
      <c r="I13" s="24">
        <v>3.54</v>
      </c>
      <c r="J13" s="24">
        <v>3.82</v>
      </c>
      <c r="K13" s="24">
        <v>3.99</v>
      </c>
      <c r="L13" s="28">
        <v>4.04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4.68</v>
      </c>
      <c r="C14" s="24">
        <v>4.66</v>
      </c>
      <c r="D14" s="24">
        <v>4.91</v>
      </c>
      <c r="E14" s="24">
        <v>5</v>
      </c>
      <c r="F14" s="28">
        <v>5.03</v>
      </c>
      <c r="G14" s="25"/>
      <c r="H14" s="24">
        <v>3.67</v>
      </c>
      <c r="I14" s="24">
        <v>3.51</v>
      </c>
      <c r="J14" s="24">
        <v>3.88</v>
      </c>
      <c r="K14" s="24">
        <v>4</v>
      </c>
      <c r="L14" s="28">
        <v>4.0999999999999996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4.72</v>
      </c>
      <c r="C15" s="24">
        <v>4.78</v>
      </c>
      <c r="D15" s="24">
        <v>4.88</v>
      </c>
      <c r="E15" s="24">
        <v>4.8899999999999997</v>
      </c>
      <c r="F15" s="28">
        <v>4.96</v>
      </c>
      <c r="G15" s="25"/>
      <c r="H15" s="24">
        <v>3.66</v>
      </c>
      <c r="I15" s="24">
        <v>3.6</v>
      </c>
      <c r="J15" s="24">
        <v>3.89</v>
      </c>
      <c r="K15" s="24">
        <v>4.0199999999999996</v>
      </c>
      <c r="L15" s="28">
        <v>3.95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4.57</v>
      </c>
      <c r="C16" s="24">
        <v>4.59</v>
      </c>
      <c r="D16" s="24">
        <v>4.8600000000000003</v>
      </c>
      <c r="E16" s="24">
        <v>5.03</v>
      </c>
      <c r="F16" s="28">
        <v>4.95</v>
      </c>
      <c r="G16" s="25"/>
      <c r="H16" s="24">
        <v>3.62</v>
      </c>
      <c r="I16" s="24">
        <v>3.5</v>
      </c>
      <c r="J16" s="24">
        <v>3.82</v>
      </c>
      <c r="K16" s="24">
        <v>4.03</v>
      </c>
      <c r="L16" s="28">
        <v>3.89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4.83</v>
      </c>
      <c r="C17" s="24">
        <v>4.8099999999999996</v>
      </c>
      <c r="D17" s="24">
        <v>4.99</v>
      </c>
      <c r="E17" s="24">
        <v>5.05</v>
      </c>
      <c r="F17" s="28">
        <v>4.93</v>
      </c>
      <c r="G17" s="25" t="s">
        <v>8</v>
      </c>
      <c r="H17" s="24">
        <v>4.1399999999999997</v>
      </c>
      <c r="I17" s="24">
        <v>4.2</v>
      </c>
      <c r="J17" s="24">
        <v>4.3899999999999997</v>
      </c>
      <c r="K17" s="24">
        <v>4.32</v>
      </c>
      <c r="L17" s="28">
        <v>4.2300000000000004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4.8499999999999996</v>
      </c>
      <c r="C18" s="24">
        <v>4.8600000000000003</v>
      </c>
      <c r="D18" s="24">
        <v>5.09</v>
      </c>
      <c r="E18" s="24">
        <v>5.01</v>
      </c>
      <c r="F18" s="28">
        <v>4.9800000000000004</v>
      </c>
      <c r="G18" s="25"/>
      <c r="H18" s="24">
        <v>4.2300000000000004</v>
      </c>
      <c r="I18" s="24">
        <v>4.1399999999999997</v>
      </c>
      <c r="J18" s="24">
        <v>4.32</v>
      </c>
      <c r="K18" s="24">
        <v>4.34</v>
      </c>
      <c r="L18" s="28">
        <v>4.2300000000000004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4.84</v>
      </c>
      <c r="C19" s="24">
        <v>4.82</v>
      </c>
      <c r="D19" s="24">
        <v>5.04</v>
      </c>
      <c r="E19" s="24">
        <v>5.07</v>
      </c>
      <c r="F19" s="28">
        <v>5.0199999999999996</v>
      </c>
      <c r="G19" s="25"/>
      <c r="H19" s="24">
        <v>4.16</v>
      </c>
      <c r="I19" s="24">
        <v>4.18</v>
      </c>
      <c r="J19" s="24">
        <v>4.2699999999999996</v>
      </c>
      <c r="K19" s="24">
        <v>4.3899999999999997</v>
      </c>
      <c r="L19" s="28">
        <v>4.3600000000000003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4.8099999999999996</v>
      </c>
      <c r="C20" s="24">
        <v>4.8499999999999996</v>
      </c>
      <c r="D20" s="24">
        <v>5.03</v>
      </c>
      <c r="E20" s="24">
        <v>5.0199999999999996</v>
      </c>
      <c r="F20" s="28">
        <v>4.99</v>
      </c>
      <c r="G20" s="25"/>
      <c r="H20" s="24">
        <v>4.21</v>
      </c>
      <c r="I20" s="24">
        <v>4.21</v>
      </c>
      <c r="J20" s="24">
        <v>4.29</v>
      </c>
      <c r="K20" s="24">
        <v>4.3499999999999996</v>
      </c>
      <c r="L20" s="28">
        <v>4.33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4.7699999999999996</v>
      </c>
      <c r="C21" s="24">
        <v>4.79</v>
      </c>
      <c r="D21" s="24">
        <v>4.9400000000000004</v>
      </c>
      <c r="E21" s="24">
        <v>4.9800000000000004</v>
      </c>
      <c r="F21" s="28">
        <v>4.91</v>
      </c>
      <c r="G21" s="25"/>
      <c r="H21" s="24">
        <v>4.2</v>
      </c>
      <c r="I21" s="24">
        <v>4.12</v>
      </c>
      <c r="J21" s="24">
        <v>4.28</v>
      </c>
      <c r="K21" s="24">
        <v>4.33</v>
      </c>
      <c r="L21" s="28">
        <v>4.26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0.25420000000000087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1.0978000000000003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0.44322051282051439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0.79059670781893032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77" priority="5" operator="notBetween">
      <formula>0.2</formula>
      <formula>0.404</formula>
    </cfRule>
  </conditionalFormatting>
  <conditionalFormatting sqref="E26">
    <cfRule type="cellIs" dxfId="76" priority="6" operator="notBetween">
      <formula>0.38</formula>
      <formula>0.72</formula>
    </cfRule>
  </conditionalFormatting>
  <conditionalFormatting sqref="K24">
    <cfRule type="cellIs" dxfId="75" priority="4" operator="notBetween">
      <formula>0.77</formula>
      <formula>0.91</formula>
    </cfRule>
  </conditionalFormatting>
  <conditionalFormatting sqref="K26">
    <cfRule type="cellIs" dxfId="74" priority="3" operator="notBetween">
      <formula>0.68</formula>
      <formula>0.82</formula>
    </cfRule>
  </conditionalFormatting>
  <conditionalFormatting sqref="Q24">
    <cfRule type="cellIs" dxfId="73" priority="2" operator="notBetween">
      <formula>0.77</formula>
      <formula>0.91</formula>
    </cfRule>
  </conditionalFormatting>
  <conditionalFormatting sqref="Q26">
    <cfRule type="cellIs" dxfId="72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C4D5-C0E7-4F3B-AF85-2D13637F30B5}">
  <dimension ref="A1:R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4.8499999999999996</v>
      </c>
      <c r="C2" s="20">
        <v>4.8</v>
      </c>
      <c r="D2" s="20">
        <v>5.01</v>
      </c>
      <c r="E2" s="20">
        <v>5.16</v>
      </c>
      <c r="F2" s="30">
        <v>5.12</v>
      </c>
      <c r="G2" s="23" t="s">
        <v>3</v>
      </c>
      <c r="H2" s="20">
        <v>4.9800000000000004</v>
      </c>
      <c r="I2" s="20">
        <v>4.9000000000000004</v>
      </c>
      <c r="J2" s="20">
        <v>5.16</v>
      </c>
      <c r="K2" s="20">
        <v>5.25</v>
      </c>
      <c r="L2" s="30">
        <v>5.37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4.9400000000000004</v>
      </c>
      <c r="C3" s="11">
        <v>4.8600000000000003</v>
      </c>
      <c r="D3" s="11">
        <v>5.09</v>
      </c>
      <c r="E3" s="11">
        <v>5.26</v>
      </c>
      <c r="F3" s="29">
        <v>5.14</v>
      </c>
      <c r="G3" s="25"/>
      <c r="H3" s="20">
        <v>4.95</v>
      </c>
      <c r="I3" s="11">
        <v>5.0199999999999996</v>
      </c>
      <c r="J3" s="11">
        <v>5.0999999999999996</v>
      </c>
      <c r="K3" s="11">
        <v>5.2</v>
      </c>
      <c r="L3" s="29">
        <v>5.45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4.9400000000000004</v>
      </c>
      <c r="C4" s="11">
        <v>4.95</v>
      </c>
      <c r="D4" s="11">
        <v>5.12</v>
      </c>
      <c r="E4" s="11">
        <v>5.24</v>
      </c>
      <c r="F4" s="29">
        <v>5.14</v>
      </c>
      <c r="G4" s="25"/>
      <c r="H4" s="20">
        <v>4.9400000000000004</v>
      </c>
      <c r="I4" s="11">
        <v>5.04</v>
      </c>
      <c r="J4" s="11">
        <v>5.17</v>
      </c>
      <c r="K4" s="11">
        <v>5.27</v>
      </c>
      <c r="L4" s="29">
        <v>5.3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4.9400000000000004</v>
      </c>
      <c r="C5" s="11">
        <v>5.03</v>
      </c>
      <c r="D5" s="11">
        <v>5.14</v>
      </c>
      <c r="E5" s="11">
        <v>5.23</v>
      </c>
      <c r="F5" s="29">
        <v>5.19</v>
      </c>
      <c r="G5" s="25"/>
      <c r="H5" s="20">
        <v>5.0199999999999996</v>
      </c>
      <c r="I5" s="11">
        <v>4.97</v>
      </c>
      <c r="J5" s="11">
        <v>5.12</v>
      </c>
      <c r="K5" s="11">
        <v>5.27</v>
      </c>
      <c r="L5" s="29">
        <v>5.21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</v>
      </c>
      <c r="C6" s="11">
        <v>4.82</v>
      </c>
      <c r="D6" s="11">
        <v>5.0999999999999996</v>
      </c>
      <c r="E6" s="11">
        <v>5.16</v>
      </c>
      <c r="F6" s="29">
        <v>5.08</v>
      </c>
      <c r="G6" s="25"/>
      <c r="H6" s="20">
        <v>4.93</v>
      </c>
      <c r="I6" s="11">
        <v>4.92</v>
      </c>
      <c r="J6" s="11">
        <v>5.07</v>
      </c>
      <c r="K6" s="11">
        <v>5.15</v>
      </c>
      <c r="L6" s="29">
        <v>5.18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5.13</v>
      </c>
      <c r="C7" s="11">
        <v>5.1100000000000003</v>
      </c>
      <c r="D7" s="11">
        <v>5.27</v>
      </c>
      <c r="E7" s="11">
        <v>5.2</v>
      </c>
      <c r="F7" s="29">
        <v>5.19</v>
      </c>
      <c r="G7" s="25" t="s">
        <v>4</v>
      </c>
      <c r="H7" s="11">
        <v>5.0599999999999996</v>
      </c>
      <c r="I7" s="11">
        <v>5.19</v>
      </c>
      <c r="J7" s="11">
        <v>5.27</v>
      </c>
      <c r="K7" s="11">
        <v>5.26</v>
      </c>
      <c r="L7" s="29">
        <v>5.25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5.1100000000000003</v>
      </c>
      <c r="C8" s="11">
        <v>5.16</v>
      </c>
      <c r="D8" s="11">
        <v>5.3</v>
      </c>
      <c r="E8" s="11">
        <v>5.29</v>
      </c>
      <c r="F8" s="29">
        <v>5.24</v>
      </c>
      <c r="G8" s="31"/>
      <c r="H8" s="11">
        <v>5.1100000000000003</v>
      </c>
      <c r="I8" s="11">
        <v>5.16</v>
      </c>
      <c r="J8" s="11">
        <v>5.23</v>
      </c>
      <c r="K8" s="11">
        <v>5.31</v>
      </c>
      <c r="L8" s="29">
        <v>5.23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5.0999999999999996</v>
      </c>
      <c r="C9" s="32">
        <v>5.12</v>
      </c>
      <c r="D9" s="32">
        <v>5.24</v>
      </c>
      <c r="E9" s="32">
        <v>5.23</v>
      </c>
      <c r="F9" s="34">
        <v>5.17</v>
      </c>
      <c r="G9" s="23"/>
      <c r="H9" s="32">
        <v>5.24</v>
      </c>
      <c r="I9" s="32">
        <v>5.0999999999999996</v>
      </c>
      <c r="J9" s="32">
        <v>5.24</v>
      </c>
      <c r="K9" s="32">
        <v>5.38</v>
      </c>
      <c r="L9" s="34">
        <v>5.24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5.09</v>
      </c>
      <c r="C10" s="11">
        <v>5.0999999999999996</v>
      </c>
      <c r="D10" s="11">
        <v>5.26</v>
      </c>
      <c r="E10" s="11">
        <v>5.29</v>
      </c>
      <c r="F10" s="29">
        <v>5.23</v>
      </c>
      <c r="G10" s="25"/>
      <c r="H10" s="11">
        <v>5.15</v>
      </c>
      <c r="I10" s="11">
        <v>5.12</v>
      </c>
      <c r="J10" s="11">
        <v>5.31</v>
      </c>
      <c r="K10" s="11">
        <v>5.34</v>
      </c>
      <c r="L10" s="29">
        <v>5.29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5.12</v>
      </c>
      <c r="C11" s="21">
        <v>5.04</v>
      </c>
      <c r="D11" s="21">
        <v>5.23</v>
      </c>
      <c r="E11" s="21">
        <v>5.23</v>
      </c>
      <c r="F11" s="26">
        <v>5.18</v>
      </c>
      <c r="G11" s="33"/>
      <c r="H11" s="21">
        <v>5.0599999999999996</v>
      </c>
      <c r="I11" s="21">
        <v>5.12</v>
      </c>
      <c r="J11" s="21">
        <v>5.16</v>
      </c>
      <c r="K11" s="21">
        <v>5.19</v>
      </c>
      <c r="L11" s="26">
        <v>5.18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4.6100000000000003</v>
      </c>
      <c r="C12" s="22">
        <v>4.5999999999999996</v>
      </c>
      <c r="D12" s="22">
        <v>4.74</v>
      </c>
      <c r="E12" s="22">
        <v>4.9000000000000004</v>
      </c>
      <c r="F12" s="27">
        <v>4.83</v>
      </c>
      <c r="G12" s="23" t="s">
        <v>6</v>
      </c>
      <c r="H12" s="22">
        <v>3.46</v>
      </c>
      <c r="I12" s="22">
        <v>3.32</v>
      </c>
      <c r="J12" s="22">
        <v>3.56</v>
      </c>
      <c r="K12" s="22">
        <v>3.64</v>
      </c>
      <c r="L12" s="27">
        <v>3.7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4.66</v>
      </c>
      <c r="C13" s="24">
        <v>4.5599999999999996</v>
      </c>
      <c r="D13" s="24">
        <v>4.8499999999999996</v>
      </c>
      <c r="E13" s="24">
        <v>4.9800000000000004</v>
      </c>
      <c r="F13" s="28">
        <v>4.9000000000000004</v>
      </c>
      <c r="G13" s="25"/>
      <c r="H13" s="24">
        <v>3.51</v>
      </c>
      <c r="I13" s="24">
        <v>3.41</v>
      </c>
      <c r="J13" s="24">
        <v>3.51</v>
      </c>
      <c r="K13" s="24">
        <v>3.6</v>
      </c>
      <c r="L13" s="28">
        <v>3.81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4.6900000000000004</v>
      </c>
      <c r="C14" s="24">
        <v>4.6900000000000004</v>
      </c>
      <c r="D14" s="24">
        <v>4.82</v>
      </c>
      <c r="E14" s="24">
        <v>4.92</v>
      </c>
      <c r="F14" s="28">
        <v>4.8600000000000003</v>
      </c>
      <c r="G14" s="25"/>
      <c r="H14" s="24">
        <v>3.49</v>
      </c>
      <c r="I14" s="24">
        <v>3.37</v>
      </c>
      <c r="J14" s="24">
        <v>3.52</v>
      </c>
      <c r="K14" s="24">
        <v>3.54</v>
      </c>
      <c r="L14" s="28">
        <v>3.7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4.66</v>
      </c>
      <c r="C15" s="24">
        <v>4.7300000000000004</v>
      </c>
      <c r="D15" s="24">
        <v>4.83</v>
      </c>
      <c r="E15" s="24">
        <v>4.97</v>
      </c>
      <c r="F15" s="28">
        <v>4.83</v>
      </c>
      <c r="G15" s="25"/>
      <c r="H15" s="24">
        <v>3.49</v>
      </c>
      <c r="I15" s="24">
        <v>3.41</v>
      </c>
      <c r="J15" s="24">
        <v>3.55</v>
      </c>
      <c r="K15" s="24">
        <v>3.68</v>
      </c>
      <c r="L15" s="28">
        <v>3.69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4.6900000000000004</v>
      </c>
      <c r="C16" s="24">
        <v>4.4400000000000004</v>
      </c>
      <c r="D16" s="24">
        <v>4.7300000000000004</v>
      </c>
      <c r="E16" s="24">
        <v>4.82</v>
      </c>
      <c r="F16" s="28">
        <v>4.8</v>
      </c>
      <c r="G16" s="25"/>
      <c r="H16" s="24">
        <v>3.42</v>
      </c>
      <c r="I16" s="24">
        <v>3.33</v>
      </c>
      <c r="J16" s="24">
        <v>3.43</v>
      </c>
      <c r="K16" s="24">
        <v>3.53</v>
      </c>
      <c r="L16" s="28">
        <v>3.64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4.78</v>
      </c>
      <c r="C17" s="24">
        <v>4.82</v>
      </c>
      <c r="D17" s="24">
        <v>5.03</v>
      </c>
      <c r="E17" s="24">
        <v>4.8600000000000003</v>
      </c>
      <c r="F17" s="28">
        <v>4.8600000000000003</v>
      </c>
      <c r="G17" s="25" t="s">
        <v>8</v>
      </c>
      <c r="H17" s="24">
        <v>3.9</v>
      </c>
      <c r="I17" s="24">
        <v>3.99</v>
      </c>
      <c r="J17" s="24">
        <v>4.1100000000000003</v>
      </c>
      <c r="K17" s="24">
        <v>4.1399999999999997</v>
      </c>
      <c r="L17" s="28">
        <v>4.17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4.8</v>
      </c>
      <c r="C18" s="24">
        <v>4.79</v>
      </c>
      <c r="D18" s="24">
        <v>4.9400000000000004</v>
      </c>
      <c r="E18" s="24">
        <v>5.01</v>
      </c>
      <c r="F18" s="28">
        <v>4.8899999999999997</v>
      </c>
      <c r="G18" s="25"/>
      <c r="H18" s="24">
        <v>3.9</v>
      </c>
      <c r="I18" s="24">
        <v>3.95</v>
      </c>
      <c r="J18" s="24">
        <v>4.01</v>
      </c>
      <c r="K18" s="24">
        <v>4.13</v>
      </c>
      <c r="L18" s="28">
        <v>3.96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4.8</v>
      </c>
      <c r="C19" s="24">
        <v>4.83</v>
      </c>
      <c r="D19" s="24">
        <v>4.92</v>
      </c>
      <c r="E19" s="24">
        <v>4.88</v>
      </c>
      <c r="F19" s="28">
        <v>4.91</v>
      </c>
      <c r="G19" s="25"/>
      <c r="H19" s="24">
        <v>4.0199999999999996</v>
      </c>
      <c r="I19" s="24">
        <v>3.91</v>
      </c>
      <c r="J19" s="24">
        <v>4.0999999999999996</v>
      </c>
      <c r="K19" s="24">
        <v>4.21</v>
      </c>
      <c r="L19" s="28">
        <v>4.07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4.7699999999999996</v>
      </c>
      <c r="C20" s="24">
        <v>4.78</v>
      </c>
      <c r="D20" s="24">
        <v>4.91</v>
      </c>
      <c r="E20" s="24">
        <v>4.93</v>
      </c>
      <c r="F20" s="28">
        <v>4.8600000000000003</v>
      </c>
      <c r="G20" s="25"/>
      <c r="H20" s="24">
        <v>3.99</v>
      </c>
      <c r="I20" s="24">
        <v>3.92</v>
      </c>
      <c r="J20" s="24">
        <v>4.08</v>
      </c>
      <c r="K20" s="24">
        <v>4.0999999999999996</v>
      </c>
      <c r="L20" s="28">
        <v>4.04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4.84</v>
      </c>
      <c r="C21" s="24">
        <v>4.8</v>
      </c>
      <c r="D21" s="24">
        <v>4.91</v>
      </c>
      <c r="E21" s="24">
        <v>4.96</v>
      </c>
      <c r="F21" s="28">
        <v>4.87</v>
      </c>
      <c r="G21" s="25"/>
      <c r="H21" s="24">
        <v>3.93</v>
      </c>
      <c r="I21" s="24">
        <v>3.96</v>
      </c>
      <c r="J21" s="24">
        <v>4.04</v>
      </c>
      <c r="K21" s="24">
        <v>4.0199999999999996</v>
      </c>
      <c r="L21" s="28">
        <v>4.01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0.30159999999999787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1.3831999999999995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0.52586666666666304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0.99613168724279799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71" priority="5" operator="notBetween">
      <formula>0.2</formula>
      <formula>0.404</formula>
    </cfRule>
  </conditionalFormatting>
  <conditionalFormatting sqref="E26">
    <cfRule type="cellIs" dxfId="70" priority="6" operator="notBetween">
      <formula>0.38</formula>
      <formula>0.72</formula>
    </cfRule>
  </conditionalFormatting>
  <conditionalFormatting sqref="K24">
    <cfRule type="cellIs" dxfId="69" priority="4" operator="notBetween">
      <formula>0.77</formula>
      <formula>0.91</formula>
    </cfRule>
  </conditionalFormatting>
  <conditionalFormatting sqref="K26">
    <cfRule type="cellIs" dxfId="68" priority="3" operator="notBetween">
      <formula>0.68</formula>
      <formula>0.82</formula>
    </cfRule>
  </conditionalFormatting>
  <conditionalFormatting sqref="Q24">
    <cfRule type="cellIs" dxfId="67" priority="2" operator="notBetween">
      <formula>0.77</formula>
      <formula>0.91</formula>
    </cfRule>
  </conditionalFormatting>
  <conditionalFormatting sqref="Q26">
    <cfRule type="cellIs" dxfId="66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5A07-C74D-4B0D-A5DB-42617701FD21}">
  <dimension ref="A1:R40"/>
  <sheetViews>
    <sheetView zoomScale="115" zoomScaleNormal="115" workbookViewId="0">
      <selection activeCell="H2" sqref="H2:L11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4.88</v>
      </c>
      <c r="C2" s="20">
        <v>4.95</v>
      </c>
      <c r="D2" s="20">
        <v>5.23</v>
      </c>
      <c r="E2" s="20">
        <v>5.35</v>
      </c>
      <c r="F2" s="30">
        <v>5.38</v>
      </c>
      <c r="G2" s="23" t="s">
        <v>3</v>
      </c>
      <c r="H2" s="20"/>
      <c r="I2" s="20"/>
      <c r="J2" s="20"/>
      <c r="K2" s="20"/>
      <c r="L2" s="30"/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4.91</v>
      </c>
      <c r="C3" s="11">
        <v>4.8899999999999997</v>
      </c>
      <c r="D3" s="11">
        <v>5.16</v>
      </c>
      <c r="E3" s="11">
        <v>5.35</v>
      </c>
      <c r="F3" s="29">
        <v>5.34</v>
      </c>
      <c r="G3" s="25"/>
      <c r="H3" s="20"/>
      <c r="I3" s="11"/>
      <c r="J3" s="11"/>
      <c r="K3" s="11"/>
      <c r="L3" s="29"/>
      <c r="M3" s="25"/>
      <c r="N3" s="20"/>
      <c r="O3" s="11"/>
      <c r="P3" s="11"/>
      <c r="Q3" s="11"/>
      <c r="R3" s="29"/>
    </row>
    <row r="4" spans="1:18" x14ac:dyDescent="0.35">
      <c r="A4" s="10"/>
      <c r="B4" s="20">
        <v>5</v>
      </c>
      <c r="C4" s="11">
        <v>5</v>
      </c>
      <c r="D4" s="11">
        <v>5.15</v>
      </c>
      <c r="E4" s="11">
        <v>5.3</v>
      </c>
      <c r="F4" s="29">
        <v>5.27</v>
      </c>
      <c r="G4" s="25"/>
      <c r="H4" s="20"/>
      <c r="I4" s="11"/>
      <c r="J4" s="11"/>
      <c r="K4" s="11"/>
      <c r="L4" s="29"/>
      <c r="M4" s="25"/>
      <c r="N4" s="20"/>
      <c r="O4" s="11"/>
      <c r="P4" s="11"/>
      <c r="Q4" s="11"/>
      <c r="R4" s="29"/>
    </row>
    <row r="5" spans="1:18" x14ac:dyDescent="0.35">
      <c r="A5" s="10"/>
      <c r="B5" s="20">
        <v>4.9800000000000004</v>
      </c>
      <c r="C5" s="11">
        <v>4.95</v>
      </c>
      <c r="D5" s="11">
        <v>5.09</v>
      </c>
      <c r="E5" s="11">
        <v>5.19</v>
      </c>
      <c r="F5" s="29">
        <v>5.28</v>
      </c>
      <c r="G5" s="25"/>
      <c r="H5" s="20"/>
      <c r="I5" s="11"/>
      <c r="J5" s="11"/>
      <c r="K5" s="11"/>
      <c r="L5" s="29"/>
      <c r="M5" s="25"/>
      <c r="N5" s="20"/>
      <c r="O5" s="11"/>
      <c r="P5" s="11"/>
      <c r="Q5" s="11"/>
      <c r="R5" s="29"/>
    </row>
    <row r="6" spans="1:18" x14ac:dyDescent="0.35">
      <c r="A6" s="10"/>
      <c r="B6" s="20">
        <v>4.95</v>
      </c>
      <c r="C6" s="11">
        <v>4.92</v>
      </c>
      <c r="D6" s="11">
        <v>5.15</v>
      </c>
      <c r="E6" s="11">
        <v>5.26</v>
      </c>
      <c r="F6" s="29">
        <v>5.28</v>
      </c>
      <c r="G6" s="25"/>
      <c r="H6" s="20"/>
      <c r="I6" s="11"/>
      <c r="J6" s="11"/>
      <c r="K6" s="11"/>
      <c r="L6" s="29"/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5.2</v>
      </c>
      <c r="C7" s="11">
        <v>5.07</v>
      </c>
      <c r="D7" s="11">
        <v>5.23</v>
      </c>
      <c r="E7" s="11">
        <v>5.29</v>
      </c>
      <c r="F7" s="29">
        <v>5.18</v>
      </c>
      <c r="G7" s="25" t="s">
        <v>4</v>
      </c>
      <c r="H7" s="11"/>
      <c r="I7" s="11"/>
      <c r="J7" s="11"/>
      <c r="K7" s="11"/>
      <c r="L7" s="29"/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5.1100000000000003</v>
      </c>
      <c r="C8" s="11">
        <v>5.15</v>
      </c>
      <c r="D8" s="11">
        <v>5.28</v>
      </c>
      <c r="E8" s="11">
        <v>5.29</v>
      </c>
      <c r="F8" s="29">
        <v>5.27</v>
      </c>
      <c r="G8" s="31"/>
      <c r="H8" s="11"/>
      <c r="I8" s="11"/>
      <c r="J8" s="11"/>
      <c r="K8" s="11"/>
      <c r="L8" s="29"/>
      <c r="M8" s="31"/>
      <c r="N8" s="11"/>
      <c r="O8" s="11"/>
      <c r="P8" s="11"/>
      <c r="Q8" s="11"/>
      <c r="R8" s="29"/>
    </row>
    <row r="9" spans="1:18" x14ac:dyDescent="0.35">
      <c r="A9" s="10"/>
      <c r="B9" s="32">
        <v>5.13</v>
      </c>
      <c r="C9" s="32">
        <v>5.12</v>
      </c>
      <c r="D9" s="32">
        <v>5.29</v>
      </c>
      <c r="E9" s="32">
        <v>5.31</v>
      </c>
      <c r="F9" s="34">
        <v>5.25</v>
      </c>
      <c r="G9" s="23"/>
      <c r="H9" s="32"/>
      <c r="I9" s="32"/>
      <c r="J9" s="32"/>
      <c r="K9" s="32"/>
      <c r="L9" s="34"/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5.09</v>
      </c>
      <c r="C10" s="11">
        <v>5.13</v>
      </c>
      <c r="D10" s="11">
        <v>5.32</v>
      </c>
      <c r="E10" s="11">
        <v>5.31</v>
      </c>
      <c r="F10" s="29">
        <v>5.26</v>
      </c>
      <c r="G10" s="25"/>
      <c r="H10" s="11"/>
      <c r="I10" s="11"/>
      <c r="J10" s="11"/>
      <c r="K10" s="11"/>
      <c r="L10" s="29"/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5.12</v>
      </c>
      <c r="C11" s="21">
        <v>5.03</v>
      </c>
      <c r="D11" s="21">
        <v>5.27</v>
      </c>
      <c r="E11" s="21">
        <v>5.25</v>
      </c>
      <c r="F11" s="26">
        <v>5.18</v>
      </c>
      <c r="G11" s="33"/>
      <c r="H11" s="21"/>
      <c r="I11" s="21"/>
      <c r="J11" s="21"/>
      <c r="K11" s="21"/>
      <c r="L11" s="26"/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4.62</v>
      </c>
      <c r="C12" s="22">
        <v>4.63</v>
      </c>
      <c r="D12" s="22">
        <v>4.8899999999999997</v>
      </c>
      <c r="E12" s="22">
        <v>4.99</v>
      </c>
      <c r="F12" s="27">
        <v>5.0199999999999996</v>
      </c>
      <c r="G12" s="23" t="s">
        <v>6</v>
      </c>
      <c r="H12" s="22"/>
      <c r="I12" s="22"/>
      <c r="J12" s="22"/>
      <c r="K12" s="22"/>
      <c r="L12" s="27"/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4.63</v>
      </c>
      <c r="C13" s="24">
        <v>4.6399999999999997</v>
      </c>
      <c r="D13" s="24">
        <v>4.88</v>
      </c>
      <c r="E13" s="24">
        <v>5.0599999999999996</v>
      </c>
      <c r="F13" s="28">
        <v>5.04</v>
      </c>
      <c r="G13" s="25"/>
      <c r="H13" s="24"/>
      <c r="I13" s="24"/>
      <c r="J13" s="24"/>
      <c r="K13" s="24"/>
      <c r="L13" s="28"/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4.78</v>
      </c>
      <c r="C14" s="24">
        <v>4.71</v>
      </c>
      <c r="D14" s="24">
        <v>4.87</v>
      </c>
      <c r="E14" s="24">
        <v>4.9800000000000004</v>
      </c>
      <c r="F14" s="28">
        <v>5</v>
      </c>
      <c r="G14" s="25"/>
      <c r="H14" s="24"/>
      <c r="I14" s="24"/>
      <c r="J14" s="24"/>
      <c r="K14" s="24"/>
      <c r="L14" s="28"/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4.6500000000000004</v>
      </c>
      <c r="C15" s="24">
        <v>4.7</v>
      </c>
      <c r="D15" s="24">
        <v>4.87</v>
      </c>
      <c r="E15" s="24">
        <v>4.99</v>
      </c>
      <c r="F15" s="28">
        <v>4.92</v>
      </c>
      <c r="G15" s="25"/>
      <c r="H15" s="24"/>
      <c r="I15" s="24"/>
      <c r="J15" s="24"/>
      <c r="K15" s="24"/>
      <c r="L15" s="28"/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4.68</v>
      </c>
      <c r="C16" s="24">
        <v>4.6399999999999997</v>
      </c>
      <c r="D16" s="24">
        <v>4.78</v>
      </c>
      <c r="E16" s="24">
        <v>4.9400000000000004</v>
      </c>
      <c r="F16" s="28">
        <v>4.91</v>
      </c>
      <c r="G16" s="25"/>
      <c r="H16" s="24"/>
      <c r="I16" s="24"/>
      <c r="J16" s="24"/>
      <c r="K16" s="24"/>
      <c r="L16" s="28"/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4.83</v>
      </c>
      <c r="C17" s="24">
        <v>4.8099999999999996</v>
      </c>
      <c r="D17" s="24">
        <v>5.05</v>
      </c>
      <c r="E17" s="24">
        <v>5</v>
      </c>
      <c r="F17" s="28">
        <v>4.9000000000000004</v>
      </c>
      <c r="G17" s="25" t="s">
        <v>8</v>
      </c>
      <c r="H17" s="24"/>
      <c r="I17" s="24"/>
      <c r="J17" s="24"/>
      <c r="K17" s="24"/>
      <c r="L17" s="28"/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4.79</v>
      </c>
      <c r="C18" s="24">
        <v>4.79</v>
      </c>
      <c r="D18" s="24">
        <v>5</v>
      </c>
      <c r="E18" s="24">
        <v>5.05</v>
      </c>
      <c r="F18" s="28">
        <v>4.9400000000000004</v>
      </c>
      <c r="G18" s="25"/>
      <c r="H18" s="24"/>
      <c r="I18" s="24"/>
      <c r="J18" s="24"/>
      <c r="K18" s="24"/>
      <c r="L18" s="28"/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4.84</v>
      </c>
      <c r="C19" s="24">
        <v>4.82</v>
      </c>
      <c r="D19" s="24">
        <v>5.05</v>
      </c>
      <c r="E19" s="24">
        <v>5.0199999999999996</v>
      </c>
      <c r="F19" s="28">
        <v>4.93</v>
      </c>
      <c r="G19" s="25"/>
      <c r="H19" s="24"/>
      <c r="I19" s="24"/>
      <c r="J19" s="24"/>
      <c r="K19" s="24"/>
      <c r="L19" s="28"/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4.82</v>
      </c>
      <c r="C20" s="24">
        <v>4.82</v>
      </c>
      <c r="D20" s="24">
        <v>5.05</v>
      </c>
      <c r="E20" s="24">
        <v>4.97</v>
      </c>
      <c r="F20" s="28">
        <v>4.92</v>
      </c>
      <c r="G20" s="25"/>
      <c r="H20" s="24"/>
      <c r="I20" s="24"/>
      <c r="J20" s="24"/>
      <c r="K20" s="24"/>
      <c r="L20" s="28"/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4.79</v>
      </c>
      <c r="C21" s="24">
        <v>4.83</v>
      </c>
      <c r="D21" s="24">
        <v>4.97</v>
      </c>
      <c r="E21" s="24">
        <v>4.93</v>
      </c>
      <c r="F21" s="28">
        <v>4.91</v>
      </c>
      <c r="G21" s="25"/>
      <c r="H21" s="24"/>
      <c r="I21" s="24"/>
      <c r="J21" s="24"/>
      <c r="K21" s="24"/>
      <c r="L21" s="28"/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0.29379999999999828</v>
      </c>
      <c r="F24" s="193"/>
      <c r="G24" s="17" t="s">
        <v>13</v>
      </c>
      <c r="H24" s="17" t="s">
        <v>14</v>
      </c>
      <c r="I24" s="194" t="s">
        <v>16</v>
      </c>
      <c r="J24" s="194"/>
      <c r="K24" s="193" t="e">
        <f>AVERAGE(H2:L11)-AVERAGE(H12:L21)</f>
        <v>#DIV/0!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0.51226666666666376</v>
      </c>
      <c r="F26" s="198"/>
      <c r="G26" s="17" t="s">
        <v>19</v>
      </c>
      <c r="H26" s="17" t="s">
        <v>20</v>
      </c>
      <c r="I26" s="197" t="s">
        <v>22</v>
      </c>
      <c r="J26" s="197"/>
      <c r="K26" s="198" t="e">
        <f>(K24/(1.944/K25))</f>
        <v>#DIV/0!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65" priority="5" operator="notBetween">
      <formula>0.2</formula>
      <formula>0.404</formula>
    </cfRule>
  </conditionalFormatting>
  <conditionalFormatting sqref="E26">
    <cfRule type="cellIs" dxfId="64" priority="6" operator="notBetween">
      <formula>0.38</formula>
      <formula>0.72</formula>
    </cfRule>
  </conditionalFormatting>
  <conditionalFormatting sqref="K24">
    <cfRule type="cellIs" dxfId="63" priority="4" operator="notBetween">
      <formula>0.77</formula>
      <formula>0.91</formula>
    </cfRule>
  </conditionalFormatting>
  <conditionalFormatting sqref="K26">
    <cfRule type="cellIs" dxfId="62" priority="3" operator="notBetween">
      <formula>0.68</formula>
      <formula>0.82</formula>
    </cfRule>
  </conditionalFormatting>
  <conditionalFormatting sqref="Q24">
    <cfRule type="cellIs" dxfId="61" priority="2" operator="notBetween">
      <formula>0.77</formula>
      <formula>0.91</formula>
    </cfRule>
  </conditionalFormatting>
  <conditionalFormatting sqref="Q26">
    <cfRule type="cellIs" dxfId="60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0700-8989-400C-8AD9-6AC294655EB7}">
  <dimension ref="A1:R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5.23</v>
      </c>
      <c r="C2" s="20">
        <v>5.36</v>
      </c>
      <c r="D2" s="20">
        <v>5.33</v>
      </c>
      <c r="E2" s="20">
        <v>5.2</v>
      </c>
      <c r="F2" s="30">
        <v>5.13</v>
      </c>
      <c r="G2" s="23" t="s">
        <v>3</v>
      </c>
      <c r="H2" s="20">
        <v>5.17</v>
      </c>
      <c r="I2" s="20">
        <v>5.22</v>
      </c>
      <c r="J2" s="20">
        <v>5.3</v>
      </c>
      <c r="K2" s="20">
        <v>5.16</v>
      </c>
      <c r="L2" s="30">
        <v>5.14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5.33</v>
      </c>
      <c r="C3" s="11">
        <v>5.33</v>
      </c>
      <c r="D3" s="11">
        <v>5.34</v>
      </c>
      <c r="E3" s="11">
        <v>5.22</v>
      </c>
      <c r="F3" s="29">
        <v>5.17</v>
      </c>
      <c r="G3" s="25"/>
      <c r="H3" s="20">
        <v>5.22</v>
      </c>
      <c r="I3" s="11">
        <v>5.26</v>
      </c>
      <c r="J3" s="11">
        <v>5.27</v>
      </c>
      <c r="K3" s="11">
        <v>5.16</v>
      </c>
      <c r="L3" s="29">
        <v>5.2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5.23</v>
      </c>
      <c r="C4" s="11">
        <v>5.32</v>
      </c>
      <c r="D4" s="11">
        <v>5.38</v>
      </c>
      <c r="E4" s="11">
        <v>5.17</v>
      </c>
      <c r="F4" s="29">
        <v>5.09</v>
      </c>
      <c r="G4" s="25"/>
      <c r="H4" s="20">
        <v>5.26</v>
      </c>
      <c r="I4" s="11">
        <v>5.37</v>
      </c>
      <c r="J4" s="11">
        <v>5.3</v>
      </c>
      <c r="K4" s="11">
        <v>5.16</v>
      </c>
      <c r="L4" s="29">
        <v>5.12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5.28</v>
      </c>
      <c r="C5" s="11">
        <v>5.36</v>
      </c>
      <c r="D5" s="11">
        <v>5.38</v>
      </c>
      <c r="E5" s="11">
        <v>5.17</v>
      </c>
      <c r="F5" s="29">
        <v>5.13</v>
      </c>
      <c r="G5" s="25"/>
      <c r="H5" s="20">
        <v>5.28</v>
      </c>
      <c r="I5" s="11">
        <v>5.38</v>
      </c>
      <c r="J5" s="11">
        <v>5.32</v>
      </c>
      <c r="K5" s="11">
        <v>5.2</v>
      </c>
      <c r="L5" s="29">
        <v>5.09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5.26</v>
      </c>
      <c r="C6" s="11">
        <v>5.26</v>
      </c>
      <c r="D6" s="11">
        <v>5.32</v>
      </c>
      <c r="E6" s="11">
        <v>5.18</v>
      </c>
      <c r="F6" s="29">
        <v>5.17</v>
      </c>
      <c r="G6" s="25"/>
      <c r="H6" s="20">
        <v>5.16</v>
      </c>
      <c r="I6" s="11">
        <v>5.19</v>
      </c>
      <c r="J6" s="11">
        <v>5.25</v>
      </c>
      <c r="K6" s="11">
        <v>5.0599999999999996</v>
      </c>
      <c r="L6" s="29">
        <v>5.09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5.35</v>
      </c>
      <c r="C7" s="11">
        <v>5.22</v>
      </c>
      <c r="D7" s="11">
        <v>5.17</v>
      </c>
      <c r="E7" s="11">
        <v>4.97</v>
      </c>
      <c r="F7" s="29">
        <v>4.9800000000000004</v>
      </c>
      <c r="G7" s="25" t="s">
        <v>4</v>
      </c>
      <c r="H7" s="11">
        <v>5.16</v>
      </c>
      <c r="I7" s="11">
        <v>5.27</v>
      </c>
      <c r="J7" s="11">
        <v>5.03</v>
      </c>
      <c r="K7" s="11">
        <v>4.83</v>
      </c>
      <c r="L7" s="29">
        <v>4.83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5.29</v>
      </c>
      <c r="C8" s="11">
        <v>5.29</v>
      </c>
      <c r="D8" s="11">
        <v>5.18</v>
      </c>
      <c r="E8" s="11">
        <v>4.9400000000000004</v>
      </c>
      <c r="F8" s="29">
        <v>5.01</v>
      </c>
      <c r="G8" s="31"/>
      <c r="H8" s="11">
        <v>5.26</v>
      </c>
      <c r="I8" s="11">
        <v>5.33</v>
      </c>
      <c r="J8" s="11">
        <v>5.14</v>
      </c>
      <c r="K8" s="11">
        <v>4.99</v>
      </c>
      <c r="L8" s="29">
        <v>4.92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5.26</v>
      </c>
      <c r="C9" s="32">
        <v>5.3</v>
      </c>
      <c r="D9" s="32">
        <v>5.24</v>
      </c>
      <c r="E9" s="32">
        <v>5.07</v>
      </c>
      <c r="F9" s="34">
        <v>4.96</v>
      </c>
      <c r="G9" s="23"/>
      <c r="H9" s="32">
        <v>5.28</v>
      </c>
      <c r="I9" s="32">
        <v>5.31</v>
      </c>
      <c r="J9" s="32">
        <v>5.09</v>
      </c>
      <c r="K9" s="32">
        <v>4.96</v>
      </c>
      <c r="L9" s="34">
        <v>4.8600000000000003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5.36</v>
      </c>
      <c r="C10" s="11">
        <v>5.24</v>
      </c>
      <c r="D10" s="11">
        <v>5.22</v>
      </c>
      <c r="E10" s="11">
        <v>4.97</v>
      </c>
      <c r="F10" s="29">
        <v>5.03</v>
      </c>
      <c r="G10" s="25"/>
      <c r="H10" s="11">
        <v>5.27</v>
      </c>
      <c r="I10" s="11">
        <v>5.23</v>
      </c>
      <c r="J10" s="11">
        <v>5.15</v>
      </c>
      <c r="K10" s="11">
        <v>4.92</v>
      </c>
      <c r="L10" s="29">
        <v>4.84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5.29</v>
      </c>
      <c r="C11" s="21">
        <v>5.28</v>
      </c>
      <c r="D11" s="21">
        <v>5.1100000000000003</v>
      </c>
      <c r="E11" s="21">
        <v>4.9400000000000004</v>
      </c>
      <c r="F11" s="26">
        <v>4.9800000000000004</v>
      </c>
      <c r="G11" s="33"/>
      <c r="H11" s="21">
        <v>5.29</v>
      </c>
      <c r="I11" s="21">
        <v>5.33</v>
      </c>
      <c r="J11" s="21">
        <v>5.12</v>
      </c>
      <c r="K11" s="21">
        <v>4.87</v>
      </c>
      <c r="L11" s="26">
        <v>4.96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5.01</v>
      </c>
      <c r="C12" s="22">
        <v>5.12</v>
      </c>
      <c r="D12" s="22">
        <v>5.03</v>
      </c>
      <c r="E12" s="22">
        <v>4.92</v>
      </c>
      <c r="F12" s="27">
        <v>4.87</v>
      </c>
      <c r="G12" s="23" t="s">
        <v>6</v>
      </c>
      <c r="H12" s="22">
        <v>3.93</v>
      </c>
      <c r="I12" s="22">
        <v>3.96</v>
      </c>
      <c r="J12" s="22">
        <v>4.0199999999999996</v>
      </c>
      <c r="K12" s="22">
        <v>3.84</v>
      </c>
      <c r="L12" s="27">
        <v>3.85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5.07</v>
      </c>
      <c r="C13" s="24">
        <v>5.07</v>
      </c>
      <c r="D13" s="24">
        <v>5.1100000000000003</v>
      </c>
      <c r="E13" s="24">
        <v>4.93</v>
      </c>
      <c r="F13" s="28">
        <v>4.91</v>
      </c>
      <c r="G13" s="25"/>
      <c r="H13" s="24">
        <v>3.99</v>
      </c>
      <c r="I13" s="24">
        <v>3.97</v>
      </c>
      <c r="J13" s="24">
        <v>4</v>
      </c>
      <c r="K13" s="24">
        <v>3.83</v>
      </c>
      <c r="L13" s="28">
        <v>3.91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4.97</v>
      </c>
      <c r="C14" s="24">
        <v>5.0599999999999996</v>
      </c>
      <c r="D14" s="24">
        <v>5.09</v>
      </c>
      <c r="E14" s="24">
        <v>4.8499999999999996</v>
      </c>
      <c r="F14" s="28">
        <v>4.82</v>
      </c>
      <c r="G14" s="25"/>
      <c r="H14" s="24">
        <v>3.96</v>
      </c>
      <c r="I14" s="24">
        <v>4.0999999999999996</v>
      </c>
      <c r="J14" s="24">
        <v>3.98</v>
      </c>
      <c r="K14" s="24">
        <v>3.9</v>
      </c>
      <c r="L14" s="28">
        <v>3.78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4.95</v>
      </c>
      <c r="C15" s="24">
        <v>5.04</v>
      </c>
      <c r="D15" s="24">
        <v>5.0599999999999996</v>
      </c>
      <c r="E15" s="24">
        <v>4.88</v>
      </c>
      <c r="F15" s="28">
        <v>4.92</v>
      </c>
      <c r="G15" s="25"/>
      <c r="H15" s="24">
        <v>4</v>
      </c>
      <c r="I15" s="24">
        <v>4.1100000000000003</v>
      </c>
      <c r="J15" s="24">
        <v>4</v>
      </c>
      <c r="K15" s="24">
        <v>3.81</v>
      </c>
      <c r="L15" s="28">
        <v>3.79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4.97</v>
      </c>
      <c r="C16" s="24">
        <v>4.99</v>
      </c>
      <c r="D16" s="24">
        <v>4.99</v>
      </c>
      <c r="E16" s="24">
        <v>4.8600000000000003</v>
      </c>
      <c r="F16" s="28">
        <v>4.82</v>
      </c>
      <c r="G16" s="25"/>
      <c r="H16" s="24">
        <v>3.95</v>
      </c>
      <c r="I16" s="24">
        <v>3.88</v>
      </c>
      <c r="J16" s="24">
        <v>3.91</v>
      </c>
      <c r="K16" s="24">
        <v>3.79</v>
      </c>
      <c r="L16" s="28">
        <v>3.82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5.05</v>
      </c>
      <c r="C17" s="24">
        <v>4.9800000000000004</v>
      </c>
      <c r="D17" s="24">
        <v>4.91</v>
      </c>
      <c r="E17" s="24">
        <v>4.8</v>
      </c>
      <c r="F17" s="28">
        <v>4.7</v>
      </c>
      <c r="G17" s="25" t="s">
        <v>8</v>
      </c>
      <c r="H17" s="24">
        <v>4.4800000000000004</v>
      </c>
      <c r="I17" s="24">
        <v>4.3899999999999997</v>
      </c>
      <c r="J17" s="24">
        <v>4.32</v>
      </c>
      <c r="K17" s="24">
        <v>4.04</v>
      </c>
      <c r="L17" s="28">
        <v>4.01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5.0599999999999996</v>
      </c>
      <c r="C18" s="24">
        <v>5.12</v>
      </c>
      <c r="D18" s="24">
        <v>4.97</v>
      </c>
      <c r="E18" s="24">
        <v>4.67</v>
      </c>
      <c r="F18" s="28">
        <v>4.72</v>
      </c>
      <c r="G18" s="25"/>
      <c r="H18" s="24">
        <v>4.46</v>
      </c>
      <c r="I18" s="24">
        <v>4.49</v>
      </c>
      <c r="J18" s="24">
        <v>4.3499999999999996</v>
      </c>
      <c r="K18" s="24">
        <v>4.12</v>
      </c>
      <c r="L18" s="28">
        <v>4.0999999999999996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4.9800000000000004</v>
      </c>
      <c r="C19" s="24">
        <v>5.14</v>
      </c>
      <c r="D19" s="24">
        <v>4.97</v>
      </c>
      <c r="E19" s="24">
        <v>4.79</v>
      </c>
      <c r="F19" s="28">
        <v>4.68</v>
      </c>
      <c r="G19" s="25"/>
      <c r="H19" s="24">
        <v>4.4800000000000004</v>
      </c>
      <c r="I19" s="24">
        <v>4.54</v>
      </c>
      <c r="J19" s="24">
        <v>4.33</v>
      </c>
      <c r="K19" s="24">
        <v>4.08</v>
      </c>
      <c r="L19" s="28">
        <v>4.08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5.03</v>
      </c>
      <c r="C20" s="24">
        <v>5.04</v>
      </c>
      <c r="D20" s="24">
        <v>4.9800000000000004</v>
      </c>
      <c r="E20" s="24">
        <v>4.6500000000000004</v>
      </c>
      <c r="F20" s="28">
        <v>4.6399999999999997</v>
      </c>
      <c r="G20" s="25"/>
      <c r="H20" s="24">
        <v>4.45</v>
      </c>
      <c r="I20" s="24">
        <v>4.5</v>
      </c>
      <c r="J20" s="24">
        <v>4.34</v>
      </c>
      <c r="K20" s="24">
        <v>4.09</v>
      </c>
      <c r="L20" s="28">
        <v>4.0999999999999996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5.04</v>
      </c>
      <c r="C21" s="24">
        <v>4.9800000000000004</v>
      </c>
      <c r="D21" s="24">
        <v>4.83</v>
      </c>
      <c r="E21" s="24">
        <v>4.66</v>
      </c>
      <c r="F21" s="28">
        <v>4.6399999999999997</v>
      </c>
      <c r="G21" s="25"/>
      <c r="H21" s="24">
        <v>4.46</v>
      </c>
      <c r="I21" s="24">
        <v>4.47</v>
      </c>
      <c r="J21" s="24">
        <v>4.2300000000000004</v>
      </c>
      <c r="K21" s="24">
        <v>4.03</v>
      </c>
      <c r="L21" s="28">
        <v>4.12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0.27300000000000146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1.0486000000000004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0.47600000000000259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0.75516460905349825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6" type="noConversion"/>
  <conditionalFormatting sqref="E24">
    <cfRule type="cellIs" dxfId="59" priority="5" operator="notBetween">
      <formula>0.2</formula>
      <formula>0.404</formula>
    </cfRule>
  </conditionalFormatting>
  <conditionalFormatting sqref="E26">
    <cfRule type="cellIs" dxfId="58" priority="6" operator="notBetween">
      <formula>0.38</formula>
      <formula>0.72</formula>
    </cfRule>
  </conditionalFormatting>
  <conditionalFormatting sqref="K24">
    <cfRule type="cellIs" dxfId="57" priority="4" operator="notBetween">
      <formula>0.77</formula>
      <formula>0.91</formula>
    </cfRule>
  </conditionalFormatting>
  <conditionalFormatting sqref="K26">
    <cfRule type="cellIs" dxfId="56" priority="3" operator="notBetween">
      <formula>0.68</formula>
      <formula>0.82</formula>
    </cfRule>
  </conditionalFormatting>
  <conditionalFormatting sqref="Q24">
    <cfRule type="cellIs" dxfId="55" priority="2" operator="notBetween">
      <formula>0.77</formula>
      <formula>0.91</formula>
    </cfRule>
  </conditionalFormatting>
  <conditionalFormatting sqref="Q26">
    <cfRule type="cellIs" dxfId="54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3296-A181-4780-BFEC-AA3EBD2AFF36}">
  <dimension ref="A1:R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5.32</v>
      </c>
      <c r="C2" s="20">
        <v>5.38</v>
      </c>
      <c r="D2" s="20">
        <v>5.36</v>
      </c>
      <c r="E2" s="20">
        <v>5.2</v>
      </c>
      <c r="F2" s="30">
        <v>5.22</v>
      </c>
      <c r="G2" s="23" t="s">
        <v>3</v>
      </c>
      <c r="H2" s="20">
        <v>5.01</v>
      </c>
      <c r="I2" s="20">
        <v>4.91</v>
      </c>
      <c r="J2" s="20">
        <v>5.16</v>
      </c>
      <c r="K2" s="20">
        <v>5.3</v>
      </c>
      <c r="L2" s="30">
        <v>5.3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5.22</v>
      </c>
      <c r="C3" s="11">
        <v>5.4</v>
      </c>
      <c r="D3" s="11">
        <v>5.44</v>
      </c>
      <c r="E3" s="11">
        <v>5.27</v>
      </c>
      <c r="F3" s="29">
        <v>5.19</v>
      </c>
      <c r="G3" s="25"/>
      <c r="H3" s="20">
        <v>4.97</v>
      </c>
      <c r="I3" s="11">
        <v>5.09</v>
      </c>
      <c r="J3" s="11">
        <v>5.26</v>
      </c>
      <c r="K3" s="11">
        <v>5.4</v>
      </c>
      <c r="L3" s="29">
        <v>5.34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5.3</v>
      </c>
      <c r="C4" s="11">
        <v>5.39</v>
      </c>
      <c r="D4" s="11">
        <v>5.32</v>
      </c>
      <c r="E4" s="11">
        <v>5.2</v>
      </c>
      <c r="F4" s="29">
        <v>5.2</v>
      </c>
      <c r="G4" s="25"/>
      <c r="H4" s="20">
        <v>5.03</v>
      </c>
      <c r="I4" s="11">
        <v>5.0199999999999996</v>
      </c>
      <c r="J4" s="11">
        <v>5.15</v>
      </c>
      <c r="K4" s="11">
        <v>5.32</v>
      </c>
      <c r="L4" s="29">
        <v>5.19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5.3</v>
      </c>
      <c r="C5" s="11">
        <v>5.4</v>
      </c>
      <c r="D5" s="11">
        <v>5.38</v>
      </c>
      <c r="E5" s="11">
        <v>5.36</v>
      </c>
      <c r="F5" s="29">
        <v>5.25</v>
      </c>
      <c r="G5" s="25"/>
      <c r="H5" s="20">
        <v>5.01</v>
      </c>
      <c r="I5" s="11">
        <v>5</v>
      </c>
      <c r="J5" s="11">
        <v>5.17</v>
      </c>
      <c r="K5" s="11">
        <v>5.18</v>
      </c>
      <c r="L5" s="29">
        <v>5.28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5.25</v>
      </c>
      <c r="C6" s="11">
        <v>5.34</v>
      </c>
      <c r="D6" s="11">
        <v>5.32</v>
      </c>
      <c r="E6" s="11">
        <v>5.2</v>
      </c>
      <c r="F6" s="29">
        <v>5.19</v>
      </c>
      <c r="G6" s="25"/>
      <c r="H6" s="20">
        <v>4.91</v>
      </c>
      <c r="I6" s="11">
        <v>4.95</v>
      </c>
      <c r="J6" s="11">
        <v>5.14</v>
      </c>
      <c r="K6" s="11">
        <v>5.26</v>
      </c>
      <c r="L6" s="29">
        <v>5.33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5.3</v>
      </c>
      <c r="C7" s="11">
        <v>5.32</v>
      </c>
      <c r="D7" s="11">
        <v>5.12</v>
      </c>
      <c r="E7" s="11">
        <v>4.9800000000000004</v>
      </c>
      <c r="F7" s="29">
        <v>4.9800000000000004</v>
      </c>
      <c r="G7" s="25" t="s">
        <v>4</v>
      </c>
      <c r="H7" s="11">
        <v>5.2</v>
      </c>
      <c r="I7" s="11">
        <v>5.23</v>
      </c>
      <c r="J7" s="11">
        <v>5.3</v>
      </c>
      <c r="K7" s="11">
        <v>5.41</v>
      </c>
      <c r="L7" s="29">
        <v>5.26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5.26</v>
      </c>
      <c r="C8" s="11">
        <v>5.35</v>
      </c>
      <c r="D8" s="11">
        <v>5.19</v>
      </c>
      <c r="E8" s="11">
        <v>4.97</v>
      </c>
      <c r="F8" s="29">
        <v>4.97</v>
      </c>
      <c r="G8" s="31"/>
      <c r="H8" s="11">
        <v>5.24</v>
      </c>
      <c r="I8" s="11">
        <v>5.16</v>
      </c>
      <c r="J8" s="11">
        <v>5.42</v>
      </c>
      <c r="K8" s="11">
        <v>5.36</v>
      </c>
      <c r="L8" s="29">
        <v>5.3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5.33</v>
      </c>
      <c r="C9" s="32">
        <v>5.3</v>
      </c>
      <c r="D9" s="32">
        <v>5.17</v>
      </c>
      <c r="E9" s="32">
        <v>5.03</v>
      </c>
      <c r="F9" s="34">
        <v>5</v>
      </c>
      <c r="G9" s="23"/>
      <c r="H9" s="32">
        <v>5.22</v>
      </c>
      <c r="I9" s="32">
        <v>5.19</v>
      </c>
      <c r="J9" s="32">
        <v>5.38</v>
      </c>
      <c r="K9" s="32">
        <v>5.36</v>
      </c>
      <c r="L9" s="34">
        <v>5.34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5.28</v>
      </c>
      <c r="C10" s="11">
        <v>5.28</v>
      </c>
      <c r="D10" s="11">
        <v>5.15</v>
      </c>
      <c r="E10" s="11">
        <v>4.9000000000000004</v>
      </c>
      <c r="F10" s="29">
        <v>4.9000000000000004</v>
      </c>
      <c r="G10" s="25"/>
      <c r="H10" s="11">
        <v>5.12</v>
      </c>
      <c r="I10" s="11">
        <v>5.3</v>
      </c>
      <c r="J10" s="11">
        <v>5.32</v>
      </c>
      <c r="K10" s="11">
        <v>5.38</v>
      </c>
      <c r="L10" s="29">
        <v>5.35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5.2</v>
      </c>
      <c r="C11" s="21">
        <v>5.29</v>
      </c>
      <c r="D11" s="21">
        <v>5.16</v>
      </c>
      <c r="E11" s="21">
        <v>4.91</v>
      </c>
      <c r="F11" s="26">
        <v>4.9800000000000004</v>
      </c>
      <c r="G11" s="33"/>
      <c r="H11" s="21">
        <v>5.07</v>
      </c>
      <c r="I11" s="21">
        <v>5.15</v>
      </c>
      <c r="J11" s="21">
        <v>5.29</v>
      </c>
      <c r="K11" s="21">
        <v>5.25</v>
      </c>
      <c r="L11" s="26">
        <v>5.2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5.0199999999999996</v>
      </c>
      <c r="C12" s="22">
        <v>5.0999999999999996</v>
      </c>
      <c r="D12" s="22">
        <v>5.07</v>
      </c>
      <c r="E12" s="22">
        <v>4.9000000000000004</v>
      </c>
      <c r="F12" s="27">
        <v>4.87</v>
      </c>
      <c r="G12" s="23" t="s">
        <v>6</v>
      </c>
      <c r="H12" s="22">
        <v>3.65</v>
      </c>
      <c r="I12" s="22">
        <v>3.66</v>
      </c>
      <c r="J12" s="22">
        <v>3.85</v>
      </c>
      <c r="K12" s="22">
        <v>4</v>
      </c>
      <c r="L12" s="27">
        <v>3.95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5.0199999999999996</v>
      </c>
      <c r="C13" s="24">
        <v>5.12</v>
      </c>
      <c r="D13" s="24">
        <v>5.2</v>
      </c>
      <c r="E13" s="24">
        <v>5</v>
      </c>
      <c r="F13" s="28">
        <v>4.8899999999999997</v>
      </c>
      <c r="G13" s="25"/>
      <c r="H13" s="24">
        <v>3.73</v>
      </c>
      <c r="I13" s="24">
        <v>3.8</v>
      </c>
      <c r="J13" s="24">
        <v>3.89</v>
      </c>
      <c r="K13" s="24">
        <v>4.0199999999999996</v>
      </c>
      <c r="L13" s="28">
        <v>4.05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5.01</v>
      </c>
      <c r="C14" s="24">
        <v>5.09</v>
      </c>
      <c r="D14" s="24">
        <v>5.0599999999999996</v>
      </c>
      <c r="E14" s="24">
        <v>4.95</v>
      </c>
      <c r="F14" s="28">
        <v>4.88</v>
      </c>
      <c r="G14" s="25"/>
      <c r="H14" s="24">
        <v>3.73</v>
      </c>
      <c r="I14" s="24">
        <v>3.67</v>
      </c>
      <c r="J14" s="24">
        <v>3.84</v>
      </c>
      <c r="K14" s="24">
        <v>4.0599999999999996</v>
      </c>
      <c r="L14" s="28">
        <v>3.96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4.9800000000000004</v>
      </c>
      <c r="C15" s="24">
        <v>5.05</v>
      </c>
      <c r="D15" s="24">
        <v>5.04</v>
      </c>
      <c r="E15" s="24">
        <v>4.95</v>
      </c>
      <c r="F15" s="28">
        <v>4.95</v>
      </c>
      <c r="G15" s="25"/>
      <c r="H15" s="24">
        <v>3.77</v>
      </c>
      <c r="I15" s="24">
        <v>3.64</v>
      </c>
      <c r="J15" s="24">
        <v>3.81</v>
      </c>
      <c r="K15" s="24">
        <v>3.9</v>
      </c>
      <c r="L15" s="28">
        <v>3.99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4.97</v>
      </c>
      <c r="C16" s="24">
        <v>4.96</v>
      </c>
      <c r="D16" s="24">
        <v>5.0199999999999996</v>
      </c>
      <c r="E16" s="24">
        <v>4.8499999999999996</v>
      </c>
      <c r="F16" s="28">
        <v>4.9400000000000004</v>
      </c>
      <c r="G16" s="25"/>
      <c r="H16" s="24">
        <v>3.66</v>
      </c>
      <c r="I16" s="24">
        <v>3.59</v>
      </c>
      <c r="J16" s="24">
        <v>3.76</v>
      </c>
      <c r="K16" s="24">
        <v>3.87</v>
      </c>
      <c r="L16" s="28">
        <v>4.0199999999999996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5.04</v>
      </c>
      <c r="C17" s="24">
        <v>5.03</v>
      </c>
      <c r="D17" s="24">
        <v>4.8</v>
      </c>
      <c r="E17" s="24">
        <v>4.59</v>
      </c>
      <c r="F17" s="28">
        <v>4.71</v>
      </c>
      <c r="G17" s="25" t="s">
        <v>8</v>
      </c>
      <c r="H17" s="24">
        <v>4.12</v>
      </c>
      <c r="I17" s="24">
        <v>4.16</v>
      </c>
      <c r="J17" s="24">
        <v>4.28</v>
      </c>
      <c r="K17" s="24">
        <v>4.3</v>
      </c>
      <c r="L17" s="28">
        <v>4.1900000000000004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4.95</v>
      </c>
      <c r="C18" s="24">
        <v>5</v>
      </c>
      <c r="D18" s="24">
        <v>4.8600000000000003</v>
      </c>
      <c r="E18" s="24">
        <v>4.62</v>
      </c>
      <c r="F18" s="28">
        <v>4.6500000000000004</v>
      </c>
      <c r="G18" s="25"/>
      <c r="H18" s="24">
        <v>4.21</v>
      </c>
      <c r="I18" s="24">
        <v>4.13</v>
      </c>
      <c r="J18" s="24">
        <v>4.3099999999999996</v>
      </c>
      <c r="K18" s="24">
        <v>4.34</v>
      </c>
      <c r="L18" s="28">
        <v>4.2300000000000004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5.01</v>
      </c>
      <c r="C19" s="24">
        <v>4.99</v>
      </c>
      <c r="D19" s="24">
        <v>4.88</v>
      </c>
      <c r="E19" s="24">
        <v>4.68</v>
      </c>
      <c r="F19" s="28">
        <v>4.75</v>
      </c>
      <c r="G19" s="25"/>
      <c r="H19" s="24">
        <v>4.2</v>
      </c>
      <c r="I19" s="24">
        <v>4.21</v>
      </c>
      <c r="J19" s="24">
        <v>4.33</v>
      </c>
      <c r="K19" s="24">
        <v>4.2699999999999996</v>
      </c>
      <c r="L19" s="28">
        <v>4.25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5.05</v>
      </c>
      <c r="C20" s="24">
        <v>4.9400000000000004</v>
      </c>
      <c r="D20" s="24">
        <v>4.88</v>
      </c>
      <c r="E20" s="24">
        <v>4.5999999999999996</v>
      </c>
      <c r="F20" s="28">
        <v>4.67</v>
      </c>
      <c r="G20" s="25"/>
      <c r="H20" s="24">
        <v>4.1399999999999997</v>
      </c>
      <c r="I20" s="24">
        <v>4.24</v>
      </c>
      <c r="J20" s="24">
        <v>4.29</v>
      </c>
      <c r="K20" s="24">
        <v>4.3099999999999996</v>
      </c>
      <c r="L20" s="28">
        <v>4.3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4.91</v>
      </c>
      <c r="C21" s="24">
        <v>4.92</v>
      </c>
      <c r="D21" s="24">
        <v>4.8</v>
      </c>
      <c r="E21" s="24">
        <v>4.5599999999999996</v>
      </c>
      <c r="F21" s="28">
        <v>4.62</v>
      </c>
      <c r="G21" s="25"/>
      <c r="H21" s="24">
        <v>4.1399999999999997</v>
      </c>
      <c r="I21" s="24">
        <v>4.1500000000000004</v>
      </c>
      <c r="J21" s="24">
        <v>4.21</v>
      </c>
      <c r="K21" s="24">
        <v>4.29</v>
      </c>
      <c r="L21" s="28">
        <v>4.2699999999999996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0.30639999999999912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1.1747999999999994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0.53423589743589595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0.8460493827160489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53" priority="5" operator="notBetween">
      <formula>0.2</formula>
      <formula>0.404</formula>
    </cfRule>
  </conditionalFormatting>
  <conditionalFormatting sqref="E26">
    <cfRule type="cellIs" dxfId="52" priority="6" operator="notBetween">
      <formula>0.38</formula>
      <formula>0.72</formula>
    </cfRule>
  </conditionalFormatting>
  <conditionalFormatting sqref="K24">
    <cfRule type="cellIs" dxfId="51" priority="4" operator="notBetween">
      <formula>0.77</formula>
      <formula>0.91</formula>
    </cfRule>
  </conditionalFormatting>
  <conditionalFormatting sqref="K26">
    <cfRule type="cellIs" dxfId="50" priority="3" operator="notBetween">
      <formula>0.68</formula>
      <formula>0.82</formula>
    </cfRule>
  </conditionalFormatting>
  <conditionalFormatting sqref="Q24">
    <cfRule type="cellIs" dxfId="49" priority="2" operator="notBetween">
      <formula>0.77</formula>
      <formula>0.91</formula>
    </cfRule>
  </conditionalFormatting>
  <conditionalFormatting sqref="Q26">
    <cfRule type="cellIs" dxfId="48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B96C-2064-45E8-A80A-B36CC1981E4A}">
  <dimension ref="A1:L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35</v>
      </c>
      <c r="H1" s="200"/>
      <c r="I1" s="200"/>
      <c r="J1" s="200"/>
      <c r="K1" s="200"/>
      <c r="L1" s="201"/>
    </row>
    <row r="2" spans="1:12" ht="17.25" thickTop="1" x14ac:dyDescent="0.35">
      <c r="A2" s="23" t="s">
        <v>3</v>
      </c>
      <c r="B2" s="20">
        <v>5</v>
      </c>
      <c r="C2" s="20">
        <v>4.8600000000000003</v>
      </c>
      <c r="D2" s="20">
        <v>5.0199999999999996</v>
      </c>
      <c r="E2" s="20">
        <v>5.31</v>
      </c>
      <c r="F2" s="30">
        <v>5.32</v>
      </c>
      <c r="G2" s="23" t="s">
        <v>3</v>
      </c>
      <c r="H2" s="20">
        <v>5.26</v>
      </c>
      <c r="I2" s="20">
        <v>5.18</v>
      </c>
      <c r="J2" s="20">
        <v>5.3</v>
      </c>
      <c r="K2" s="20">
        <v>5.18</v>
      </c>
      <c r="L2" s="30">
        <v>5.1100000000000003</v>
      </c>
    </row>
    <row r="3" spans="1:12" x14ac:dyDescent="0.35">
      <c r="A3" s="10"/>
      <c r="B3" s="20">
        <v>4.96</v>
      </c>
      <c r="C3" s="11">
        <v>4.88</v>
      </c>
      <c r="D3" s="11">
        <v>5.23</v>
      </c>
      <c r="E3" s="11">
        <v>5.29</v>
      </c>
      <c r="F3" s="29">
        <v>5.38</v>
      </c>
      <c r="G3" s="25"/>
      <c r="H3" s="20">
        <v>5.25</v>
      </c>
      <c r="I3" s="11">
        <v>5.31</v>
      </c>
      <c r="J3" s="11">
        <v>5.19</v>
      </c>
      <c r="K3" s="11">
        <v>5.08</v>
      </c>
      <c r="L3" s="29">
        <v>5.17</v>
      </c>
    </row>
    <row r="4" spans="1:12" x14ac:dyDescent="0.35">
      <c r="A4" s="10"/>
      <c r="B4" s="20">
        <v>4.99</v>
      </c>
      <c r="C4" s="11">
        <v>4.8899999999999997</v>
      </c>
      <c r="D4" s="11">
        <v>5.0599999999999996</v>
      </c>
      <c r="E4" s="11">
        <v>5.26</v>
      </c>
      <c r="F4" s="29">
        <v>5.32</v>
      </c>
      <c r="G4" s="25"/>
      <c r="H4" s="20">
        <v>5.1100000000000003</v>
      </c>
      <c r="I4" s="11">
        <v>5.18</v>
      </c>
      <c r="J4" s="11">
        <v>5.26</v>
      </c>
      <c r="K4" s="11">
        <v>5.17</v>
      </c>
      <c r="L4" s="29">
        <v>5.16</v>
      </c>
    </row>
    <row r="5" spans="1:12" x14ac:dyDescent="0.35">
      <c r="A5" s="10"/>
      <c r="B5" s="20">
        <v>5</v>
      </c>
      <c r="C5" s="11">
        <v>4.9000000000000004</v>
      </c>
      <c r="D5" s="11">
        <v>5.16</v>
      </c>
      <c r="E5" s="11">
        <v>5.16</v>
      </c>
      <c r="F5" s="29">
        <v>5.29</v>
      </c>
      <c r="G5" s="25"/>
      <c r="H5" s="20">
        <v>5.2</v>
      </c>
      <c r="I5" s="11">
        <v>5.24</v>
      </c>
      <c r="J5" s="11">
        <v>5.35</v>
      </c>
      <c r="K5" s="11">
        <v>5.17</v>
      </c>
      <c r="L5" s="29">
        <v>5.22</v>
      </c>
    </row>
    <row r="6" spans="1:12" x14ac:dyDescent="0.35">
      <c r="A6" s="10"/>
      <c r="B6" s="20">
        <v>4.83</v>
      </c>
      <c r="C6" s="11">
        <v>4.9800000000000004</v>
      </c>
      <c r="D6" s="11">
        <v>5.12</v>
      </c>
      <c r="E6" s="11">
        <v>5.27</v>
      </c>
      <c r="F6" s="29">
        <v>5.3</v>
      </c>
      <c r="G6" s="25"/>
      <c r="H6" s="20">
        <v>5.2</v>
      </c>
      <c r="I6" s="11">
        <v>5.25</v>
      </c>
      <c r="J6" s="11">
        <v>5.36</v>
      </c>
      <c r="K6" s="11">
        <v>5.23</v>
      </c>
      <c r="L6" s="29">
        <v>5.17</v>
      </c>
    </row>
    <row r="7" spans="1:12" x14ac:dyDescent="0.35">
      <c r="A7" s="25" t="s">
        <v>4</v>
      </c>
      <c r="B7" s="11">
        <v>5.23</v>
      </c>
      <c r="C7" s="11">
        <v>5.2</v>
      </c>
      <c r="D7" s="11">
        <v>5.37</v>
      </c>
      <c r="E7" s="11">
        <v>5.3</v>
      </c>
      <c r="F7" s="29">
        <v>5.33</v>
      </c>
      <c r="G7" s="25" t="s">
        <v>4</v>
      </c>
      <c r="H7" s="11">
        <v>5.26</v>
      </c>
      <c r="I7" s="11">
        <v>5.29</v>
      </c>
      <c r="J7" s="11">
        <v>5.12</v>
      </c>
      <c r="K7" s="11">
        <v>4.87</v>
      </c>
      <c r="L7" s="29">
        <v>4.97</v>
      </c>
    </row>
    <row r="8" spans="1:12" x14ac:dyDescent="0.35">
      <c r="A8" s="31"/>
      <c r="B8" s="11">
        <v>5.22</v>
      </c>
      <c r="C8" s="11">
        <v>5.28</v>
      </c>
      <c r="D8" s="11">
        <v>5.4</v>
      </c>
      <c r="E8" s="11">
        <v>5.39</v>
      </c>
      <c r="F8" s="29">
        <v>5.32</v>
      </c>
      <c r="G8" s="31"/>
      <c r="H8" s="11">
        <v>5.22</v>
      </c>
      <c r="I8" s="11">
        <v>5.25</v>
      </c>
      <c r="J8" s="11">
        <v>5.14</v>
      </c>
      <c r="K8" s="11">
        <v>5.05</v>
      </c>
      <c r="L8" s="29">
        <v>4.97</v>
      </c>
    </row>
    <row r="9" spans="1:12" x14ac:dyDescent="0.35">
      <c r="A9" s="10"/>
      <c r="B9" s="32">
        <v>5.19</v>
      </c>
      <c r="C9" s="32">
        <v>5.17</v>
      </c>
      <c r="D9" s="32">
        <v>5.46</v>
      </c>
      <c r="E9" s="32">
        <v>5.38</v>
      </c>
      <c r="F9" s="34">
        <v>5.37</v>
      </c>
      <c r="G9" s="23"/>
      <c r="H9" s="32">
        <v>5.3</v>
      </c>
      <c r="I9" s="32">
        <v>5.35</v>
      </c>
      <c r="J9" s="32">
        <v>5.19</v>
      </c>
      <c r="K9" s="32">
        <v>4.93</v>
      </c>
      <c r="L9" s="34">
        <v>5.05</v>
      </c>
    </row>
    <row r="10" spans="1:12" x14ac:dyDescent="0.35">
      <c r="A10" s="10"/>
      <c r="B10" s="11">
        <v>5.14</v>
      </c>
      <c r="C10" s="11">
        <v>5.21</v>
      </c>
      <c r="D10" s="11">
        <v>5.36</v>
      </c>
      <c r="E10" s="11">
        <v>5.32</v>
      </c>
      <c r="F10" s="29">
        <v>5.25</v>
      </c>
      <c r="G10" s="25"/>
      <c r="H10" s="11">
        <v>5.33</v>
      </c>
      <c r="I10" s="11">
        <v>5.27</v>
      </c>
      <c r="J10" s="11">
        <v>5.25</v>
      </c>
      <c r="K10" s="11">
        <v>4.93</v>
      </c>
      <c r="L10" s="29">
        <v>4.96</v>
      </c>
    </row>
    <row r="11" spans="1:12" ht="17.25" thickBot="1" x14ac:dyDescent="0.4">
      <c r="A11" s="12"/>
      <c r="B11" s="21">
        <v>5.15</v>
      </c>
      <c r="C11" s="21">
        <v>5.28</v>
      </c>
      <c r="D11" s="21">
        <v>5.31</v>
      </c>
      <c r="E11" s="21">
        <v>5.37</v>
      </c>
      <c r="F11" s="26">
        <v>5.16</v>
      </c>
      <c r="G11" s="33"/>
      <c r="H11" s="21">
        <v>5.31</v>
      </c>
      <c r="I11" s="21">
        <v>5.26</v>
      </c>
      <c r="J11" s="21">
        <v>5.13</v>
      </c>
      <c r="K11" s="21">
        <v>4.8899999999999997</v>
      </c>
      <c r="L11" s="26">
        <v>4.8600000000000003</v>
      </c>
    </row>
    <row r="12" spans="1:12" x14ac:dyDescent="0.35">
      <c r="A12" s="13" t="s">
        <v>5</v>
      </c>
      <c r="B12" s="32">
        <v>4.67</v>
      </c>
      <c r="C12" s="22">
        <v>4.6399999999999997</v>
      </c>
      <c r="D12" s="22">
        <v>4.8</v>
      </c>
      <c r="E12" s="22">
        <v>5.08</v>
      </c>
      <c r="F12" s="27">
        <v>5.0199999999999996</v>
      </c>
      <c r="G12" s="23" t="s">
        <v>6</v>
      </c>
      <c r="H12" s="22">
        <v>4.12</v>
      </c>
      <c r="I12" s="22">
        <v>4.08</v>
      </c>
      <c r="J12" s="22">
        <v>4.12</v>
      </c>
      <c r="K12" s="22">
        <v>3.95</v>
      </c>
      <c r="L12" s="27">
        <v>3.94</v>
      </c>
    </row>
    <row r="13" spans="1:12" x14ac:dyDescent="0.35">
      <c r="A13" s="14"/>
      <c r="B13" s="24">
        <v>4.6399999999999997</v>
      </c>
      <c r="C13" s="24">
        <v>4.66</v>
      </c>
      <c r="D13" s="24">
        <v>4.93</v>
      </c>
      <c r="E13" s="24">
        <v>5.05</v>
      </c>
      <c r="F13" s="28">
        <v>5.09</v>
      </c>
      <c r="G13" s="25"/>
      <c r="H13" s="24">
        <v>4.09</v>
      </c>
      <c r="I13" s="24">
        <v>4.09</v>
      </c>
      <c r="J13" s="24">
        <v>4.1100000000000003</v>
      </c>
      <c r="K13" s="24">
        <v>3.93</v>
      </c>
      <c r="L13" s="28">
        <v>3.94</v>
      </c>
    </row>
    <row r="14" spans="1:12" x14ac:dyDescent="0.35">
      <c r="A14" s="14"/>
      <c r="B14" s="24">
        <v>4.72</v>
      </c>
      <c r="C14" s="24">
        <v>4.6500000000000004</v>
      </c>
      <c r="D14" s="24">
        <v>4.8099999999999996</v>
      </c>
      <c r="E14" s="24">
        <v>5.0199999999999996</v>
      </c>
      <c r="F14" s="28">
        <v>5.05</v>
      </c>
      <c r="G14" s="25"/>
      <c r="H14" s="24">
        <v>3.93</v>
      </c>
      <c r="I14" s="24">
        <v>4.0599999999999996</v>
      </c>
      <c r="J14" s="24">
        <v>4.1100000000000003</v>
      </c>
      <c r="K14" s="24">
        <v>3.98</v>
      </c>
      <c r="L14" s="28">
        <v>3.98</v>
      </c>
    </row>
    <row r="15" spans="1:12" x14ac:dyDescent="0.35">
      <c r="A15" s="14"/>
      <c r="B15" s="24">
        <v>4.7</v>
      </c>
      <c r="C15" s="24">
        <v>4.67</v>
      </c>
      <c r="D15" s="24">
        <v>4.9400000000000004</v>
      </c>
      <c r="E15" s="24">
        <v>4.97</v>
      </c>
      <c r="F15" s="28">
        <v>5.03</v>
      </c>
      <c r="G15" s="25"/>
      <c r="H15" s="24">
        <v>4.04</v>
      </c>
      <c r="I15" s="24">
        <v>4.1100000000000003</v>
      </c>
      <c r="J15" s="24">
        <v>4.07</v>
      </c>
      <c r="K15" s="24">
        <v>3.9</v>
      </c>
      <c r="L15" s="28">
        <v>4.0199999999999996</v>
      </c>
    </row>
    <row r="16" spans="1:12" x14ac:dyDescent="0.35">
      <c r="A16" s="14"/>
      <c r="B16" s="24">
        <v>4.63</v>
      </c>
      <c r="C16" s="24">
        <v>4.58</v>
      </c>
      <c r="D16" s="24">
        <v>4.82</v>
      </c>
      <c r="E16" s="24">
        <v>4.9800000000000004</v>
      </c>
      <c r="F16" s="28">
        <v>5.05</v>
      </c>
      <c r="G16" s="25"/>
      <c r="H16" s="24">
        <v>4.0199999999999996</v>
      </c>
      <c r="I16" s="24">
        <v>4.07</v>
      </c>
      <c r="J16" s="24">
        <v>4.12</v>
      </c>
      <c r="K16" s="24">
        <v>3.9</v>
      </c>
      <c r="L16" s="28">
        <v>3.95</v>
      </c>
    </row>
    <row r="17" spans="1:12" x14ac:dyDescent="0.35">
      <c r="A17" s="14" t="s">
        <v>7</v>
      </c>
      <c r="B17" s="24">
        <v>4.9000000000000004</v>
      </c>
      <c r="C17" s="24">
        <v>4.91</v>
      </c>
      <c r="D17" s="24">
        <v>5.1100000000000003</v>
      </c>
      <c r="E17" s="24">
        <v>5.03</v>
      </c>
      <c r="F17" s="28">
        <v>4.9400000000000004</v>
      </c>
      <c r="G17" s="25" t="s">
        <v>8</v>
      </c>
      <c r="H17" s="24">
        <v>4.51</v>
      </c>
      <c r="I17" s="24">
        <v>4.51</v>
      </c>
      <c r="J17" s="24">
        <v>4.3600000000000003</v>
      </c>
      <c r="K17" s="24">
        <v>4.1100000000000003</v>
      </c>
      <c r="L17" s="28">
        <v>4.2</v>
      </c>
    </row>
    <row r="18" spans="1:12" x14ac:dyDescent="0.35">
      <c r="A18" s="14"/>
      <c r="B18" s="24">
        <v>4.8899999999999997</v>
      </c>
      <c r="C18" s="24">
        <v>4.91</v>
      </c>
      <c r="D18" s="24">
        <v>5.0999999999999996</v>
      </c>
      <c r="E18" s="24">
        <v>5.1100000000000003</v>
      </c>
      <c r="F18" s="28">
        <v>5.0599999999999996</v>
      </c>
      <c r="G18" s="25"/>
      <c r="H18" s="24">
        <v>4.58</v>
      </c>
      <c r="I18" s="24">
        <v>4.54</v>
      </c>
      <c r="J18" s="24">
        <v>4.37</v>
      </c>
      <c r="K18" s="24">
        <v>4.17</v>
      </c>
      <c r="L18" s="28">
        <v>4.1399999999999997</v>
      </c>
    </row>
    <row r="19" spans="1:12" x14ac:dyDescent="0.35">
      <c r="A19" s="14"/>
      <c r="B19" s="24">
        <v>4.8499999999999996</v>
      </c>
      <c r="C19" s="24">
        <v>4.93</v>
      </c>
      <c r="D19" s="24">
        <v>5.12</v>
      </c>
      <c r="E19" s="24">
        <v>5.14</v>
      </c>
      <c r="F19" s="28">
        <v>5.09</v>
      </c>
      <c r="G19" s="25"/>
      <c r="H19" s="24">
        <v>4.67</v>
      </c>
      <c r="I19" s="24">
        <v>4.5199999999999996</v>
      </c>
      <c r="J19" s="24">
        <v>4.47</v>
      </c>
      <c r="K19" s="24">
        <v>4.13</v>
      </c>
      <c r="L19" s="28">
        <v>4.1500000000000004</v>
      </c>
    </row>
    <row r="20" spans="1:12" x14ac:dyDescent="0.35">
      <c r="A20" s="14"/>
      <c r="B20" s="24">
        <v>4.87</v>
      </c>
      <c r="C20" s="24">
        <v>4.95</v>
      </c>
      <c r="D20" s="24">
        <v>5.0599999999999996</v>
      </c>
      <c r="E20" s="24">
        <v>4.99</v>
      </c>
      <c r="F20" s="28">
        <v>4.92</v>
      </c>
      <c r="G20" s="25"/>
      <c r="H20" s="24">
        <v>4.57</v>
      </c>
      <c r="I20" s="24">
        <v>4.5999999999999996</v>
      </c>
      <c r="J20" s="24">
        <v>4.46</v>
      </c>
      <c r="K20" s="24">
        <v>4.16</v>
      </c>
      <c r="L20" s="28">
        <v>4.18</v>
      </c>
    </row>
    <row r="21" spans="1:12" x14ac:dyDescent="0.35">
      <c r="A21" s="14"/>
      <c r="B21" s="24">
        <v>4.87</v>
      </c>
      <c r="C21" s="24">
        <v>4.91</v>
      </c>
      <c r="D21" s="24">
        <v>5.05</v>
      </c>
      <c r="E21" s="24">
        <v>5</v>
      </c>
      <c r="F21" s="28">
        <v>4.88</v>
      </c>
      <c r="G21" s="25"/>
      <c r="H21" s="24">
        <v>4.51</v>
      </c>
      <c r="I21" s="24">
        <v>4.4400000000000004</v>
      </c>
      <c r="J21" s="24">
        <v>4.33</v>
      </c>
      <c r="K21" s="24">
        <v>4.1900000000000004</v>
      </c>
      <c r="L21" s="28">
        <v>4.13</v>
      </c>
    </row>
    <row r="22" spans="1:12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</row>
    <row r="24" spans="1:12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0.28300000000000125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0.97639999999999993</v>
      </c>
      <c r="L24" s="193"/>
    </row>
    <row r="25" spans="1:12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</row>
    <row r="26" spans="1:12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0.49343589743589966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0.70316872427983534</v>
      </c>
      <c r="L26" s="198"/>
    </row>
    <row r="27" spans="1:12" ht="18" x14ac:dyDescent="0.35">
      <c r="A27" s="17"/>
      <c r="B27" s="17"/>
      <c r="C27" s="17"/>
      <c r="D27" s="17"/>
      <c r="E27" s="17"/>
      <c r="F27" s="17"/>
    </row>
    <row r="28" spans="1:12" ht="18" x14ac:dyDescent="0.35">
      <c r="A28" s="17"/>
      <c r="B28" s="17"/>
      <c r="C28" s="17"/>
      <c r="D28" s="17"/>
      <c r="E28" s="17"/>
      <c r="F28" s="17"/>
    </row>
    <row r="29" spans="1:12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2" x14ac:dyDescent="0.35">
      <c r="A30" s="19"/>
      <c r="B30" s="19"/>
      <c r="C30" s="19"/>
      <c r="D30" s="19"/>
      <c r="E30" s="19"/>
      <c r="F30" s="19"/>
    </row>
    <row r="31" spans="1:12" x14ac:dyDescent="0.35">
      <c r="A31" s="19"/>
      <c r="B31" s="19"/>
      <c r="C31" s="19"/>
      <c r="D31" s="19"/>
      <c r="E31" s="19"/>
      <c r="F31" s="19"/>
    </row>
    <row r="32" spans="1:12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0">
    <mergeCell ref="K24:L24"/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6:L26"/>
    <mergeCell ref="C25:D25"/>
    <mergeCell ref="E25:F25"/>
    <mergeCell ref="I25:J25"/>
    <mergeCell ref="K25:L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47" priority="5" operator="notBetween">
      <formula>0.2</formula>
      <formula>0.404</formula>
    </cfRule>
  </conditionalFormatting>
  <conditionalFormatting sqref="E26">
    <cfRule type="cellIs" dxfId="46" priority="6" operator="notBetween">
      <formula>0.38</formula>
      <formula>0.72</formula>
    </cfRule>
  </conditionalFormatting>
  <conditionalFormatting sqref="K24">
    <cfRule type="cellIs" dxfId="45" priority="2" operator="notBetween">
      <formula>0.77</formula>
      <formula>0.91</formula>
    </cfRule>
  </conditionalFormatting>
  <conditionalFormatting sqref="K26">
    <cfRule type="cellIs" dxfId="44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C87E-F5A2-487D-AA8C-97B745D02B13}">
  <dimension ref="A1:R40"/>
  <sheetViews>
    <sheetView zoomScale="115" zoomScaleNormal="115" workbookViewId="0">
      <selection activeCell="M2" sqref="M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34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4.82</v>
      </c>
      <c r="C2" s="20">
        <v>5.13</v>
      </c>
      <c r="D2" s="20">
        <v>5.15</v>
      </c>
      <c r="E2" s="20">
        <v>5.0999999999999996</v>
      </c>
      <c r="F2" s="30">
        <v>5.0999999999999996</v>
      </c>
      <c r="G2" s="23" t="s">
        <v>3</v>
      </c>
      <c r="H2" s="20">
        <v>4.8899999999999997</v>
      </c>
      <c r="I2" s="20">
        <v>5.18</v>
      </c>
      <c r="J2" s="20">
        <v>5.03</v>
      </c>
      <c r="K2" s="20">
        <v>5.0999999999999996</v>
      </c>
      <c r="L2" s="30">
        <v>5.2</v>
      </c>
      <c r="M2" s="23" t="s">
        <v>3</v>
      </c>
      <c r="N2" s="20">
        <v>5.14</v>
      </c>
      <c r="O2" s="20">
        <v>5.21</v>
      </c>
      <c r="P2" s="20">
        <v>5.14</v>
      </c>
      <c r="Q2" s="20">
        <v>5.12</v>
      </c>
      <c r="R2" s="30">
        <v>4.87</v>
      </c>
    </row>
    <row r="3" spans="1:18" x14ac:dyDescent="0.35">
      <c r="A3" s="10"/>
      <c r="B3" s="20">
        <v>4.84</v>
      </c>
      <c r="C3" s="11">
        <v>5.23</v>
      </c>
      <c r="D3" s="11">
        <v>5.14</v>
      </c>
      <c r="E3" s="11">
        <v>5.16</v>
      </c>
      <c r="F3" s="29">
        <v>5.13</v>
      </c>
      <c r="G3" s="25"/>
      <c r="H3" s="20">
        <v>4.87</v>
      </c>
      <c r="I3" s="11">
        <v>5.15</v>
      </c>
      <c r="J3" s="11">
        <v>5.07</v>
      </c>
      <c r="K3" s="11">
        <v>5.14</v>
      </c>
      <c r="L3" s="29">
        <v>5.09</v>
      </c>
      <c r="M3" s="25"/>
      <c r="N3" s="20">
        <v>5.21</v>
      </c>
      <c r="O3" s="11">
        <v>5.23</v>
      </c>
      <c r="P3" s="11">
        <v>5.22</v>
      </c>
      <c r="Q3" s="11">
        <v>5.23</v>
      </c>
      <c r="R3" s="29">
        <v>4.88</v>
      </c>
    </row>
    <row r="4" spans="1:18" x14ac:dyDescent="0.35">
      <c r="A4" s="10"/>
      <c r="B4" s="20">
        <v>4.8</v>
      </c>
      <c r="C4" s="11">
        <v>5.0999999999999996</v>
      </c>
      <c r="D4" s="11">
        <v>5.09</v>
      </c>
      <c r="E4" s="11">
        <v>5.2</v>
      </c>
      <c r="F4" s="29">
        <v>5.05</v>
      </c>
      <c r="G4" s="25"/>
      <c r="H4" s="20">
        <v>4.8</v>
      </c>
      <c r="I4" s="11">
        <v>5.1100000000000003</v>
      </c>
      <c r="J4" s="11">
        <v>5.1100000000000003</v>
      </c>
      <c r="K4" s="11">
        <v>5.21</v>
      </c>
      <c r="L4" s="29">
        <v>5.0999999999999996</v>
      </c>
      <c r="M4" s="25"/>
      <c r="N4" s="20">
        <v>5.05</v>
      </c>
      <c r="O4" s="11">
        <v>5.23</v>
      </c>
      <c r="P4" s="11">
        <v>5.05</v>
      </c>
      <c r="Q4" s="11">
        <v>5.15</v>
      </c>
      <c r="R4" s="29">
        <v>4.8899999999999997</v>
      </c>
    </row>
    <row r="5" spans="1:18" x14ac:dyDescent="0.35">
      <c r="A5" s="10"/>
      <c r="B5" s="20">
        <v>4.84</v>
      </c>
      <c r="C5" s="11">
        <v>5.16</v>
      </c>
      <c r="D5" s="11">
        <v>5.1100000000000003</v>
      </c>
      <c r="E5" s="11">
        <v>5.2</v>
      </c>
      <c r="F5" s="29">
        <v>4.97</v>
      </c>
      <c r="G5" s="25"/>
      <c r="H5" s="20">
        <v>4.83</v>
      </c>
      <c r="I5" s="11">
        <v>5.17</v>
      </c>
      <c r="J5" s="11">
        <v>5.1100000000000003</v>
      </c>
      <c r="K5" s="11">
        <v>5.17</v>
      </c>
      <c r="L5" s="29">
        <v>5.26</v>
      </c>
      <c r="M5" s="25"/>
      <c r="N5" s="20">
        <v>5.0999999999999996</v>
      </c>
      <c r="O5" s="11">
        <v>5.25</v>
      </c>
      <c r="P5" s="11">
        <v>5.19</v>
      </c>
      <c r="Q5" s="11">
        <v>5.13</v>
      </c>
      <c r="R5" s="29">
        <v>4.9400000000000004</v>
      </c>
    </row>
    <row r="6" spans="1:18" x14ac:dyDescent="0.35">
      <c r="A6" s="10"/>
      <c r="B6" s="20">
        <v>4.67</v>
      </c>
      <c r="C6" s="11">
        <v>5.12</v>
      </c>
      <c r="D6" s="11">
        <v>5.15</v>
      </c>
      <c r="E6" s="11">
        <v>5.1100000000000003</v>
      </c>
      <c r="F6" s="29">
        <v>5.0999999999999996</v>
      </c>
      <c r="G6" s="25"/>
      <c r="H6" s="20">
        <v>4.82</v>
      </c>
      <c r="I6" s="11">
        <v>5.1100000000000003</v>
      </c>
      <c r="J6" s="11">
        <v>5.05</v>
      </c>
      <c r="K6" s="11">
        <v>5.18</v>
      </c>
      <c r="L6" s="29">
        <v>5.01</v>
      </c>
      <c r="M6" s="25"/>
      <c r="N6" s="20">
        <v>5.13</v>
      </c>
      <c r="O6" s="11">
        <v>5.15</v>
      </c>
      <c r="P6" s="11">
        <v>5.07</v>
      </c>
      <c r="Q6" s="11">
        <v>5</v>
      </c>
      <c r="R6" s="29">
        <v>4.8</v>
      </c>
    </row>
    <row r="7" spans="1:18" x14ac:dyDescent="0.35">
      <c r="A7" s="25" t="s">
        <v>4</v>
      </c>
      <c r="B7" s="11">
        <v>5.3</v>
      </c>
      <c r="C7" s="11">
        <v>5.54</v>
      </c>
      <c r="D7" s="11">
        <v>5.33</v>
      </c>
      <c r="E7" s="11">
        <v>5.27</v>
      </c>
      <c r="F7" s="29">
        <v>5.14</v>
      </c>
      <c r="G7" s="25" t="s">
        <v>4</v>
      </c>
      <c r="H7" s="11">
        <v>5.25</v>
      </c>
      <c r="I7" s="11">
        <v>5.57</v>
      </c>
      <c r="J7" s="11">
        <v>5.45</v>
      </c>
      <c r="K7" s="11">
        <v>5.41</v>
      </c>
      <c r="L7" s="29">
        <v>5.25</v>
      </c>
      <c r="M7" s="25" t="s">
        <v>4</v>
      </c>
      <c r="N7" s="11">
        <v>5.29</v>
      </c>
      <c r="O7" s="11">
        <v>5.35</v>
      </c>
      <c r="P7" s="11">
        <v>5.41</v>
      </c>
      <c r="Q7" s="11">
        <v>5.61</v>
      </c>
      <c r="R7" s="29">
        <v>5.43</v>
      </c>
    </row>
    <row r="8" spans="1:18" x14ac:dyDescent="0.35">
      <c r="A8" s="31"/>
      <c r="B8" s="11">
        <v>5.22</v>
      </c>
      <c r="C8" s="11">
        <v>5.62</v>
      </c>
      <c r="D8" s="11">
        <v>5.49</v>
      </c>
      <c r="E8" s="11">
        <v>5.47</v>
      </c>
      <c r="F8" s="29">
        <v>5.23</v>
      </c>
      <c r="G8" s="31"/>
      <c r="H8" s="11">
        <v>5.26</v>
      </c>
      <c r="I8" s="11">
        <v>5.58</v>
      </c>
      <c r="J8" s="11">
        <v>5.44</v>
      </c>
      <c r="K8" s="11">
        <v>5.41</v>
      </c>
      <c r="L8" s="29">
        <v>5.21</v>
      </c>
      <c r="M8" s="31"/>
      <c r="N8" s="11">
        <v>5.27</v>
      </c>
      <c r="O8" s="11">
        <v>5.35</v>
      </c>
      <c r="P8" s="11">
        <v>5.48</v>
      </c>
      <c r="Q8" s="11">
        <v>5.63</v>
      </c>
      <c r="R8" s="29">
        <v>5.33</v>
      </c>
    </row>
    <row r="9" spans="1:18" x14ac:dyDescent="0.35">
      <c r="A9" s="10"/>
      <c r="B9" s="32">
        <v>5.21</v>
      </c>
      <c r="C9" s="32">
        <v>5.59</v>
      </c>
      <c r="D9" s="32">
        <v>5.37</v>
      </c>
      <c r="E9" s="32">
        <v>5.35</v>
      </c>
      <c r="F9" s="34">
        <v>5.0999999999999996</v>
      </c>
      <c r="G9" s="23"/>
      <c r="H9" s="32">
        <v>5.17</v>
      </c>
      <c r="I9" s="32">
        <v>5.63</v>
      </c>
      <c r="J9" s="32">
        <v>5.4</v>
      </c>
      <c r="K9" s="32">
        <v>5.42</v>
      </c>
      <c r="L9" s="34">
        <v>5.2</v>
      </c>
      <c r="M9" s="23"/>
      <c r="N9" s="32">
        <v>5.31</v>
      </c>
      <c r="O9" s="32">
        <v>5.33</v>
      </c>
      <c r="P9" s="32">
        <v>5.48</v>
      </c>
      <c r="Q9" s="32">
        <v>5.65</v>
      </c>
      <c r="R9" s="34">
        <v>5.25</v>
      </c>
    </row>
    <row r="10" spans="1:18" x14ac:dyDescent="0.35">
      <c r="A10" s="10"/>
      <c r="B10" s="11">
        <v>5.2</v>
      </c>
      <c r="C10" s="11">
        <v>5.56</v>
      </c>
      <c r="D10" s="11">
        <v>5.42</v>
      </c>
      <c r="E10" s="11">
        <v>5.3</v>
      </c>
      <c r="F10" s="29">
        <v>5.19</v>
      </c>
      <c r="G10" s="25"/>
      <c r="H10" s="11">
        <v>5.23</v>
      </c>
      <c r="I10" s="11">
        <v>5.68</v>
      </c>
      <c r="J10" s="11">
        <v>5.43</v>
      </c>
      <c r="K10" s="11">
        <v>5.39</v>
      </c>
      <c r="L10" s="29">
        <v>5.25</v>
      </c>
      <c r="M10" s="25"/>
      <c r="N10" s="11">
        <v>5.19</v>
      </c>
      <c r="O10" s="11">
        <v>5.26</v>
      </c>
      <c r="P10" s="11">
        <v>5.51</v>
      </c>
      <c r="Q10" s="11">
        <v>5.68</v>
      </c>
      <c r="R10" s="29">
        <v>5.29</v>
      </c>
    </row>
    <row r="11" spans="1:18" ht="17.25" thickBot="1" x14ac:dyDescent="0.4">
      <c r="A11" s="12"/>
      <c r="B11" s="21">
        <v>5.15</v>
      </c>
      <c r="C11" s="21">
        <v>5.5</v>
      </c>
      <c r="D11" s="21">
        <v>5.41</v>
      </c>
      <c r="E11" s="21">
        <v>5.32</v>
      </c>
      <c r="F11" s="26">
        <v>5.13</v>
      </c>
      <c r="G11" s="33"/>
      <c r="H11" s="21">
        <v>5.19</v>
      </c>
      <c r="I11" s="21">
        <v>5.49</v>
      </c>
      <c r="J11" s="21">
        <v>5.4</v>
      </c>
      <c r="K11" s="21">
        <v>5.41</v>
      </c>
      <c r="L11" s="26">
        <v>5.2</v>
      </c>
      <c r="M11" s="33"/>
      <c r="N11" s="21">
        <v>5.23</v>
      </c>
      <c r="O11" s="21">
        <v>5.34</v>
      </c>
      <c r="P11" s="21">
        <v>5.4</v>
      </c>
      <c r="Q11" s="21">
        <v>5.64</v>
      </c>
      <c r="R11" s="26">
        <v>5.34</v>
      </c>
    </row>
    <row r="12" spans="1:18" x14ac:dyDescent="0.35">
      <c r="A12" s="13" t="s">
        <v>5</v>
      </c>
      <c r="B12" s="32">
        <v>4.5599999999999996</v>
      </c>
      <c r="C12" s="22">
        <v>4.74</v>
      </c>
      <c r="D12" s="22">
        <v>4.8499999999999996</v>
      </c>
      <c r="E12" s="22">
        <v>4.8499999999999996</v>
      </c>
      <c r="F12" s="27">
        <v>4.83</v>
      </c>
      <c r="G12" s="23" t="s">
        <v>6</v>
      </c>
      <c r="H12" s="22">
        <v>3.41</v>
      </c>
      <c r="I12" s="22">
        <v>3.69</v>
      </c>
      <c r="J12" s="22">
        <v>3.48</v>
      </c>
      <c r="K12" s="22">
        <v>3.63</v>
      </c>
      <c r="L12" s="27">
        <v>3.71</v>
      </c>
      <c r="M12" s="23" t="s">
        <v>6</v>
      </c>
      <c r="N12" s="22">
        <v>3.82</v>
      </c>
      <c r="O12" s="22">
        <v>3.84</v>
      </c>
      <c r="P12" s="22">
        <v>3.74</v>
      </c>
      <c r="Q12" s="22">
        <v>3.81</v>
      </c>
      <c r="R12" s="27">
        <v>3.5</v>
      </c>
    </row>
    <row r="13" spans="1:18" x14ac:dyDescent="0.35">
      <c r="A13" s="14"/>
      <c r="B13" s="24">
        <v>4.54</v>
      </c>
      <c r="C13" s="24">
        <v>4.93</v>
      </c>
      <c r="D13" s="24">
        <v>4.84</v>
      </c>
      <c r="E13" s="24">
        <v>4.93</v>
      </c>
      <c r="F13" s="28">
        <v>4.87</v>
      </c>
      <c r="G13" s="25"/>
      <c r="H13" s="24">
        <v>3.38</v>
      </c>
      <c r="I13" s="24">
        <v>3.66</v>
      </c>
      <c r="J13" s="24">
        <v>3.53</v>
      </c>
      <c r="K13" s="24">
        <v>3.68</v>
      </c>
      <c r="L13" s="28">
        <v>3.59</v>
      </c>
      <c r="M13" s="25"/>
      <c r="N13" s="24">
        <v>3.84</v>
      </c>
      <c r="O13" s="24">
        <v>3.84</v>
      </c>
      <c r="P13" s="24">
        <v>3.82</v>
      </c>
      <c r="Q13" s="24">
        <v>3.82</v>
      </c>
      <c r="R13" s="28">
        <v>3.51</v>
      </c>
    </row>
    <row r="14" spans="1:18" x14ac:dyDescent="0.35">
      <c r="A14" s="14"/>
      <c r="B14" s="24">
        <v>4.58</v>
      </c>
      <c r="C14" s="24">
        <v>4.83</v>
      </c>
      <c r="D14" s="24">
        <v>4.82</v>
      </c>
      <c r="E14" s="24">
        <v>4.9400000000000004</v>
      </c>
      <c r="F14" s="28">
        <v>4.7699999999999996</v>
      </c>
      <c r="G14" s="25"/>
      <c r="H14" s="24">
        <v>3.34</v>
      </c>
      <c r="I14" s="24">
        <v>3.54</v>
      </c>
      <c r="J14" s="24">
        <v>3.58</v>
      </c>
      <c r="K14" s="24">
        <v>3.66</v>
      </c>
      <c r="L14" s="28">
        <v>3.58</v>
      </c>
      <c r="M14" s="25"/>
      <c r="N14" s="24">
        <v>3.74</v>
      </c>
      <c r="O14" s="24">
        <v>3.82</v>
      </c>
      <c r="P14" s="24">
        <v>3.74</v>
      </c>
      <c r="Q14" s="24">
        <v>3.78</v>
      </c>
      <c r="R14" s="28">
        <v>3.56</v>
      </c>
    </row>
    <row r="15" spans="1:18" x14ac:dyDescent="0.35">
      <c r="A15" s="14"/>
      <c r="B15" s="24">
        <v>4.53</v>
      </c>
      <c r="C15" s="24">
        <v>4.8499999999999996</v>
      </c>
      <c r="D15" s="24">
        <v>4.8099999999999996</v>
      </c>
      <c r="E15" s="24">
        <v>4.91</v>
      </c>
      <c r="F15" s="28">
        <v>4.82</v>
      </c>
      <c r="G15" s="25"/>
      <c r="H15" s="24">
        <v>3.33</v>
      </c>
      <c r="I15" s="24">
        <v>3.67</v>
      </c>
      <c r="J15" s="24">
        <v>3.57</v>
      </c>
      <c r="K15" s="24">
        <v>3.64</v>
      </c>
      <c r="L15" s="28">
        <v>3.67</v>
      </c>
      <c r="M15" s="25"/>
      <c r="N15" s="24">
        <v>3.89</v>
      </c>
      <c r="O15" s="24">
        <v>3.87</v>
      </c>
      <c r="P15" s="24">
        <v>3.84</v>
      </c>
      <c r="Q15" s="24">
        <v>3.74</v>
      </c>
      <c r="R15" s="28">
        <v>3.54</v>
      </c>
    </row>
    <row r="16" spans="1:18" x14ac:dyDescent="0.35">
      <c r="A16" s="14"/>
      <c r="B16" s="24">
        <v>4.5</v>
      </c>
      <c r="C16" s="24">
        <v>4.84</v>
      </c>
      <c r="D16" s="24">
        <v>4.8099999999999996</v>
      </c>
      <c r="E16" s="24">
        <v>4.82</v>
      </c>
      <c r="F16" s="28">
        <v>4.8499999999999996</v>
      </c>
      <c r="G16" s="25"/>
      <c r="H16" s="24">
        <v>3.34</v>
      </c>
      <c r="I16" s="24">
        <v>3.59</v>
      </c>
      <c r="J16" s="24">
        <v>3.48</v>
      </c>
      <c r="K16" s="24">
        <v>3.65</v>
      </c>
      <c r="L16" s="28">
        <v>3.58</v>
      </c>
      <c r="M16" s="25"/>
      <c r="N16" s="24">
        <v>3.81</v>
      </c>
      <c r="O16" s="24">
        <v>3.7</v>
      </c>
      <c r="P16" s="24">
        <v>3.72</v>
      </c>
      <c r="Q16" s="24">
        <v>3.7</v>
      </c>
      <c r="R16" s="28">
        <v>3.46</v>
      </c>
    </row>
    <row r="17" spans="1:18" x14ac:dyDescent="0.35">
      <c r="A17" s="14" t="s">
        <v>7</v>
      </c>
      <c r="B17" s="24">
        <v>4.95</v>
      </c>
      <c r="C17" s="24">
        <v>5.21</v>
      </c>
      <c r="D17" s="24">
        <v>5.0599999999999996</v>
      </c>
      <c r="E17" s="24">
        <v>4.9400000000000004</v>
      </c>
      <c r="F17" s="28">
        <v>4.84</v>
      </c>
      <c r="G17" s="25" t="s">
        <v>8</v>
      </c>
      <c r="H17" s="24">
        <v>4.1399999999999997</v>
      </c>
      <c r="I17" s="24">
        <v>4.34</v>
      </c>
      <c r="J17" s="24">
        <v>4.2699999999999996</v>
      </c>
      <c r="K17" s="24">
        <v>4.22</v>
      </c>
      <c r="L17" s="28">
        <v>4.1100000000000003</v>
      </c>
      <c r="M17" s="25" t="s">
        <v>8</v>
      </c>
      <c r="N17" s="24">
        <v>4.13</v>
      </c>
      <c r="O17" s="24">
        <v>4.2699999999999996</v>
      </c>
      <c r="P17" s="24">
        <v>4.3</v>
      </c>
      <c r="Q17" s="24">
        <v>4.53</v>
      </c>
      <c r="R17" s="28">
        <v>4.25</v>
      </c>
    </row>
    <row r="18" spans="1:18" x14ac:dyDescent="0.35">
      <c r="A18" s="14"/>
      <c r="B18" s="24">
        <v>4.9000000000000004</v>
      </c>
      <c r="C18" s="24">
        <v>5.22</v>
      </c>
      <c r="D18" s="24">
        <v>5.2</v>
      </c>
      <c r="E18" s="24">
        <v>5.0599999999999996</v>
      </c>
      <c r="F18" s="28">
        <v>4.91</v>
      </c>
      <c r="G18" s="25"/>
      <c r="H18" s="24">
        <v>4.1399999999999997</v>
      </c>
      <c r="I18" s="24">
        <v>4.37</v>
      </c>
      <c r="J18" s="24">
        <v>4.22</v>
      </c>
      <c r="K18" s="24">
        <v>4.22</v>
      </c>
      <c r="L18" s="28">
        <v>4.04</v>
      </c>
      <c r="M18" s="25"/>
      <c r="N18" s="24">
        <v>4.26</v>
      </c>
      <c r="O18" s="24">
        <v>4.26</v>
      </c>
      <c r="P18" s="24">
        <v>4.4000000000000004</v>
      </c>
      <c r="Q18" s="24">
        <v>4.51</v>
      </c>
      <c r="R18" s="28">
        <v>4.13</v>
      </c>
    </row>
    <row r="19" spans="1:18" x14ac:dyDescent="0.35">
      <c r="A19" s="14"/>
      <c r="B19" s="24">
        <v>4.92</v>
      </c>
      <c r="C19" s="24">
        <v>5.21</v>
      </c>
      <c r="D19" s="24">
        <v>5.09</v>
      </c>
      <c r="E19" s="24">
        <v>5</v>
      </c>
      <c r="F19" s="28">
        <v>4.84</v>
      </c>
      <c r="G19" s="25"/>
      <c r="H19" s="24">
        <v>4.09</v>
      </c>
      <c r="I19" s="24">
        <v>4.43</v>
      </c>
      <c r="J19" s="24">
        <v>4.1900000000000004</v>
      </c>
      <c r="K19" s="24">
        <v>4.1900000000000004</v>
      </c>
      <c r="L19" s="28">
        <v>4.05</v>
      </c>
      <c r="M19" s="25"/>
      <c r="N19" s="24">
        <v>4.1399999999999997</v>
      </c>
      <c r="O19" s="24">
        <v>4.34</v>
      </c>
      <c r="P19" s="24">
        <v>4.42</v>
      </c>
      <c r="Q19" s="24">
        <v>4.57</v>
      </c>
      <c r="R19" s="28">
        <v>4.16</v>
      </c>
    </row>
    <row r="20" spans="1:18" x14ac:dyDescent="0.35">
      <c r="A20" s="14"/>
      <c r="B20" s="24">
        <v>4.83</v>
      </c>
      <c r="C20" s="24">
        <v>5.3</v>
      </c>
      <c r="D20" s="24">
        <v>5.13</v>
      </c>
      <c r="E20" s="24">
        <v>5.01</v>
      </c>
      <c r="F20" s="28">
        <v>4.8600000000000003</v>
      </c>
      <c r="G20" s="25"/>
      <c r="H20" s="24">
        <v>4.1500000000000004</v>
      </c>
      <c r="I20" s="24">
        <v>4.4800000000000004</v>
      </c>
      <c r="J20" s="24">
        <v>4.2300000000000004</v>
      </c>
      <c r="K20" s="24">
        <v>4.17</v>
      </c>
      <c r="L20" s="28">
        <v>3.99</v>
      </c>
      <c r="M20" s="25"/>
      <c r="N20" s="24">
        <v>4.18</v>
      </c>
      <c r="O20" s="24">
        <v>4.28</v>
      </c>
      <c r="P20" s="24">
        <v>4.41</v>
      </c>
      <c r="Q20" s="24">
        <v>4.5599999999999996</v>
      </c>
      <c r="R20" s="28">
        <v>4.13</v>
      </c>
    </row>
    <row r="21" spans="1:18" x14ac:dyDescent="0.35">
      <c r="A21" s="14"/>
      <c r="B21" s="24">
        <v>4.8099999999999996</v>
      </c>
      <c r="C21" s="24">
        <v>5.19</v>
      </c>
      <c r="D21" s="24">
        <v>5.09</v>
      </c>
      <c r="E21" s="24">
        <v>5.0199999999999996</v>
      </c>
      <c r="F21" s="28">
        <v>4.79</v>
      </c>
      <c r="G21" s="25"/>
      <c r="H21" s="24">
        <v>4.09</v>
      </c>
      <c r="I21" s="24">
        <v>4.42</v>
      </c>
      <c r="J21" s="24">
        <v>4.2300000000000004</v>
      </c>
      <c r="K21" s="24">
        <v>4.18</v>
      </c>
      <c r="L21" s="28">
        <v>4.09</v>
      </c>
      <c r="M21" s="25"/>
      <c r="N21" s="24">
        <v>4.18</v>
      </c>
      <c r="O21" s="24">
        <v>4.26</v>
      </c>
      <c r="P21" s="24">
        <v>4.4000000000000004</v>
      </c>
      <c r="Q21" s="24">
        <v>4.57</v>
      </c>
      <c r="R21" s="28">
        <v>4.12</v>
      </c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0.2975999999999992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1.3409999999999989</v>
      </c>
      <c r="L24" s="193"/>
      <c r="M24" s="17" t="s">
        <v>13</v>
      </c>
      <c r="N24" s="17" t="s">
        <v>14</v>
      </c>
      <c r="O24" s="194" t="s">
        <v>16</v>
      </c>
      <c r="P24" s="194"/>
      <c r="Q24" s="193">
        <f>AVERAGE(N2:R11)-AVERAGE(N12:R21)</f>
        <v>1.2243999999999993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0.51889230769230632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0.9657407407407399</v>
      </c>
      <c r="L26" s="198"/>
      <c r="M26" s="17" t="s">
        <v>19</v>
      </c>
      <c r="N26" s="17" t="s">
        <v>20</v>
      </c>
      <c r="O26" s="197" t="s">
        <v>22</v>
      </c>
      <c r="P26" s="197"/>
      <c r="Q26" s="198">
        <f>(Q24/(1.944/Q25))</f>
        <v>0.88176954732510238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43" priority="7" operator="notBetween">
      <formula>0.2</formula>
      <formula>0.404</formula>
    </cfRule>
  </conditionalFormatting>
  <conditionalFormatting sqref="E26">
    <cfRule type="cellIs" dxfId="42" priority="8" operator="notBetween">
      <formula>0.38</formula>
      <formula>0.72</formula>
    </cfRule>
  </conditionalFormatting>
  <conditionalFormatting sqref="K24">
    <cfRule type="cellIs" dxfId="41" priority="6" operator="notBetween">
      <formula>0.77</formula>
      <formula>0.91</formula>
    </cfRule>
  </conditionalFormatting>
  <conditionalFormatting sqref="K26">
    <cfRule type="cellIs" dxfId="40" priority="5" operator="notBetween">
      <formula>0.68</formula>
      <formula>0.82</formula>
    </cfRule>
  </conditionalFormatting>
  <conditionalFormatting sqref="Q24">
    <cfRule type="cellIs" dxfId="39" priority="2" operator="notBetween">
      <formula>0.77</formula>
      <formula>0.91</formula>
    </cfRule>
  </conditionalFormatting>
  <conditionalFormatting sqref="Q26">
    <cfRule type="cellIs" dxfId="38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3E0CD-387A-44B2-8A81-4914C12AC8FD}">
  <dimension ref="A1:R40"/>
  <sheetViews>
    <sheetView zoomScale="115" zoomScaleNormal="115" workbookViewId="0">
      <selection activeCell="B22" sqref="B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5.35</v>
      </c>
      <c r="C2" s="20">
        <v>5.61</v>
      </c>
      <c r="D2" s="20">
        <v>5.42</v>
      </c>
      <c r="E2" s="20">
        <v>5.43</v>
      </c>
      <c r="F2" s="30">
        <v>5.32</v>
      </c>
      <c r="G2" s="23" t="s">
        <v>3</v>
      </c>
      <c r="H2" s="20">
        <v>5.33</v>
      </c>
      <c r="I2" s="20">
        <v>5.51</v>
      </c>
      <c r="J2" s="20">
        <v>5.47</v>
      </c>
      <c r="K2" s="20">
        <v>5.3</v>
      </c>
      <c r="L2" s="30">
        <v>5.2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5.35</v>
      </c>
      <c r="C3" s="11">
        <v>5.57</v>
      </c>
      <c r="D3" s="11">
        <v>5.42</v>
      </c>
      <c r="E3" s="11">
        <v>5.34</v>
      </c>
      <c r="F3" s="29">
        <v>5.27</v>
      </c>
      <c r="G3" s="25"/>
      <c r="H3" s="20">
        <v>5.26</v>
      </c>
      <c r="I3" s="11">
        <v>5.56</v>
      </c>
      <c r="J3" s="11">
        <v>5.45</v>
      </c>
      <c r="K3" s="11">
        <v>5.32</v>
      </c>
      <c r="L3" s="29">
        <v>5.24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5.23</v>
      </c>
      <c r="C4" s="11">
        <v>5.54</v>
      </c>
      <c r="D4" s="11">
        <v>5.39</v>
      </c>
      <c r="E4" s="11">
        <v>5.37</v>
      </c>
      <c r="F4" s="29">
        <v>5.31</v>
      </c>
      <c r="G4" s="25"/>
      <c r="H4" s="20">
        <v>5.3</v>
      </c>
      <c r="I4" s="11">
        <v>5.56</v>
      </c>
      <c r="J4" s="11">
        <v>5.46</v>
      </c>
      <c r="K4" s="11">
        <v>5.35</v>
      </c>
      <c r="L4" s="29">
        <v>5.25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5.26</v>
      </c>
      <c r="C5" s="11">
        <v>5.61</v>
      </c>
      <c r="D5" s="11">
        <v>5.37</v>
      </c>
      <c r="E5" s="11">
        <v>5.38</v>
      </c>
      <c r="F5" s="29">
        <v>5.29</v>
      </c>
      <c r="G5" s="25"/>
      <c r="H5" s="20">
        <v>5.28</v>
      </c>
      <c r="I5" s="11">
        <v>5.54</v>
      </c>
      <c r="J5" s="11">
        <v>5.41</v>
      </c>
      <c r="K5" s="11">
        <v>5.32</v>
      </c>
      <c r="L5" s="29">
        <v>5.18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5.25</v>
      </c>
      <c r="C6" s="11">
        <v>5.51</v>
      </c>
      <c r="D6" s="11">
        <v>5.38</v>
      </c>
      <c r="E6" s="11">
        <v>5.29</v>
      </c>
      <c r="F6" s="29">
        <v>5.15</v>
      </c>
      <c r="G6" s="25"/>
      <c r="H6" s="20">
        <v>5.25</v>
      </c>
      <c r="I6" s="11">
        <v>5.56</v>
      </c>
      <c r="J6" s="11">
        <v>5.49</v>
      </c>
      <c r="K6" s="11">
        <v>5.3</v>
      </c>
      <c r="L6" s="29">
        <v>5.0999999999999996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4.7300000000000004</v>
      </c>
      <c r="C7" s="11">
        <v>5.08</v>
      </c>
      <c r="D7" s="11">
        <v>5.07</v>
      </c>
      <c r="E7" s="11">
        <v>5.14</v>
      </c>
      <c r="F7" s="29">
        <v>4.99</v>
      </c>
      <c r="G7" s="25" t="s">
        <v>4</v>
      </c>
      <c r="H7" s="11">
        <v>4.8499999999999996</v>
      </c>
      <c r="I7" s="11">
        <v>5.08</v>
      </c>
      <c r="J7" s="11">
        <v>5.0999999999999996</v>
      </c>
      <c r="K7" s="11">
        <v>5.17</v>
      </c>
      <c r="L7" s="29">
        <v>5.22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4.8499999999999996</v>
      </c>
      <c r="C8" s="11">
        <v>5.0999999999999996</v>
      </c>
      <c r="D8" s="11">
        <v>5.05</v>
      </c>
      <c r="E8" s="11">
        <v>5.13</v>
      </c>
      <c r="F8" s="29">
        <v>5.18</v>
      </c>
      <c r="G8" s="31"/>
      <c r="H8" s="11">
        <v>4.75</v>
      </c>
      <c r="I8" s="11">
        <v>5.09</v>
      </c>
      <c r="J8" s="11">
        <v>5.12</v>
      </c>
      <c r="K8" s="11">
        <v>5.15</v>
      </c>
      <c r="L8" s="29">
        <v>5.08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4.79</v>
      </c>
      <c r="C9" s="32">
        <v>5.0599999999999996</v>
      </c>
      <c r="D9" s="32">
        <v>5.12</v>
      </c>
      <c r="E9" s="32">
        <v>5.26</v>
      </c>
      <c r="F9" s="34">
        <v>5.18</v>
      </c>
      <c r="G9" s="23"/>
      <c r="H9" s="32">
        <v>4.8499999999999996</v>
      </c>
      <c r="I9" s="32">
        <v>5.09</v>
      </c>
      <c r="J9" s="32">
        <v>5.1100000000000003</v>
      </c>
      <c r="K9" s="32">
        <v>5.0999999999999996</v>
      </c>
      <c r="L9" s="34">
        <v>5.13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4.7699999999999996</v>
      </c>
      <c r="C10" s="11">
        <v>5.1100000000000003</v>
      </c>
      <c r="D10" s="11">
        <v>5.12</v>
      </c>
      <c r="E10" s="11">
        <v>5.13</v>
      </c>
      <c r="F10" s="29">
        <v>5.12</v>
      </c>
      <c r="G10" s="25"/>
      <c r="H10" s="11">
        <v>4.7699999999999996</v>
      </c>
      <c r="I10" s="11">
        <v>5.07</v>
      </c>
      <c r="J10" s="11">
        <v>5.2</v>
      </c>
      <c r="K10" s="11">
        <v>5.23</v>
      </c>
      <c r="L10" s="29">
        <v>5.22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4.74</v>
      </c>
      <c r="C11" s="21">
        <v>5.07</v>
      </c>
      <c r="D11" s="21">
        <v>5.01</v>
      </c>
      <c r="E11" s="21">
        <v>5.18</v>
      </c>
      <c r="F11" s="26">
        <v>5.17</v>
      </c>
      <c r="G11" s="33"/>
      <c r="H11" s="21">
        <v>4.6500000000000004</v>
      </c>
      <c r="I11" s="21">
        <v>5</v>
      </c>
      <c r="J11" s="21">
        <v>5.0999999999999996</v>
      </c>
      <c r="K11" s="21">
        <v>5.07</v>
      </c>
      <c r="L11" s="26">
        <v>5.07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4.95</v>
      </c>
      <c r="C12" s="22">
        <v>5.3</v>
      </c>
      <c r="D12" s="22">
        <v>5.17</v>
      </c>
      <c r="E12" s="22">
        <v>5.09</v>
      </c>
      <c r="F12" s="27">
        <v>5.04</v>
      </c>
      <c r="G12" s="23" t="s">
        <v>6</v>
      </c>
      <c r="H12" s="22">
        <v>3.83</v>
      </c>
      <c r="I12" s="22">
        <v>4.07</v>
      </c>
      <c r="J12" s="22">
        <v>3.99</v>
      </c>
      <c r="K12" s="22">
        <v>3.83</v>
      </c>
      <c r="L12" s="27">
        <v>3.8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5.0199999999999996</v>
      </c>
      <c r="C13" s="24">
        <v>5.32</v>
      </c>
      <c r="D13" s="24">
        <v>5.16</v>
      </c>
      <c r="E13" s="24">
        <v>5.14</v>
      </c>
      <c r="F13" s="28">
        <v>5</v>
      </c>
      <c r="G13" s="25"/>
      <c r="H13" s="24">
        <v>3.75</v>
      </c>
      <c r="I13" s="24">
        <v>4.08</v>
      </c>
      <c r="J13" s="24">
        <v>3.99</v>
      </c>
      <c r="K13" s="24">
        <v>3.82</v>
      </c>
      <c r="L13" s="28">
        <v>3.75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5</v>
      </c>
      <c r="C14" s="24">
        <v>5.35</v>
      </c>
      <c r="D14" s="24">
        <v>5.21</v>
      </c>
      <c r="E14" s="24">
        <v>5.08</v>
      </c>
      <c r="F14" s="28">
        <v>5.03</v>
      </c>
      <c r="G14" s="25"/>
      <c r="H14" s="24">
        <v>3.81</v>
      </c>
      <c r="I14" s="24">
        <v>4.1399999999999997</v>
      </c>
      <c r="J14" s="24">
        <v>3.96</v>
      </c>
      <c r="K14" s="24">
        <v>3.86</v>
      </c>
      <c r="L14" s="28">
        <v>3.75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4.9800000000000004</v>
      </c>
      <c r="C15" s="24">
        <v>5.31</v>
      </c>
      <c r="D15" s="24">
        <v>5.14</v>
      </c>
      <c r="E15" s="24">
        <v>5.14</v>
      </c>
      <c r="F15" s="28">
        <v>5.04</v>
      </c>
      <c r="G15" s="25"/>
      <c r="H15" s="24">
        <v>3.83</v>
      </c>
      <c r="I15" s="24">
        <v>4.01</v>
      </c>
      <c r="J15" s="24">
        <v>3.86</v>
      </c>
      <c r="K15" s="24">
        <v>3.87</v>
      </c>
      <c r="L15" s="28">
        <v>3.76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4.97</v>
      </c>
      <c r="C16" s="24">
        <v>5.23</v>
      </c>
      <c r="D16" s="24">
        <v>5.08</v>
      </c>
      <c r="E16" s="24">
        <v>5.01</v>
      </c>
      <c r="F16" s="28">
        <v>4.8899999999999997</v>
      </c>
      <c r="G16" s="25"/>
      <c r="H16" s="24">
        <v>3.75</v>
      </c>
      <c r="I16" s="24">
        <v>3.95</v>
      </c>
      <c r="J16" s="24">
        <v>3.91</v>
      </c>
      <c r="K16" s="24">
        <v>3.72</v>
      </c>
      <c r="L16" s="28">
        <v>3.71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4.49</v>
      </c>
      <c r="C17" s="24">
        <v>4.78</v>
      </c>
      <c r="D17" s="24">
        <v>4.8099999999999996</v>
      </c>
      <c r="E17" s="24">
        <v>4.9000000000000004</v>
      </c>
      <c r="F17" s="28">
        <v>4.7699999999999996</v>
      </c>
      <c r="G17" s="25" t="s">
        <v>8</v>
      </c>
      <c r="H17" s="24">
        <v>3.71</v>
      </c>
      <c r="I17" s="24">
        <v>4</v>
      </c>
      <c r="J17" s="24">
        <v>3.94</v>
      </c>
      <c r="K17" s="24">
        <v>4.04</v>
      </c>
      <c r="L17" s="28">
        <v>4.0599999999999996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4.47</v>
      </c>
      <c r="C18" s="24">
        <v>4.78</v>
      </c>
      <c r="D18" s="24">
        <v>4.8</v>
      </c>
      <c r="E18" s="24">
        <v>4.88</v>
      </c>
      <c r="F18" s="28">
        <v>4.91</v>
      </c>
      <c r="G18" s="25"/>
      <c r="H18" s="24">
        <v>3.64</v>
      </c>
      <c r="I18" s="24">
        <v>3.9</v>
      </c>
      <c r="J18" s="24">
        <v>3.98</v>
      </c>
      <c r="K18" s="24">
        <v>3.97</v>
      </c>
      <c r="L18" s="28">
        <v>4.0199999999999996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4.47</v>
      </c>
      <c r="C19" s="24">
        <v>4.78</v>
      </c>
      <c r="D19" s="24">
        <v>4.82</v>
      </c>
      <c r="E19" s="24">
        <v>5.09</v>
      </c>
      <c r="F19" s="28">
        <v>4.8600000000000003</v>
      </c>
      <c r="G19" s="25"/>
      <c r="H19" s="24">
        <v>3.69</v>
      </c>
      <c r="I19" s="24">
        <v>3.98</v>
      </c>
      <c r="J19" s="24">
        <v>3.96</v>
      </c>
      <c r="K19" s="24">
        <v>4.05</v>
      </c>
      <c r="L19" s="28">
        <v>4.04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4.5</v>
      </c>
      <c r="C20" s="24">
        <v>4.82</v>
      </c>
      <c r="D20" s="24">
        <v>4.84</v>
      </c>
      <c r="E20" s="24">
        <v>4.9000000000000004</v>
      </c>
      <c r="F20" s="28">
        <v>4.84</v>
      </c>
      <c r="G20" s="25"/>
      <c r="H20" s="24">
        <v>3.73</v>
      </c>
      <c r="I20" s="24">
        <v>3.99</v>
      </c>
      <c r="J20" s="24">
        <v>4.01</v>
      </c>
      <c r="K20" s="24">
        <v>4.13</v>
      </c>
      <c r="L20" s="28">
        <v>4.01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4.42</v>
      </c>
      <c r="C21" s="24">
        <v>4.8</v>
      </c>
      <c r="D21" s="24">
        <v>4.75</v>
      </c>
      <c r="E21" s="24">
        <v>4.9000000000000004</v>
      </c>
      <c r="F21" s="28">
        <v>4.8899999999999997</v>
      </c>
      <c r="G21" s="25"/>
      <c r="H21" s="24">
        <v>3.65</v>
      </c>
      <c r="I21" s="24">
        <v>3.99</v>
      </c>
      <c r="J21" s="24">
        <v>3.94</v>
      </c>
      <c r="K21" s="24">
        <v>3.97</v>
      </c>
      <c r="L21" s="28">
        <v>3.91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0.27280000000000104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1.3029999999999995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0.47565128205128387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0.93837448559670744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37" priority="5" operator="notBetween">
      <formula>0.2</formula>
      <formula>0.404</formula>
    </cfRule>
  </conditionalFormatting>
  <conditionalFormatting sqref="E26">
    <cfRule type="cellIs" dxfId="36" priority="6" operator="notBetween">
      <formula>0.38</formula>
      <formula>0.72</formula>
    </cfRule>
  </conditionalFormatting>
  <conditionalFormatting sqref="K24">
    <cfRule type="cellIs" dxfId="35" priority="4" operator="notBetween">
      <formula>0.77</formula>
      <formula>0.91</formula>
    </cfRule>
  </conditionalFormatting>
  <conditionalFormatting sqref="K26">
    <cfRule type="cellIs" dxfId="34" priority="3" operator="notBetween">
      <formula>0.68</formula>
      <formula>0.82</formula>
    </cfRule>
  </conditionalFormatting>
  <conditionalFormatting sqref="Q24">
    <cfRule type="cellIs" dxfId="33" priority="2" operator="notBetween">
      <formula>0.77</formula>
      <formula>0.91</formula>
    </cfRule>
  </conditionalFormatting>
  <conditionalFormatting sqref="Q26">
    <cfRule type="cellIs" dxfId="32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707D-E654-4AA0-ADAD-D8DE016EE934}">
  <dimension ref="A1:R40"/>
  <sheetViews>
    <sheetView zoomScale="115" zoomScaleNormal="115" workbookViewId="0">
      <selection activeCell="H22" sqref="H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5.15</v>
      </c>
      <c r="C2" s="20">
        <v>5.3</v>
      </c>
      <c r="D2" s="20">
        <v>5.44</v>
      </c>
      <c r="E2" s="20">
        <v>5.43</v>
      </c>
      <c r="F2" s="30">
        <v>5.35</v>
      </c>
      <c r="G2" s="23" t="s">
        <v>3</v>
      </c>
      <c r="H2" s="20">
        <v>5.22</v>
      </c>
      <c r="I2" s="20">
        <v>5.28</v>
      </c>
      <c r="J2" s="20">
        <v>5.37</v>
      </c>
      <c r="K2" s="20">
        <v>5.32</v>
      </c>
      <c r="L2" s="30">
        <v>5.38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5.1100000000000003</v>
      </c>
      <c r="C3" s="11">
        <v>5.16</v>
      </c>
      <c r="D3" s="11">
        <v>5.37</v>
      </c>
      <c r="E3" s="11">
        <v>5.36</v>
      </c>
      <c r="F3" s="29">
        <v>5.29</v>
      </c>
      <c r="G3" s="25"/>
      <c r="H3" s="20">
        <v>5.18</v>
      </c>
      <c r="I3" s="11">
        <v>5.26</v>
      </c>
      <c r="J3" s="11">
        <v>5.37</v>
      </c>
      <c r="K3" s="11">
        <v>5.38</v>
      </c>
      <c r="L3" s="29">
        <v>5.35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5.17</v>
      </c>
      <c r="C4" s="11">
        <v>5.25</v>
      </c>
      <c r="D4" s="11">
        <v>5.34</v>
      </c>
      <c r="E4" s="11">
        <v>5.39</v>
      </c>
      <c r="F4" s="29">
        <v>5.36</v>
      </c>
      <c r="G4" s="25"/>
      <c r="H4" s="20">
        <v>5.22</v>
      </c>
      <c r="I4" s="11">
        <v>5.22</v>
      </c>
      <c r="J4" s="11">
        <v>5.39</v>
      </c>
      <c r="K4" s="11">
        <v>5.36</v>
      </c>
      <c r="L4" s="29">
        <v>5.31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5.23</v>
      </c>
      <c r="C5" s="11">
        <v>5.17</v>
      </c>
      <c r="D5" s="11">
        <v>5.3</v>
      </c>
      <c r="E5" s="11">
        <v>5.39</v>
      </c>
      <c r="F5" s="29">
        <v>5.37</v>
      </c>
      <c r="G5" s="25"/>
      <c r="H5" s="20">
        <v>5.21</v>
      </c>
      <c r="I5" s="11">
        <v>5.27</v>
      </c>
      <c r="J5" s="11">
        <v>5.37</v>
      </c>
      <c r="K5" s="11">
        <v>5.39</v>
      </c>
      <c r="L5" s="29">
        <v>5.25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5.07</v>
      </c>
      <c r="C6" s="11">
        <v>5.19</v>
      </c>
      <c r="D6" s="11">
        <v>5.42</v>
      </c>
      <c r="E6" s="11">
        <v>5.33</v>
      </c>
      <c r="F6" s="29">
        <v>5.21</v>
      </c>
      <c r="G6" s="25"/>
      <c r="H6" s="20">
        <v>5.23</v>
      </c>
      <c r="I6" s="11">
        <v>5.19</v>
      </c>
      <c r="J6" s="11">
        <v>5.36</v>
      </c>
      <c r="K6" s="11">
        <v>5.41</v>
      </c>
      <c r="L6" s="29">
        <v>5.32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5.0199999999999996</v>
      </c>
      <c r="C7" s="11">
        <v>5.16</v>
      </c>
      <c r="D7" s="11">
        <v>5.26</v>
      </c>
      <c r="E7" s="11">
        <v>5.34</v>
      </c>
      <c r="F7" s="29">
        <v>5.33</v>
      </c>
      <c r="G7" s="25" t="s">
        <v>4</v>
      </c>
      <c r="H7" s="11">
        <v>5.04</v>
      </c>
      <c r="I7" s="11">
        <v>5.0599999999999996</v>
      </c>
      <c r="J7" s="11">
        <v>5.3</v>
      </c>
      <c r="K7" s="11">
        <v>5.45</v>
      </c>
      <c r="L7" s="29">
        <v>5.43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5.01</v>
      </c>
      <c r="C8" s="11">
        <v>5.08</v>
      </c>
      <c r="D8" s="11">
        <v>5.45</v>
      </c>
      <c r="E8" s="11">
        <v>5.43</v>
      </c>
      <c r="F8" s="29">
        <v>5.33</v>
      </c>
      <c r="G8" s="31"/>
      <c r="H8" s="11">
        <v>4.93</v>
      </c>
      <c r="I8" s="11">
        <v>5.08</v>
      </c>
      <c r="J8" s="11">
        <v>5.35</v>
      </c>
      <c r="K8" s="11">
        <v>5.43</v>
      </c>
      <c r="L8" s="29">
        <v>5.35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5.05</v>
      </c>
      <c r="C9" s="32">
        <v>5.03</v>
      </c>
      <c r="D9" s="32">
        <v>5.4</v>
      </c>
      <c r="E9" s="32">
        <v>5.46</v>
      </c>
      <c r="F9" s="34">
        <v>5.36</v>
      </c>
      <c r="G9" s="23"/>
      <c r="H9" s="32">
        <v>4.93</v>
      </c>
      <c r="I9" s="32">
        <v>5.04</v>
      </c>
      <c r="J9" s="32">
        <v>5.32</v>
      </c>
      <c r="K9" s="32">
        <v>5.42</v>
      </c>
      <c r="L9" s="34">
        <v>5.27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5.04</v>
      </c>
      <c r="C10" s="11">
        <v>5.07</v>
      </c>
      <c r="D10" s="11">
        <v>5.38</v>
      </c>
      <c r="E10" s="11">
        <v>5.57</v>
      </c>
      <c r="F10" s="29">
        <v>5.26</v>
      </c>
      <c r="G10" s="25"/>
      <c r="H10" s="11">
        <v>5.0999999999999996</v>
      </c>
      <c r="I10" s="11">
        <v>5.13</v>
      </c>
      <c r="J10" s="11">
        <v>5.35</v>
      </c>
      <c r="K10" s="11">
        <v>5.45</v>
      </c>
      <c r="L10" s="29">
        <v>5.3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4.99</v>
      </c>
      <c r="C11" s="21">
        <v>5.0199999999999996</v>
      </c>
      <c r="D11" s="21">
        <v>5.37</v>
      </c>
      <c r="E11" s="21">
        <v>5.44</v>
      </c>
      <c r="F11" s="26">
        <v>5.29</v>
      </c>
      <c r="G11" s="33"/>
      <c r="H11" s="21">
        <v>5.0199999999999996</v>
      </c>
      <c r="I11" s="21">
        <v>5.01</v>
      </c>
      <c r="J11" s="21">
        <v>5.33</v>
      </c>
      <c r="K11" s="21">
        <v>5.37</v>
      </c>
      <c r="L11" s="26">
        <v>5.35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4.87</v>
      </c>
      <c r="C12" s="22">
        <v>4.9000000000000004</v>
      </c>
      <c r="D12" s="22">
        <v>5.04</v>
      </c>
      <c r="E12" s="22">
        <v>5.09</v>
      </c>
      <c r="F12" s="27">
        <v>5.0199999999999996</v>
      </c>
      <c r="G12" s="23" t="s">
        <v>6</v>
      </c>
      <c r="H12" s="22">
        <v>3.86</v>
      </c>
      <c r="I12" s="22">
        <v>3.84</v>
      </c>
      <c r="J12" s="22">
        <v>3.91</v>
      </c>
      <c r="K12" s="22">
        <v>3.99</v>
      </c>
      <c r="L12" s="27">
        <v>3.93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4.8600000000000003</v>
      </c>
      <c r="C13" s="24">
        <v>4.93</v>
      </c>
      <c r="D13" s="24">
        <v>5.0999999999999996</v>
      </c>
      <c r="E13" s="24">
        <v>5.0599999999999996</v>
      </c>
      <c r="F13" s="28">
        <v>5.0199999999999996</v>
      </c>
      <c r="G13" s="25"/>
      <c r="H13" s="24">
        <v>3.93</v>
      </c>
      <c r="I13" s="24">
        <v>3.84</v>
      </c>
      <c r="J13" s="24">
        <v>3.99</v>
      </c>
      <c r="K13" s="24">
        <v>3.93</v>
      </c>
      <c r="L13" s="28">
        <v>3.97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4.8899999999999997</v>
      </c>
      <c r="C14" s="24">
        <v>5.0199999999999996</v>
      </c>
      <c r="D14" s="24">
        <v>5.0999999999999996</v>
      </c>
      <c r="E14" s="24">
        <v>5.07</v>
      </c>
      <c r="F14" s="28">
        <v>4.99</v>
      </c>
      <c r="G14" s="25"/>
      <c r="H14" s="24">
        <v>3.93</v>
      </c>
      <c r="I14" s="24">
        <v>3.84</v>
      </c>
      <c r="J14" s="24">
        <v>3.95</v>
      </c>
      <c r="K14" s="24">
        <v>3.92</v>
      </c>
      <c r="L14" s="28">
        <v>3.9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4.8600000000000003</v>
      </c>
      <c r="C15" s="24">
        <v>4.96</v>
      </c>
      <c r="D15" s="24">
        <v>5</v>
      </c>
      <c r="E15" s="24">
        <v>5.09</v>
      </c>
      <c r="F15" s="28">
        <v>5</v>
      </c>
      <c r="G15" s="25"/>
      <c r="H15" s="24">
        <v>3.97</v>
      </c>
      <c r="I15" s="24">
        <v>3.82</v>
      </c>
      <c r="J15" s="24">
        <v>3.94</v>
      </c>
      <c r="K15" s="24">
        <v>3.96</v>
      </c>
      <c r="L15" s="28">
        <v>3.87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4.74</v>
      </c>
      <c r="C16" s="24">
        <v>4.87</v>
      </c>
      <c r="D16" s="24">
        <v>5.05</v>
      </c>
      <c r="E16" s="24">
        <v>5</v>
      </c>
      <c r="F16" s="28">
        <v>4.91</v>
      </c>
      <c r="G16" s="25"/>
      <c r="H16" s="24">
        <v>3.8</v>
      </c>
      <c r="I16" s="24">
        <v>3.78</v>
      </c>
      <c r="J16" s="24">
        <v>3.91</v>
      </c>
      <c r="K16" s="24">
        <v>3.99</v>
      </c>
      <c r="L16" s="28">
        <v>3.96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4.66</v>
      </c>
      <c r="C17" s="24">
        <v>4.78</v>
      </c>
      <c r="D17" s="24">
        <v>4.9000000000000004</v>
      </c>
      <c r="E17" s="24">
        <v>5.01</v>
      </c>
      <c r="F17" s="28">
        <v>4.97</v>
      </c>
      <c r="G17" s="25" t="s">
        <v>8</v>
      </c>
      <c r="H17" s="24">
        <v>3.93</v>
      </c>
      <c r="I17" s="24">
        <v>3.91</v>
      </c>
      <c r="J17" s="24">
        <v>4.13</v>
      </c>
      <c r="K17" s="24">
        <v>4.32</v>
      </c>
      <c r="L17" s="28">
        <v>4.32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4.6500000000000004</v>
      </c>
      <c r="C18" s="24">
        <v>4.72</v>
      </c>
      <c r="D18" s="24">
        <v>5.12</v>
      </c>
      <c r="E18" s="24">
        <v>5.1100000000000003</v>
      </c>
      <c r="F18" s="28">
        <v>5.08</v>
      </c>
      <c r="G18" s="25"/>
      <c r="H18" s="24">
        <v>3.95</v>
      </c>
      <c r="I18" s="24">
        <v>3.97</v>
      </c>
      <c r="J18" s="24">
        <v>4.29</v>
      </c>
      <c r="K18" s="24">
        <v>4.38</v>
      </c>
      <c r="L18" s="28">
        <v>4.2699999999999996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4.72</v>
      </c>
      <c r="C19" s="24">
        <v>4.6399999999999997</v>
      </c>
      <c r="D19" s="24">
        <v>5.1100000000000003</v>
      </c>
      <c r="E19" s="24">
        <v>5.07</v>
      </c>
      <c r="F19" s="28">
        <v>5.01</v>
      </c>
      <c r="G19" s="25"/>
      <c r="H19" s="24">
        <v>3.86</v>
      </c>
      <c r="I19" s="24">
        <v>3.89</v>
      </c>
      <c r="J19" s="24">
        <v>4.24</v>
      </c>
      <c r="K19" s="24">
        <v>4.3899999999999997</v>
      </c>
      <c r="L19" s="28">
        <v>4.26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4.6500000000000004</v>
      </c>
      <c r="C20" s="24">
        <v>4.6500000000000004</v>
      </c>
      <c r="D20" s="24">
        <v>4.99</v>
      </c>
      <c r="E20" s="24">
        <v>5.17</v>
      </c>
      <c r="F20" s="28">
        <v>4.9400000000000004</v>
      </c>
      <c r="G20" s="25"/>
      <c r="H20" s="24">
        <v>3.99</v>
      </c>
      <c r="I20" s="24">
        <v>3.97</v>
      </c>
      <c r="J20" s="24">
        <v>4.21</v>
      </c>
      <c r="K20" s="24">
        <v>4.37</v>
      </c>
      <c r="L20" s="28">
        <v>4.29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4.6900000000000004</v>
      </c>
      <c r="C21" s="24">
        <v>4.62</v>
      </c>
      <c r="D21" s="24">
        <v>4.97</v>
      </c>
      <c r="E21" s="24">
        <v>5.07</v>
      </c>
      <c r="F21" s="28">
        <v>4.95</v>
      </c>
      <c r="G21" s="25"/>
      <c r="H21" s="24">
        <v>3.95</v>
      </c>
      <c r="I21" s="24">
        <v>3.96</v>
      </c>
      <c r="J21" s="24">
        <v>4.4000000000000004</v>
      </c>
      <c r="K21" s="24">
        <v>4.3099999999999996</v>
      </c>
      <c r="L21" s="28">
        <v>4.2699999999999996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0.33200000000000163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1.2372000000000005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0.57887179487179774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0.89098765432098803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31" priority="5" operator="notBetween">
      <formula>0.2</formula>
      <formula>0.404</formula>
    </cfRule>
  </conditionalFormatting>
  <conditionalFormatting sqref="E26">
    <cfRule type="cellIs" dxfId="30" priority="6" operator="notBetween">
      <formula>0.38</formula>
      <formula>0.72</formula>
    </cfRule>
  </conditionalFormatting>
  <conditionalFormatting sqref="K24">
    <cfRule type="cellIs" dxfId="29" priority="4" operator="notBetween">
      <formula>0.77</formula>
      <formula>0.91</formula>
    </cfRule>
  </conditionalFormatting>
  <conditionalFormatting sqref="K26">
    <cfRule type="cellIs" dxfId="28" priority="3" operator="notBetween">
      <formula>0.68</formula>
      <formula>0.82</formula>
    </cfRule>
  </conditionalFormatting>
  <conditionalFormatting sqref="Q24">
    <cfRule type="cellIs" dxfId="27" priority="2" operator="notBetween">
      <formula>0.77</formula>
      <formula>0.91</formula>
    </cfRule>
  </conditionalFormatting>
  <conditionalFormatting sqref="Q26">
    <cfRule type="cellIs" dxfId="26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01FCA-27A8-47B2-8515-A23CD7EA2D03}">
  <dimension ref="A1:R40"/>
  <sheetViews>
    <sheetView zoomScale="115" zoomScaleNormal="115" workbookViewId="0">
      <selection activeCell="F22" sqref="F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33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5.09</v>
      </c>
      <c r="C2" s="20">
        <v>5.19</v>
      </c>
      <c r="D2" s="20">
        <v>5.32</v>
      </c>
      <c r="E2" s="20">
        <v>5.27</v>
      </c>
      <c r="F2" s="30">
        <v>5.28</v>
      </c>
      <c r="G2" s="23" t="s">
        <v>3</v>
      </c>
      <c r="H2" s="20">
        <v>5.12</v>
      </c>
      <c r="I2" s="20">
        <v>5.15</v>
      </c>
      <c r="J2" s="20">
        <v>5.33</v>
      </c>
      <c r="K2" s="20">
        <v>5.29</v>
      </c>
      <c r="L2" s="30">
        <v>5.25</v>
      </c>
      <c r="M2" s="23" t="s">
        <v>3</v>
      </c>
      <c r="N2" s="20">
        <v>5.25</v>
      </c>
      <c r="O2" s="20">
        <v>5.44</v>
      </c>
      <c r="P2" s="20">
        <v>5.62</v>
      </c>
      <c r="Q2" s="20">
        <v>5.67</v>
      </c>
      <c r="R2" s="30">
        <v>5.32</v>
      </c>
    </row>
    <row r="3" spans="1:18" x14ac:dyDescent="0.35">
      <c r="A3" s="10"/>
      <c r="B3" s="20">
        <v>5.16</v>
      </c>
      <c r="C3" s="11">
        <v>5.2</v>
      </c>
      <c r="D3" s="11">
        <v>5.29</v>
      </c>
      <c r="E3" s="11">
        <v>5.27</v>
      </c>
      <c r="F3" s="29">
        <v>5.31</v>
      </c>
      <c r="G3" s="25"/>
      <c r="H3" s="20">
        <v>5.16</v>
      </c>
      <c r="I3" s="11">
        <v>5.13</v>
      </c>
      <c r="J3" s="11">
        <v>5.21</v>
      </c>
      <c r="K3" s="11">
        <v>5.29</v>
      </c>
      <c r="L3" s="29">
        <v>5.31</v>
      </c>
      <c r="M3" s="25"/>
      <c r="N3" s="20">
        <v>5.3</v>
      </c>
      <c r="O3" s="11">
        <v>5.42</v>
      </c>
      <c r="P3" s="11">
        <v>5.45</v>
      </c>
      <c r="Q3" s="11">
        <v>5.63</v>
      </c>
      <c r="R3" s="29">
        <v>5.31</v>
      </c>
    </row>
    <row r="4" spans="1:18" x14ac:dyDescent="0.35">
      <c r="A4" s="10"/>
      <c r="B4" s="20">
        <v>5.23</v>
      </c>
      <c r="C4" s="11">
        <v>5.32</v>
      </c>
      <c r="D4" s="11">
        <v>5.32</v>
      </c>
      <c r="E4" s="11">
        <v>5.27</v>
      </c>
      <c r="F4" s="29">
        <v>5.31</v>
      </c>
      <c r="G4" s="25"/>
      <c r="H4" s="20">
        <v>5.16</v>
      </c>
      <c r="I4" s="11">
        <v>5.19</v>
      </c>
      <c r="J4" s="11">
        <v>5.31</v>
      </c>
      <c r="K4" s="11">
        <v>5.31</v>
      </c>
      <c r="L4" s="29">
        <v>5.26</v>
      </c>
      <c r="M4" s="25"/>
      <c r="N4" s="20">
        <v>5.27</v>
      </c>
      <c r="O4" s="11">
        <v>5.42</v>
      </c>
      <c r="P4" s="11">
        <v>5.51</v>
      </c>
      <c r="Q4" s="11">
        <v>5.57</v>
      </c>
      <c r="R4" s="29">
        <v>5.29</v>
      </c>
    </row>
    <row r="5" spans="1:18" x14ac:dyDescent="0.35">
      <c r="A5" s="10"/>
      <c r="B5" s="20">
        <v>5.21</v>
      </c>
      <c r="C5" s="11">
        <v>5.22</v>
      </c>
      <c r="D5" s="11">
        <v>5.3</v>
      </c>
      <c r="E5" s="11">
        <v>5.36</v>
      </c>
      <c r="F5" s="29">
        <v>5.33</v>
      </c>
      <c r="G5" s="25"/>
      <c r="H5" s="20">
        <v>5.1100000000000003</v>
      </c>
      <c r="I5" s="11">
        <v>5.14</v>
      </c>
      <c r="J5" s="11">
        <v>5.32</v>
      </c>
      <c r="K5" s="11">
        <v>5.25</v>
      </c>
      <c r="L5" s="29">
        <v>5.25</v>
      </c>
      <c r="M5" s="25"/>
      <c r="N5" s="20">
        <v>5.26</v>
      </c>
      <c r="O5" s="11">
        <v>5.39</v>
      </c>
      <c r="P5" s="11">
        <v>5.51</v>
      </c>
      <c r="Q5" s="11">
        <v>5.67</v>
      </c>
      <c r="R5" s="29">
        <v>5.31</v>
      </c>
    </row>
    <row r="6" spans="1:18" x14ac:dyDescent="0.35">
      <c r="A6" s="10"/>
      <c r="B6" s="20">
        <v>5.04</v>
      </c>
      <c r="C6" s="11">
        <v>5.07</v>
      </c>
      <c r="D6" s="11">
        <v>5.25</v>
      </c>
      <c r="E6" s="11">
        <v>5.25</v>
      </c>
      <c r="F6" s="29">
        <v>5.2</v>
      </c>
      <c r="G6" s="25"/>
      <c r="H6" s="20">
        <v>5.08</v>
      </c>
      <c r="I6" s="11">
        <v>5.14</v>
      </c>
      <c r="J6" s="11">
        <v>5.23</v>
      </c>
      <c r="K6" s="11">
        <v>5.22</v>
      </c>
      <c r="L6" s="29">
        <v>5.31</v>
      </c>
      <c r="M6" s="25"/>
      <c r="N6" s="20">
        <v>5.26</v>
      </c>
      <c r="O6" s="11">
        <v>5.42</v>
      </c>
      <c r="P6" s="11">
        <v>5.45</v>
      </c>
      <c r="Q6" s="11">
        <v>5.55</v>
      </c>
      <c r="R6" s="29">
        <v>5.29</v>
      </c>
    </row>
    <row r="7" spans="1:18" x14ac:dyDescent="0.35">
      <c r="A7" s="25" t="s">
        <v>4</v>
      </c>
      <c r="B7" s="11">
        <v>4.97</v>
      </c>
      <c r="C7" s="11">
        <v>5.1100000000000003</v>
      </c>
      <c r="D7" s="11">
        <v>5.45</v>
      </c>
      <c r="E7" s="11">
        <v>5.39</v>
      </c>
      <c r="F7" s="29">
        <v>5.43</v>
      </c>
      <c r="G7" s="25" t="s">
        <v>4</v>
      </c>
      <c r="H7" s="11">
        <v>4.93</v>
      </c>
      <c r="I7" s="11">
        <v>5.01</v>
      </c>
      <c r="J7" s="11">
        <v>5.36</v>
      </c>
      <c r="K7" s="11">
        <v>5.42</v>
      </c>
      <c r="L7" s="29">
        <v>5.3</v>
      </c>
      <c r="M7" s="25" t="s">
        <v>4</v>
      </c>
      <c r="N7" s="11">
        <v>5.28</v>
      </c>
      <c r="O7" s="11">
        <v>5.1100000000000003</v>
      </c>
      <c r="P7" s="11">
        <v>5.14</v>
      </c>
      <c r="Q7" s="11">
        <v>5.16</v>
      </c>
      <c r="R7" s="29">
        <v>4.91</v>
      </c>
    </row>
    <row r="8" spans="1:18" x14ac:dyDescent="0.35">
      <c r="A8" s="31"/>
      <c r="B8" s="11">
        <v>4.9800000000000004</v>
      </c>
      <c r="C8" s="11">
        <v>5.0199999999999996</v>
      </c>
      <c r="D8" s="11">
        <v>5.37</v>
      </c>
      <c r="E8" s="11">
        <v>5.47</v>
      </c>
      <c r="F8" s="29">
        <v>5.35</v>
      </c>
      <c r="G8" s="31"/>
      <c r="H8" s="11">
        <v>4.9400000000000004</v>
      </c>
      <c r="I8" s="11">
        <v>4.96</v>
      </c>
      <c r="J8" s="11">
        <v>5.24</v>
      </c>
      <c r="K8" s="11">
        <v>5.45</v>
      </c>
      <c r="L8" s="29">
        <v>5.42</v>
      </c>
      <c r="M8" s="31"/>
      <c r="N8" s="11">
        <v>5.18</v>
      </c>
      <c r="O8" s="11">
        <v>5.22</v>
      </c>
      <c r="P8" s="11">
        <v>5.21</v>
      </c>
      <c r="Q8" s="11">
        <v>5.12</v>
      </c>
      <c r="R8" s="29">
        <v>4.8899999999999997</v>
      </c>
    </row>
    <row r="9" spans="1:18" x14ac:dyDescent="0.35">
      <c r="A9" s="10"/>
      <c r="B9" s="32">
        <v>4.92</v>
      </c>
      <c r="C9" s="32">
        <v>5.0199999999999996</v>
      </c>
      <c r="D9" s="32">
        <v>5.26</v>
      </c>
      <c r="E9" s="32">
        <v>5.4</v>
      </c>
      <c r="F9" s="34">
        <v>5.31</v>
      </c>
      <c r="G9" s="23"/>
      <c r="H9" s="32">
        <v>5.0199999999999996</v>
      </c>
      <c r="I9" s="32">
        <v>4.9800000000000004</v>
      </c>
      <c r="J9" s="32">
        <v>5.3</v>
      </c>
      <c r="K9" s="32">
        <v>5.42</v>
      </c>
      <c r="L9" s="34">
        <v>5.31</v>
      </c>
      <c r="M9" s="23"/>
      <c r="N9" s="32">
        <v>5.24</v>
      </c>
      <c r="O9" s="32">
        <v>5.24</v>
      </c>
      <c r="P9" s="32">
        <v>5.2</v>
      </c>
      <c r="Q9" s="32">
        <v>5.2</v>
      </c>
      <c r="R9" s="34">
        <v>4.82</v>
      </c>
    </row>
    <row r="10" spans="1:18" x14ac:dyDescent="0.35">
      <c r="A10" s="10"/>
      <c r="B10" s="11">
        <v>4.92</v>
      </c>
      <c r="C10" s="11">
        <v>5.0999999999999996</v>
      </c>
      <c r="D10" s="11">
        <v>5.21</v>
      </c>
      <c r="E10" s="11">
        <v>5.44</v>
      </c>
      <c r="F10" s="29">
        <v>5.34</v>
      </c>
      <c r="G10" s="25"/>
      <c r="H10" s="11">
        <v>4.91</v>
      </c>
      <c r="I10" s="11">
        <v>5.0199999999999996</v>
      </c>
      <c r="J10" s="11">
        <v>5.37</v>
      </c>
      <c r="K10" s="11">
        <v>5.41</v>
      </c>
      <c r="L10" s="29">
        <v>5.37</v>
      </c>
      <c r="M10" s="25"/>
      <c r="N10" s="11">
        <v>5.4</v>
      </c>
      <c r="O10" s="11">
        <v>5.14</v>
      </c>
      <c r="P10" s="11">
        <v>5.18</v>
      </c>
      <c r="Q10" s="11">
        <v>5.15</v>
      </c>
      <c r="R10" s="29">
        <v>4.8</v>
      </c>
    </row>
    <row r="11" spans="1:18" ht="17.25" thickBot="1" x14ac:dyDescent="0.4">
      <c r="A11" s="12"/>
      <c r="B11" s="21">
        <v>4.8600000000000003</v>
      </c>
      <c r="C11" s="21">
        <v>5.04</v>
      </c>
      <c r="D11" s="21">
        <v>5.3</v>
      </c>
      <c r="E11" s="21">
        <v>5.37</v>
      </c>
      <c r="F11" s="26">
        <v>5.32</v>
      </c>
      <c r="G11" s="33"/>
      <c r="H11" s="21">
        <v>4.76</v>
      </c>
      <c r="I11" s="21">
        <v>4.83</v>
      </c>
      <c r="J11" s="21">
        <v>5.2</v>
      </c>
      <c r="K11" s="21">
        <v>5.29</v>
      </c>
      <c r="L11" s="26">
        <v>5.31</v>
      </c>
      <c r="M11" s="33"/>
      <c r="N11" s="21">
        <v>5.23</v>
      </c>
      <c r="O11" s="21">
        <v>5.18</v>
      </c>
      <c r="P11" s="21">
        <v>5.07</v>
      </c>
      <c r="Q11" s="21">
        <v>5.0999999999999996</v>
      </c>
      <c r="R11" s="26">
        <v>4.7300000000000004</v>
      </c>
    </row>
    <row r="12" spans="1:18" x14ac:dyDescent="0.35">
      <c r="A12" s="13" t="s">
        <v>5</v>
      </c>
      <c r="B12" s="32">
        <v>4.79</v>
      </c>
      <c r="C12" s="22">
        <v>4.92</v>
      </c>
      <c r="D12" s="22">
        <v>5.04</v>
      </c>
      <c r="E12" s="22">
        <v>4.97</v>
      </c>
      <c r="F12" s="27">
        <v>5.01</v>
      </c>
      <c r="G12" s="23" t="s">
        <v>6</v>
      </c>
      <c r="H12" s="22">
        <v>4.1100000000000003</v>
      </c>
      <c r="I12" s="22">
        <v>4.12</v>
      </c>
      <c r="J12" s="22">
        <v>4.2699999999999996</v>
      </c>
      <c r="K12" s="22">
        <v>4.22</v>
      </c>
      <c r="L12" s="27">
        <v>4.24</v>
      </c>
      <c r="M12" s="23" t="s">
        <v>6</v>
      </c>
      <c r="N12" s="22">
        <v>4.8099999999999996</v>
      </c>
      <c r="O12" s="22">
        <v>4.88</v>
      </c>
      <c r="P12" s="22">
        <v>5.03</v>
      </c>
      <c r="Q12" s="22">
        <v>5.13</v>
      </c>
      <c r="R12" s="27">
        <v>4.7300000000000004</v>
      </c>
    </row>
    <row r="13" spans="1:18" x14ac:dyDescent="0.35">
      <c r="A13" s="14"/>
      <c r="B13" s="24">
        <v>4.93</v>
      </c>
      <c r="C13" s="24">
        <v>4.91</v>
      </c>
      <c r="D13" s="24">
        <v>5.0999999999999996</v>
      </c>
      <c r="E13" s="24">
        <v>5.04</v>
      </c>
      <c r="F13" s="28">
        <v>5.03</v>
      </c>
      <c r="G13" s="25"/>
      <c r="H13" s="24">
        <v>4.17</v>
      </c>
      <c r="I13" s="24">
        <v>4.0999999999999996</v>
      </c>
      <c r="J13" s="24">
        <v>4.21</v>
      </c>
      <c r="K13" s="24">
        <v>4.24</v>
      </c>
      <c r="L13" s="28">
        <v>4.2699999999999996</v>
      </c>
      <c r="M13" s="25"/>
      <c r="N13" s="24">
        <v>4.72</v>
      </c>
      <c r="O13" s="24">
        <v>4.91</v>
      </c>
      <c r="P13" s="24">
        <v>5.01</v>
      </c>
      <c r="Q13" s="24">
        <v>5.14</v>
      </c>
      <c r="R13" s="28">
        <v>4.87</v>
      </c>
    </row>
    <row r="14" spans="1:18" x14ac:dyDescent="0.35">
      <c r="A14" s="14"/>
      <c r="B14" s="24">
        <v>4.9800000000000004</v>
      </c>
      <c r="C14" s="24">
        <v>5.05</v>
      </c>
      <c r="D14" s="24">
        <v>5.0599999999999996</v>
      </c>
      <c r="E14" s="24">
        <v>5.0599999999999996</v>
      </c>
      <c r="F14" s="28">
        <v>5.03</v>
      </c>
      <c r="G14" s="25"/>
      <c r="H14" s="24">
        <v>4.16</v>
      </c>
      <c r="I14" s="24">
        <v>4.13</v>
      </c>
      <c r="J14" s="24">
        <v>4.25</v>
      </c>
      <c r="K14" s="24">
        <v>4.28</v>
      </c>
      <c r="L14" s="28">
        <v>4.33</v>
      </c>
      <c r="M14" s="25"/>
      <c r="N14" s="24">
        <v>4.74</v>
      </c>
      <c r="O14" s="24">
        <v>4.93</v>
      </c>
      <c r="P14" s="24">
        <v>5.03</v>
      </c>
      <c r="Q14" s="24">
        <v>5.08</v>
      </c>
      <c r="R14" s="28">
        <v>4.8499999999999996</v>
      </c>
    </row>
    <row r="15" spans="1:18" x14ac:dyDescent="0.35">
      <c r="A15" s="14"/>
      <c r="B15" s="24">
        <v>4.93</v>
      </c>
      <c r="C15" s="24">
        <v>5</v>
      </c>
      <c r="D15" s="24">
        <v>5.12</v>
      </c>
      <c r="E15" s="24">
        <v>5.04</v>
      </c>
      <c r="F15" s="28">
        <v>5.04</v>
      </c>
      <c r="G15" s="25"/>
      <c r="H15" s="24">
        <v>4.05</v>
      </c>
      <c r="I15" s="24">
        <v>4.17</v>
      </c>
      <c r="J15" s="24">
        <v>4.25</v>
      </c>
      <c r="K15" s="24">
        <v>4.2699999999999996</v>
      </c>
      <c r="L15" s="28">
        <v>4.3499999999999996</v>
      </c>
      <c r="M15" s="25"/>
      <c r="N15" s="24">
        <v>4.67</v>
      </c>
      <c r="O15" s="24">
        <v>4.8899999999999997</v>
      </c>
      <c r="P15" s="24">
        <v>4.96</v>
      </c>
      <c r="Q15" s="24">
        <v>5.12</v>
      </c>
      <c r="R15" s="28">
        <v>4.82</v>
      </c>
    </row>
    <row r="16" spans="1:18" x14ac:dyDescent="0.35">
      <c r="A16" s="14"/>
      <c r="B16" s="24">
        <v>4.87</v>
      </c>
      <c r="C16" s="24">
        <v>4.8499999999999996</v>
      </c>
      <c r="D16" s="24">
        <v>5.0599999999999996</v>
      </c>
      <c r="E16" s="24">
        <v>5</v>
      </c>
      <c r="F16" s="28">
        <v>4.88</v>
      </c>
      <c r="G16" s="25"/>
      <c r="H16" s="24">
        <v>4.13</v>
      </c>
      <c r="I16" s="24">
        <v>4.09</v>
      </c>
      <c r="J16" s="24">
        <v>4.1900000000000004</v>
      </c>
      <c r="K16" s="24">
        <v>4.3499999999999996</v>
      </c>
      <c r="L16" s="28">
        <v>4.29</v>
      </c>
      <c r="M16" s="25"/>
      <c r="N16" s="24">
        <v>4.7300000000000004</v>
      </c>
      <c r="O16" s="24">
        <v>4.84</v>
      </c>
      <c r="P16" s="24">
        <v>4.9000000000000004</v>
      </c>
      <c r="Q16" s="24">
        <v>5.08</v>
      </c>
      <c r="R16" s="28">
        <v>4.79</v>
      </c>
    </row>
    <row r="17" spans="1:18" x14ac:dyDescent="0.35">
      <c r="A17" s="14" t="s">
        <v>7</v>
      </c>
      <c r="B17" s="24">
        <v>4.68</v>
      </c>
      <c r="C17" s="24">
        <v>4.8099999999999996</v>
      </c>
      <c r="D17" s="24">
        <v>5.17</v>
      </c>
      <c r="E17" s="24">
        <v>5.13</v>
      </c>
      <c r="F17" s="28">
        <v>5.09</v>
      </c>
      <c r="G17" s="25" t="s">
        <v>8</v>
      </c>
      <c r="H17" s="24">
        <v>4.03</v>
      </c>
      <c r="I17" s="24">
        <v>4.09</v>
      </c>
      <c r="J17" s="24">
        <v>4.4000000000000004</v>
      </c>
      <c r="K17" s="24">
        <v>4.5199999999999996</v>
      </c>
      <c r="L17" s="28">
        <v>4.43</v>
      </c>
      <c r="M17" s="25" t="s">
        <v>8</v>
      </c>
      <c r="N17" s="24">
        <v>4.9000000000000004</v>
      </c>
      <c r="O17" s="24">
        <v>4.7300000000000004</v>
      </c>
      <c r="P17" s="24">
        <v>4.7699999999999996</v>
      </c>
      <c r="Q17" s="24">
        <v>4.76</v>
      </c>
      <c r="R17" s="28">
        <v>4.54</v>
      </c>
    </row>
    <row r="18" spans="1:18" x14ac:dyDescent="0.35">
      <c r="A18" s="14"/>
      <c r="B18" s="24">
        <v>4.58</v>
      </c>
      <c r="C18" s="24">
        <v>4.79</v>
      </c>
      <c r="D18" s="24">
        <v>5.09</v>
      </c>
      <c r="E18" s="24">
        <v>5.17</v>
      </c>
      <c r="F18" s="28">
        <v>5.03</v>
      </c>
      <c r="G18" s="25"/>
      <c r="H18" s="24">
        <v>4.04</v>
      </c>
      <c r="I18" s="24">
        <v>4.07</v>
      </c>
      <c r="J18" s="24">
        <v>4.37</v>
      </c>
      <c r="K18" s="24">
        <v>4.5199999999999996</v>
      </c>
      <c r="L18" s="28">
        <v>4.46</v>
      </c>
      <c r="M18" s="25"/>
      <c r="N18" s="24">
        <v>4.76</v>
      </c>
      <c r="O18" s="24">
        <v>4.88</v>
      </c>
      <c r="P18" s="24">
        <v>4.8</v>
      </c>
      <c r="Q18" s="24">
        <v>4.72</v>
      </c>
      <c r="R18" s="28">
        <v>4.47</v>
      </c>
    </row>
    <row r="19" spans="1:18" x14ac:dyDescent="0.35">
      <c r="A19" s="14"/>
      <c r="B19" s="24">
        <v>4.6100000000000003</v>
      </c>
      <c r="C19" s="24">
        <v>4.74</v>
      </c>
      <c r="D19" s="24">
        <v>4.9800000000000004</v>
      </c>
      <c r="E19" s="24">
        <v>5.0599999999999996</v>
      </c>
      <c r="F19" s="28">
        <v>5</v>
      </c>
      <c r="G19" s="25"/>
      <c r="H19" s="24">
        <v>4.1100000000000003</v>
      </c>
      <c r="I19" s="24">
        <v>4.09</v>
      </c>
      <c r="J19" s="24">
        <v>4.3899999999999997</v>
      </c>
      <c r="K19" s="24">
        <v>4.51</v>
      </c>
      <c r="L19" s="28">
        <v>4.37</v>
      </c>
      <c r="M19" s="25"/>
      <c r="N19" s="24">
        <v>4.79</v>
      </c>
      <c r="O19" s="24">
        <v>4.9800000000000004</v>
      </c>
      <c r="P19" s="24">
        <v>4.74</v>
      </c>
      <c r="Q19" s="24">
        <v>4.75</v>
      </c>
      <c r="R19" s="28">
        <v>4.4400000000000004</v>
      </c>
    </row>
    <row r="20" spans="1:18" x14ac:dyDescent="0.35">
      <c r="A20" s="14"/>
      <c r="B20" s="24">
        <v>4.63</v>
      </c>
      <c r="C20" s="24">
        <v>4.84</v>
      </c>
      <c r="D20" s="24">
        <v>4.97</v>
      </c>
      <c r="E20" s="24">
        <v>5.08</v>
      </c>
      <c r="F20" s="28">
        <v>5.04</v>
      </c>
      <c r="G20" s="25"/>
      <c r="H20" s="24">
        <v>4.0999999999999996</v>
      </c>
      <c r="I20" s="24">
        <v>4.1500000000000004</v>
      </c>
      <c r="J20" s="24">
        <v>4.4000000000000004</v>
      </c>
      <c r="K20" s="24">
        <v>4.53</v>
      </c>
      <c r="L20" s="28">
        <v>4.46</v>
      </c>
      <c r="M20" s="25"/>
      <c r="N20" s="24">
        <v>4.92</v>
      </c>
      <c r="O20" s="24">
        <v>4.75</v>
      </c>
      <c r="P20" s="24">
        <v>4.75</v>
      </c>
      <c r="Q20" s="24">
        <v>4.71</v>
      </c>
      <c r="R20" s="28">
        <v>4.4400000000000004</v>
      </c>
    </row>
    <row r="21" spans="1:18" x14ac:dyDescent="0.35">
      <c r="A21" s="14"/>
      <c r="B21" s="24">
        <v>4.53</v>
      </c>
      <c r="C21" s="24">
        <v>4.6900000000000004</v>
      </c>
      <c r="D21" s="24">
        <v>4.9400000000000004</v>
      </c>
      <c r="E21" s="24">
        <v>5.07</v>
      </c>
      <c r="F21" s="28">
        <v>4.99</v>
      </c>
      <c r="G21" s="25"/>
      <c r="H21" s="24">
        <v>3.92</v>
      </c>
      <c r="I21" s="24">
        <v>3.93</v>
      </c>
      <c r="J21" s="24">
        <v>4.28</v>
      </c>
      <c r="K21" s="24">
        <v>4.41</v>
      </c>
      <c r="L21" s="28">
        <v>4.32</v>
      </c>
      <c r="M21" s="25"/>
      <c r="N21" s="24">
        <v>4.7699999999999996</v>
      </c>
      <c r="O21" s="24">
        <v>4.8</v>
      </c>
      <c r="P21" s="24">
        <v>4.76</v>
      </c>
      <c r="Q21" s="24">
        <v>4.67</v>
      </c>
      <c r="R21" s="28">
        <v>4.41</v>
      </c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0.27979999999999894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0.95820000000000061</v>
      </c>
      <c r="L24" s="193"/>
      <c r="M24" s="17" t="s">
        <v>13</v>
      </c>
      <c r="N24" s="17" t="s">
        <v>14</v>
      </c>
      <c r="O24" s="194" t="s">
        <v>16</v>
      </c>
      <c r="P24" s="194"/>
      <c r="Q24" s="193">
        <f>AVERAGE(N2:R11)-AVERAGE(N12:R21)</f>
        <v>0.45620000000000172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3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0.48785641025640841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0.69006172839506219</v>
      </c>
      <c r="L26" s="198"/>
      <c r="M26" s="17" t="s">
        <v>19</v>
      </c>
      <c r="N26" s="17" t="s">
        <v>20</v>
      </c>
      <c r="O26" s="197" t="s">
        <v>22</v>
      </c>
      <c r="P26" s="197"/>
      <c r="Q26" s="198">
        <f>(Q24/(1.944/Q25))</f>
        <v>0.70401234567901494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25" priority="5" operator="notBetween">
      <formula>0.2</formula>
      <formula>0.404</formula>
    </cfRule>
  </conditionalFormatting>
  <conditionalFormatting sqref="E26">
    <cfRule type="cellIs" dxfId="24" priority="6" operator="notBetween">
      <formula>0.38</formula>
      <formula>0.72</formula>
    </cfRule>
  </conditionalFormatting>
  <conditionalFormatting sqref="K24">
    <cfRule type="cellIs" dxfId="23" priority="4" operator="notBetween">
      <formula>0.77</formula>
      <formula>0.91</formula>
    </cfRule>
  </conditionalFormatting>
  <conditionalFormatting sqref="K26">
    <cfRule type="cellIs" dxfId="22" priority="3" operator="notBetween">
      <formula>0.68</formula>
      <formula>0.82</formula>
    </cfRule>
  </conditionalFormatting>
  <conditionalFormatting sqref="Q24">
    <cfRule type="cellIs" dxfId="21" priority="2" operator="notBetween">
      <formula>0.77</formula>
      <formula>0.91</formula>
    </cfRule>
  </conditionalFormatting>
  <conditionalFormatting sqref="Q26">
    <cfRule type="cellIs" dxfId="20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5E9A-64B8-4A73-8DD8-7E00417EE4D8}">
  <dimension ref="A1:R40"/>
  <sheetViews>
    <sheetView zoomScale="115" zoomScaleNormal="115" workbookViewId="0">
      <selection activeCell="T11" sqref="T11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5.14</v>
      </c>
      <c r="C2" s="20">
        <v>5.31</v>
      </c>
      <c r="D2" s="20">
        <v>5.37</v>
      </c>
      <c r="E2" s="20">
        <v>5.54</v>
      </c>
      <c r="F2" s="30">
        <v>5.26</v>
      </c>
      <c r="G2" s="23" t="s">
        <v>3</v>
      </c>
      <c r="H2" s="20">
        <v>5.35</v>
      </c>
      <c r="I2" s="20">
        <v>5.4</v>
      </c>
      <c r="J2" s="20">
        <v>5.33</v>
      </c>
      <c r="K2" s="20">
        <v>5.56</v>
      </c>
      <c r="L2" s="30">
        <v>5.26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5.1100000000000003</v>
      </c>
      <c r="C3" s="11">
        <v>5.36</v>
      </c>
      <c r="D3" s="11">
        <v>5.51</v>
      </c>
      <c r="E3" s="11">
        <v>5.59</v>
      </c>
      <c r="F3" s="29">
        <v>5.3</v>
      </c>
      <c r="G3" s="25"/>
      <c r="H3" s="20">
        <v>5.18</v>
      </c>
      <c r="I3" s="11">
        <v>5.35</v>
      </c>
      <c r="J3" s="11">
        <v>5.41</v>
      </c>
      <c r="K3" s="11">
        <v>5.59</v>
      </c>
      <c r="L3" s="29">
        <v>5.31</v>
      </c>
      <c r="M3" s="25"/>
      <c r="N3" s="20"/>
      <c r="O3" s="11"/>
      <c r="P3" s="11"/>
      <c r="Q3" s="11"/>
      <c r="R3" s="29"/>
    </row>
    <row r="4" spans="1:18" x14ac:dyDescent="0.35">
      <c r="A4" s="10"/>
      <c r="B4" s="20">
        <v>5.24</v>
      </c>
      <c r="C4" s="11">
        <v>5.37</v>
      </c>
      <c r="D4" s="11">
        <v>5.46</v>
      </c>
      <c r="E4" s="11">
        <v>5.59</v>
      </c>
      <c r="F4" s="29">
        <v>5.23</v>
      </c>
      <c r="G4" s="25"/>
      <c r="H4" s="20">
        <v>5.25</v>
      </c>
      <c r="I4" s="11">
        <v>5.27</v>
      </c>
      <c r="J4" s="11">
        <v>5.5</v>
      </c>
      <c r="K4" s="11">
        <v>5.56</v>
      </c>
      <c r="L4" s="29">
        <v>5.26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5.17</v>
      </c>
      <c r="C5" s="11">
        <v>5.33</v>
      </c>
      <c r="D5" s="11">
        <v>5.5</v>
      </c>
      <c r="E5" s="11">
        <v>5.55</v>
      </c>
      <c r="F5" s="29">
        <v>5.24</v>
      </c>
      <c r="G5" s="25"/>
      <c r="H5" s="20">
        <v>5.08</v>
      </c>
      <c r="I5" s="11">
        <v>5.35</v>
      </c>
      <c r="J5" s="11">
        <v>5.41</v>
      </c>
      <c r="K5" s="11">
        <v>5.58</v>
      </c>
      <c r="L5" s="29">
        <v>5.27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5.14</v>
      </c>
      <c r="C6" s="11">
        <v>5.32</v>
      </c>
      <c r="D6" s="11">
        <v>5.42</v>
      </c>
      <c r="E6" s="11">
        <v>5.48</v>
      </c>
      <c r="F6" s="29">
        <v>5.3</v>
      </c>
      <c r="G6" s="25"/>
      <c r="H6" s="20">
        <v>5.1100000000000003</v>
      </c>
      <c r="I6" s="11">
        <v>5.35</v>
      </c>
      <c r="J6" s="11">
        <v>5.39</v>
      </c>
      <c r="K6" s="11">
        <v>5.49</v>
      </c>
      <c r="L6" s="29">
        <v>5.2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5.15</v>
      </c>
      <c r="C7" s="11">
        <v>5.18</v>
      </c>
      <c r="D7" s="11">
        <v>5.0999999999999996</v>
      </c>
      <c r="E7" s="11">
        <v>5.09</v>
      </c>
      <c r="F7" s="29">
        <v>4.8</v>
      </c>
      <c r="G7" s="25" t="s">
        <v>4</v>
      </c>
      <c r="H7" s="11">
        <v>5.08</v>
      </c>
      <c r="I7" s="11">
        <v>5.0999999999999996</v>
      </c>
      <c r="J7" s="11">
        <v>5.08</v>
      </c>
      <c r="K7" s="11">
        <v>5.15</v>
      </c>
      <c r="L7" s="29">
        <v>4.8099999999999996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5.1100000000000003</v>
      </c>
      <c r="C8" s="11">
        <v>5.14</v>
      </c>
      <c r="D8" s="11">
        <v>5.21</v>
      </c>
      <c r="E8" s="11">
        <v>5.1100000000000003</v>
      </c>
      <c r="F8" s="29">
        <v>4.83</v>
      </c>
      <c r="G8" s="31"/>
      <c r="H8" s="11">
        <v>5.0999999999999996</v>
      </c>
      <c r="I8" s="11">
        <v>5.17</v>
      </c>
      <c r="J8" s="11">
        <v>5.0999999999999996</v>
      </c>
      <c r="K8" s="11">
        <v>5.12</v>
      </c>
      <c r="L8" s="29">
        <v>4.8600000000000003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5.1100000000000003</v>
      </c>
      <c r="C9" s="32">
        <v>5.0999999999999996</v>
      </c>
      <c r="D9" s="32">
        <v>5.12</v>
      </c>
      <c r="E9" s="32">
        <v>5.1100000000000003</v>
      </c>
      <c r="F9" s="34">
        <v>4.84</v>
      </c>
      <c r="G9" s="23"/>
      <c r="H9" s="32">
        <v>5.25</v>
      </c>
      <c r="I9" s="32">
        <v>5.18</v>
      </c>
      <c r="J9" s="32">
        <v>5.09</v>
      </c>
      <c r="K9" s="32">
        <v>5.15</v>
      </c>
      <c r="L9" s="34">
        <v>4.82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5.14</v>
      </c>
      <c r="C10" s="11">
        <v>5.19</v>
      </c>
      <c r="D10" s="11">
        <v>5.14</v>
      </c>
      <c r="E10" s="11">
        <v>5.0199999999999996</v>
      </c>
      <c r="F10" s="29">
        <v>4.82</v>
      </c>
      <c r="G10" s="25"/>
      <c r="H10" s="11">
        <v>5.34</v>
      </c>
      <c r="I10" s="11">
        <v>5.12</v>
      </c>
      <c r="J10" s="11">
        <v>5.14</v>
      </c>
      <c r="K10" s="11">
        <v>5.08</v>
      </c>
      <c r="L10" s="29">
        <v>4.83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5.14</v>
      </c>
      <c r="C11" s="21">
        <v>5.2</v>
      </c>
      <c r="D11" s="21">
        <v>4.97</v>
      </c>
      <c r="E11" s="21">
        <v>5.0599999999999996</v>
      </c>
      <c r="F11" s="26">
        <v>4.8600000000000003</v>
      </c>
      <c r="G11" s="33"/>
      <c r="H11" s="21">
        <v>5.04</v>
      </c>
      <c r="I11" s="21">
        <v>5.07</v>
      </c>
      <c r="J11" s="21">
        <v>5.0199999999999996</v>
      </c>
      <c r="K11" s="21">
        <v>5.05</v>
      </c>
      <c r="L11" s="26">
        <v>4.78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4.92</v>
      </c>
      <c r="C12" s="22">
        <v>5</v>
      </c>
      <c r="D12" s="22">
        <v>5.0599999999999996</v>
      </c>
      <c r="E12" s="22">
        <v>5.23</v>
      </c>
      <c r="F12" s="27">
        <v>4.83</v>
      </c>
      <c r="G12" s="23" t="s">
        <v>6</v>
      </c>
      <c r="H12" s="22">
        <v>3.99</v>
      </c>
      <c r="I12" s="22">
        <v>4.08</v>
      </c>
      <c r="J12" s="22">
        <v>4.0199999999999996</v>
      </c>
      <c r="K12" s="22">
        <v>4.25</v>
      </c>
      <c r="L12" s="27">
        <v>3.91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4.88</v>
      </c>
      <c r="C13" s="24">
        <v>5.08</v>
      </c>
      <c r="D13" s="24">
        <v>5.23</v>
      </c>
      <c r="E13" s="24">
        <v>5.28</v>
      </c>
      <c r="F13" s="28">
        <v>5</v>
      </c>
      <c r="G13" s="25"/>
      <c r="H13" s="24">
        <v>3.93</v>
      </c>
      <c r="I13" s="24">
        <v>3.96</v>
      </c>
      <c r="J13" s="24">
        <v>4.08</v>
      </c>
      <c r="K13" s="24">
        <v>4.25</v>
      </c>
      <c r="L13" s="28">
        <v>3.97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4.91</v>
      </c>
      <c r="C14" s="24">
        <v>5.13</v>
      </c>
      <c r="D14" s="24">
        <v>5.13</v>
      </c>
      <c r="E14" s="24">
        <v>5.32</v>
      </c>
      <c r="F14" s="28">
        <v>4.93</v>
      </c>
      <c r="G14" s="25"/>
      <c r="H14" s="24">
        <v>3.95</v>
      </c>
      <c r="I14" s="24">
        <v>3.92</v>
      </c>
      <c r="J14" s="24">
        <v>4.08</v>
      </c>
      <c r="K14" s="24">
        <v>4.24</v>
      </c>
      <c r="L14" s="28">
        <v>3.95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4.8899999999999997</v>
      </c>
      <c r="C15" s="24">
        <v>5.05</v>
      </c>
      <c r="D15" s="24">
        <v>5.19</v>
      </c>
      <c r="E15" s="24">
        <v>5.22</v>
      </c>
      <c r="F15" s="28">
        <v>5.0199999999999996</v>
      </c>
      <c r="G15" s="25"/>
      <c r="H15" s="24">
        <v>3.82</v>
      </c>
      <c r="I15" s="24">
        <v>3.99</v>
      </c>
      <c r="J15" s="24">
        <v>4.03</v>
      </c>
      <c r="K15" s="24">
        <v>4.21</v>
      </c>
      <c r="L15" s="28">
        <v>3.95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4.8499999999999996</v>
      </c>
      <c r="C16" s="24">
        <v>4.97</v>
      </c>
      <c r="D16" s="24">
        <v>5.0599999999999996</v>
      </c>
      <c r="E16" s="24">
        <v>5.18</v>
      </c>
      <c r="F16" s="28">
        <v>4.97</v>
      </c>
      <c r="G16" s="25"/>
      <c r="H16" s="24">
        <v>3.81</v>
      </c>
      <c r="I16" s="24">
        <v>3.93</v>
      </c>
      <c r="J16" s="24">
        <v>4.01</v>
      </c>
      <c r="K16" s="24">
        <v>4.13</v>
      </c>
      <c r="L16" s="28">
        <v>3.85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4.87</v>
      </c>
      <c r="C17" s="24">
        <v>4.92</v>
      </c>
      <c r="D17" s="24">
        <v>4.78</v>
      </c>
      <c r="E17" s="24">
        <v>4.8</v>
      </c>
      <c r="F17" s="28">
        <v>4.54</v>
      </c>
      <c r="G17" s="25" t="s">
        <v>8</v>
      </c>
      <c r="H17" s="24">
        <v>4.05</v>
      </c>
      <c r="I17" s="24">
        <v>4.0999999999999996</v>
      </c>
      <c r="J17" s="24">
        <v>4.09</v>
      </c>
      <c r="K17" s="24">
        <v>4.0599999999999996</v>
      </c>
      <c r="L17" s="28">
        <v>3.78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4.84</v>
      </c>
      <c r="C18" s="24">
        <v>4.79</v>
      </c>
      <c r="D18" s="24">
        <v>4.87</v>
      </c>
      <c r="E18" s="24">
        <v>4.8600000000000003</v>
      </c>
      <c r="F18" s="28">
        <v>4.53</v>
      </c>
      <c r="G18" s="25"/>
      <c r="H18" s="24">
        <v>4.04</v>
      </c>
      <c r="I18" s="24">
        <v>4.13</v>
      </c>
      <c r="J18" s="24">
        <v>4.13</v>
      </c>
      <c r="K18" s="24">
        <v>4.08</v>
      </c>
      <c r="L18" s="28">
        <v>3.73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4.8</v>
      </c>
      <c r="C19" s="24">
        <v>4.8600000000000003</v>
      </c>
      <c r="D19" s="24">
        <v>4.8499999999999996</v>
      </c>
      <c r="E19" s="24">
        <v>4.79</v>
      </c>
      <c r="F19" s="28">
        <v>4.47</v>
      </c>
      <c r="G19" s="25"/>
      <c r="H19" s="24">
        <v>4.1900000000000004</v>
      </c>
      <c r="I19" s="24">
        <v>4.1100000000000003</v>
      </c>
      <c r="J19" s="24">
        <v>4.01</v>
      </c>
      <c r="K19" s="24">
        <v>4.12</v>
      </c>
      <c r="L19" s="28">
        <v>3.78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4.8</v>
      </c>
      <c r="C20" s="24">
        <v>4.87</v>
      </c>
      <c r="D20" s="24">
        <v>4.79</v>
      </c>
      <c r="E20" s="24">
        <v>4.79</v>
      </c>
      <c r="F20" s="28">
        <v>4.5</v>
      </c>
      <c r="G20" s="25"/>
      <c r="H20" s="24">
        <v>4.3099999999999996</v>
      </c>
      <c r="I20" s="24">
        <v>4.09</v>
      </c>
      <c r="J20" s="24">
        <v>4.07</v>
      </c>
      <c r="K20" s="24">
        <v>4.01</v>
      </c>
      <c r="L20" s="28">
        <v>3.64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4.75</v>
      </c>
      <c r="C21" s="24">
        <v>4.7699999999999996</v>
      </c>
      <c r="D21" s="24">
        <v>4.74</v>
      </c>
      <c r="E21" s="24">
        <v>4.79</v>
      </c>
      <c r="F21" s="28">
        <v>4.47</v>
      </c>
      <c r="G21" s="25"/>
      <c r="H21" s="24">
        <v>4</v>
      </c>
      <c r="I21" s="24">
        <v>4.07</v>
      </c>
      <c r="J21" s="24">
        <v>4.04</v>
      </c>
      <c r="K21" s="24">
        <v>4.03</v>
      </c>
      <c r="L21" s="28">
        <v>3.67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0.30400000000000116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1.1940000000000008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0.53005128205128416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0.85987654320987716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19" priority="5" operator="notBetween">
      <formula>0.2</formula>
      <formula>0.404</formula>
    </cfRule>
  </conditionalFormatting>
  <conditionalFormatting sqref="E26">
    <cfRule type="cellIs" dxfId="18" priority="6" operator="notBetween">
      <formula>0.38</formula>
      <formula>0.72</formula>
    </cfRule>
  </conditionalFormatting>
  <conditionalFormatting sqref="K24">
    <cfRule type="cellIs" dxfId="17" priority="4" operator="notBetween">
      <formula>0.77</formula>
      <formula>0.91</formula>
    </cfRule>
  </conditionalFormatting>
  <conditionalFormatting sqref="K26">
    <cfRule type="cellIs" dxfId="16" priority="3" operator="notBetween">
      <formula>0.68</formula>
      <formula>0.82</formula>
    </cfRule>
  </conditionalFormatting>
  <conditionalFormatting sqref="Q24">
    <cfRule type="cellIs" dxfId="15" priority="2" operator="notBetween">
      <formula>0.77</formula>
      <formula>0.91</formula>
    </cfRule>
  </conditionalFormatting>
  <conditionalFormatting sqref="Q26">
    <cfRule type="cellIs" dxfId="14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4BFB-92C4-4ECD-86D7-ADD1D4D7EF24}">
  <dimension ref="A1:R40"/>
  <sheetViews>
    <sheetView zoomScale="115" zoomScaleNormal="115" workbookViewId="0">
      <selection activeCell="L21" sqref="L21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199" t="s">
        <v>2</v>
      </c>
      <c r="N1" s="200"/>
      <c r="O1" s="200"/>
      <c r="P1" s="200"/>
      <c r="Q1" s="200"/>
      <c r="R1" s="201"/>
    </row>
    <row r="2" spans="1:18" ht="17.25" thickTop="1" x14ac:dyDescent="0.35">
      <c r="A2" s="23" t="s">
        <v>3</v>
      </c>
      <c r="B2" s="20">
        <v>5.28</v>
      </c>
      <c r="C2" s="20">
        <v>5.59</v>
      </c>
      <c r="D2" s="20">
        <v>5.37</v>
      </c>
      <c r="E2" s="20">
        <v>5.29</v>
      </c>
      <c r="F2" s="30">
        <v>5.22</v>
      </c>
      <c r="G2" s="23" t="s">
        <v>3</v>
      </c>
      <c r="H2" s="20">
        <v>5.24</v>
      </c>
      <c r="I2" s="20">
        <v>5.62</v>
      </c>
      <c r="J2" s="20">
        <v>5.4</v>
      </c>
      <c r="K2" s="20">
        <v>5.32</v>
      </c>
      <c r="L2" s="30">
        <v>5.25</v>
      </c>
      <c r="M2" s="23" t="s">
        <v>3</v>
      </c>
      <c r="N2" s="20"/>
      <c r="O2" s="20"/>
      <c r="P2" s="20"/>
      <c r="Q2" s="20"/>
      <c r="R2" s="30"/>
    </row>
    <row r="3" spans="1:18" x14ac:dyDescent="0.35">
      <c r="A3" s="10"/>
      <c r="B3" s="20">
        <v>5.28</v>
      </c>
      <c r="C3" s="11">
        <v>5.64</v>
      </c>
      <c r="D3" s="11">
        <v>5.43</v>
      </c>
      <c r="E3" s="11">
        <v>5.41</v>
      </c>
      <c r="F3" s="29">
        <v>5.25</v>
      </c>
      <c r="G3" s="25"/>
      <c r="H3" s="20">
        <v>5.28</v>
      </c>
      <c r="I3" s="11">
        <v>5.64</v>
      </c>
      <c r="J3" s="11">
        <v>5.49</v>
      </c>
      <c r="K3" s="11">
        <v>5.4</v>
      </c>
      <c r="L3" s="29">
        <v>5.41</v>
      </c>
      <c r="M3" s="25">
        <v>5.32</v>
      </c>
      <c r="N3" s="20"/>
      <c r="O3" s="11"/>
      <c r="P3" s="11"/>
      <c r="Q3" s="11"/>
      <c r="R3" s="29"/>
    </row>
    <row r="4" spans="1:18" x14ac:dyDescent="0.35">
      <c r="A4" s="10"/>
      <c r="B4" s="20">
        <v>5.3</v>
      </c>
      <c r="C4" s="11">
        <v>5.57</v>
      </c>
      <c r="D4" s="11">
        <v>5.47</v>
      </c>
      <c r="E4" s="11">
        <v>5.25</v>
      </c>
      <c r="F4" s="29">
        <v>5.2</v>
      </c>
      <c r="G4" s="25"/>
      <c r="H4" s="20">
        <v>5.29</v>
      </c>
      <c r="I4" s="11">
        <v>5.52</v>
      </c>
      <c r="J4" s="11">
        <v>5.48</v>
      </c>
      <c r="K4" s="11">
        <v>5.39</v>
      </c>
      <c r="L4" s="29">
        <v>5.27</v>
      </c>
      <c r="M4" s="25"/>
      <c r="N4" s="20"/>
      <c r="O4" s="11"/>
      <c r="P4" s="11"/>
      <c r="Q4" s="11"/>
      <c r="R4" s="29"/>
    </row>
    <row r="5" spans="1:18" x14ac:dyDescent="0.35">
      <c r="A5" s="10"/>
      <c r="B5" s="20">
        <v>5.28</v>
      </c>
      <c r="C5" s="11">
        <v>5.72</v>
      </c>
      <c r="D5" s="11">
        <v>5.45</v>
      </c>
      <c r="E5" s="11">
        <v>5.3</v>
      </c>
      <c r="F5" s="29">
        <v>5.16</v>
      </c>
      <c r="G5" s="25"/>
      <c r="H5" s="20">
        <v>5.0999999999999996</v>
      </c>
      <c r="I5" s="11">
        <v>5.61</v>
      </c>
      <c r="J5" s="11">
        <v>5.4</v>
      </c>
      <c r="K5" s="11">
        <v>5.3</v>
      </c>
      <c r="L5" s="29">
        <v>5.23</v>
      </c>
      <c r="M5" s="25"/>
      <c r="N5" s="20"/>
      <c r="O5" s="11"/>
      <c r="P5" s="11"/>
      <c r="Q5" s="11"/>
      <c r="R5" s="29"/>
    </row>
    <row r="6" spans="1:18" x14ac:dyDescent="0.35">
      <c r="A6" s="10"/>
      <c r="B6" s="20">
        <v>5.19</v>
      </c>
      <c r="C6" s="11">
        <v>5.57</v>
      </c>
      <c r="D6" s="11">
        <v>5.35</v>
      </c>
      <c r="E6" s="11">
        <v>5.29</v>
      </c>
      <c r="F6" s="29">
        <v>5.19</v>
      </c>
      <c r="G6" s="25"/>
      <c r="H6" s="20">
        <v>5.17</v>
      </c>
      <c r="I6" s="11">
        <v>5.57</v>
      </c>
      <c r="J6" s="11">
        <v>5.4</v>
      </c>
      <c r="K6" s="11">
        <v>5.39</v>
      </c>
      <c r="L6" s="29">
        <v>5.27</v>
      </c>
      <c r="M6" s="25"/>
      <c r="N6" s="20"/>
      <c r="O6" s="11"/>
      <c r="P6" s="11"/>
      <c r="Q6" s="11"/>
      <c r="R6" s="29"/>
    </row>
    <row r="7" spans="1:18" x14ac:dyDescent="0.35">
      <c r="A7" s="25" t="s">
        <v>4</v>
      </c>
      <c r="B7" s="11">
        <v>4.82</v>
      </c>
      <c r="C7" s="11">
        <v>4.9800000000000004</v>
      </c>
      <c r="D7" s="11">
        <v>5.0599999999999996</v>
      </c>
      <c r="E7" s="11">
        <v>5.26</v>
      </c>
      <c r="F7" s="29">
        <v>5.12</v>
      </c>
      <c r="G7" s="25" t="s">
        <v>4</v>
      </c>
      <c r="H7" s="11">
        <v>4.8099999999999996</v>
      </c>
      <c r="I7" s="11">
        <v>5.16</v>
      </c>
      <c r="J7" s="11">
        <v>5.19</v>
      </c>
      <c r="K7" s="11">
        <v>5.2</v>
      </c>
      <c r="L7" s="29">
        <v>5.14</v>
      </c>
      <c r="M7" s="25" t="s">
        <v>4</v>
      </c>
      <c r="N7" s="11"/>
      <c r="O7" s="11"/>
      <c r="P7" s="11"/>
      <c r="Q7" s="11"/>
      <c r="R7" s="29"/>
    </row>
    <row r="8" spans="1:18" x14ac:dyDescent="0.35">
      <c r="A8" s="31"/>
      <c r="B8" s="11">
        <v>4.83</v>
      </c>
      <c r="C8" s="11">
        <v>5.08</v>
      </c>
      <c r="D8" s="11">
        <v>5.1100000000000003</v>
      </c>
      <c r="E8" s="11">
        <v>5.25</v>
      </c>
      <c r="F8" s="29">
        <v>5.39</v>
      </c>
      <c r="G8" s="31"/>
      <c r="H8" s="11">
        <v>4.76</v>
      </c>
      <c r="I8" s="11">
        <v>5.17</v>
      </c>
      <c r="J8" s="11">
        <v>5.1100000000000003</v>
      </c>
      <c r="K8" s="11">
        <v>5.2</v>
      </c>
      <c r="L8" s="29">
        <v>5.0999999999999996</v>
      </c>
      <c r="M8" s="31"/>
      <c r="N8" s="11"/>
      <c r="O8" s="11"/>
      <c r="P8" s="11"/>
      <c r="Q8" s="11"/>
      <c r="R8" s="29"/>
    </row>
    <row r="9" spans="1:18" x14ac:dyDescent="0.35">
      <c r="A9" s="10"/>
      <c r="B9" s="32">
        <v>4.87</v>
      </c>
      <c r="C9" s="32">
        <v>5.1100000000000003</v>
      </c>
      <c r="D9" s="32">
        <v>5.15</v>
      </c>
      <c r="E9" s="32">
        <v>5.13</v>
      </c>
      <c r="F9" s="34">
        <v>5.0999999999999996</v>
      </c>
      <c r="G9" s="23"/>
      <c r="H9" s="32">
        <v>4.84</v>
      </c>
      <c r="I9" s="32">
        <v>5.18</v>
      </c>
      <c r="J9" s="32">
        <v>5.12</v>
      </c>
      <c r="K9" s="32">
        <v>5.15</v>
      </c>
      <c r="L9" s="34">
        <v>5.09</v>
      </c>
      <c r="M9" s="23"/>
      <c r="N9" s="32"/>
      <c r="O9" s="32"/>
      <c r="P9" s="32"/>
      <c r="Q9" s="32"/>
      <c r="R9" s="34"/>
    </row>
    <row r="10" spans="1:18" x14ac:dyDescent="0.35">
      <c r="A10" s="10"/>
      <c r="B10" s="11">
        <v>4.78</v>
      </c>
      <c r="C10" s="11">
        <v>5.2</v>
      </c>
      <c r="D10" s="11">
        <v>5.14</v>
      </c>
      <c r="E10" s="11">
        <v>5.23</v>
      </c>
      <c r="F10" s="29">
        <v>5.18</v>
      </c>
      <c r="G10" s="25"/>
      <c r="H10" s="11">
        <v>4.9000000000000004</v>
      </c>
      <c r="I10" s="11">
        <v>5.16</v>
      </c>
      <c r="J10" s="11">
        <v>5.18</v>
      </c>
      <c r="K10" s="11">
        <v>5.1100000000000003</v>
      </c>
      <c r="L10" s="29">
        <v>4.99</v>
      </c>
      <c r="M10" s="25"/>
      <c r="N10" s="11"/>
      <c r="O10" s="11"/>
      <c r="P10" s="11"/>
      <c r="Q10" s="11"/>
      <c r="R10" s="29"/>
    </row>
    <row r="11" spans="1:18" ht="17.25" thickBot="1" x14ac:dyDescent="0.4">
      <c r="A11" s="12"/>
      <c r="B11" s="21">
        <v>4.79</v>
      </c>
      <c r="C11" s="21">
        <v>5.0599999999999996</v>
      </c>
      <c r="D11" s="21">
        <v>5.03</v>
      </c>
      <c r="E11" s="21">
        <v>5.17</v>
      </c>
      <c r="F11" s="26">
        <v>5.03</v>
      </c>
      <c r="G11" s="33"/>
      <c r="H11" s="21">
        <v>4.82</v>
      </c>
      <c r="I11" s="21">
        <v>5.14</v>
      </c>
      <c r="J11" s="21">
        <v>5.1100000000000003</v>
      </c>
      <c r="K11" s="21">
        <v>5.21</v>
      </c>
      <c r="L11" s="26">
        <v>5.0599999999999996</v>
      </c>
      <c r="M11" s="33"/>
      <c r="N11" s="21"/>
      <c r="O11" s="21"/>
      <c r="P11" s="21"/>
      <c r="Q11" s="21"/>
      <c r="R11" s="26"/>
    </row>
    <row r="12" spans="1:18" x14ac:dyDescent="0.35">
      <c r="A12" s="13" t="s">
        <v>5</v>
      </c>
      <c r="B12" s="32">
        <v>4.96</v>
      </c>
      <c r="C12" s="22">
        <v>5.32</v>
      </c>
      <c r="D12" s="22">
        <v>5.16</v>
      </c>
      <c r="E12" s="22">
        <v>5.0199999999999996</v>
      </c>
      <c r="F12" s="27">
        <v>4.91</v>
      </c>
      <c r="G12" s="23" t="s">
        <v>6</v>
      </c>
      <c r="H12" s="22">
        <v>3.79</v>
      </c>
      <c r="I12" s="22">
        <v>4.08</v>
      </c>
      <c r="J12" s="22">
        <v>3.83</v>
      </c>
      <c r="K12" s="22">
        <v>3.82</v>
      </c>
      <c r="L12" s="27">
        <v>3.64</v>
      </c>
      <c r="M12" s="23" t="s">
        <v>6</v>
      </c>
      <c r="N12" s="22"/>
      <c r="O12" s="22"/>
      <c r="P12" s="22"/>
      <c r="Q12" s="22"/>
      <c r="R12" s="27"/>
    </row>
    <row r="13" spans="1:18" x14ac:dyDescent="0.35">
      <c r="A13" s="14"/>
      <c r="B13" s="24">
        <v>5.0599999999999996</v>
      </c>
      <c r="C13" s="24">
        <v>5.39</v>
      </c>
      <c r="D13" s="24">
        <v>5.13</v>
      </c>
      <c r="E13" s="24">
        <v>5.16</v>
      </c>
      <c r="F13" s="28">
        <v>4.93</v>
      </c>
      <c r="G13" s="25"/>
      <c r="H13" s="24">
        <v>3.77</v>
      </c>
      <c r="I13" s="24">
        <v>4.01</v>
      </c>
      <c r="J13" s="24">
        <v>3.9</v>
      </c>
      <c r="K13" s="24">
        <v>3.76</v>
      </c>
      <c r="L13" s="28">
        <v>3.66</v>
      </c>
      <c r="M13" s="25"/>
      <c r="N13" s="24"/>
      <c r="O13" s="24"/>
      <c r="P13" s="24"/>
      <c r="Q13" s="24"/>
      <c r="R13" s="28"/>
    </row>
    <row r="14" spans="1:18" x14ac:dyDescent="0.35">
      <c r="A14" s="14"/>
      <c r="B14" s="24">
        <v>4.99</v>
      </c>
      <c r="C14" s="24">
        <v>5.33</v>
      </c>
      <c r="D14" s="24">
        <v>5.17</v>
      </c>
      <c r="E14" s="24">
        <v>5.0599999999999996</v>
      </c>
      <c r="F14" s="28">
        <v>4.9000000000000004</v>
      </c>
      <c r="G14" s="25"/>
      <c r="H14" s="24">
        <v>3.69</v>
      </c>
      <c r="I14" s="24">
        <v>3.99</v>
      </c>
      <c r="J14" s="24">
        <v>3.9</v>
      </c>
      <c r="K14" s="24">
        <v>3.84</v>
      </c>
      <c r="L14" s="28">
        <v>3.7</v>
      </c>
      <c r="M14" s="25"/>
      <c r="N14" s="24"/>
      <c r="O14" s="24"/>
      <c r="P14" s="24"/>
      <c r="Q14" s="24"/>
      <c r="R14" s="28"/>
    </row>
    <row r="15" spans="1:18" x14ac:dyDescent="0.35">
      <c r="A15" s="14"/>
      <c r="B15" s="24">
        <v>4.9800000000000004</v>
      </c>
      <c r="C15" s="24">
        <v>5.35</v>
      </c>
      <c r="D15" s="24">
        <v>5.25</v>
      </c>
      <c r="E15" s="24">
        <v>5.05</v>
      </c>
      <c r="F15" s="28">
        <v>4.8899999999999997</v>
      </c>
      <c r="G15" s="25"/>
      <c r="H15" s="24">
        <v>3.61</v>
      </c>
      <c r="I15" s="24">
        <v>3.93</v>
      </c>
      <c r="J15" s="24">
        <v>3.9</v>
      </c>
      <c r="K15" s="24">
        <v>3.7</v>
      </c>
      <c r="L15" s="28">
        <v>3.65</v>
      </c>
      <c r="M15" s="25"/>
      <c r="N15" s="24"/>
      <c r="O15" s="24"/>
      <c r="P15" s="24"/>
      <c r="Q15" s="24"/>
      <c r="R15" s="28"/>
    </row>
    <row r="16" spans="1:18" x14ac:dyDescent="0.35">
      <c r="A16" s="14"/>
      <c r="B16" s="24">
        <v>5</v>
      </c>
      <c r="C16" s="24">
        <v>5.29</v>
      </c>
      <c r="D16" s="24">
        <v>5.0599999999999996</v>
      </c>
      <c r="E16" s="24">
        <v>4.96</v>
      </c>
      <c r="F16" s="28">
        <v>4.93</v>
      </c>
      <c r="G16" s="25"/>
      <c r="H16" s="24">
        <v>3.62</v>
      </c>
      <c r="I16" s="24">
        <v>4.05</v>
      </c>
      <c r="J16" s="24">
        <v>3.84</v>
      </c>
      <c r="K16" s="24">
        <v>3.79</v>
      </c>
      <c r="L16" s="28">
        <v>3.67</v>
      </c>
      <c r="M16" s="25"/>
      <c r="N16" s="24"/>
      <c r="O16" s="24"/>
      <c r="P16" s="24"/>
      <c r="Q16" s="24"/>
      <c r="R16" s="28"/>
    </row>
    <row r="17" spans="1:18" x14ac:dyDescent="0.35">
      <c r="A17" s="14" t="s">
        <v>7</v>
      </c>
      <c r="B17" s="24">
        <v>4.42</v>
      </c>
      <c r="C17" s="24">
        <v>4.7</v>
      </c>
      <c r="D17" s="24">
        <v>4.75</v>
      </c>
      <c r="E17" s="24">
        <v>4.76</v>
      </c>
      <c r="F17" s="28">
        <v>4.83</v>
      </c>
      <c r="G17" s="25" t="s">
        <v>8</v>
      </c>
      <c r="H17" s="24">
        <v>3.54</v>
      </c>
      <c r="I17" s="24">
        <v>3.9</v>
      </c>
      <c r="J17" s="24">
        <v>3.89</v>
      </c>
      <c r="K17" s="24">
        <v>3.88</v>
      </c>
      <c r="L17" s="28">
        <v>4.01</v>
      </c>
      <c r="M17" s="25" t="s">
        <v>8</v>
      </c>
      <c r="N17" s="24"/>
      <c r="O17" s="24"/>
      <c r="P17" s="24"/>
      <c r="Q17" s="24"/>
      <c r="R17" s="28"/>
    </row>
    <row r="18" spans="1:18" x14ac:dyDescent="0.35">
      <c r="A18" s="14"/>
      <c r="B18" s="24">
        <v>4.46</v>
      </c>
      <c r="C18" s="24">
        <v>4.7300000000000004</v>
      </c>
      <c r="D18" s="24">
        <v>4.7699999999999996</v>
      </c>
      <c r="E18" s="24">
        <v>4.9000000000000004</v>
      </c>
      <c r="F18" s="28">
        <v>5.05</v>
      </c>
      <c r="G18" s="25"/>
      <c r="H18" s="24">
        <v>3.51</v>
      </c>
      <c r="I18" s="24">
        <v>3.92</v>
      </c>
      <c r="J18" s="24">
        <v>3.88</v>
      </c>
      <c r="K18" s="24">
        <v>3.99</v>
      </c>
      <c r="L18" s="28">
        <v>3.83</v>
      </c>
      <c r="M18" s="25"/>
      <c r="N18" s="24"/>
      <c r="O18" s="24"/>
      <c r="P18" s="24"/>
      <c r="Q18" s="24"/>
      <c r="R18" s="28"/>
    </row>
    <row r="19" spans="1:18" x14ac:dyDescent="0.35">
      <c r="A19" s="14"/>
      <c r="B19" s="24">
        <v>4.46</v>
      </c>
      <c r="C19" s="24">
        <v>4.78</v>
      </c>
      <c r="D19" s="24">
        <v>4.8499999999999996</v>
      </c>
      <c r="E19" s="24">
        <v>4.78</v>
      </c>
      <c r="F19" s="28">
        <v>4.8499999999999996</v>
      </c>
      <c r="G19" s="25"/>
      <c r="H19" s="24">
        <v>3.57</v>
      </c>
      <c r="I19" s="24">
        <v>3.82</v>
      </c>
      <c r="J19" s="24">
        <v>3.86</v>
      </c>
      <c r="K19" s="24">
        <v>3.85</v>
      </c>
      <c r="L19" s="28">
        <v>3.92</v>
      </c>
      <c r="M19" s="25"/>
      <c r="N19" s="24"/>
      <c r="O19" s="24"/>
      <c r="P19" s="24"/>
      <c r="Q19" s="24"/>
      <c r="R19" s="28"/>
    </row>
    <row r="20" spans="1:18" x14ac:dyDescent="0.35">
      <c r="A20" s="14"/>
      <c r="B20" s="24">
        <v>4.4800000000000004</v>
      </c>
      <c r="C20" s="24">
        <v>4.79</v>
      </c>
      <c r="D20" s="24">
        <v>4.8600000000000003</v>
      </c>
      <c r="E20" s="24">
        <v>4.8600000000000003</v>
      </c>
      <c r="F20" s="28">
        <v>4.88</v>
      </c>
      <c r="G20" s="25"/>
      <c r="H20" s="24">
        <v>3.55</v>
      </c>
      <c r="I20" s="24">
        <v>3.88</v>
      </c>
      <c r="J20" s="24">
        <v>3.82</v>
      </c>
      <c r="K20" s="24">
        <v>3.84</v>
      </c>
      <c r="L20" s="28">
        <v>3.86</v>
      </c>
      <c r="M20" s="25"/>
      <c r="N20" s="24"/>
      <c r="O20" s="24"/>
      <c r="P20" s="24"/>
      <c r="Q20" s="24"/>
      <c r="R20" s="28"/>
    </row>
    <row r="21" spans="1:18" x14ac:dyDescent="0.35">
      <c r="A21" s="14"/>
      <c r="B21" s="24">
        <v>4.45</v>
      </c>
      <c r="C21" s="24">
        <v>4.82</v>
      </c>
      <c r="D21" s="24">
        <v>4.78</v>
      </c>
      <c r="E21" s="24">
        <v>4.83</v>
      </c>
      <c r="F21" s="28">
        <v>4.7699999999999996</v>
      </c>
      <c r="G21" s="25"/>
      <c r="H21" s="24">
        <v>3.54</v>
      </c>
      <c r="I21" s="24">
        <v>3.86</v>
      </c>
      <c r="J21" s="24">
        <v>3.85</v>
      </c>
      <c r="K21" s="24">
        <v>3.94</v>
      </c>
      <c r="L21" s="28">
        <v>3.87</v>
      </c>
      <c r="M21" s="25"/>
      <c r="N21" s="24"/>
      <c r="O21" s="24"/>
      <c r="P21" s="24"/>
      <c r="Q21" s="24"/>
      <c r="R21" s="28"/>
    </row>
    <row r="22" spans="1:18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</row>
    <row r="24" spans="1:18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0.3011999999999988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1.4163999999999985</v>
      </c>
      <c r="L24" s="193"/>
      <c r="M24" s="17" t="s">
        <v>13</v>
      </c>
      <c r="N24" s="17" t="s">
        <v>14</v>
      </c>
      <c r="O24" s="194" t="s">
        <v>16</v>
      </c>
      <c r="P24" s="194"/>
      <c r="Q24" s="193" t="e">
        <f>AVERAGE(N2:R11)-AVERAGE(N12:R21)</f>
        <v>#DIV/0!</v>
      </c>
      <c r="R24" s="193"/>
    </row>
    <row r="25" spans="1:18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1.4</v>
      </c>
      <c r="R25" s="192"/>
    </row>
    <row r="26" spans="1:18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0.52516923076922872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1.0200411522633734</v>
      </c>
      <c r="L26" s="198"/>
      <c r="M26" s="17" t="s">
        <v>19</v>
      </c>
      <c r="N26" s="17" t="s">
        <v>20</v>
      </c>
      <c r="O26" s="197" t="s">
        <v>22</v>
      </c>
      <c r="P26" s="197"/>
      <c r="Q26" s="198" t="e">
        <f>(Q24/(1.944/Q25))</f>
        <v>#DIV/0!</v>
      </c>
      <c r="R26" s="198"/>
    </row>
    <row r="27" spans="1:18" ht="18" x14ac:dyDescent="0.35">
      <c r="A27" s="17"/>
      <c r="B27" s="17"/>
      <c r="C27" s="17"/>
      <c r="D27" s="17"/>
      <c r="E27" s="17"/>
      <c r="F27" s="17"/>
    </row>
    <row r="28" spans="1:18" ht="18" x14ac:dyDescent="0.35">
      <c r="A28" s="17"/>
      <c r="B28" s="17"/>
      <c r="C28" s="17"/>
      <c r="D28" s="17"/>
      <c r="E28" s="17"/>
      <c r="F28" s="17"/>
    </row>
    <row r="29" spans="1:18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18" x14ac:dyDescent="0.35">
      <c r="A30" s="19"/>
      <c r="B30" s="19"/>
      <c r="C30" s="19"/>
      <c r="D30" s="19"/>
      <c r="E30" s="19"/>
      <c r="F30" s="19"/>
    </row>
    <row r="31" spans="1:18" x14ac:dyDescent="0.35">
      <c r="A31" s="19"/>
      <c r="B31" s="19"/>
      <c r="C31" s="19"/>
      <c r="D31" s="19"/>
      <c r="E31" s="19"/>
      <c r="F31" s="19"/>
    </row>
    <row r="32" spans="1:18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13" type="noConversion"/>
  <conditionalFormatting sqref="E24">
    <cfRule type="cellIs" dxfId="13" priority="3" operator="notBetween">
      <formula>0.2</formula>
      <formula>0.404</formula>
    </cfRule>
  </conditionalFormatting>
  <conditionalFormatting sqref="E26">
    <cfRule type="cellIs" dxfId="12" priority="4" operator="notBetween">
      <formula>0.38</formula>
      <formula>0.72</formula>
    </cfRule>
  </conditionalFormatting>
  <conditionalFormatting sqref="K24">
    <cfRule type="cellIs" dxfId="11" priority="2" operator="notBetween">
      <formula>0.77</formula>
      <formula>0.91</formula>
    </cfRule>
  </conditionalFormatting>
  <conditionalFormatting sqref="K26">
    <cfRule type="cellIs" dxfId="10" priority="1" operator="notBetween">
      <formula>0.68</formula>
      <formula>0.82</formula>
    </cfRule>
  </conditionalFormatting>
  <conditionalFormatting sqref="Q24">
    <cfRule type="cellIs" dxfId="9" priority="6" operator="notBetween">
      <formula>0.77</formula>
      <formula>0.91</formula>
    </cfRule>
  </conditionalFormatting>
  <conditionalFormatting sqref="Q26">
    <cfRule type="cellIs" dxfId="8" priority="5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"/>
  <sheetViews>
    <sheetView zoomScale="115" zoomScaleNormal="115" workbookViewId="0">
      <selection activeCell="X22" sqref="X22"/>
    </sheetView>
  </sheetViews>
  <sheetFormatPr defaultColWidth="11.25" defaultRowHeight="16.5" x14ac:dyDescent="0.3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9" customWidth="1"/>
    <col min="20" max="24" width="6.625" customWidth="1"/>
  </cols>
  <sheetData>
    <row r="1" spans="1:24" ht="48" customHeight="1" thickTop="1" thickBot="1" x14ac:dyDescent="0.65">
      <c r="A1" s="199" t="s">
        <v>0</v>
      </c>
      <c r="B1" s="200"/>
      <c r="C1" s="200"/>
      <c r="D1" s="200"/>
      <c r="E1" s="200"/>
      <c r="F1" s="201"/>
      <c r="G1" s="199" t="s">
        <v>1</v>
      </c>
      <c r="H1" s="200"/>
      <c r="I1" s="200"/>
      <c r="J1" s="200"/>
      <c r="K1" s="200"/>
      <c r="L1" s="201"/>
      <c r="M1" s="206" t="s">
        <v>32</v>
      </c>
      <c r="N1" s="207"/>
      <c r="O1" s="207"/>
      <c r="P1" s="207"/>
      <c r="Q1" s="207"/>
      <c r="R1" s="208"/>
      <c r="S1" s="206" t="s">
        <v>33</v>
      </c>
      <c r="T1" s="207"/>
      <c r="U1" s="207"/>
      <c r="V1" s="207"/>
      <c r="W1" s="207"/>
      <c r="X1" s="208"/>
    </row>
    <row r="2" spans="1:24" ht="17.25" thickTop="1" x14ac:dyDescent="0.35">
      <c r="A2" s="23" t="s">
        <v>3</v>
      </c>
      <c r="B2" s="20">
        <v>5</v>
      </c>
      <c r="C2" s="20">
        <v>5.08</v>
      </c>
      <c r="D2" s="20">
        <v>5.0999999999999996</v>
      </c>
      <c r="E2" s="20">
        <v>5.0199999999999996</v>
      </c>
      <c r="F2" s="30">
        <v>4.8</v>
      </c>
      <c r="G2" s="23" t="s">
        <v>3</v>
      </c>
      <c r="H2" s="20">
        <v>5.15</v>
      </c>
      <c r="I2" s="20">
        <v>5.39</v>
      </c>
      <c r="J2" s="20">
        <v>5.4</v>
      </c>
      <c r="K2" s="20">
        <v>5.57</v>
      </c>
      <c r="L2" s="30">
        <v>5.21</v>
      </c>
      <c r="M2" s="23" t="s">
        <v>3</v>
      </c>
      <c r="N2" s="20">
        <v>5.25</v>
      </c>
      <c r="O2" s="20">
        <v>5.61</v>
      </c>
      <c r="P2" s="20">
        <v>5.51</v>
      </c>
      <c r="Q2" s="20">
        <v>5.38</v>
      </c>
      <c r="R2" s="30">
        <v>5.26</v>
      </c>
      <c r="S2" s="23" t="s">
        <v>3</v>
      </c>
      <c r="T2" s="20">
        <v>4.7699999999999996</v>
      </c>
      <c r="U2" s="20">
        <v>5.04</v>
      </c>
      <c r="V2" s="20">
        <v>5.12</v>
      </c>
      <c r="W2" s="20">
        <v>5.15</v>
      </c>
      <c r="X2" s="30">
        <v>5.13</v>
      </c>
    </row>
    <row r="3" spans="1:24" x14ac:dyDescent="0.35">
      <c r="A3" s="10"/>
      <c r="B3" s="20">
        <v>5.27</v>
      </c>
      <c r="C3" s="11">
        <v>5.19</v>
      </c>
      <c r="D3" s="11">
        <v>5.0599999999999996</v>
      </c>
      <c r="E3" s="11">
        <v>5.07</v>
      </c>
      <c r="F3" s="29">
        <v>4.88</v>
      </c>
      <c r="G3" s="25"/>
      <c r="H3" s="20">
        <v>5.22</v>
      </c>
      <c r="I3" s="11">
        <v>5.32</v>
      </c>
      <c r="J3" s="11">
        <v>5.46</v>
      </c>
      <c r="K3" s="11">
        <v>5.55</v>
      </c>
      <c r="L3" s="29">
        <v>5.22</v>
      </c>
      <c r="M3" s="25"/>
      <c r="N3" s="20">
        <v>5.28</v>
      </c>
      <c r="O3" s="11">
        <v>5.66</v>
      </c>
      <c r="P3" s="11">
        <v>5.5</v>
      </c>
      <c r="Q3" s="11">
        <v>5.31</v>
      </c>
      <c r="R3" s="29">
        <v>5.16</v>
      </c>
      <c r="S3" s="25"/>
      <c r="T3" s="20">
        <v>4.8499999999999996</v>
      </c>
      <c r="U3" s="11">
        <v>5.0599999999999996</v>
      </c>
      <c r="V3" s="11">
        <v>5.13</v>
      </c>
      <c r="W3" s="11">
        <v>5.26</v>
      </c>
      <c r="X3" s="29">
        <v>5.13</v>
      </c>
    </row>
    <row r="4" spans="1:24" x14ac:dyDescent="0.35">
      <c r="A4" s="10"/>
      <c r="B4" s="20">
        <v>5.19</v>
      </c>
      <c r="C4" s="11">
        <v>5.1100000000000003</v>
      </c>
      <c r="D4" s="11">
        <v>5.05</v>
      </c>
      <c r="E4" s="11">
        <v>5.03</v>
      </c>
      <c r="F4" s="29">
        <v>4.7300000000000004</v>
      </c>
      <c r="G4" s="25"/>
      <c r="H4" s="20">
        <v>5.25</v>
      </c>
      <c r="I4" s="11">
        <v>5.28</v>
      </c>
      <c r="J4" s="11">
        <v>5.46</v>
      </c>
      <c r="K4" s="11">
        <v>5.52</v>
      </c>
      <c r="L4" s="29">
        <v>5.16</v>
      </c>
      <c r="M4" s="25"/>
      <c r="N4" s="20">
        <v>5.23</v>
      </c>
      <c r="O4" s="11">
        <v>5.53</v>
      </c>
      <c r="P4" s="11">
        <v>5.44</v>
      </c>
      <c r="Q4" s="11">
        <v>5.36</v>
      </c>
      <c r="R4" s="29">
        <v>5.26</v>
      </c>
      <c r="S4" s="25"/>
      <c r="T4" s="20">
        <v>4.84</v>
      </c>
      <c r="U4" s="11">
        <v>5.03</v>
      </c>
      <c r="V4" s="11">
        <v>5.13</v>
      </c>
      <c r="W4" s="11">
        <v>5.08</v>
      </c>
      <c r="X4" s="29">
        <v>5.1100000000000003</v>
      </c>
    </row>
    <row r="5" spans="1:24" x14ac:dyDescent="0.35">
      <c r="A5" s="10"/>
      <c r="B5" s="20">
        <v>5.0999999999999996</v>
      </c>
      <c r="C5" s="11">
        <v>5.15</v>
      </c>
      <c r="D5" s="11">
        <v>5.04</v>
      </c>
      <c r="E5" s="11">
        <v>5.09</v>
      </c>
      <c r="F5" s="29">
        <v>4.78</v>
      </c>
      <c r="G5" s="25"/>
      <c r="H5" s="20">
        <v>5.17</v>
      </c>
      <c r="I5" s="11">
        <v>5.35</v>
      </c>
      <c r="J5" s="11">
        <v>5.45</v>
      </c>
      <c r="K5" s="11">
        <v>5.55</v>
      </c>
      <c r="L5" s="29">
        <v>5.23</v>
      </c>
      <c r="M5" s="25"/>
      <c r="N5" s="20">
        <v>5.35</v>
      </c>
      <c r="O5" s="11">
        <v>5.53</v>
      </c>
      <c r="P5" s="11">
        <v>5.49</v>
      </c>
      <c r="Q5" s="11">
        <v>5.37</v>
      </c>
      <c r="R5" s="29">
        <v>5.24</v>
      </c>
      <c r="S5" s="25"/>
      <c r="T5" s="20">
        <v>4.84</v>
      </c>
      <c r="U5" s="11">
        <v>5.2</v>
      </c>
      <c r="V5" s="11">
        <v>5.05</v>
      </c>
      <c r="W5" s="11">
        <v>5.14</v>
      </c>
      <c r="X5" s="29">
        <v>5.13</v>
      </c>
    </row>
    <row r="6" spans="1:24" x14ac:dyDescent="0.35">
      <c r="A6" s="10"/>
      <c r="B6" s="20">
        <v>5.15</v>
      </c>
      <c r="C6" s="11">
        <v>5.13</v>
      </c>
      <c r="D6" s="11">
        <v>5.08</v>
      </c>
      <c r="E6" s="11">
        <v>5</v>
      </c>
      <c r="F6" s="29">
        <v>4.7</v>
      </c>
      <c r="G6" s="25"/>
      <c r="H6" s="20">
        <v>5.18</v>
      </c>
      <c r="I6" s="11">
        <v>5.29</v>
      </c>
      <c r="J6" s="11">
        <v>5.27</v>
      </c>
      <c r="K6" s="11">
        <v>5.5</v>
      </c>
      <c r="L6" s="29">
        <v>5.18</v>
      </c>
      <c r="M6" s="25"/>
      <c r="N6" s="20">
        <v>5.28</v>
      </c>
      <c r="O6" s="11">
        <v>5.61</v>
      </c>
      <c r="P6" s="11">
        <v>5.42</v>
      </c>
      <c r="Q6" s="11">
        <v>5.24</v>
      </c>
      <c r="R6" s="29">
        <v>5.24</v>
      </c>
      <c r="S6" s="25"/>
      <c r="T6" s="20">
        <v>4.87</v>
      </c>
      <c r="U6" s="11">
        <v>5.12</v>
      </c>
      <c r="V6" s="11">
        <v>5.0999999999999996</v>
      </c>
      <c r="W6" s="11">
        <v>5.0999999999999996</v>
      </c>
      <c r="X6" s="29">
        <v>4.97</v>
      </c>
    </row>
    <row r="7" spans="1:24" x14ac:dyDescent="0.35">
      <c r="A7" s="25" t="s">
        <v>4</v>
      </c>
      <c r="B7" s="11">
        <v>5.0599999999999996</v>
      </c>
      <c r="C7" s="11">
        <v>5.19</v>
      </c>
      <c r="D7" s="11">
        <v>5.39</v>
      </c>
      <c r="E7" s="11">
        <v>5.58</v>
      </c>
      <c r="F7" s="29">
        <v>5.22</v>
      </c>
      <c r="G7" s="25" t="s">
        <v>4</v>
      </c>
      <c r="H7" s="11">
        <v>5.05</v>
      </c>
      <c r="I7" s="11">
        <v>5.15</v>
      </c>
      <c r="J7" s="11">
        <v>5.12</v>
      </c>
      <c r="K7" s="11">
        <v>5.03</v>
      </c>
      <c r="L7" s="29">
        <v>4.71</v>
      </c>
      <c r="M7" s="25" t="s">
        <v>4</v>
      </c>
      <c r="N7" s="11">
        <v>4.79</v>
      </c>
      <c r="O7" s="11">
        <v>5.09</v>
      </c>
      <c r="P7" s="11">
        <v>5.15</v>
      </c>
      <c r="Q7" s="11">
        <v>5.19</v>
      </c>
      <c r="R7" s="29">
        <v>5.13</v>
      </c>
      <c r="S7" s="25" t="s">
        <v>4</v>
      </c>
      <c r="T7" s="11">
        <v>5.25</v>
      </c>
      <c r="U7" s="11">
        <v>5.6</v>
      </c>
      <c r="V7" s="11">
        <v>5.43</v>
      </c>
      <c r="W7" s="11">
        <v>5.35</v>
      </c>
      <c r="X7" s="29">
        <v>5.18</v>
      </c>
    </row>
    <row r="8" spans="1:24" x14ac:dyDescent="0.35">
      <c r="A8" s="31"/>
      <c r="B8" s="11">
        <v>5.12</v>
      </c>
      <c r="C8" s="11">
        <v>5.31</v>
      </c>
      <c r="D8" s="11">
        <v>5.39</v>
      </c>
      <c r="E8" s="11">
        <v>5.57</v>
      </c>
      <c r="F8" s="29">
        <v>5.22</v>
      </c>
      <c r="G8" s="31"/>
      <c r="H8" s="11">
        <v>4.99</v>
      </c>
      <c r="I8" s="11">
        <v>5.0599999999999996</v>
      </c>
      <c r="J8" s="11">
        <v>5.08</v>
      </c>
      <c r="K8" s="11">
        <v>4.97</v>
      </c>
      <c r="L8" s="29">
        <v>4.72</v>
      </c>
      <c r="M8" s="31"/>
      <c r="N8" s="11">
        <v>4.88</v>
      </c>
      <c r="O8" s="11">
        <v>5.15</v>
      </c>
      <c r="P8" s="11">
        <v>5.17</v>
      </c>
      <c r="Q8" s="11">
        <v>5.15</v>
      </c>
      <c r="R8" s="29">
        <v>5.07</v>
      </c>
      <c r="S8" s="31"/>
      <c r="T8" s="11">
        <v>5.31</v>
      </c>
      <c r="U8" s="11">
        <v>5.66</v>
      </c>
      <c r="V8" s="11">
        <v>5.56</v>
      </c>
      <c r="W8" s="11">
        <v>5.43</v>
      </c>
      <c r="X8" s="29">
        <v>5.26</v>
      </c>
    </row>
    <row r="9" spans="1:24" x14ac:dyDescent="0.35">
      <c r="A9" s="10"/>
      <c r="B9" s="32">
        <v>5.1100000000000003</v>
      </c>
      <c r="C9" s="32">
        <v>5.27</v>
      </c>
      <c r="D9" s="32">
        <v>5.4</v>
      </c>
      <c r="E9" s="32">
        <v>5.59</v>
      </c>
      <c r="F9" s="34">
        <v>5.29</v>
      </c>
      <c r="G9" s="23"/>
      <c r="H9" s="32">
        <v>5.15</v>
      </c>
      <c r="I9" s="32">
        <v>5.2</v>
      </c>
      <c r="J9" s="32">
        <v>5.13</v>
      </c>
      <c r="K9" s="32">
        <v>5.1100000000000003</v>
      </c>
      <c r="L9" s="34">
        <v>4.79</v>
      </c>
      <c r="M9" s="23"/>
      <c r="N9" s="32">
        <v>4.79</v>
      </c>
      <c r="O9" s="32">
        <v>5.14</v>
      </c>
      <c r="P9" s="32">
        <v>5.14</v>
      </c>
      <c r="Q9" s="32">
        <v>5.23</v>
      </c>
      <c r="R9" s="34">
        <v>5.04</v>
      </c>
      <c r="S9" s="23"/>
      <c r="T9" s="32">
        <v>5.32</v>
      </c>
      <c r="U9" s="32">
        <v>5.58</v>
      </c>
      <c r="V9" s="32">
        <v>5.49</v>
      </c>
      <c r="W9" s="32">
        <v>5.32</v>
      </c>
      <c r="X9" s="34">
        <v>5.26</v>
      </c>
    </row>
    <row r="10" spans="1:24" x14ac:dyDescent="0.35">
      <c r="A10" s="10"/>
      <c r="B10" s="11">
        <v>5.18</v>
      </c>
      <c r="C10" s="11">
        <v>5.33</v>
      </c>
      <c r="D10" s="11">
        <v>5.44</v>
      </c>
      <c r="E10" s="11">
        <v>5.51</v>
      </c>
      <c r="F10" s="29">
        <v>5.25</v>
      </c>
      <c r="G10" s="25"/>
      <c r="H10" s="11">
        <v>4.8</v>
      </c>
      <c r="I10" s="11">
        <v>5.0599999999999996</v>
      </c>
      <c r="J10" s="11">
        <v>5</v>
      </c>
      <c r="K10" s="11">
        <v>5.07</v>
      </c>
      <c r="L10" s="29">
        <v>5.12</v>
      </c>
      <c r="M10" s="25"/>
      <c r="N10" s="11">
        <v>4.8099999999999996</v>
      </c>
      <c r="O10" s="11">
        <v>5.14</v>
      </c>
      <c r="P10" s="11">
        <v>5.21</v>
      </c>
      <c r="Q10" s="11">
        <v>5.18</v>
      </c>
      <c r="R10" s="29">
        <v>5.09</v>
      </c>
      <c r="S10" s="25"/>
      <c r="T10" s="11">
        <v>5.32</v>
      </c>
      <c r="U10" s="11">
        <v>5.7</v>
      </c>
      <c r="V10" s="11">
        <v>5.52</v>
      </c>
      <c r="W10" s="11">
        <v>5.41</v>
      </c>
      <c r="X10" s="29">
        <v>5.26</v>
      </c>
    </row>
    <row r="11" spans="1:24" ht="17.25" thickBot="1" x14ac:dyDescent="0.4">
      <c r="A11" s="12"/>
      <c r="B11" s="21">
        <v>5.15</v>
      </c>
      <c r="C11" s="21">
        <v>5.24</v>
      </c>
      <c r="D11" s="21">
        <v>5.34</v>
      </c>
      <c r="E11" s="21">
        <v>5.52</v>
      </c>
      <c r="F11" s="26">
        <v>5.26</v>
      </c>
      <c r="G11" s="33"/>
      <c r="H11" s="21">
        <v>4.74</v>
      </c>
      <c r="I11" s="21">
        <v>4.95</v>
      </c>
      <c r="J11" s="21">
        <v>5.03</v>
      </c>
      <c r="K11" s="21">
        <v>5.0199999999999996</v>
      </c>
      <c r="L11" s="26">
        <v>5.1100000000000003</v>
      </c>
      <c r="M11" s="33"/>
      <c r="N11" s="21">
        <v>4.76</v>
      </c>
      <c r="O11" s="21">
        <v>5.04</v>
      </c>
      <c r="P11" s="21">
        <v>5.0999999999999996</v>
      </c>
      <c r="Q11" s="21">
        <v>5.15</v>
      </c>
      <c r="R11" s="26">
        <v>5.07</v>
      </c>
      <c r="S11" s="33"/>
      <c r="T11" s="21">
        <v>5.28</v>
      </c>
      <c r="U11" s="21">
        <v>5.49</v>
      </c>
      <c r="V11" s="21">
        <v>5.44</v>
      </c>
      <c r="W11" s="21">
        <v>5.26</v>
      </c>
      <c r="X11" s="26">
        <v>5.16</v>
      </c>
    </row>
    <row r="12" spans="1:24" x14ac:dyDescent="0.35">
      <c r="A12" s="13" t="s">
        <v>5</v>
      </c>
      <c r="B12" s="32">
        <v>4.68</v>
      </c>
      <c r="C12" s="22">
        <v>4.84</v>
      </c>
      <c r="D12" s="22">
        <v>4.8099999999999996</v>
      </c>
      <c r="E12" s="22">
        <v>4.74</v>
      </c>
      <c r="F12" s="27">
        <v>4.43</v>
      </c>
      <c r="G12" s="23" t="s">
        <v>6</v>
      </c>
      <c r="H12" s="22">
        <v>3.78</v>
      </c>
      <c r="I12" s="22">
        <v>3.89</v>
      </c>
      <c r="J12" s="22">
        <v>4.01</v>
      </c>
      <c r="K12" s="22">
        <v>4.17</v>
      </c>
      <c r="L12" s="27">
        <v>3.84</v>
      </c>
      <c r="M12" s="23" t="s">
        <v>6</v>
      </c>
      <c r="N12" s="22">
        <v>4.74</v>
      </c>
      <c r="O12" s="22">
        <v>5.0999999999999996</v>
      </c>
      <c r="P12" s="22">
        <v>4.96</v>
      </c>
      <c r="Q12" s="22">
        <v>4.84</v>
      </c>
      <c r="R12" s="27">
        <v>4.6900000000000004</v>
      </c>
      <c r="S12" s="23" t="s">
        <v>6</v>
      </c>
      <c r="T12" s="22">
        <v>4.01</v>
      </c>
      <c r="U12" s="22">
        <v>4.5199999999999996</v>
      </c>
      <c r="V12" s="22">
        <v>4.4800000000000004</v>
      </c>
      <c r="W12" s="22">
        <v>4.6100000000000003</v>
      </c>
      <c r="X12" s="27">
        <v>4.54</v>
      </c>
    </row>
    <row r="13" spans="1:24" x14ac:dyDescent="0.35">
      <c r="A13" s="14"/>
      <c r="B13" s="24">
        <v>5</v>
      </c>
      <c r="C13" s="24">
        <v>4.93</v>
      </c>
      <c r="D13" s="24">
        <v>4.8099999999999996</v>
      </c>
      <c r="E13" s="24">
        <v>4.8099999999999996</v>
      </c>
      <c r="F13" s="28">
        <v>4.5</v>
      </c>
      <c r="G13" s="25"/>
      <c r="H13" s="24">
        <v>3.84</v>
      </c>
      <c r="I13" s="24">
        <v>3.94</v>
      </c>
      <c r="J13" s="24">
        <v>4.03</v>
      </c>
      <c r="K13" s="24">
        <v>4.1399999999999997</v>
      </c>
      <c r="L13" s="28">
        <v>3.86</v>
      </c>
      <c r="M13" s="25"/>
      <c r="N13" s="24">
        <v>4.63</v>
      </c>
      <c r="O13" s="24">
        <v>5.03</v>
      </c>
      <c r="P13" s="24">
        <v>4.82</v>
      </c>
      <c r="Q13" s="24">
        <v>4.7699999999999996</v>
      </c>
      <c r="R13" s="28">
        <v>4.6399999999999997</v>
      </c>
      <c r="S13" s="25"/>
      <c r="T13" s="24">
        <v>4.0999999999999996</v>
      </c>
      <c r="U13" s="24">
        <v>4.47</v>
      </c>
      <c r="V13" s="24">
        <v>4.51</v>
      </c>
      <c r="W13" s="24">
        <v>4.66</v>
      </c>
      <c r="X13" s="28">
        <v>4.5999999999999996</v>
      </c>
    </row>
    <row r="14" spans="1:24" x14ac:dyDescent="0.35">
      <c r="A14" s="14"/>
      <c r="B14" s="24">
        <v>4.9000000000000004</v>
      </c>
      <c r="C14" s="24">
        <v>4.91</v>
      </c>
      <c r="D14" s="24">
        <v>4.8099999999999996</v>
      </c>
      <c r="E14" s="24">
        <v>4.82</v>
      </c>
      <c r="F14" s="28">
        <v>4.49</v>
      </c>
      <c r="G14" s="25"/>
      <c r="H14" s="24">
        <v>3.87</v>
      </c>
      <c r="I14" s="24">
        <v>3.89</v>
      </c>
      <c r="J14" s="24">
        <v>4.0599999999999996</v>
      </c>
      <c r="K14" s="24">
        <v>4.1399999999999997</v>
      </c>
      <c r="L14" s="28">
        <v>3.84</v>
      </c>
      <c r="M14" s="25"/>
      <c r="N14" s="24">
        <v>4.74</v>
      </c>
      <c r="O14" s="24">
        <v>4.99</v>
      </c>
      <c r="P14" s="24">
        <v>4.88</v>
      </c>
      <c r="Q14" s="24">
        <v>4.75</v>
      </c>
      <c r="R14" s="28">
        <v>4.6900000000000004</v>
      </c>
      <c r="S14" s="25"/>
      <c r="T14" s="24">
        <v>4.0599999999999996</v>
      </c>
      <c r="U14" s="24">
        <v>4.49</v>
      </c>
      <c r="V14" s="24">
        <v>4.47</v>
      </c>
      <c r="W14" s="24">
        <v>4.53</v>
      </c>
      <c r="X14" s="28">
        <v>4.4800000000000004</v>
      </c>
    </row>
    <row r="15" spans="1:24" x14ac:dyDescent="0.35">
      <c r="A15" s="14"/>
      <c r="B15" s="24">
        <v>4.83</v>
      </c>
      <c r="C15" s="24">
        <v>4.9000000000000004</v>
      </c>
      <c r="D15" s="24">
        <v>4.82</v>
      </c>
      <c r="E15" s="24">
        <v>4.83</v>
      </c>
      <c r="F15" s="28">
        <v>4.42</v>
      </c>
      <c r="G15" s="25"/>
      <c r="H15" s="24">
        <v>3.85</v>
      </c>
      <c r="I15" s="24">
        <v>3.87</v>
      </c>
      <c r="J15" s="24">
        <v>4.08</v>
      </c>
      <c r="K15" s="24">
        <v>4.1500000000000004</v>
      </c>
      <c r="L15" s="28">
        <v>3.92</v>
      </c>
      <c r="M15" s="25"/>
      <c r="N15" s="24">
        <v>4.7699999999999996</v>
      </c>
      <c r="O15" s="24">
        <v>5.0199999999999996</v>
      </c>
      <c r="P15" s="24">
        <v>4.87</v>
      </c>
      <c r="Q15" s="24">
        <v>4.7699999999999996</v>
      </c>
      <c r="R15" s="28">
        <v>4.5599999999999996</v>
      </c>
      <c r="S15" s="25"/>
      <c r="T15" s="24">
        <v>4.03</v>
      </c>
      <c r="U15" s="24">
        <v>4.6500000000000004</v>
      </c>
      <c r="V15" s="24">
        <v>4.49</v>
      </c>
      <c r="W15" s="24">
        <v>4.53</v>
      </c>
      <c r="X15" s="28">
        <v>4.6500000000000004</v>
      </c>
    </row>
    <row r="16" spans="1:24" x14ac:dyDescent="0.35">
      <c r="A16" s="14"/>
      <c r="B16" s="24">
        <v>4.8600000000000003</v>
      </c>
      <c r="C16" s="24">
        <v>4.93</v>
      </c>
      <c r="D16" s="24">
        <v>4.79</v>
      </c>
      <c r="E16" s="24">
        <v>4.68</v>
      </c>
      <c r="F16" s="28">
        <v>4.41</v>
      </c>
      <c r="G16" s="25"/>
      <c r="H16" s="24">
        <v>3.8</v>
      </c>
      <c r="I16" s="24">
        <v>3.91</v>
      </c>
      <c r="J16" s="24">
        <v>3.99</v>
      </c>
      <c r="K16" s="24">
        <v>4.1399999999999997</v>
      </c>
      <c r="L16" s="28">
        <v>3.96</v>
      </c>
      <c r="M16" s="25"/>
      <c r="N16" s="24">
        <v>4.71</v>
      </c>
      <c r="O16" s="24">
        <v>4.92</v>
      </c>
      <c r="P16" s="24">
        <v>4.87</v>
      </c>
      <c r="Q16" s="24">
        <v>4.7</v>
      </c>
      <c r="R16" s="28">
        <v>4.51</v>
      </c>
      <c r="S16" s="25"/>
      <c r="T16" s="24">
        <v>4.01</v>
      </c>
      <c r="U16" s="24">
        <v>4.5599999999999996</v>
      </c>
      <c r="V16" s="24">
        <v>4.4800000000000004</v>
      </c>
      <c r="W16" s="24">
        <v>4.59</v>
      </c>
      <c r="X16" s="28">
        <v>4.47</v>
      </c>
    </row>
    <row r="17" spans="1:24" x14ac:dyDescent="0.35">
      <c r="A17" s="14" t="s">
        <v>7</v>
      </c>
      <c r="B17" s="24">
        <v>4.7699999999999996</v>
      </c>
      <c r="C17" s="24">
        <v>4.92</v>
      </c>
      <c r="D17" s="24">
        <v>5.07</v>
      </c>
      <c r="E17" s="24">
        <v>5.26</v>
      </c>
      <c r="F17" s="28">
        <v>4.9400000000000004</v>
      </c>
      <c r="G17" s="25" t="s">
        <v>8</v>
      </c>
      <c r="H17" s="24">
        <v>4.0199999999999996</v>
      </c>
      <c r="I17" s="24">
        <v>4.05</v>
      </c>
      <c r="J17" s="24">
        <v>3.98</v>
      </c>
      <c r="K17" s="24">
        <v>3.95</v>
      </c>
      <c r="L17" s="28">
        <v>3.6</v>
      </c>
      <c r="M17" s="25" t="s">
        <v>8</v>
      </c>
      <c r="N17" s="24">
        <v>4.28</v>
      </c>
      <c r="O17" s="24">
        <v>4.6500000000000004</v>
      </c>
      <c r="P17" s="24">
        <v>4.51</v>
      </c>
      <c r="Q17" s="24">
        <v>4.6500000000000004</v>
      </c>
      <c r="R17" s="28">
        <v>4.7</v>
      </c>
      <c r="S17" s="25" t="s">
        <v>8</v>
      </c>
      <c r="T17" s="24">
        <v>4.78</v>
      </c>
      <c r="U17" s="24">
        <v>5.19</v>
      </c>
      <c r="V17" s="24">
        <v>5.01</v>
      </c>
      <c r="W17" s="24">
        <v>4.9400000000000004</v>
      </c>
      <c r="X17" s="28">
        <v>4.71</v>
      </c>
    </row>
    <row r="18" spans="1:24" x14ac:dyDescent="0.35">
      <c r="A18" s="14"/>
      <c r="B18" s="24">
        <v>4.88</v>
      </c>
      <c r="C18" s="24">
        <v>5</v>
      </c>
      <c r="D18" s="24">
        <v>5.13</v>
      </c>
      <c r="E18" s="24">
        <v>5.23</v>
      </c>
      <c r="F18" s="28">
        <v>5</v>
      </c>
      <c r="G18" s="25"/>
      <c r="H18" s="24">
        <v>3.98</v>
      </c>
      <c r="I18" s="24">
        <v>4.0599999999999996</v>
      </c>
      <c r="J18" s="24">
        <v>3.95</v>
      </c>
      <c r="K18" s="24">
        <v>3.89</v>
      </c>
      <c r="L18" s="28">
        <v>3.55</v>
      </c>
      <c r="M18" s="25"/>
      <c r="N18" s="24">
        <v>4.3499999999999996</v>
      </c>
      <c r="O18" s="24">
        <v>4.5999999999999996</v>
      </c>
      <c r="P18" s="24">
        <v>4.66</v>
      </c>
      <c r="Q18" s="24">
        <v>4.51</v>
      </c>
      <c r="R18" s="28">
        <v>4.55</v>
      </c>
      <c r="S18" s="25"/>
      <c r="T18" s="24">
        <v>4.76</v>
      </c>
      <c r="U18" s="24">
        <v>5.15</v>
      </c>
      <c r="V18" s="24">
        <v>5.07</v>
      </c>
      <c r="W18" s="24">
        <v>4.97</v>
      </c>
      <c r="X18" s="28">
        <v>4.8499999999999996</v>
      </c>
    </row>
    <row r="19" spans="1:24" x14ac:dyDescent="0.35">
      <c r="A19" s="14"/>
      <c r="B19" s="24">
        <v>4.79</v>
      </c>
      <c r="C19" s="24">
        <v>5.07</v>
      </c>
      <c r="D19" s="24">
        <v>5.09</v>
      </c>
      <c r="E19" s="24">
        <v>5.31</v>
      </c>
      <c r="F19" s="28">
        <v>4.88</v>
      </c>
      <c r="G19" s="25"/>
      <c r="H19" s="24">
        <v>4.12</v>
      </c>
      <c r="I19" s="24">
        <v>4.03</v>
      </c>
      <c r="J19" s="24">
        <v>4.01</v>
      </c>
      <c r="K19" s="24">
        <v>3.95</v>
      </c>
      <c r="L19" s="28">
        <v>3.62</v>
      </c>
      <c r="M19" s="25"/>
      <c r="N19" s="24">
        <v>4.21</v>
      </c>
      <c r="O19" s="24">
        <v>4.6100000000000003</v>
      </c>
      <c r="P19" s="24">
        <v>4.6100000000000003</v>
      </c>
      <c r="Q19" s="24">
        <v>4.6399999999999997</v>
      </c>
      <c r="R19" s="28">
        <v>4.55</v>
      </c>
      <c r="S19" s="25"/>
      <c r="T19" s="24">
        <v>4.8099999999999996</v>
      </c>
      <c r="U19" s="24">
        <v>5.0999999999999996</v>
      </c>
      <c r="V19" s="24">
        <v>4.95</v>
      </c>
      <c r="W19" s="24">
        <v>4.8499999999999996</v>
      </c>
      <c r="X19" s="28">
        <v>4.8099999999999996</v>
      </c>
    </row>
    <row r="20" spans="1:24" x14ac:dyDescent="0.35">
      <c r="A20" s="14"/>
      <c r="B20" s="24">
        <v>4.79</v>
      </c>
      <c r="C20" s="24">
        <v>4.99</v>
      </c>
      <c r="D20" s="24">
        <v>5.0999999999999996</v>
      </c>
      <c r="E20" s="24">
        <v>5.22</v>
      </c>
      <c r="F20" s="28">
        <v>4.93</v>
      </c>
      <c r="G20" s="25"/>
      <c r="H20" s="24">
        <v>4.04</v>
      </c>
      <c r="I20" s="24">
        <v>3.94</v>
      </c>
      <c r="J20" s="24">
        <v>3.91</v>
      </c>
      <c r="K20" s="24">
        <v>3.94</v>
      </c>
      <c r="L20" s="28">
        <v>3.63</v>
      </c>
      <c r="M20" s="25"/>
      <c r="N20" s="24">
        <v>4.25</v>
      </c>
      <c r="O20" s="24">
        <v>4.54</v>
      </c>
      <c r="P20" s="24">
        <v>4.57</v>
      </c>
      <c r="Q20" s="24">
        <v>4.7</v>
      </c>
      <c r="R20" s="28">
        <v>4.54</v>
      </c>
      <c r="S20" s="25"/>
      <c r="T20" s="24">
        <v>4.79</v>
      </c>
      <c r="U20" s="24">
        <v>5.15</v>
      </c>
      <c r="V20" s="24">
        <v>4.93</v>
      </c>
      <c r="W20" s="24">
        <v>4.87</v>
      </c>
      <c r="X20" s="28">
        <v>4.7699999999999996</v>
      </c>
    </row>
    <row r="21" spans="1:24" x14ac:dyDescent="0.35">
      <c r="A21" s="14"/>
      <c r="B21" s="24">
        <v>4.8600000000000003</v>
      </c>
      <c r="C21" s="24">
        <v>4.9800000000000004</v>
      </c>
      <c r="D21" s="24">
        <v>5.0999999999999996</v>
      </c>
      <c r="E21" s="24">
        <v>5.19</v>
      </c>
      <c r="F21" s="28">
        <v>4.92</v>
      </c>
      <c r="G21" s="25"/>
      <c r="H21" s="24">
        <v>3.98</v>
      </c>
      <c r="I21" s="24">
        <v>3.93</v>
      </c>
      <c r="J21" s="24">
        <v>3.96</v>
      </c>
      <c r="K21" s="24">
        <v>3.98</v>
      </c>
      <c r="L21" s="28">
        <v>3.61</v>
      </c>
      <c r="M21" s="25"/>
      <c r="N21" s="24">
        <v>4.17</v>
      </c>
      <c r="O21" s="24">
        <v>4.4800000000000004</v>
      </c>
      <c r="P21" s="24">
        <v>4.49</v>
      </c>
      <c r="Q21" s="24">
        <v>4.55</v>
      </c>
      <c r="R21" s="28">
        <v>4.51</v>
      </c>
      <c r="S21" s="25"/>
      <c r="T21" s="24">
        <v>4.68</v>
      </c>
      <c r="U21" s="24">
        <v>4.93</v>
      </c>
      <c r="V21" s="24">
        <v>4.84</v>
      </c>
      <c r="W21" s="24">
        <v>4.83</v>
      </c>
      <c r="X21" s="28">
        <v>4.62</v>
      </c>
    </row>
    <row r="22" spans="1:24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spans="1:24" ht="18.75" thickBot="1" x14ac:dyDescent="0.4">
      <c r="A23" s="16" t="s">
        <v>9</v>
      </c>
      <c r="B23" s="16" t="s">
        <v>10</v>
      </c>
      <c r="C23" s="190" t="s">
        <v>11</v>
      </c>
      <c r="D23" s="190"/>
      <c r="E23" s="191" t="s">
        <v>12</v>
      </c>
      <c r="F23" s="191"/>
      <c r="G23" s="16" t="s">
        <v>9</v>
      </c>
      <c r="H23" s="16" t="s">
        <v>10</v>
      </c>
      <c r="I23" s="190" t="s">
        <v>11</v>
      </c>
      <c r="J23" s="190"/>
      <c r="K23" s="191" t="s">
        <v>12</v>
      </c>
      <c r="L23" s="191"/>
      <c r="M23" s="16" t="s">
        <v>9</v>
      </c>
      <c r="N23" s="16" t="s">
        <v>10</v>
      </c>
      <c r="O23" s="190" t="s">
        <v>11</v>
      </c>
      <c r="P23" s="190"/>
      <c r="Q23" s="191" t="s">
        <v>12</v>
      </c>
      <c r="R23" s="191"/>
      <c r="S23" s="16" t="s">
        <v>9</v>
      </c>
      <c r="T23" s="16" t="s">
        <v>10</v>
      </c>
      <c r="U23" s="190" t="s">
        <v>11</v>
      </c>
      <c r="V23" s="190"/>
      <c r="W23" s="191" t="s">
        <v>12</v>
      </c>
      <c r="X23" s="191"/>
    </row>
    <row r="24" spans="1:24" ht="18" x14ac:dyDescent="0.35">
      <c r="A24" s="17" t="s">
        <v>13</v>
      </c>
      <c r="B24" s="17" t="s">
        <v>14</v>
      </c>
      <c r="C24" s="180" t="s">
        <v>15</v>
      </c>
      <c r="D24" s="180"/>
      <c r="E24" s="193">
        <f>AVERAGE(B2:F11)-AVERAGE(B12:F21)</f>
        <v>0.28720000000000301</v>
      </c>
      <c r="F24" s="193"/>
      <c r="G24" s="17" t="s">
        <v>13</v>
      </c>
      <c r="H24" s="17" t="s">
        <v>14</v>
      </c>
      <c r="I24" s="194" t="s">
        <v>16</v>
      </c>
      <c r="J24" s="194"/>
      <c r="K24" s="193">
        <f>AVERAGE(H2:L11)-AVERAGE(H12:L21)</f>
        <v>1.2368000000000023</v>
      </c>
      <c r="L24" s="193"/>
      <c r="M24" s="17" t="s">
        <v>13</v>
      </c>
      <c r="N24" s="17" t="s">
        <v>14</v>
      </c>
      <c r="O24" s="194" t="s">
        <v>16</v>
      </c>
      <c r="P24" s="194"/>
      <c r="Q24" s="193">
        <f>AVERAGE(N2:R11)-AVERAGE(N12:R21)</f>
        <v>0.5663999999999989</v>
      </c>
      <c r="R24" s="193"/>
      <c r="S24" s="17" t="s">
        <v>13</v>
      </c>
      <c r="T24" s="17" t="s">
        <v>14</v>
      </c>
      <c r="U24" s="194" t="s">
        <v>16</v>
      </c>
      <c r="V24" s="194"/>
      <c r="W24" s="193">
        <f>AVERAGE(T2:X11)-AVERAGE(T12:X21)</f>
        <v>0.55679999999999907</v>
      </c>
      <c r="X24" s="193"/>
    </row>
    <row r="25" spans="1:24" ht="18" x14ac:dyDescent="0.35">
      <c r="A25" s="18" t="s">
        <v>17</v>
      </c>
      <c r="B25" s="18" t="s">
        <v>18</v>
      </c>
      <c r="C25" s="174" t="str">
        <f>"--"</f>
        <v>--</v>
      </c>
      <c r="D25" s="174"/>
      <c r="E25" s="192">
        <v>1.7</v>
      </c>
      <c r="F25" s="192"/>
      <c r="G25" s="18" t="s">
        <v>17</v>
      </c>
      <c r="H25" s="18" t="s">
        <v>18</v>
      </c>
      <c r="I25" s="174" t="str">
        <f>"--"</f>
        <v>--</v>
      </c>
      <c r="J25" s="174"/>
      <c r="K25" s="192">
        <v>1.4</v>
      </c>
      <c r="L25" s="192"/>
      <c r="M25" s="18" t="s">
        <v>17</v>
      </c>
      <c r="N25" s="18" t="s">
        <v>18</v>
      </c>
      <c r="O25" s="174" t="str">
        <f>"--"</f>
        <v>--</v>
      </c>
      <c r="P25" s="174"/>
      <c r="Q25" s="192">
        <v>3</v>
      </c>
      <c r="R25" s="192"/>
      <c r="S25" s="18" t="s">
        <v>17</v>
      </c>
      <c r="T25" s="18" t="s">
        <v>18</v>
      </c>
      <c r="U25" s="174" t="str">
        <f>"--"</f>
        <v>--</v>
      </c>
      <c r="V25" s="174"/>
      <c r="W25" s="192">
        <v>3</v>
      </c>
      <c r="X25" s="192"/>
    </row>
    <row r="26" spans="1:24" ht="18" x14ac:dyDescent="0.35">
      <c r="A26" s="17" t="s">
        <v>19</v>
      </c>
      <c r="B26" s="17" t="s">
        <v>20</v>
      </c>
      <c r="C26" s="197" t="s">
        <v>21</v>
      </c>
      <c r="D26" s="197"/>
      <c r="E26" s="198">
        <f>(E24/(0.975/E25))</f>
        <v>0.50075897435897965</v>
      </c>
      <c r="F26" s="198"/>
      <c r="G26" s="17" t="s">
        <v>19</v>
      </c>
      <c r="H26" s="17" t="s">
        <v>20</v>
      </c>
      <c r="I26" s="197" t="s">
        <v>22</v>
      </c>
      <c r="J26" s="197"/>
      <c r="K26" s="198">
        <f>(K24/(1.944/K25))</f>
        <v>0.89069958847736797</v>
      </c>
      <c r="L26" s="198"/>
      <c r="M26" s="17" t="s">
        <v>19</v>
      </c>
      <c r="N26" s="17" t="s">
        <v>20</v>
      </c>
      <c r="O26" s="197" t="s">
        <v>22</v>
      </c>
      <c r="P26" s="197"/>
      <c r="Q26" s="198">
        <f>(Q24/(1.944/Q25))</f>
        <v>0.87407407407407234</v>
      </c>
      <c r="R26" s="198"/>
      <c r="S26" s="17" t="s">
        <v>19</v>
      </c>
      <c r="T26" s="17" t="s">
        <v>20</v>
      </c>
      <c r="U26" s="197" t="s">
        <v>22</v>
      </c>
      <c r="V26" s="197"/>
      <c r="W26" s="198">
        <f>(W24/(1.944/W25))</f>
        <v>0.85925925925925783</v>
      </c>
      <c r="X26" s="198"/>
    </row>
    <row r="27" spans="1:24" ht="18" x14ac:dyDescent="0.35">
      <c r="A27" s="17"/>
      <c r="B27" s="17"/>
      <c r="C27" s="17"/>
      <c r="D27" s="17"/>
      <c r="E27" s="17"/>
      <c r="F27" s="17"/>
    </row>
    <row r="28" spans="1:24" ht="18" x14ac:dyDescent="0.35">
      <c r="A28" s="17"/>
      <c r="B28" s="17"/>
      <c r="C28" s="17"/>
      <c r="D28" s="17"/>
      <c r="E28" s="17"/>
      <c r="F28" s="17"/>
    </row>
    <row r="29" spans="1:24" ht="18.75" thickBot="1" x14ac:dyDescent="0.4">
      <c r="A29" s="190" t="s">
        <v>23</v>
      </c>
      <c r="B29" s="190"/>
      <c r="C29" s="202">
        <f ca="1">TODAY()</f>
        <v>46251</v>
      </c>
      <c r="D29" s="202"/>
      <c r="E29" s="202"/>
      <c r="F29" s="202"/>
    </row>
    <row r="30" spans="1:24" x14ac:dyDescent="0.35">
      <c r="A30" s="19"/>
      <c r="B30" s="19"/>
      <c r="C30" s="19"/>
      <c r="D30" s="19"/>
      <c r="E30" s="19"/>
      <c r="F30" s="19"/>
    </row>
    <row r="31" spans="1:24" x14ac:dyDescent="0.35">
      <c r="A31" s="19"/>
      <c r="B31" s="19"/>
      <c r="C31" s="19"/>
      <c r="D31" s="19"/>
      <c r="E31" s="19"/>
      <c r="F31" s="19"/>
    </row>
    <row r="32" spans="1:24" x14ac:dyDescent="0.35">
      <c r="A32" s="19"/>
      <c r="B32" s="19"/>
      <c r="C32" s="19"/>
      <c r="D32" s="19"/>
      <c r="E32" s="19"/>
      <c r="F32" s="19"/>
    </row>
    <row r="33" spans="1:6" x14ac:dyDescent="0.35">
      <c r="A33" s="19"/>
      <c r="B33" s="19"/>
      <c r="C33" s="19"/>
      <c r="D33" s="19"/>
      <c r="E33" s="19"/>
      <c r="F33" s="19"/>
    </row>
    <row r="34" spans="1:6" x14ac:dyDescent="0.35">
      <c r="A34" s="19"/>
      <c r="B34" s="19"/>
      <c r="C34" s="19"/>
      <c r="D34" s="19"/>
      <c r="E34" s="19"/>
      <c r="F34" s="19"/>
    </row>
    <row r="35" spans="1:6" x14ac:dyDescent="0.35">
      <c r="A35" s="19"/>
      <c r="B35" s="19"/>
      <c r="C35" s="19"/>
      <c r="D35" s="19"/>
      <c r="E35" s="19"/>
      <c r="F35" s="19"/>
    </row>
    <row r="36" spans="1:6" x14ac:dyDescent="0.35">
      <c r="A36" s="19"/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</sheetData>
  <sheetProtection selectLockedCells="1" selectUnlockedCells="1"/>
  <mergeCells count="38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U25:V25"/>
    <mergeCell ref="W25:X25"/>
    <mergeCell ref="U26:V26"/>
    <mergeCell ref="W26:X26"/>
    <mergeCell ref="S1:X1"/>
    <mergeCell ref="U23:V23"/>
    <mergeCell ref="W23:X23"/>
    <mergeCell ref="U24:V24"/>
    <mergeCell ref="W24:X24"/>
  </mergeCells>
  <phoneticPr fontId="13" type="noConversion"/>
  <conditionalFormatting sqref="E24">
    <cfRule type="cellIs" dxfId="7" priority="5" operator="notBetween">
      <formula>0.2</formula>
      <formula>0.404</formula>
    </cfRule>
  </conditionalFormatting>
  <conditionalFormatting sqref="E26">
    <cfRule type="cellIs" dxfId="6" priority="6" operator="notBetween">
      <formula>0.38</formula>
      <formula>0.72</formula>
    </cfRule>
  </conditionalFormatting>
  <conditionalFormatting sqref="K24">
    <cfRule type="cellIs" dxfId="5" priority="4" operator="notBetween">
      <formula>0.77</formula>
      <formula>0.91</formula>
    </cfRule>
  </conditionalFormatting>
  <conditionalFormatting sqref="K26">
    <cfRule type="cellIs" dxfId="4" priority="3" operator="notBetween">
      <formula>0.68</formula>
      <formula>0.82</formula>
    </cfRule>
  </conditionalFormatting>
  <conditionalFormatting sqref="Q24">
    <cfRule type="cellIs" dxfId="3" priority="8" operator="notBetween">
      <formula>0.77</formula>
      <formula>0.91</formula>
    </cfRule>
  </conditionalFormatting>
  <conditionalFormatting sqref="Q26">
    <cfRule type="cellIs" dxfId="2" priority="7" operator="notBetween">
      <formula>0.68</formula>
      <formula>0.82</formula>
    </cfRule>
  </conditionalFormatting>
  <conditionalFormatting sqref="W24">
    <cfRule type="cellIs" dxfId="1" priority="2" operator="notBetween">
      <formula>0.77</formula>
      <formula>0.91</formula>
    </cfRule>
  </conditionalFormatting>
  <conditionalFormatting sqref="W26">
    <cfRule type="cellIs" dxfId="0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2-000000000000}">
  <dimension ref="A1:M8"/>
  <sheetViews>
    <sheetView workbookViewId="0">
      <selection activeCell="A2" sqref="A2:K2"/>
    </sheetView>
  </sheetViews>
  <sheetFormatPr defaultColWidth="11" defaultRowHeight="16.5" x14ac:dyDescent="0.35"/>
  <cols>
    <col min="1" max="11" width="7.875"/>
    <col min="12" max="255" width="11.25" customWidth="1"/>
  </cols>
  <sheetData>
    <row r="1" spans="1:13" x14ac:dyDescent="0.35">
      <c r="A1" s="7">
        <v>10</v>
      </c>
      <c r="B1" s="7">
        <v>30</v>
      </c>
      <c r="C1" s="7">
        <v>60</v>
      </c>
      <c r="D1" s="7">
        <v>130</v>
      </c>
      <c r="E1" s="7">
        <v>200</v>
      </c>
      <c r="F1" s="7">
        <v>270</v>
      </c>
      <c r="G1" s="7">
        <v>340</v>
      </c>
      <c r="H1" s="7">
        <v>410</v>
      </c>
      <c r="I1" s="7">
        <v>460</v>
      </c>
      <c r="J1" s="7">
        <v>490</v>
      </c>
      <c r="K1" s="7">
        <v>510</v>
      </c>
      <c r="L1" s="5"/>
      <c r="M1" s="6"/>
    </row>
    <row r="2" spans="1:13" x14ac:dyDescent="0.35">
      <c r="L2" s="5">
        <f>MAX(A2:K2)-MIN(A2:K2)</f>
        <v>0</v>
      </c>
      <c r="M2" s="6" t="e">
        <f>AVERAGE(A2:K2)</f>
        <v>#DIV/0!</v>
      </c>
    </row>
    <row r="3" spans="1:13" x14ac:dyDescent="0.35">
      <c r="A3" s="2">
        <f t="shared" ref="A3:K3" si="0">MAX(A2:A2)-MIN(A2:A2)</f>
        <v>0</v>
      </c>
      <c r="B3" s="2">
        <f t="shared" si="0"/>
        <v>0</v>
      </c>
      <c r="C3" s="2">
        <f t="shared" si="0"/>
        <v>0</v>
      </c>
      <c r="D3" s="2">
        <f t="shared" si="0"/>
        <v>0</v>
      </c>
      <c r="E3" s="2">
        <f t="shared" si="0"/>
        <v>0</v>
      </c>
      <c r="F3" s="2">
        <f t="shared" si="0"/>
        <v>0</v>
      </c>
      <c r="G3" s="2">
        <f t="shared" si="0"/>
        <v>0</v>
      </c>
      <c r="H3" s="2">
        <f t="shared" si="0"/>
        <v>0</v>
      </c>
      <c r="I3" s="2">
        <f t="shared" si="0"/>
        <v>0</v>
      </c>
      <c r="J3" s="2">
        <f t="shared" si="0"/>
        <v>0</v>
      </c>
      <c r="K3" s="2">
        <f t="shared" si="0"/>
        <v>0</v>
      </c>
      <c r="L3" s="8"/>
    </row>
    <row r="4" spans="1:13" x14ac:dyDescent="0.35">
      <c r="A4" s="3" t="e">
        <f t="shared" ref="A4:K4" si="1">AVERAGE(A2:A2)</f>
        <v>#DIV/0!</v>
      </c>
      <c r="B4" s="3" t="e">
        <f t="shared" si="1"/>
        <v>#DIV/0!</v>
      </c>
      <c r="C4" s="3" t="e">
        <f t="shared" si="1"/>
        <v>#DIV/0!</v>
      </c>
      <c r="D4" s="3" t="e">
        <f t="shared" si="1"/>
        <v>#DIV/0!</v>
      </c>
      <c r="E4" s="3" t="e">
        <f t="shared" si="1"/>
        <v>#DIV/0!</v>
      </c>
      <c r="F4" s="3" t="e">
        <f t="shared" si="1"/>
        <v>#DIV/0!</v>
      </c>
      <c r="G4" s="3" t="e">
        <f t="shared" si="1"/>
        <v>#DIV/0!</v>
      </c>
      <c r="H4" s="3" t="e">
        <f t="shared" si="1"/>
        <v>#DIV/0!</v>
      </c>
      <c r="I4" s="3" t="e">
        <f t="shared" si="1"/>
        <v>#DIV/0!</v>
      </c>
      <c r="J4" s="3" t="e">
        <f t="shared" si="1"/>
        <v>#DIV/0!</v>
      </c>
      <c r="K4" s="3" t="e">
        <f t="shared" si="1"/>
        <v>#DIV/0!</v>
      </c>
    </row>
    <row r="5" spans="1:13" x14ac:dyDescent="0.35">
      <c r="M5" s="9" t="e">
        <f>AVERAGE(M2:M2)</f>
        <v>#DIV/0!</v>
      </c>
    </row>
    <row r="8" spans="1:13" x14ac:dyDescent="0.35">
      <c r="A8" s="209"/>
      <c r="B8" s="209"/>
      <c r="C8" s="209"/>
      <c r="D8" s="209"/>
      <c r="E8" s="209"/>
      <c r="F8" s="209"/>
      <c r="G8" s="209"/>
      <c r="H8" s="209"/>
      <c r="I8" s="209"/>
      <c r="J8" s="209"/>
      <c r="K8" s="209"/>
    </row>
  </sheetData>
  <sheetProtection selectLockedCells="1" selectUnlockedCells="1"/>
  <mergeCells count="1">
    <mergeCell ref="A8:K8"/>
  </mergeCells>
  <phoneticPr fontId="13" type="noConversion"/>
  <pageMargins left="0.78888888888888897" right="0.78888888888888897" top="1.05" bottom="1.05" header="0.78888888888888897" footer="0.78888888888888897"/>
  <pageSetup paperSize="9" orientation="portrait" useFirstPageNumber="1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2-000000000000}">
  <sheetPr>
    <pageSetUpPr fitToPage="1"/>
  </sheetPr>
  <dimension ref="A3:N15"/>
  <sheetViews>
    <sheetView workbookViewId="0">
      <selection activeCell="I37" sqref="I37"/>
    </sheetView>
  </sheetViews>
  <sheetFormatPr defaultColWidth="11.25" defaultRowHeight="16.5" x14ac:dyDescent="0.35"/>
  <sheetData>
    <row r="3" spans="1:14" x14ac:dyDescent="0.35">
      <c r="A3">
        <v>1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  <c r="J3">
        <v>10</v>
      </c>
      <c r="K3">
        <v>11</v>
      </c>
      <c r="L3">
        <v>12</v>
      </c>
      <c r="M3" t="s">
        <v>26</v>
      </c>
      <c r="N3" t="s">
        <v>24</v>
      </c>
    </row>
    <row r="4" spans="1:14" x14ac:dyDescent="0.35">
      <c r="A4">
        <f>'2(B)'!A2</f>
        <v>0</v>
      </c>
      <c r="B4">
        <f>'2(B)'!B2</f>
        <v>0</v>
      </c>
      <c r="C4">
        <f>'2(B)'!C2</f>
        <v>0</v>
      </c>
      <c r="D4">
        <f>'2(B)'!D2</f>
        <v>0</v>
      </c>
      <c r="E4">
        <f>'2(B)'!E2</f>
        <v>0</v>
      </c>
      <c r="F4">
        <f>'2(B)'!F2</f>
        <v>0</v>
      </c>
      <c r="G4">
        <f>'2(B)'!G2</f>
        <v>0</v>
      </c>
      <c r="H4">
        <f>'2(B)'!H2</f>
        <v>0</v>
      </c>
      <c r="I4">
        <f>'2(B)'!I2</f>
        <v>0</v>
      </c>
      <c r="J4">
        <f>'2(B)'!J2</f>
        <v>0</v>
      </c>
      <c r="K4">
        <f>'2(B)'!K2</f>
        <v>0</v>
      </c>
      <c r="L4" t="e">
        <f>'2(B)'!#REF!</f>
        <v>#REF!</v>
      </c>
      <c r="M4" s="5" t="e">
        <f>MAX(A4:L4)-MIN(A4:L4)</f>
        <v>#REF!</v>
      </c>
      <c r="N4" s="6" t="e">
        <f>AVERAGE(A4:L4)</f>
        <v>#REF!</v>
      </c>
    </row>
    <row r="5" spans="1:14" x14ac:dyDescent="0.35">
      <c r="A5" t="e">
        <f>'2(B)'!#REF!</f>
        <v>#REF!</v>
      </c>
      <c r="B5" t="e">
        <f>'2(B)'!#REF!</f>
        <v>#REF!</v>
      </c>
      <c r="C5" t="e">
        <f>'2(B)'!#REF!</f>
        <v>#REF!</v>
      </c>
      <c r="D5" t="e">
        <f>'2(B)'!#REF!</f>
        <v>#REF!</v>
      </c>
      <c r="E5" t="e">
        <f>'2(B)'!#REF!</f>
        <v>#REF!</v>
      </c>
      <c r="F5" t="e">
        <f>'2(B)'!#REF!</f>
        <v>#REF!</v>
      </c>
      <c r="G5" t="e">
        <f>'2(B)'!#REF!</f>
        <v>#REF!</v>
      </c>
      <c r="H5" t="e">
        <f>'2(B)'!#REF!</f>
        <v>#REF!</v>
      </c>
      <c r="I5" t="e">
        <f>'2(B)'!#REF!</f>
        <v>#REF!</v>
      </c>
      <c r="J5" t="e">
        <f>'2(B)'!#REF!</f>
        <v>#REF!</v>
      </c>
      <c r="K5" t="e">
        <f>'2(B)'!#REF!</f>
        <v>#REF!</v>
      </c>
      <c r="L5" t="e">
        <f>'2(B)'!#REF!</f>
        <v>#REF!</v>
      </c>
      <c r="M5" s="5" t="e">
        <f>MAX(A5:L5)-MIN(A5:L5)</f>
        <v>#REF!</v>
      </c>
      <c r="N5" s="6" t="e">
        <f>AVERAGE(A5:L5)</f>
        <v>#REF!</v>
      </c>
    </row>
    <row r="6" spans="1:14" x14ac:dyDescent="0.35">
      <c r="A6" t="e">
        <f>'2(B)'!#REF!</f>
        <v>#REF!</v>
      </c>
      <c r="B6" t="e">
        <f>'2(B)'!#REF!</f>
        <v>#REF!</v>
      </c>
      <c r="C6" t="e">
        <f>'2(B)'!#REF!</f>
        <v>#REF!</v>
      </c>
      <c r="D6" t="e">
        <f>'2(B)'!#REF!</f>
        <v>#REF!</v>
      </c>
      <c r="E6" t="e">
        <f>'2(B)'!#REF!</f>
        <v>#REF!</v>
      </c>
      <c r="F6" t="e">
        <f>'2(B)'!#REF!</f>
        <v>#REF!</v>
      </c>
      <c r="G6" t="e">
        <f>'2(B)'!#REF!</f>
        <v>#REF!</v>
      </c>
      <c r="H6" t="e">
        <f>'2(B)'!#REF!</f>
        <v>#REF!</v>
      </c>
      <c r="I6" t="e">
        <f>'2(B)'!#REF!</f>
        <v>#REF!</v>
      </c>
      <c r="J6" t="e">
        <f>'2(B)'!#REF!</f>
        <v>#REF!</v>
      </c>
      <c r="K6" t="e">
        <f>'2(B)'!#REF!</f>
        <v>#REF!</v>
      </c>
      <c r="L6" t="e">
        <f>'2(B)'!#REF!</f>
        <v>#REF!</v>
      </c>
      <c r="M6" s="5" t="e">
        <f>MAX(A6:L6)-MIN(A6:L6)</f>
        <v>#REF!</v>
      </c>
      <c r="N6" s="6" t="e">
        <f>AVERAGE(A6:L6)</f>
        <v>#REF!</v>
      </c>
    </row>
    <row r="7" spans="1:14" x14ac:dyDescent="0.35">
      <c r="A7" s="2" t="e">
        <f t="shared" ref="A7:L7" si="0">MAX(A4:A6)-MIN(A4:A6)</f>
        <v>#REF!</v>
      </c>
      <c r="B7" s="2" t="e">
        <f t="shared" si="0"/>
        <v>#REF!</v>
      </c>
      <c r="C7" s="2" t="e">
        <f t="shared" si="0"/>
        <v>#REF!</v>
      </c>
      <c r="D7" s="2" t="e">
        <f t="shared" si="0"/>
        <v>#REF!</v>
      </c>
      <c r="E7" s="2" t="e">
        <f t="shared" si="0"/>
        <v>#REF!</v>
      </c>
      <c r="F7" s="2" t="e">
        <f t="shared" si="0"/>
        <v>#REF!</v>
      </c>
      <c r="G7" s="2" t="e">
        <f t="shared" si="0"/>
        <v>#REF!</v>
      </c>
      <c r="H7" s="2" t="e">
        <f t="shared" si="0"/>
        <v>#REF!</v>
      </c>
      <c r="I7" s="2" t="e">
        <f t="shared" si="0"/>
        <v>#REF!</v>
      </c>
      <c r="J7" s="2" t="e">
        <f t="shared" si="0"/>
        <v>#REF!</v>
      </c>
      <c r="K7" s="2" t="e">
        <f t="shared" si="0"/>
        <v>#REF!</v>
      </c>
      <c r="L7" s="2" t="e">
        <f t="shared" si="0"/>
        <v>#REF!</v>
      </c>
    </row>
    <row r="8" spans="1:14" x14ac:dyDescent="0.35">
      <c r="A8" s="3" t="e">
        <f t="shared" ref="A8:L8" si="1">AVERAGE(A4:A6)</f>
        <v>#REF!</v>
      </c>
      <c r="B8" s="3" t="e">
        <f t="shared" si="1"/>
        <v>#REF!</v>
      </c>
      <c r="C8" s="3" t="e">
        <f t="shared" si="1"/>
        <v>#REF!</v>
      </c>
      <c r="D8" s="3" t="e">
        <f t="shared" si="1"/>
        <v>#REF!</v>
      </c>
      <c r="E8" s="3" t="e">
        <f t="shared" si="1"/>
        <v>#REF!</v>
      </c>
      <c r="F8" s="3" t="e">
        <f t="shared" si="1"/>
        <v>#REF!</v>
      </c>
      <c r="G8" s="3" t="e">
        <f t="shared" si="1"/>
        <v>#REF!</v>
      </c>
      <c r="H8" s="3" t="e">
        <f t="shared" si="1"/>
        <v>#REF!</v>
      </c>
      <c r="I8" s="3" t="e">
        <f t="shared" si="1"/>
        <v>#REF!</v>
      </c>
      <c r="J8" s="3" t="e">
        <f t="shared" si="1"/>
        <v>#REF!</v>
      </c>
      <c r="K8" s="3" t="e">
        <f t="shared" si="1"/>
        <v>#REF!</v>
      </c>
      <c r="L8" s="3" t="e">
        <f t="shared" si="1"/>
        <v>#REF!</v>
      </c>
    </row>
    <row r="9" spans="1:14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4" x14ac:dyDescent="0.35">
      <c r="A10">
        <v>1</v>
      </c>
      <c r="B10">
        <v>2</v>
      </c>
      <c r="C10">
        <v>3</v>
      </c>
      <c r="D10">
        <v>4</v>
      </c>
      <c r="E10">
        <v>5</v>
      </c>
      <c r="F10">
        <v>6</v>
      </c>
      <c r="G10">
        <v>7</v>
      </c>
      <c r="H10">
        <v>8</v>
      </c>
      <c r="I10">
        <v>9</v>
      </c>
      <c r="J10">
        <v>10</v>
      </c>
      <c r="K10">
        <v>11</v>
      </c>
      <c r="L10">
        <v>12</v>
      </c>
      <c r="M10" t="s">
        <v>26</v>
      </c>
      <c r="N10" t="s">
        <v>24</v>
      </c>
    </row>
    <row r="11" spans="1:14" x14ac:dyDescent="0.35">
      <c r="A11" t="e">
        <f>#REF!</f>
        <v>#REF!</v>
      </c>
      <c r="B11" t="e">
        <f>#REF!</f>
        <v>#REF!</v>
      </c>
      <c r="C11" t="e">
        <f>#REF!</f>
        <v>#REF!</v>
      </c>
      <c r="D11" t="e">
        <f>#REF!</f>
        <v>#REF!</v>
      </c>
      <c r="E11" t="e">
        <f>#REF!</f>
        <v>#REF!</v>
      </c>
      <c r="F11" t="e">
        <f>#REF!</f>
        <v>#REF!</v>
      </c>
      <c r="G11" t="e">
        <f>#REF!</f>
        <v>#REF!</v>
      </c>
      <c r="H11" t="e">
        <f>#REF!</f>
        <v>#REF!</v>
      </c>
      <c r="I11" t="e">
        <f>#REF!</f>
        <v>#REF!</v>
      </c>
      <c r="J11" t="e">
        <f>#REF!</f>
        <v>#REF!</v>
      </c>
      <c r="K11" t="e">
        <f>#REF!</f>
        <v>#REF!</v>
      </c>
      <c r="L11" t="e">
        <f>#REF!</f>
        <v>#REF!</v>
      </c>
      <c r="M11" s="5" t="e">
        <f>MAX(A11:L11)-MIN(A11:L11)</f>
        <v>#REF!</v>
      </c>
      <c r="N11" s="6" t="e">
        <f>AVERAGE(A11:L11)</f>
        <v>#REF!</v>
      </c>
    </row>
    <row r="12" spans="1:14" x14ac:dyDescent="0.35">
      <c r="A12" t="e">
        <f>#REF!</f>
        <v>#REF!</v>
      </c>
      <c r="B12" t="e">
        <f>#REF!</f>
        <v>#REF!</v>
      </c>
      <c r="C12" t="e">
        <f>#REF!</f>
        <v>#REF!</v>
      </c>
      <c r="D12" t="e">
        <f>#REF!</f>
        <v>#REF!</v>
      </c>
      <c r="E12" t="e">
        <f>#REF!</f>
        <v>#REF!</v>
      </c>
      <c r="F12" t="e">
        <f>#REF!</f>
        <v>#REF!</v>
      </c>
      <c r="G12" t="e">
        <f>#REF!</f>
        <v>#REF!</v>
      </c>
      <c r="H12" t="e">
        <f>#REF!</f>
        <v>#REF!</v>
      </c>
      <c r="I12" t="e">
        <f>#REF!</f>
        <v>#REF!</v>
      </c>
      <c r="J12" t="e">
        <f>#REF!</f>
        <v>#REF!</v>
      </c>
      <c r="K12" t="e">
        <f>#REF!</f>
        <v>#REF!</v>
      </c>
      <c r="L12" t="e">
        <f>#REF!</f>
        <v>#REF!</v>
      </c>
      <c r="M12" s="5" t="e">
        <f>MAX(A12:L12)-MIN(A12:L12)</f>
        <v>#REF!</v>
      </c>
      <c r="N12" s="6" t="e">
        <f>AVERAGE(A12:L12)</f>
        <v>#REF!</v>
      </c>
    </row>
    <row r="13" spans="1:14" x14ac:dyDescent="0.35">
      <c r="A13" t="e">
        <f>#REF!</f>
        <v>#REF!</v>
      </c>
      <c r="B13" t="e">
        <f>#REF!</f>
        <v>#REF!</v>
      </c>
      <c r="C13" t="e">
        <f>#REF!</f>
        <v>#REF!</v>
      </c>
      <c r="D13" t="e">
        <f>#REF!</f>
        <v>#REF!</v>
      </c>
      <c r="E13" t="e">
        <f>#REF!</f>
        <v>#REF!</v>
      </c>
      <c r="F13" t="e">
        <f>#REF!</f>
        <v>#REF!</v>
      </c>
      <c r="G13" t="e">
        <f>#REF!</f>
        <v>#REF!</v>
      </c>
      <c r="H13" t="e">
        <f>#REF!</f>
        <v>#REF!</v>
      </c>
      <c r="I13" t="e">
        <f>#REF!</f>
        <v>#REF!</v>
      </c>
      <c r="J13" t="e">
        <f>#REF!</f>
        <v>#REF!</v>
      </c>
      <c r="K13" t="e">
        <f>#REF!</f>
        <v>#REF!</v>
      </c>
      <c r="L13" t="e">
        <f>#REF!</f>
        <v>#REF!</v>
      </c>
      <c r="M13" s="5" t="e">
        <f>MAX(A13:L13)-MIN(A13:L13)</f>
        <v>#REF!</v>
      </c>
      <c r="N13" s="6" t="e">
        <f>AVERAGE(A13:L13)</f>
        <v>#REF!</v>
      </c>
    </row>
    <row r="14" spans="1:14" x14ac:dyDescent="0.35">
      <c r="A14" s="2" t="e">
        <f t="shared" ref="A14:L14" si="2">MAX(A11:A13)-MIN(A11:A13)</f>
        <v>#REF!</v>
      </c>
      <c r="B14" s="2" t="e">
        <f t="shared" si="2"/>
        <v>#REF!</v>
      </c>
      <c r="C14" s="2" t="e">
        <f t="shared" si="2"/>
        <v>#REF!</v>
      </c>
      <c r="D14" s="2" t="e">
        <f t="shared" si="2"/>
        <v>#REF!</v>
      </c>
      <c r="E14" s="2" t="e">
        <f t="shared" si="2"/>
        <v>#REF!</v>
      </c>
      <c r="F14" s="2" t="e">
        <f t="shared" si="2"/>
        <v>#REF!</v>
      </c>
      <c r="G14" s="2" t="e">
        <f t="shared" si="2"/>
        <v>#REF!</v>
      </c>
      <c r="H14" s="2" t="e">
        <f t="shared" si="2"/>
        <v>#REF!</v>
      </c>
      <c r="I14" s="2" t="e">
        <f t="shared" si="2"/>
        <v>#REF!</v>
      </c>
      <c r="J14" s="2" t="e">
        <f t="shared" si="2"/>
        <v>#REF!</v>
      </c>
      <c r="K14" s="2" t="e">
        <f t="shared" si="2"/>
        <v>#REF!</v>
      </c>
      <c r="L14" s="2" t="e">
        <f t="shared" si="2"/>
        <v>#REF!</v>
      </c>
      <c r="M14" s="2"/>
      <c r="N14" s="2"/>
    </row>
    <row r="15" spans="1:14" x14ac:dyDescent="0.35">
      <c r="A15" s="3" t="e">
        <f t="shared" ref="A15:L15" si="3">AVERAGE(A11:A13)</f>
        <v>#REF!</v>
      </c>
      <c r="B15" s="3" t="e">
        <f t="shared" si="3"/>
        <v>#REF!</v>
      </c>
      <c r="C15" s="3" t="e">
        <f t="shared" si="3"/>
        <v>#REF!</v>
      </c>
      <c r="D15" s="3" t="e">
        <f t="shared" si="3"/>
        <v>#REF!</v>
      </c>
      <c r="E15" s="3" t="e">
        <f t="shared" si="3"/>
        <v>#REF!</v>
      </c>
      <c r="F15" s="3" t="e">
        <f t="shared" si="3"/>
        <v>#REF!</v>
      </c>
      <c r="G15" s="3" t="e">
        <f t="shared" si="3"/>
        <v>#REF!</v>
      </c>
      <c r="H15" s="3" t="e">
        <f t="shared" si="3"/>
        <v>#REF!</v>
      </c>
      <c r="I15" s="3" t="e">
        <f t="shared" si="3"/>
        <v>#REF!</v>
      </c>
      <c r="J15" s="3" t="e">
        <f t="shared" si="3"/>
        <v>#REF!</v>
      </c>
      <c r="K15" s="3" t="e">
        <f t="shared" si="3"/>
        <v>#REF!</v>
      </c>
      <c r="L15" s="3" t="e">
        <f t="shared" si="3"/>
        <v>#REF!</v>
      </c>
      <c r="M15" s="2"/>
      <c r="N15" s="2"/>
    </row>
  </sheetData>
  <sheetProtection selectLockedCells="1" selectUnlockedCells="1"/>
  <phoneticPr fontId="13" type="noConversion"/>
  <pageMargins left="0.25" right="0.25" top="0.75" bottom="0.75" header="0.3" footer="0.3"/>
  <pageSetup paperSize="9" orientation="landscape" horizontalDpi="300" verticalDpi="300"/>
  <headerFooter scaleWithDoc="0" alignWithMargins="0">
    <oddHeader>&amp;C&amp;"Times New Roman,標準"&amp;12&amp;A</oddHeader>
    <oddFooter>&amp;C&amp;"Times New Roman,標準"&amp;12頁 &amp;P</oddFooter>
  </headerFooter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2-000000000000}">
  <dimension ref="A1"/>
  <sheetViews>
    <sheetView workbookViewId="0">
      <selection activeCell="N11" sqref="N11"/>
    </sheetView>
  </sheetViews>
  <sheetFormatPr defaultColWidth="9" defaultRowHeight="16.5" x14ac:dyDescent="0.35"/>
  <sheetData/>
  <phoneticPr fontId="13" type="noConversion"/>
  <pageMargins left="0.75" right="0.75" top="1" bottom="1" header="0.50902777777777797" footer="0.50902777777777797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2-000000000000}">
  <dimension ref="A1:F21"/>
  <sheetViews>
    <sheetView workbookViewId="0">
      <selection activeCell="J24" sqref="J24"/>
    </sheetView>
  </sheetViews>
  <sheetFormatPr defaultColWidth="9" defaultRowHeight="16.5" x14ac:dyDescent="0.35"/>
  <sheetData>
    <row r="1" spans="1:6" ht="22.5" x14ac:dyDescent="0.4">
      <c r="A1" s="1" t="s">
        <v>27</v>
      </c>
      <c r="B1" s="210" t="s">
        <v>25</v>
      </c>
      <c r="C1" s="210"/>
      <c r="D1" s="210"/>
      <c r="E1" s="210"/>
      <c r="F1" s="210"/>
    </row>
    <row r="2" spans="1:6" ht="18" x14ac:dyDescent="0.35">
      <c r="A2" s="1" t="s">
        <v>5</v>
      </c>
      <c r="B2">
        <v>0.86</v>
      </c>
      <c r="C2">
        <v>0.9</v>
      </c>
      <c r="D2">
        <v>0.95</v>
      </c>
      <c r="E2">
        <v>0.96</v>
      </c>
      <c r="F2">
        <v>0.97</v>
      </c>
    </row>
    <row r="3" spans="1:6" ht="18" x14ac:dyDescent="0.35">
      <c r="A3" s="1"/>
      <c r="B3">
        <v>0.87</v>
      </c>
      <c r="C3">
        <v>0.89</v>
      </c>
      <c r="D3">
        <v>0.95</v>
      </c>
      <c r="E3">
        <v>0.97</v>
      </c>
      <c r="F3">
        <v>0.96</v>
      </c>
    </row>
    <row r="4" spans="1:6" ht="18" x14ac:dyDescent="0.35">
      <c r="A4" s="1"/>
      <c r="B4">
        <v>0.85</v>
      </c>
      <c r="C4">
        <v>0.91</v>
      </c>
      <c r="D4">
        <v>0.94</v>
      </c>
      <c r="E4">
        <v>0.95</v>
      </c>
      <c r="F4">
        <v>0.96</v>
      </c>
    </row>
    <row r="5" spans="1:6" ht="18" x14ac:dyDescent="0.35">
      <c r="A5" s="1"/>
      <c r="B5">
        <v>0.86</v>
      </c>
      <c r="C5">
        <v>0.9</v>
      </c>
      <c r="D5">
        <v>0.95</v>
      </c>
      <c r="E5">
        <v>0.97</v>
      </c>
      <c r="F5">
        <v>0.95</v>
      </c>
    </row>
    <row r="6" spans="1:6" ht="18" hidden="1" x14ac:dyDescent="0.35">
      <c r="A6" s="1"/>
      <c r="B6">
        <v>0.87</v>
      </c>
      <c r="C6">
        <v>0.9</v>
      </c>
      <c r="D6">
        <v>0.94</v>
      </c>
      <c r="E6">
        <v>0.96</v>
      </c>
      <c r="F6">
        <v>0.96</v>
      </c>
    </row>
    <row r="7" spans="1:6" ht="18" x14ac:dyDescent="0.35">
      <c r="A7" s="1" t="s">
        <v>7</v>
      </c>
      <c r="B7">
        <v>0.86</v>
      </c>
      <c r="C7">
        <v>0.91</v>
      </c>
      <c r="D7">
        <v>0.95</v>
      </c>
      <c r="E7">
        <v>0.94</v>
      </c>
      <c r="F7">
        <v>0.9</v>
      </c>
    </row>
    <row r="8" spans="1:6" ht="18" x14ac:dyDescent="0.35">
      <c r="A8" s="1"/>
      <c r="B8">
        <v>0.86</v>
      </c>
      <c r="C8">
        <v>0.9</v>
      </c>
      <c r="D8">
        <v>0.94</v>
      </c>
      <c r="E8">
        <v>0.95</v>
      </c>
      <c r="F8">
        <v>0.9</v>
      </c>
    </row>
    <row r="9" spans="1:6" ht="18" x14ac:dyDescent="0.35">
      <c r="A9" s="1"/>
      <c r="B9">
        <v>0.87</v>
      </c>
      <c r="C9">
        <v>0.9</v>
      </c>
      <c r="D9">
        <v>0.94</v>
      </c>
      <c r="E9">
        <v>0.93</v>
      </c>
      <c r="F9">
        <v>0.88</v>
      </c>
    </row>
    <row r="10" spans="1:6" ht="18" x14ac:dyDescent="0.35">
      <c r="A10" s="1"/>
      <c r="B10">
        <v>0.86</v>
      </c>
      <c r="C10">
        <v>0.91</v>
      </c>
      <c r="D10">
        <v>0.95</v>
      </c>
      <c r="E10">
        <v>0.93</v>
      </c>
      <c r="F10">
        <v>0.9</v>
      </c>
    </row>
    <row r="11" spans="1:6" ht="18" hidden="1" x14ac:dyDescent="0.35">
      <c r="A11" s="1"/>
      <c r="B11">
        <v>0.87</v>
      </c>
      <c r="C11">
        <v>0.91</v>
      </c>
      <c r="D11">
        <v>0.95</v>
      </c>
      <c r="E11">
        <v>0.94</v>
      </c>
      <c r="F11">
        <v>0.9</v>
      </c>
    </row>
    <row r="12" spans="1:6" ht="18" x14ac:dyDescent="0.35">
      <c r="A12" s="1" t="s">
        <v>28</v>
      </c>
    </row>
    <row r="13" spans="1:6" ht="18" x14ac:dyDescent="0.35">
      <c r="A13" s="1" t="s">
        <v>5</v>
      </c>
      <c r="B13">
        <v>0.86</v>
      </c>
      <c r="C13">
        <v>0.9</v>
      </c>
      <c r="D13">
        <v>0.95</v>
      </c>
      <c r="E13">
        <v>0.95</v>
      </c>
      <c r="F13">
        <v>0.94</v>
      </c>
    </row>
    <row r="14" spans="1:6" ht="18" x14ac:dyDescent="0.35">
      <c r="A14" s="1"/>
      <c r="B14">
        <v>0.87</v>
      </c>
      <c r="C14">
        <v>0.9</v>
      </c>
      <c r="D14">
        <v>0.94</v>
      </c>
      <c r="E14">
        <v>0.96</v>
      </c>
      <c r="F14">
        <v>0.95</v>
      </c>
    </row>
    <row r="15" spans="1:6" ht="18" x14ac:dyDescent="0.35">
      <c r="A15" s="1"/>
      <c r="B15">
        <v>0.88</v>
      </c>
      <c r="C15">
        <v>0.91</v>
      </c>
      <c r="D15">
        <v>0.95</v>
      </c>
      <c r="E15">
        <v>0.96</v>
      </c>
      <c r="F15">
        <v>0.95</v>
      </c>
    </row>
    <row r="16" spans="1:6" ht="18" x14ac:dyDescent="0.35">
      <c r="A16" s="1"/>
      <c r="B16">
        <v>0.88</v>
      </c>
      <c r="C16">
        <v>0.9</v>
      </c>
      <c r="D16">
        <v>0.96</v>
      </c>
      <c r="E16">
        <v>0.96</v>
      </c>
      <c r="F16">
        <v>0.95</v>
      </c>
    </row>
    <row r="17" spans="1:6" ht="18" hidden="1" x14ac:dyDescent="0.35">
      <c r="A17" s="1"/>
    </row>
    <row r="18" spans="1:6" ht="18" x14ac:dyDescent="0.35">
      <c r="A18" s="1" t="s">
        <v>7</v>
      </c>
      <c r="B18">
        <v>0.85</v>
      </c>
      <c r="C18">
        <v>0.91</v>
      </c>
      <c r="D18">
        <v>0.95</v>
      </c>
      <c r="E18">
        <v>0.95</v>
      </c>
      <c r="F18">
        <v>0.91</v>
      </c>
    </row>
    <row r="19" spans="1:6" ht="18" x14ac:dyDescent="0.35">
      <c r="A19" s="1"/>
      <c r="B19">
        <v>0.86</v>
      </c>
      <c r="C19">
        <v>0.9</v>
      </c>
      <c r="D19">
        <v>0.95</v>
      </c>
      <c r="E19">
        <v>0.92</v>
      </c>
      <c r="F19">
        <v>0.89</v>
      </c>
    </row>
    <row r="20" spans="1:6" ht="18" x14ac:dyDescent="0.35">
      <c r="A20" s="1"/>
      <c r="B20">
        <v>0.85</v>
      </c>
      <c r="C20">
        <v>0.9</v>
      </c>
      <c r="D20">
        <v>0.94</v>
      </c>
      <c r="E20">
        <v>0.94</v>
      </c>
      <c r="F20">
        <v>0.89</v>
      </c>
    </row>
    <row r="21" spans="1:6" x14ac:dyDescent="0.35">
      <c r="B21">
        <v>0.87</v>
      </c>
      <c r="C21">
        <v>0.91</v>
      </c>
      <c r="D21">
        <v>0.95</v>
      </c>
      <c r="E21">
        <v>0.95</v>
      </c>
      <c r="F21">
        <v>0.91</v>
      </c>
    </row>
  </sheetData>
  <mergeCells count="1">
    <mergeCell ref="B1:F1"/>
  </mergeCells>
  <phoneticPr fontId="13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149</vt:i4>
      </vt:variant>
      <vt:variant>
        <vt:lpstr>具名範圍</vt:lpstr>
      </vt:variant>
      <vt:variant>
        <vt:i4>76</vt:i4>
      </vt:variant>
    </vt:vector>
  </HeadingPairs>
  <TitlesOfParts>
    <vt:vector size="225" baseType="lpstr">
      <vt:lpstr>0831.</vt:lpstr>
      <vt:lpstr>0828.</vt:lpstr>
      <vt:lpstr>0827.</vt:lpstr>
      <vt:lpstr>0826.</vt:lpstr>
      <vt:lpstr>0825.</vt:lpstr>
      <vt:lpstr>0824.</vt:lpstr>
      <vt:lpstr>0821.</vt:lpstr>
      <vt:lpstr>0820.</vt:lpstr>
      <vt:lpstr>0819.</vt:lpstr>
      <vt:lpstr>0818.</vt:lpstr>
      <vt:lpstr>0817.</vt:lpstr>
      <vt:lpstr>0814.</vt:lpstr>
      <vt:lpstr>0813.</vt:lpstr>
      <vt:lpstr>0812.</vt:lpstr>
      <vt:lpstr>0811.</vt:lpstr>
      <vt:lpstr>0810.</vt:lpstr>
      <vt:lpstr>0807.</vt:lpstr>
      <vt:lpstr>0806.</vt:lpstr>
      <vt:lpstr>0805-2</vt:lpstr>
      <vt:lpstr>0805-1</vt:lpstr>
      <vt:lpstr>0805.</vt:lpstr>
      <vt:lpstr>0804.</vt:lpstr>
      <vt:lpstr>0803.</vt:lpstr>
      <vt:lpstr>0731.</vt:lpstr>
      <vt:lpstr>0730.</vt:lpstr>
      <vt:lpstr>0729.</vt:lpstr>
      <vt:lpstr>0728.</vt:lpstr>
      <vt:lpstr>0727.</vt:lpstr>
      <vt:lpstr>0724.</vt:lpstr>
      <vt:lpstr>0723.</vt:lpstr>
      <vt:lpstr>0722.</vt:lpstr>
      <vt:lpstr>0721.</vt:lpstr>
      <vt:lpstr>0720.</vt:lpstr>
      <vt:lpstr>0717</vt:lpstr>
      <vt:lpstr>0716</vt:lpstr>
      <vt:lpstr>0715-2</vt:lpstr>
      <vt:lpstr>0715.-1</vt:lpstr>
      <vt:lpstr>0714.</vt:lpstr>
      <vt:lpstr>0713-2</vt:lpstr>
      <vt:lpstr>0713-1</vt:lpstr>
      <vt:lpstr>0713.</vt:lpstr>
      <vt:lpstr>0710.</vt:lpstr>
      <vt:lpstr>0709.</vt:lpstr>
      <vt:lpstr>0708.</vt:lpstr>
      <vt:lpstr>0707.</vt:lpstr>
      <vt:lpstr>0706.</vt:lpstr>
      <vt:lpstr>0703.</vt:lpstr>
      <vt:lpstr>0702.</vt:lpstr>
      <vt:lpstr>0701.</vt:lpstr>
      <vt:lpstr>0630.</vt:lpstr>
      <vt:lpstr>0629.</vt:lpstr>
      <vt:lpstr>0626.</vt:lpstr>
      <vt:lpstr>0625.</vt:lpstr>
      <vt:lpstr>0624.</vt:lpstr>
      <vt:lpstr>0623.</vt:lpstr>
      <vt:lpstr>0622.</vt:lpstr>
      <vt:lpstr>0618.</vt:lpstr>
      <vt:lpstr>0617.</vt:lpstr>
      <vt:lpstr>0616.</vt:lpstr>
      <vt:lpstr>0615.</vt:lpstr>
      <vt:lpstr>0612.</vt:lpstr>
      <vt:lpstr>0611.</vt:lpstr>
      <vt:lpstr>0610.</vt:lpstr>
      <vt:lpstr>0609</vt:lpstr>
      <vt:lpstr>0609-1</vt:lpstr>
      <vt:lpstr>0608</vt:lpstr>
      <vt:lpstr>0605.</vt:lpstr>
      <vt:lpstr>0604.</vt:lpstr>
      <vt:lpstr>0603.</vt:lpstr>
      <vt:lpstr>0602</vt:lpstr>
      <vt:lpstr>0601</vt:lpstr>
      <vt:lpstr>0529.</vt:lpstr>
      <vt:lpstr>0528.</vt:lpstr>
      <vt:lpstr>0527.</vt:lpstr>
      <vt:lpstr>0526.</vt:lpstr>
      <vt:lpstr>0525.</vt:lpstr>
      <vt:lpstr>PD-3-581-06B </vt:lpstr>
      <vt:lpstr>0413.</vt:lpstr>
      <vt:lpstr>0411.</vt:lpstr>
      <vt:lpstr>0410.</vt:lpstr>
      <vt:lpstr>0409.</vt:lpstr>
      <vt:lpstr>0408.</vt:lpstr>
      <vt:lpstr>0407.</vt:lpstr>
      <vt:lpstr>0402.</vt:lpstr>
      <vt:lpstr>0401.</vt:lpstr>
      <vt:lpstr>0331.</vt:lpstr>
      <vt:lpstr>0330.</vt:lpstr>
      <vt:lpstr>0327.</vt:lpstr>
      <vt:lpstr>0326.</vt:lpstr>
      <vt:lpstr>0325.</vt:lpstr>
      <vt:lpstr>0324.</vt:lpstr>
      <vt:lpstr>0323.</vt:lpstr>
      <vt:lpstr>0320.</vt:lpstr>
      <vt:lpstr>0319.</vt:lpstr>
      <vt:lpstr>0318.</vt:lpstr>
      <vt:lpstr>0317.  </vt:lpstr>
      <vt:lpstr>0316 </vt:lpstr>
      <vt:lpstr>0313-1</vt:lpstr>
      <vt:lpstr>0313.</vt:lpstr>
      <vt:lpstr>0312-1</vt:lpstr>
      <vt:lpstr>0312.</vt:lpstr>
      <vt:lpstr>0311.</vt:lpstr>
      <vt:lpstr>0310.</vt:lpstr>
      <vt:lpstr>0309.</vt:lpstr>
      <vt:lpstr>0306.</vt:lpstr>
      <vt:lpstr>0305.</vt:lpstr>
      <vt:lpstr>0304.</vt:lpstr>
      <vt:lpstr>0303.</vt:lpstr>
      <vt:lpstr>0302.</vt:lpstr>
      <vt:lpstr>0227.</vt:lpstr>
      <vt:lpstr>0226.</vt:lpstr>
      <vt:lpstr>0225.</vt:lpstr>
      <vt:lpstr>0224.</vt:lpstr>
      <vt:lpstr>0223.</vt:lpstr>
      <vt:lpstr>0213.</vt:lpstr>
      <vt:lpstr>0212.</vt:lpstr>
      <vt:lpstr>0211.</vt:lpstr>
      <vt:lpstr>0210.</vt:lpstr>
      <vt:lpstr>0209.</vt:lpstr>
      <vt:lpstr>0206.</vt:lpstr>
      <vt:lpstr>0205.</vt:lpstr>
      <vt:lpstr>0204.</vt:lpstr>
      <vt:lpstr>0203.</vt:lpstr>
      <vt:lpstr>0202.</vt:lpstr>
      <vt:lpstr>0130.</vt:lpstr>
      <vt:lpstr>0129.</vt:lpstr>
      <vt:lpstr>0128.</vt:lpstr>
      <vt:lpstr>0127.</vt:lpstr>
      <vt:lpstr>0126.</vt:lpstr>
      <vt:lpstr>0123.</vt:lpstr>
      <vt:lpstr>0122.</vt:lpstr>
      <vt:lpstr>0121.</vt:lpstr>
      <vt:lpstr>0120.</vt:lpstr>
      <vt:lpstr>0119.</vt:lpstr>
      <vt:lpstr>0116.</vt:lpstr>
      <vt:lpstr>0115.</vt:lpstr>
      <vt:lpstr>0114.</vt:lpstr>
      <vt:lpstr>0113.</vt:lpstr>
      <vt:lpstr>0112.</vt:lpstr>
      <vt:lpstr>0109.</vt:lpstr>
      <vt:lpstr>0108.</vt:lpstr>
      <vt:lpstr>0107.</vt:lpstr>
      <vt:lpstr>0106.</vt:lpstr>
      <vt:lpstr>0105.</vt:lpstr>
      <vt:lpstr>0102.</vt:lpstr>
      <vt:lpstr>2(B)</vt:lpstr>
      <vt:lpstr>工作表3</vt:lpstr>
      <vt:lpstr>Sheet1</vt:lpstr>
      <vt:lpstr>Sheet3</vt:lpstr>
      <vt:lpstr>'0525.'!Print_Area</vt:lpstr>
      <vt:lpstr>'0526.'!Print_Area</vt:lpstr>
      <vt:lpstr>'0527.'!Print_Area</vt:lpstr>
      <vt:lpstr>'0528.'!Print_Area</vt:lpstr>
      <vt:lpstr>'0529.'!Print_Area</vt:lpstr>
      <vt:lpstr>'0601'!Print_Area</vt:lpstr>
      <vt:lpstr>'0602'!Print_Area</vt:lpstr>
      <vt:lpstr>'0603.'!Print_Area</vt:lpstr>
      <vt:lpstr>'0604.'!Print_Area</vt:lpstr>
      <vt:lpstr>'0605.'!Print_Area</vt:lpstr>
      <vt:lpstr>'0608'!Print_Area</vt:lpstr>
      <vt:lpstr>'0609'!Print_Area</vt:lpstr>
      <vt:lpstr>'0609-1'!Print_Area</vt:lpstr>
      <vt:lpstr>'0610.'!Print_Area</vt:lpstr>
      <vt:lpstr>'0611.'!Print_Area</vt:lpstr>
      <vt:lpstr>'0612.'!Print_Area</vt:lpstr>
      <vt:lpstr>'0615.'!Print_Area</vt:lpstr>
      <vt:lpstr>'0616.'!Print_Area</vt:lpstr>
      <vt:lpstr>'0617.'!Print_Area</vt:lpstr>
      <vt:lpstr>'0618.'!Print_Area</vt:lpstr>
      <vt:lpstr>'0622.'!Print_Area</vt:lpstr>
      <vt:lpstr>'0623.'!Print_Area</vt:lpstr>
      <vt:lpstr>'0624.'!Print_Area</vt:lpstr>
      <vt:lpstr>'0625.'!Print_Area</vt:lpstr>
      <vt:lpstr>'0626.'!Print_Area</vt:lpstr>
      <vt:lpstr>'0629.'!Print_Area</vt:lpstr>
      <vt:lpstr>'0630.'!Print_Area</vt:lpstr>
      <vt:lpstr>'0701.'!Print_Area</vt:lpstr>
      <vt:lpstr>'0702.'!Print_Area</vt:lpstr>
      <vt:lpstr>'0703.'!Print_Area</vt:lpstr>
      <vt:lpstr>'0706.'!Print_Area</vt:lpstr>
      <vt:lpstr>'0707.'!Print_Area</vt:lpstr>
      <vt:lpstr>'0708.'!Print_Area</vt:lpstr>
      <vt:lpstr>'0709.'!Print_Area</vt:lpstr>
      <vt:lpstr>'0710.'!Print_Area</vt:lpstr>
      <vt:lpstr>'0713.'!Print_Area</vt:lpstr>
      <vt:lpstr>'0713-1'!Print_Area</vt:lpstr>
      <vt:lpstr>'0713-2'!Print_Area</vt:lpstr>
      <vt:lpstr>'0714.'!Print_Area</vt:lpstr>
      <vt:lpstr>'0715.-1'!Print_Area</vt:lpstr>
      <vt:lpstr>'0715-2'!Print_Area</vt:lpstr>
      <vt:lpstr>'0716'!Print_Area</vt:lpstr>
      <vt:lpstr>'0720.'!Print_Area</vt:lpstr>
      <vt:lpstr>'0721.'!Print_Area</vt:lpstr>
      <vt:lpstr>'0722.'!Print_Area</vt:lpstr>
      <vt:lpstr>'0723.'!Print_Area</vt:lpstr>
      <vt:lpstr>'0724.'!Print_Area</vt:lpstr>
      <vt:lpstr>'0727.'!Print_Area</vt:lpstr>
      <vt:lpstr>'0728.'!Print_Area</vt:lpstr>
      <vt:lpstr>'0729.'!Print_Area</vt:lpstr>
      <vt:lpstr>'0730.'!Print_Area</vt:lpstr>
      <vt:lpstr>'0731.'!Print_Area</vt:lpstr>
      <vt:lpstr>'0803.'!Print_Area</vt:lpstr>
      <vt:lpstr>'0804.'!Print_Area</vt:lpstr>
      <vt:lpstr>'0805.'!Print_Area</vt:lpstr>
      <vt:lpstr>'0805-1'!Print_Area</vt:lpstr>
      <vt:lpstr>'0805-2'!Print_Area</vt:lpstr>
      <vt:lpstr>'0806.'!Print_Area</vt:lpstr>
      <vt:lpstr>'0807.'!Print_Area</vt:lpstr>
      <vt:lpstr>'0810.'!Print_Area</vt:lpstr>
      <vt:lpstr>'0811.'!Print_Area</vt:lpstr>
      <vt:lpstr>'0812.'!Print_Area</vt:lpstr>
      <vt:lpstr>'0813.'!Print_Area</vt:lpstr>
      <vt:lpstr>'0814.'!Print_Area</vt:lpstr>
      <vt:lpstr>'0817.'!Print_Area</vt:lpstr>
      <vt:lpstr>'0818.'!Print_Area</vt:lpstr>
      <vt:lpstr>'0819.'!Print_Area</vt:lpstr>
      <vt:lpstr>'0820.'!Print_Area</vt:lpstr>
      <vt:lpstr>'0821.'!Print_Area</vt:lpstr>
      <vt:lpstr>'0824.'!Print_Area</vt:lpstr>
      <vt:lpstr>'0825.'!Print_Area</vt:lpstr>
      <vt:lpstr>'0826.'!Print_Area</vt:lpstr>
      <vt:lpstr>'0827.'!Print_Area</vt:lpstr>
      <vt:lpstr>'0828.'!Print_Area</vt:lpstr>
      <vt:lpstr>'0831.'!Print_Area</vt:lpstr>
      <vt:lpstr>'PD-3-581-06B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郭建志</dc:creator>
  <cp:lastModifiedBy>劉思妤</cp:lastModifiedBy>
  <cp:revision>1</cp:revision>
  <cp:lastPrinted>2026-04-30T04:28:21Z</cp:lastPrinted>
  <dcterms:created xsi:type="dcterms:W3CDTF">2014-04-23T08:21:00Z</dcterms:created>
  <dcterms:modified xsi:type="dcterms:W3CDTF">2026-08-17T01:48:55Z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