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.Disk (D)\Master\1.2\Data Visualization\Homework 1\"/>
    </mc:Choice>
  </mc:AlternateContent>
  <xr:revisionPtr revIDLastSave="0" documentId="13_ncr:1_{4BC8064B-8626-4F10-AF22-3FF3C005CDBB}" xr6:coauthVersionLast="47" xr6:coauthVersionMax="47" xr10:uidLastSave="{00000000-0000-0000-0000-000000000000}"/>
  <bookViews>
    <workbookView xWindow="-108" yWindow="-108" windowWidth="23256" windowHeight="12576" activeTab="3" xr2:uid="{9D8CAEE7-8D08-4765-A4DA-D3063CD42A24}"/>
  </bookViews>
  <sheets>
    <sheet name="DATA" sheetId="2" r:id="rId1"/>
    <sheet name="Pivot South America" sheetId="7" r:id="rId2"/>
    <sheet name="Pivot Poultry SA" sheetId="9" r:id="rId3"/>
    <sheet name="Dashboard" sheetId="8" r:id="rId4"/>
    <sheet name="Comments" sheetId="10" r:id="rId5"/>
  </sheets>
  <definedNames>
    <definedName name="ExternalData_1" localSheetId="0" hidden="1">DATA!$A$1:$E$1431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" l="1"/>
  <c r="E1432" i="2"/>
  <c r="D1432" i="2"/>
  <c r="I25" i="2"/>
  <c r="J25" i="2" s="1"/>
  <c r="H25" i="2"/>
  <c r="I24" i="2"/>
  <c r="H24" i="2"/>
  <c r="I23" i="2"/>
  <c r="H23" i="2"/>
  <c r="I22" i="2"/>
  <c r="H22" i="2"/>
  <c r="I21" i="2"/>
  <c r="J21" i="2" s="1"/>
  <c r="H21" i="2"/>
  <c r="I20" i="2"/>
  <c r="J20" i="2" s="1"/>
  <c r="H20" i="2"/>
  <c r="I19" i="2"/>
  <c r="J19" i="2" s="1"/>
  <c r="H19" i="2"/>
  <c r="I18" i="2"/>
  <c r="H18" i="2"/>
  <c r="J18" i="2" s="1"/>
  <c r="I17" i="2"/>
  <c r="J17" i="2" s="1"/>
  <c r="H17" i="2"/>
  <c r="I16" i="2"/>
  <c r="H16" i="2"/>
  <c r="I15" i="2"/>
  <c r="H15" i="2"/>
  <c r="N14" i="2"/>
  <c r="I9" i="2"/>
  <c r="J9" i="2" s="1"/>
  <c r="H9" i="2"/>
  <c r="I8" i="2"/>
  <c r="J8" i="2" s="1"/>
  <c r="H8" i="2"/>
  <c r="I7" i="2"/>
  <c r="H7" i="2"/>
  <c r="I6" i="2"/>
  <c r="J6" i="2" s="1"/>
  <c r="H6" i="2"/>
  <c r="I5" i="2"/>
  <c r="J5" i="2" s="1"/>
  <c r="H5" i="2"/>
  <c r="I4" i="2"/>
  <c r="H4" i="2"/>
  <c r="J4" i="2" s="1"/>
  <c r="I3" i="2"/>
  <c r="I11" i="2" s="1"/>
  <c r="I10" i="2" s="1"/>
  <c r="H3" i="2"/>
  <c r="H11" i="2" s="1"/>
  <c r="H10" i="2" s="1"/>
  <c r="J23" i="2" l="1"/>
  <c r="J24" i="2"/>
  <c r="H27" i="2"/>
  <c r="J7" i="2"/>
  <c r="I26" i="2"/>
  <c r="J22" i="2"/>
  <c r="J3" i="2"/>
  <c r="I27" i="2"/>
  <c r="H26" i="2"/>
  <c r="J15" i="2"/>
  <c r="J27" i="2" s="1"/>
  <c r="J1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B79A76-A397-493A-AFD1-C89D1F335ECA}" keepAlive="1" name="Query - Food Consumption" description="Connection to the 'Food Consumption' query in the workbook." type="5" refreshedVersion="8" background="1" saveData="1">
    <dbPr connection="Provider=Microsoft.Mashup.OleDb.1;Data Source=$Workbook$;Location=&quot;Food Consumption&quot;;Extended Properties=&quot;&quot;" command="SELECT * FROM [Food Consumption]"/>
  </connection>
</connections>
</file>

<file path=xl/sharedStrings.xml><?xml version="1.0" encoding="utf-8"?>
<sst xmlns="http://schemas.openxmlformats.org/spreadsheetml/2006/main" count="4437" uniqueCount="187">
  <si>
    <t>country</t>
  </si>
  <si>
    <t>food_category</t>
  </si>
  <si>
    <t>consumption</t>
  </si>
  <si>
    <t>co2_emmission</t>
  </si>
  <si>
    <t>Argentina</t>
  </si>
  <si>
    <t>Pork</t>
  </si>
  <si>
    <t>Poultry</t>
  </si>
  <si>
    <t>Beef</t>
  </si>
  <si>
    <t>Lamb &amp; Goat</t>
  </si>
  <si>
    <t>Fish</t>
  </si>
  <si>
    <t>Eggs</t>
  </si>
  <si>
    <t>Milk - inc. cheese</t>
  </si>
  <si>
    <t>Wheat and Wheat Products</t>
  </si>
  <si>
    <t>Rice</t>
  </si>
  <si>
    <t>Soybeans</t>
  </si>
  <si>
    <t>Nuts inc. Peanut Butter</t>
  </si>
  <si>
    <t>Australia</t>
  </si>
  <si>
    <t>Albania</t>
  </si>
  <si>
    <t>Iceland</t>
  </si>
  <si>
    <t>New Zealand</t>
  </si>
  <si>
    <t>USA</t>
  </si>
  <si>
    <t>Uruguay</t>
  </si>
  <si>
    <t>Luxembourg</t>
  </si>
  <si>
    <t>Brazil</t>
  </si>
  <si>
    <t>Kazakhstan</t>
  </si>
  <si>
    <t>Sweden</t>
  </si>
  <si>
    <t>Bermuda</t>
  </si>
  <si>
    <t>Denmark</t>
  </si>
  <si>
    <t>Finland</t>
  </si>
  <si>
    <t>Ireland</t>
  </si>
  <si>
    <t>Greece</t>
  </si>
  <si>
    <t>France</t>
  </si>
  <si>
    <t>Canada</t>
  </si>
  <si>
    <t>Norway</t>
  </si>
  <si>
    <t>Hong Kong SAR. China</t>
  </si>
  <si>
    <t>French Polynesia</t>
  </si>
  <si>
    <t>Israel</t>
  </si>
  <si>
    <t>Switzerland</t>
  </si>
  <si>
    <t>Netherlands</t>
  </si>
  <si>
    <t>Kuwait</t>
  </si>
  <si>
    <t>United Kingdom</t>
  </si>
  <si>
    <t>Austria</t>
  </si>
  <si>
    <t>Oman</t>
  </si>
  <si>
    <t>Italy</t>
  </si>
  <si>
    <t>Bahamas</t>
  </si>
  <si>
    <t>Portugal</t>
  </si>
  <si>
    <t>Malta</t>
  </si>
  <si>
    <t>Armenia</t>
  </si>
  <si>
    <t>Slovenia</t>
  </si>
  <si>
    <t>Chile</t>
  </si>
  <si>
    <t>Venezuela</t>
  </si>
  <si>
    <t>Belgium</t>
  </si>
  <si>
    <t>Germany</t>
  </si>
  <si>
    <t>Russia</t>
  </si>
  <si>
    <t>Croatia</t>
  </si>
  <si>
    <t>Belarus</t>
  </si>
  <si>
    <t>Spain</t>
  </si>
  <si>
    <t>Paraguay</t>
  </si>
  <si>
    <t>New Caledonia</t>
  </si>
  <si>
    <t>South Africa</t>
  </si>
  <si>
    <t>Barbados</t>
  </si>
  <si>
    <t>Lithuania</t>
  </si>
  <si>
    <t>Turkey</t>
  </si>
  <si>
    <t>Estonia</t>
  </si>
  <si>
    <t>Mexico</t>
  </si>
  <si>
    <t>Costa Rica</t>
  </si>
  <si>
    <t>Bolivia</t>
  </si>
  <si>
    <t>Ecuador</t>
  </si>
  <si>
    <t>Panama</t>
  </si>
  <si>
    <t>Czech Republic</t>
  </si>
  <si>
    <t>Romania</t>
  </si>
  <si>
    <t>Colombia</t>
  </si>
  <si>
    <t>Maldives</t>
  </si>
  <si>
    <t>Cyprus</t>
  </si>
  <si>
    <t>Serbia</t>
  </si>
  <si>
    <t>United Arab Emirates</t>
  </si>
  <si>
    <t>Algeria</t>
  </si>
  <si>
    <t>Ukraine</t>
  </si>
  <si>
    <t>Pakistan</t>
  </si>
  <si>
    <t>Swaziland</t>
  </si>
  <si>
    <t>Latvia</t>
  </si>
  <si>
    <t>Bosnia and Herzegovina</t>
  </si>
  <si>
    <t>Fiji</t>
  </si>
  <si>
    <t>South Korea</t>
  </si>
  <si>
    <t>Poland</t>
  </si>
  <si>
    <t>Saudi Arabia</t>
  </si>
  <si>
    <t>Botswana</t>
  </si>
  <si>
    <t>Macedonia</t>
  </si>
  <si>
    <t>Hungary</t>
  </si>
  <si>
    <t>Trinidad and Tobago</t>
  </si>
  <si>
    <t>Tunisia</t>
  </si>
  <si>
    <t>Egypt</t>
  </si>
  <si>
    <t>Mauritius</t>
  </si>
  <si>
    <t>Bulgaria</t>
  </si>
  <si>
    <t>Morocco</t>
  </si>
  <si>
    <t>Slovakia</t>
  </si>
  <si>
    <t>Niger</t>
  </si>
  <si>
    <t>Kenya</t>
  </si>
  <si>
    <t>Jordan</t>
  </si>
  <si>
    <t>Japan</t>
  </si>
  <si>
    <t>Georgia</t>
  </si>
  <si>
    <t>Grenada</t>
  </si>
  <si>
    <t>El Salvador</t>
  </si>
  <si>
    <t>Cuba</t>
  </si>
  <si>
    <t>China</t>
  </si>
  <si>
    <t>Honduras</t>
  </si>
  <si>
    <t>Taiwan. ROC</t>
  </si>
  <si>
    <t>Angola</t>
  </si>
  <si>
    <t>Jamaica</t>
  </si>
  <si>
    <t>Namibia</t>
  </si>
  <si>
    <t>Belize</t>
  </si>
  <si>
    <t>Malaysia</t>
  </si>
  <si>
    <t>Zimbabwe</t>
  </si>
  <si>
    <t>Guatemala</t>
  </si>
  <si>
    <t>Uganda</t>
  </si>
  <si>
    <t>Nepal</t>
  </si>
  <si>
    <t>Iran</t>
  </si>
  <si>
    <t>Tanzania</t>
  </si>
  <si>
    <t>Senegal</t>
  </si>
  <si>
    <t>Peru</t>
  </si>
  <si>
    <t>Nicaragua</t>
  </si>
  <si>
    <t>Vietnam</t>
  </si>
  <si>
    <t>Ethiopia</t>
  </si>
  <si>
    <t>Myanmar</t>
  </si>
  <si>
    <t>Congo</t>
  </si>
  <si>
    <t>Zambia</t>
  </si>
  <si>
    <t>Cameroon</t>
  </si>
  <si>
    <t>Madagascar</t>
  </si>
  <si>
    <t>Malawi</t>
  </si>
  <si>
    <t>Guinea</t>
  </si>
  <si>
    <t>Nigeria</t>
  </si>
  <si>
    <t>Rwanda</t>
  </si>
  <si>
    <t>Philippines</t>
  </si>
  <si>
    <t>Ghana</t>
  </si>
  <si>
    <t>Togo</t>
  </si>
  <si>
    <t>Gambia</t>
  </si>
  <si>
    <t>India</t>
  </si>
  <si>
    <t>Thailand</t>
  </si>
  <si>
    <t>Mozambique</t>
  </si>
  <si>
    <t>Cambodia</t>
  </si>
  <si>
    <t>Sierra Leone</t>
  </si>
  <si>
    <t>Sri Lanka</t>
  </si>
  <si>
    <t>Indonesia</t>
  </si>
  <si>
    <t>Liberia</t>
  </si>
  <si>
    <t>Bangladesh</t>
  </si>
  <si>
    <t>Row Labels</t>
  </si>
  <si>
    <t>Grand Total</t>
  </si>
  <si>
    <t>Column Labels</t>
  </si>
  <si>
    <t>Sum of consumption</t>
  </si>
  <si>
    <t>Total Sum of consumption</t>
  </si>
  <si>
    <t>Total Sum of co2_emmission</t>
  </si>
  <si>
    <t>Sum of co2_emmission</t>
  </si>
  <si>
    <t>Wheat &amp; Wheat Products</t>
  </si>
  <si>
    <t>Nuts – including Peanut Butter</t>
  </si>
  <si>
    <t>Lamb and goat</t>
  </si>
  <si>
    <t>Milk - including cheese</t>
  </si>
  <si>
    <t>Europe</t>
  </si>
  <si>
    <t>Africa</t>
  </si>
  <si>
    <t>South America</t>
  </si>
  <si>
    <t>Asia</t>
  </si>
  <si>
    <t>Australia (Oceania)</t>
  </si>
  <si>
    <t>North America</t>
  </si>
  <si>
    <t>Oceania</t>
  </si>
  <si>
    <t>Continent</t>
  </si>
  <si>
    <t>Consumption</t>
  </si>
  <si>
    <t>CO_2 Emmission</t>
  </si>
  <si>
    <t>CO2/Consumption Index</t>
  </si>
  <si>
    <t>Total</t>
  </si>
  <si>
    <t>Average</t>
  </si>
  <si>
    <t>N/A</t>
  </si>
  <si>
    <t>Type of Food</t>
  </si>
  <si>
    <t>CO2/person/year</t>
  </si>
  <si>
    <t>Info from https://www.nu3.de</t>
  </si>
  <si>
    <t>Calculated</t>
  </si>
  <si>
    <t>Country</t>
  </si>
  <si>
    <t>Total Consumption</t>
  </si>
  <si>
    <t>Total co2_emmission</t>
  </si>
  <si>
    <t>Հրանտ Ղարագյոզյան, ՏԳԲ 1-ին կուրս</t>
  </si>
  <si>
    <t>Table 1</t>
  </si>
  <si>
    <t>Table 2</t>
  </si>
  <si>
    <t>Table 3</t>
  </si>
  <si>
    <t>Շնորհակալություն</t>
  </si>
  <si>
    <r>
      <t xml:space="preserve">Վիզուալիզացիայի համար հաշվարկվել է նաև </t>
    </r>
    <r>
      <rPr>
        <b/>
        <sz val="12"/>
        <color theme="1"/>
        <rFont val="Sylfaen"/>
        <family val="1"/>
        <charset val="204"/>
      </rPr>
      <t>նոր ցուցանիշ</t>
    </r>
    <r>
      <rPr>
        <sz val="12"/>
        <color theme="1"/>
        <rFont val="Sylfaen"/>
        <family val="1"/>
        <charset val="204"/>
      </rPr>
      <t>՝ CO2/Consumption ինդեքսը ըստ մայրցամաքների, և դրանց միջինը (</t>
    </r>
    <r>
      <rPr>
        <b/>
        <sz val="12"/>
        <color theme="1"/>
        <rFont val="Sylfaen"/>
        <family val="1"/>
        <charset val="204"/>
      </rPr>
      <t>Տես՝ DATA sheet, աղյուսակ 1</t>
    </r>
    <r>
      <rPr>
        <sz val="12"/>
        <color theme="1"/>
        <rFont val="Sylfaen"/>
        <family val="1"/>
        <charset val="204"/>
      </rPr>
      <t>)։ Այդ ինդեքսն իրենից ներկայացնում է CO2 emmission և Consumption ցուցանիշների հարաբերակցություն։ Այն ցույց է տալիս, թե 1 միավոր միջինացված սննդամթերքի (անկախ տեսակից) օգտագործումը քանի անգամ է ավելացնում ածխաթթու գազի արտանետումը։ Օրինակ, 100 կգ միջինացված սննդամթերք օգտագործելիս ածխաթթու գազի արտանետումը կկազմի 314 կգ մեկ մարդու համար մեկ տարում։ "</t>
    </r>
    <r>
      <rPr>
        <b/>
        <sz val="12"/>
        <color theme="1"/>
        <rFont val="Sylfaen"/>
        <family val="1"/>
        <charset val="204"/>
      </rPr>
      <t>Միջինացված սննդամթերք"</t>
    </r>
    <r>
      <rPr>
        <sz val="12"/>
        <color theme="1"/>
        <rFont val="Sylfaen"/>
        <family val="1"/>
        <charset val="204"/>
      </rPr>
      <t xml:space="preserve"> ասելով հասկանում ենք նշված բոլոր 7 տեսակի մթերքների համակցությունը։</t>
    </r>
  </si>
  <si>
    <r>
      <t xml:space="preserve">Dashboard-ի մյուս ցուցանիշը արտացոլում է </t>
    </r>
    <r>
      <rPr>
        <b/>
        <sz val="12"/>
        <color theme="1"/>
        <rFont val="Sylfaen"/>
        <family val="1"/>
        <charset val="204"/>
      </rPr>
      <t>CO2-ի տարեկան միջին ծավալը</t>
    </r>
    <r>
      <rPr>
        <sz val="12"/>
        <color theme="1"/>
        <rFont val="Sylfaen"/>
        <family val="1"/>
        <charset val="204"/>
      </rPr>
      <t xml:space="preserve"> մեկ մարդու համար , եթե վերջինս իր սննդակարգում </t>
    </r>
    <r>
      <rPr>
        <b/>
        <sz val="12"/>
        <color theme="1"/>
        <rFont val="Sylfaen"/>
        <family val="1"/>
        <charset val="204"/>
      </rPr>
      <t>հավասարապես</t>
    </r>
    <r>
      <rPr>
        <sz val="12"/>
        <color theme="1"/>
        <rFont val="Sylfaen"/>
        <family val="1"/>
        <charset val="204"/>
      </rPr>
      <t xml:space="preserve"> ներառեր նշված 7 մթերքները։ Այն կազմում է </t>
    </r>
    <r>
      <rPr>
        <b/>
        <sz val="12"/>
        <color theme="1"/>
        <rFont val="Sylfaen"/>
        <family val="1"/>
        <charset val="204"/>
      </rPr>
      <t>7.1</t>
    </r>
    <r>
      <rPr>
        <sz val="12"/>
        <color theme="1"/>
        <rFont val="Sylfaen"/>
        <family val="1"/>
        <charset val="204"/>
      </rPr>
      <t xml:space="preserve"> կգ։ Նկատենք, որ յուրաքանչյուր մթերքի համար մեկ մարդու կտրվածքով տարեկան արտանետման տվյալները կան https://www.nu3.de կայքում տեղադրված համապատասխան հոդվածի վերջում։ Սակայն այդ տվյալները ստացվել են նաև լրացուցիչ հաշվարկների ընթացքում, որն արտացոլված է </t>
    </r>
    <r>
      <rPr>
        <b/>
        <sz val="12"/>
        <color theme="1"/>
        <rFont val="Sylfaen"/>
        <family val="1"/>
        <charset val="204"/>
      </rPr>
      <t xml:space="preserve">DATA sheet-ի աղյուսակ 3-ում։ </t>
    </r>
  </si>
  <si>
    <r>
      <t xml:space="preserve">Վիզուալիզացիան իրականացվել է dataset-ում առկա </t>
    </r>
    <r>
      <rPr>
        <b/>
        <sz val="12"/>
        <color theme="1"/>
        <rFont val="Sylfaen"/>
        <family val="1"/>
        <charset val="204"/>
      </rPr>
      <t>համաշխարհային</t>
    </r>
    <r>
      <rPr>
        <sz val="12"/>
        <color theme="1"/>
        <rFont val="Sylfaen"/>
        <family val="1"/>
        <charset val="204"/>
      </rPr>
      <t xml:space="preserve"> մի քանի ցուցանիշների և </t>
    </r>
    <r>
      <rPr>
        <b/>
        <sz val="12"/>
        <color theme="1"/>
        <rFont val="Sylfaen"/>
        <family val="1"/>
        <charset val="204"/>
      </rPr>
      <t>Հարավային Ամերիկայի</t>
    </r>
    <r>
      <rPr>
        <sz val="12"/>
        <color theme="1"/>
        <rFont val="Sylfaen"/>
        <family val="1"/>
        <charset val="204"/>
      </rPr>
      <t xml:space="preserve"> երկրների տվյալների հիման վրա։ Մասնավորապես, անդրադարձ է կատարվել ըստ սննդատեսակի CO2-ի արտանետման միջին ցուցանիշին, Հարավային Ամերիկայի երկրներում այդ սննդատեսակների համախառն սպառման մեծությանը, CO2-ի արտանետման ծավալին, ինչպես նաև այդ երկրներում թռնչնամսի սպառման և CO2-ի արտանետման տվյալներին։</t>
    </r>
  </si>
  <si>
    <r>
      <t xml:space="preserve">Dashboard-ի </t>
    </r>
    <r>
      <rPr>
        <b/>
        <sz val="12"/>
        <color theme="1"/>
        <rFont val="Sylfaen"/>
        <family val="1"/>
        <charset val="204"/>
      </rPr>
      <t>վերին bar chart</t>
    </r>
    <r>
      <rPr>
        <sz val="12"/>
        <color theme="1"/>
        <rFont val="Sylfaen"/>
        <family val="1"/>
        <charset val="204"/>
      </rPr>
      <t xml:space="preserve">-ում ներկայացված է բոլոր տեսակի սննդամթերքների սպառման և ածխաթթու գազի արտանետման համախառն ցուցանիշները Հարավային Ամերիկայի երկրների համար։ Կարող ենք տեսնել, որ մեկ մարդու կտրվածքուվ համախառն տարեկան սպառման </t>
    </r>
    <r>
      <rPr>
        <b/>
        <sz val="12"/>
        <color theme="1"/>
        <rFont val="Sylfaen"/>
        <family val="1"/>
        <charset val="204"/>
      </rPr>
      <t>ամենամեծ</t>
    </r>
    <r>
      <rPr>
        <sz val="12"/>
        <color theme="1"/>
        <rFont val="Sylfaen"/>
        <family val="1"/>
        <charset val="204"/>
      </rPr>
      <t xml:space="preserve"> ցուցանիշը բաժին է ընկնում Արգենտինային, իսկ </t>
    </r>
    <r>
      <rPr>
        <b/>
        <sz val="12"/>
        <color theme="1"/>
        <rFont val="Sylfaen"/>
        <family val="1"/>
        <charset val="204"/>
      </rPr>
      <t>ամենափոքրը</t>
    </r>
    <r>
      <rPr>
        <sz val="12"/>
        <color theme="1"/>
        <rFont val="Sylfaen"/>
        <family val="1"/>
        <charset val="204"/>
      </rPr>
      <t xml:space="preserve">՝ Պերուին։ </t>
    </r>
    <r>
      <rPr>
        <b/>
        <sz val="12"/>
        <color theme="1"/>
        <rFont val="Sylfaen"/>
        <family val="1"/>
        <charset val="204"/>
      </rPr>
      <t>Նկատենք սակայն,</t>
    </r>
    <r>
      <rPr>
        <sz val="12"/>
        <color theme="1"/>
        <rFont val="Sylfaen"/>
        <family val="1"/>
        <charset val="204"/>
      </rPr>
      <t xml:space="preserve"> որ ածխաթթու գազի արտենետման ամենափոքր ցուցանիշը ոչ թե Պերուինն է, այլ Պարագվայինը, որն ի դեպ, մեկ մարդու սննդամթերքի տարեկան սպառման ծավալով ավելի քան </t>
    </r>
    <r>
      <rPr>
        <b/>
        <sz val="12"/>
        <color theme="1"/>
        <rFont val="Sylfaen"/>
        <family val="1"/>
        <charset val="204"/>
      </rPr>
      <t>2</t>
    </r>
    <r>
      <rPr>
        <sz val="12"/>
        <color theme="1"/>
        <rFont val="Sylfaen"/>
        <family val="1"/>
        <charset val="204"/>
      </rPr>
      <t xml:space="preserve"> անգամ գերազանցում է Պերուին։ Այս տարբերությունը պայմանավորված է այդ երկրների բնակչության </t>
    </r>
    <r>
      <rPr>
        <b/>
        <sz val="12"/>
        <color theme="1"/>
        <rFont val="Sylfaen"/>
        <family val="1"/>
        <charset val="204"/>
      </rPr>
      <t>սննդակարգի տարբերությամբ</t>
    </r>
    <r>
      <rPr>
        <sz val="12"/>
        <color theme="1"/>
        <rFont val="Sylfaen"/>
        <family val="1"/>
        <charset val="204"/>
      </rPr>
      <t xml:space="preserve">։ Այսինքն, Պարագվայի միջին վիջակագրական բնակիչն օգտագործում է ավելի քիչ մսամթերք, քան Պերույի բնակիչը։ </t>
    </r>
  </si>
  <si>
    <r>
      <rPr>
        <b/>
        <sz val="12"/>
        <color theme="1"/>
        <rFont val="Sylfaen"/>
        <family val="1"/>
        <charset val="204"/>
      </rPr>
      <t xml:space="preserve">Ստորին աջ վիզուալում </t>
    </r>
    <r>
      <rPr>
        <sz val="12"/>
        <color theme="1"/>
        <rFont val="Sylfaen"/>
        <family val="1"/>
        <charset val="204"/>
      </rPr>
      <t xml:space="preserve">արտացոլված են թռչնամսի վերաբերյալ տվյալները Հարավային Ամերիկայի երկրների համար։ </t>
    </r>
    <r>
      <rPr>
        <b/>
        <sz val="12"/>
        <color theme="1"/>
        <rFont val="Sylfaen"/>
        <family val="1"/>
        <charset val="204"/>
      </rPr>
      <t>Ամենից շատ</t>
    </r>
    <r>
      <rPr>
        <sz val="12"/>
        <color theme="1"/>
        <rFont val="Sylfaen"/>
        <family val="1"/>
        <charset val="204"/>
      </rPr>
      <t xml:space="preserve"> մեկ անձի կտրվածքով թռչնամսի սպառում և դրա հետևանքով ածխաթթու գազի արտանետում ունեն Բրազիլիան և Վենեսուելան, իսկ </t>
    </r>
    <r>
      <rPr>
        <b/>
        <sz val="12"/>
        <color theme="1"/>
        <rFont val="Sylfaen"/>
        <family val="1"/>
        <charset val="204"/>
      </rPr>
      <t>ամենաքիչը</t>
    </r>
    <r>
      <rPr>
        <sz val="12"/>
        <color theme="1"/>
        <rFont val="Sylfaen"/>
        <family val="1"/>
        <charset val="204"/>
      </rPr>
      <t xml:space="preserve">՝ Պարագվայը և Պերուն։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</si>
</sst>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.6"/>
      <name val="Segoe UI"/>
      <family val="2"/>
      <charset val="204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/>
      <name val="Sylfaen"/>
      <family val="1"/>
      <charset val="204"/>
    </font>
    <font>
      <sz val="12"/>
      <color theme="1"/>
      <name val="Sylfaen"/>
      <family val="1"/>
      <charset val="204"/>
    </font>
    <font>
      <b/>
      <sz val="12"/>
      <color theme="1"/>
      <name val="Sylfaen"/>
      <family val="1"/>
      <charset val="204"/>
    </font>
    <font>
      <b/>
      <sz val="18"/>
      <color theme="1"/>
      <name val="Sylfae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2" fontId="0" fillId="0" borderId="0" xfId="0" applyNumberFormat="1"/>
    <xf numFmtId="2" fontId="3" fillId="6" borderId="2" xfId="0" applyNumberFormat="1" applyFont="1" applyFill="1" applyBorder="1"/>
    <xf numFmtId="2" fontId="3" fillId="7" borderId="2" xfId="0" applyNumberFormat="1" applyFont="1" applyFill="1" applyBorder="1"/>
    <xf numFmtId="0" fontId="4" fillId="9" borderId="0" xfId="0" applyFont="1" applyFill="1"/>
    <xf numFmtId="0" fontId="4" fillId="8" borderId="0" xfId="0" applyFont="1" applyFill="1"/>
    <xf numFmtId="0" fontId="0" fillId="0" borderId="6" xfId="0" applyBorder="1"/>
    <xf numFmtId="0" fontId="3" fillId="0" borderId="1" xfId="0" applyFont="1" applyBorder="1"/>
    <xf numFmtId="2" fontId="0" fillId="0" borderId="2" xfId="0" applyNumberFormat="1" applyBorder="1" applyAlignment="1">
      <alignment horizontal="right"/>
    </xf>
    <xf numFmtId="0" fontId="3" fillId="2" borderId="7" xfId="0" applyFont="1" applyFill="1" applyBorder="1"/>
    <xf numFmtId="0" fontId="3" fillId="2" borderId="3" xfId="0" applyFont="1" applyFill="1" applyBorder="1"/>
    <xf numFmtId="0" fontId="3" fillId="0" borderId="6" xfId="0" applyFont="1" applyBorder="1"/>
    <xf numFmtId="2" fontId="3" fillId="3" borderId="0" xfId="0" applyNumberFormat="1" applyFont="1" applyFill="1"/>
    <xf numFmtId="0" fontId="0" fillId="0" borderId="2" xfId="0" applyBorder="1"/>
    <xf numFmtId="2" fontId="0" fillId="4" borderId="0" xfId="0" applyNumberFormat="1" applyFill="1"/>
    <xf numFmtId="2" fontId="3" fillId="5" borderId="0" xfId="0" applyNumberFormat="1" applyFont="1" applyFill="1"/>
    <xf numFmtId="0" fontId="0" fillId="4" borderId="0" xfId="0" applyFill="1"/>
    <xf numFmtId="2" fontId="3" fillId="5" borderId="2" xfId="0" applyNumberFormat="1" applyFont="1" applyFill="1" applyBorder="1"/>
    <xf numFmtId="0" fontId="5" fillId="0" borderId="0" xfId="0" applyFont="1"/>
    <xf numFmtId="0" fontId="2" fillId="0" borderId="8" xfId="0" applyFont="1" applyBorder="1" applyAlignment="1">
      <alignment horizontal="center" vertical="center" textRotation="90"/>
    </xf>
    <xf numFmtId="0" fontId="8" fillId="11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left" vertical="center" wrapText="1"/>
    </xf>
    <xf numFmtId="0" fontId="6" fillId="11" borderId="0" xfId="0" applyFont="1" applyFill="1" applyAlignment="1">
      <alignment horizontal="left" vertical="center" wrapText="1"/>
    </xf>
  </cellXfs>
  <cellStyles count="1">
    <cellStyle name="Normal" xfId="0" builtinId="0"/>
  </cellStyles>
  <dxfs count="30"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</dxf>
    <dxf>
      <fill>
        <patternFill patternType="solid">
          <fgColor indexed="64"/>
          <bgColor theme="0" tint="-0.14999847407452621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3" tint="0.59999389629810485"/>
        </patternFill>
      </fill>
    </dxf>
    <dxf>
      <numFmt numFmtId="2" formatCode="0.00"/>
      <fill>
        <patternFill patternType="solid">
          <fgColor indexed="64"/>
          <bgColor theme="0" tint="-0.14999847407452621"/>
        </patternFill>
      </fill>
    </dxf>
    <dxf>
      <numFmt numFmtId="2" formatCode="0.00"/>
    </dxf>
    <dxf>
      <numFmt numFmtId="2" formatCode="0.00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3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3" tint="0.59999389629810485"/>
        </patternFill>
      </fill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auto="1"/>
        <name val="Segoe U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rgb="FFE3E3E3"/>
        </left>
        <right style="medium">
          <color rgb="FFE3E3E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auto="1"/>
        <name val="Segoe U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E3E3E3"/>
        </left>
        <right style="medium">
          <color rgb="FFE3E3E3"/>
        </right>
        <top/>
        <bottom style="medium">
          <color rgb="FFE3E3E3"/>
        </bottom>
        <vertical/>
        <horizontal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DATA!$J$2</c:f>
              <c:strCache>
                <c:ptCount val="1"/>
                <c:pt idx="0">
                  <c:v>CO2/Consumption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DATA!$G$3:$G$9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Australia</c:v>
                </c:pt>
                <c:pt idx="3">
                  <c:v>Europe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DATA!$J$3:$J$9</c:f>
              <c:numCache>
                <c:formatCode>0.00</c:formatCode>
                <c:ptCount val="7"/>
                <c:pt idx="0">
                  <c:v>2.6261390512507918</c:v>
                </c:pt>
                <c:pt idx="1">
                  <c:v>2.3380417696671256</c:v>
                </c:pt>
                <c:pt idx="2">
                  <c:v>4.1683545120299295</c:v>
                </c:pt>
                <c:pt idx="3">
                  <c:v>2.4293628362907818</c:v>
                </c:pt>
                <c:pt idx="4">
                  <c:v>2.8196354272776314</c:v>
                </c:pt>
                <c:pt idx="5">
                  <c:v>3.754155805640969</c:v>
                </c:pt>
                <c:pt idx="6">
                  <c:v>3.859449288850223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7-44E3-ABE9-1F1061E07D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9"/>
        <c:overlap val="-27"/>
        <c:axId val="749082608"/>
        <c:axId val="212263728"/>
      </c:barChart>
      <c:catAx>
        <c:axId val="74908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63728"/>
        <c:crosses val="autoZero"/>
        <c:auto val="1"/>
        <c:lblAlgn val="ctr"/>
        <c:lblOffset val="100"/>
        <c:noMultiLvlLbl val="0"/>
      </c:catAx>
      <c:valAx>
        <c:axId val="21226372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4908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America,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South America'!$B$20</c:f>
              <c:strCache>
                <c:ptCount val="1"/>
                <c:pt idx="0">
                  <c:v>Total co2_emmission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South America'!$A$21:$A$30</c:f>
              <c:strCache>
                <c:ptCount val="10"/>
                <c:pt idx="0">
                  <c:v>Peru</c:v>
                </c:pt>
                <c:pt idx="1">
                  <c:v>Colombia</c:v>
                </c:pt>
                <c:pt idx="2">
                  <c:v>Bolivia</c:v>
                </c:pt>
                <c:pt idx="3">
                  <c:v>Paraguay</c:v>
                </c:pt>
                <c:pt idx="4">
                  <c:v>Ecuador</c:v>
                </c:pt>
                <c:pt idx="5">
                  <c:v>Chile</c:v>
                </c:pt>
                <c:pt idx="6">
                  <c:v>Venezuela</c:v>
                </c:pt>
                <c:pt idx="7">
                  <c:v>Brazil</c:v>
                </c:pt>
                <c:pt idx="8">
                  <c:v>Uruguay</c:v>
                </c:pt>
                <c:pt idx="9">
                  <c:v>Argentina</c:v>
                </c:pt>
              </c:strCache>
            </c:strRef>
          </c:cat>
          <c:val>
            <c:numRef>
              <c:f>'Pivot South America'!$B$21:$B$30</c:f>
              <c:numCache>
                <c:formatCode>General</c:formatCode>
                <c:ptCount val="10"/>
                <c:pt idx="0">
                  <c:v>402.84000000000003</c:v>
                </c:pt>
                <c:pt idx="1">
                  <c:v>781.53</c:v>
                </c:pt>
                <c:pt idx="2">
                  <c:v>873.03000000000009</c:v>
                </c:pt>
                <c:pt idx="3">
                  <c:v>876.67000000000007</c:v>
                </c:pt>
                <c:pt idx="4">
                  <c:v>883.88</c:v>
                </c:pt>
                <c:pt idx="5">
                  <c:v>1099.57</c:v>
                </c:pt>
                <c:pt idx="6">
                  <c:v>1104.1000000000001</c:v>
                </c:pt>
                <c:pt idx="7">
                  <c:v>1616.7299999999998</c:v>
                </c:pt>
                <c:pt idx="8">
                  <c:v>1634.9099999999999</c:v>
                </c:pt>
                <c:pt idx="9">
                  <c:v>2172.3999999999996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6-40A6-9E85-31F4B16CF962}"/>
            </c:ext>
          </c:extLst>
        </c:ser>
        <c:ser>
          <c:idx val="1"/>
          <c:order val="1"/>
          <c:tx>
            <c:strRef>
              <c:f>'Pivot South America'!$C$20</c:f>
              <c:strCache>
                <c:ptCount val="1"/>
                <c:pt idx="0">
                  <c:v>Total Consumption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South America'!$A$21:$A$30</c:f>
              <c:strCache>
                <c:ptCount val="10"/>
                <c:pt idx="0">
                  <c:v>Peru</c:v>
                </c:pt>
                <c:pt idx="1">
                  <c:v>Colombia</c:v>
                </c:pt>
                <c:pt idx="2">
                  <c:v>Bolivia</c:v>
                </c:pt>
                <c:pt idx="3">
                  <c:v>Paraguay</c:v>
                </c:pt>
                <c:pt idx="4">
                  <c:v>Ecuador</c:v>
                </c:pt>
                <c:pt idx="5">
                  <c:v>Chile</c:v>
                </c:pt>
                <c:pt idx="6">
                  <c:v>Venezuela</c:v>
                </c:pt>
                <c:pt idx="7">
                  <c:v>Brazil</c:v>
                </c:pt>
                <c:pt idx="8">
                  <c:v>Uruguay</c:v>
                </c:pt>
                <c:pt idx="9">
                  <c:v>Argentina</c:v>
                </c:pt>
              </c:strCache>
            </c:strRef>
          </c:cat>
          <c:val>
            <c:numRef>
              <c:f>'Pivot South America'!$C$21:$C$30</c:f>
              <c:numCache>
                <c:formatCode>General</c:formatCode>
                <c:ptCount val="10"/>
                <c:pt idx="0">
                  <c:v>215.19000000000003</c:v>
                </c:pt>
                <c:pt idx="1">
                  <c:v>235.02999999999994</c:v>
                </c:pt>
                <c:pt idx="2">
                  <c:v>204.25</c:v>
                </c:pt>
                <c:pt idx="3">
                  <c:v>189.17</c:v>
                </c:pt>
                <c:pt idx="4">
                  <c:v>291.36</c:v>
                </c:pt>
                <c:pt idx="5">
                  <c:v>335.06</c:v>
                </c:pt>
                <c:pt idx="6">
                  <c:v>277.39</c:v>
                </c:pt>
                <c:pt idx="7">
                  <c:v>355.15999999999997</c:v>
                </c:pt>
                <c:pt idx="8">
                  <c:v>433.59999999999991</c:v>
                </c:pt>
                <c:pt idx="9">
                  <c:v>429.41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86-40A6-9E85-31F4B16CF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692229520"/>
        <c:axId val="688261824"/>
      </c:barChart>
      <c:catAx>
        <c:axId val="69222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61824"/>
        <c:crosses val="autoZero"/>
        <c:auto val="1"/>
        <c:lblAlgn val="ctr"/>
        <c:lblOffset val="100"/>
        <c:noMultiLvlLbl val="0"/>
      </c:catAx>
      <c:valAx>
        <c:axId val="68826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2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[CO2 Emmission.xlsx]Pivot Poultry SA!PivotTable1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America, Poultry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461116569567643"/>
          <c:y val="0.17171296296296296"/>
          <c:w val="0.8185595512451187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Poultry SA'!$B$3:$B$5</c:f>
              <c:strCache>
                <c:ptCount val="1"/>
                <c:pt idx="0">
                  <c:v>Poultry - Sum of consumption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Poultry SA'!$A$6:$A$16</c:f>
              <c:strCache>
                <c:ptCount val="10"/>
                <c:pt idx="0">
                  <c:v>Paraguay</c:v>
                </c:pt>
                <c:pt idx="1">
                  <c:v>Peru</c:v>
                </c:pt>
                <c:pt idx="2">
                  <c:v>Ecuador</c:v>
                </c:pt>
                <c:pt idx="3">
                  <c:v>Uruguay</c:v>
                </c:pt>
                <c:pt idx="4">
                  <c:v>Colombia</c:v>
                </c:pt>
                <c:pt idx="5">
                  <c:v>Bolivia</c:v>
                </c:pt>
                <c:pt idx="6">
                  <c:v>Chile</c:v>
                </c:pt>
                <c:pt idx="7">
                  <c:v>Argentina</c:v>
                </c:pt>
                <c:pt idx="8">
                  <c:v>Venezuela</c:v>
                </c:pt>
                <c:pt idx="9">
                  <c:v>Brazil</c:v>
                </c:pt>
              </c:strCache>
            </c:strRef>
          </c:cat>
          <c:val>
            <c:numRef>
              <c:f>'Pivot Poultry SA'!$B$6:$B$16</c:f>
              <c:numCache>
                <c:formatCode>General</c:formatCode>
                <c:ptCount val="10"/>
                <c:pt idx="0">
                  <c:v>6.39</c:v>
                </c:pt>
                <c:pt idx="1">
                  <c:v>11.719999999999999</c:v>
                </c:pt>
                <c:pt idx="2">
                  <c:v>21.85</c:v>
                </c:pt>
                <c:pt idx="3">
                  <c:v>27.45</c:v>
                </c:pt>
                <c:pt idx="4">
                  <c:v>27.57</c:v>
                </c:pt>
                <c:pt idx="5">
                  <c:v>34.309999999999995</c:v>
                </c:pt>
                <c:pt idx="6">
                  <c:v>36.520000000000003</c:v>
                </c:pt>
                <c:pt idx="7">
                  <c:v>38.660000000000004</c:v>
                </c:pt>
                <c:pt idx="8">
                  <c:v>39.28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A-46B9-9A2F-1765C357E8BA}"/>
            </c:ext>
          </c:extLst>
        </c:ser>
        <c:ser>
          <c:idx val="1"/>
          <c:order val="1"/>
          <c:tx>
            <c:strRef>
              <c:f>'Pivot Poultry SA'!$C$3:$C$5</c:f>
              <c:strCache>
                <c:ptCount val="1"/>
                <c:pt idx="0">
                  <c:v>Poultry - Sum of co2_emmission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Poultry SA'!$A$6:$A$16</c:f>
              <c:strCache>
                <c:ptCount val="10"/>
                <c:pt idx="0">
                  <c:v>Paraguay</c:v>
                </c:pt>
                <c:pt idx="1">
                  <c:v>Peru</c:v>
                </c:pt>
                <c:pt idx="2">
                  <c:v>Ecuador</c:v>
                </c:pt>
                <c:pt idx="3">
                  <c:v>Uruguay</c:v>
                </c:pt>
                <c:pt idx="4">
                  <c:v>Colombia</c:v>
                </c:pt>
                <c:pt idx="5">
                  <c:v>Bolivia</c:v>
                </c:pt>
                <c:pt idx="6">
                  <c:v>Chile</c:v>
                </c:pt>
                <c:pt idx="7">
                  <c:v>Argentina</c:v>
                </c:pt>
                <c:pt idx="8">
                  <c:v>Venezuela</c:v>
                </c:pt>
                <c:pt idx="9">
                  <c:v>Brazil</c:v>
                </c:pt>
              </c:strCache>
            </c:strRef>
          </c:cat>
          <c:val>
            <c:numRef>
              <c:f>'Pivot Poultry SA'!$C$6:$C$16</c:f>
              <c:numCache>
                <c:formatCode>General</c:formatCode>
                <c:ptCount val="10"/>
                <c:pt idx="0">
                  <c:v>6.8599999999999994</c:v>
                </c:pt>
                <c:pt idx="1">
                  <c:v>12.59</c:v>
                </c:pt>
                <c:pt idx="2">
                  <c:v>23.47</c:v>
                </c:pt>
                <c:pt idx="3">
                  <c:v>29.49</c:v>
                </c:pt>
                <c:pt idx="4">
                  <c:v>29.62</c:v>
                </c:pt>
                <c:pt idx="5">
                  <c:v>36.86</c:v>
                </c:pt>
                <c:pt idx="6">
                  <c:v>39.230000000000004</c:v>
                </c:pt>
                <c:pt idx="7">
                  <c:v>41.53</c:v>
                </c:pt>
                <c:pt idx="8">
                  <c:v>42.190000000000005</c:v>
                </c:pt>
                <c:pt idx="9">
                  <c:v>48.339999999999996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A-46B9-9A2F-1765C357E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6"/>
        <c:overlap val="-19"/>
        <c:axId val="387237808"/>
        <c:axId val="983438896"/>
      </c:barChart>
      <c:catAx>
        <c:axId val="38723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38896"/>
        <c:crosses val="autoZero"/>
        <c:auto val="1"/>
        <c:lblAlgn val="ctr"/>
        <c:lblOffset val="100"/>
        <c:noMultiLvlLbl val="0"/>
      </c:catAx>
      <c:valAx>
        <c:axId val="98343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37808"/>
        <c:crosses val="autoZero"/>
        <c:crossBetween val="between"/>
      </c:valAx>
      <c:spPr>
        <a:noFill/>
        <a:ln w="9525">
          <a:solidFill>
            <a:schemeClr val="bg1"/>
          </a:solidFill>
        </a:ln>
        <a:effectLst>
          <a:outerShdw blurRad="50800" dist="101600" dir="5400000" sx="1000" sy="1000" algn="ctr" rotWithShape="0">
            <a:srgbClr val="000000">
              <a:alpha val="43137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63708789450099224"/>
          <c:y val="0.6900731418268008"/>
          <c:w val="0.34004625184047116"/>
          <c:h val="0.1558182650991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South America, All Food Types</a:t>
            </a:r>
          </a:p>
        </c:rich>
      </c:tx>
      <c:layout>
        <c:manualLayout>
          <c:xMode val="edge"/>
          <c:yMode val="edge"/>
          <c:x val="0.38681274126235848"/>
          <c:y val="6.31313131313131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04636417958148E-2"/>
          <c:y val="0.140625"/>
          <c:w val="0.88768691049236848"/>
          <c:h val="0.8273867016622923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'Pivot South America'!$B$20</c:f>
              <c:strCache>
                <c:ptCount val="1"/>
                <c:pt idx="0">
                  <c:v>Total co2_emmission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South America'!$A$21:$A$30</c:f>
              <c:strCache>
                <c:ptCount val="10"/>
                <c:pt idx="0">
                  <c:v>Peru</c:v>
                </c:pt>
                <c:pt idx="1">
                  <c:v>Colombia</c:v>
                </c:pt>
                <c:pt idx="2">
                  <c:v>Bolivia</c:v>
                </c:pt>
                <c:pt idx="3">
                  <c:v>Paraguay</c:v>
                </c:pt>
                <c:pt idx="4">
                  <c:v>Ecuador</c:v>
                </c:pt>
                <c:pt idx="5">
                  <c:v>Chile</c:v>
                </c:pt>
                <c:pt idx="6">
                  <c:v>Venezuela</c:v>
                </c:pt>
                <c:pt idx="7">
                  <c:v>Brazil</c:v>
                </c:pt>
                <c:pt idx="8">
                  <c:v>Uruguay</c:v>
                </c:pt>
                <c:pt idx="9">
                  <c:v>Argentina</c:v>
                </c:pt>
              </c:strCache>
            </c:strRef>
          </c:cat>
          <c:val>
            <c:numRef>
              <c:f>'Pivot South America'!$B$21:$B$30</c:f>
              <c:numCache>
                <c:formatCode>General</c:formatCode>
                <c:ptCount val="10"/>
                <c:pt idx="0">
                  <c:v>402.84000000000003</c:v>
                </c:pt>
                <c:pt idx="1">
                  <c:v>781.53</c:v>
                </c:pt>
                <c:pt idx="2">
                  <c:v>873.03000000000009</c:v>
                </c:pt>
                <c:pt idx="3">
                  <c:v>876.67000000000007</c:v>
                </c:pt>
                <c:pt idx="4">
                  <c:v>883.88</c:v>
                </c:pt>
                <c:pt idx="5">
                  <c:v>1099.57</c:v>
                </c:pt>
                <c:pt idx="6">
                  <c:v>1104.1000000000001</c:v>
                </c:pt>
                <c:pt idx="7">
                  <c:v>1616.7299999999998</c:v>
                </c:pt>
                <c:pt idx="8">
                  <c:v>1634.9099999999999</c:v>
                </c:pt>
                <c:pt idx="9">
                  <c:v>2172.3999999999996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D-4A09-B310-9AB7F480E1DA}"/>
            </c:ext>
          </c:extLst>
        </c:ser>
        <c:ser>
          <c:idx val="1"/>
          <c:order val="1"/>
          <c:tx>
            <c:strRef>
              <c:f>'Pivot South America'!$C$20</c:f>
              <c:strCache>
                <c:ptCount val="1"/>
                <c:pt idx="0">
                  <c:v>Total Consumption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South America'!$A$21:$A$30</c:f>
              <c:strCache>
                <c:ptCount val="10"/>
                <c:pt idx="0">
                  <c:v>Peru</c:v>
                </c:pt>
                <c:pt idx="1">
                  <c:v>Colombia</c:v>
                </c:pt>
                <c:pt idx="2">
                  <c:v>Bolivia</c:v>
                </c:pt>
                <c:pt idx="3">
                  <c:v>Paraguay</c:v>
                </c:pt>
                <c:pt idx="4">
                  <c:v>Ecuador</c:v>
                </c:pt>
                <c:pt idx="5">
                  <c:v>Chile</c:v>
                </c:pt>
                <c:pt idx="6">
                  <c:v>Venezuela</c:v>
                </c:pt>
                <c:pt idx="7">
                  <c:v>Brazil</c:v>
                </c:pt>
                <c:pt idx="8">
                  <c:v>Uruguay</c:v>
                </c:pt>
                <c:pt idx="9">
                  <c:v>Argentina</c:v>
                </c:pt>
              </c:strCache>
            </c:strRef>
          </c:cat>
          <c:val>
            <c:numRef>
              <c:f>'Pivot South America'!$C$21:$C$30</c:f>
              <c:numCache>
                <c:formatCode>General</c:formatCode>
                <c:ptCount val="10"/>
                <c:pt idx="0">
                  <c:v>215.19000000000003</c:v>
                </c:pt>
                <c:pt idx="1">
                  <c:v>235.02999999999994</c:v>
                </c:pt>
                <c:pt idx="2">
                  <c:v>204.25</c:v>
                </c:pt>
                <c:pt idx="3">
                  <c:v>189.17</c:v>
                </c:pt>
                <c:pt idx="4">
                  <c:v>291.36</c:v>
                </c:pt>
                <c:pt idx="5">
                  <c:v>335.06</c:v>
                </c:pt>
                <c:pt idx="6">
                  <c:v>277.39</c:v>
                </c:pt>
                <c:pt idx="7">
                  <c:v>355.15999999999997</c:v>
                </c:pt>
                <c:pt idx="8">
                  <c:v>433.59999999999991</c:v>
                </c:pt>
                <c:pt idx="9">
                  <c:v>429.41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D-4A09-B310-9AB7F480E1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5"/>
        <c:overlap val="100"/>
        <c:axId val="692229520"/>
        <c:axId val="688261824"/>
      </c:barChart>
      <c:catAx>
        <c:axId val="69222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61824"/>
        <c:crosses val="autoZero"/>
        <c:auto val="1"/>
        <c:lblAlgn val="ctr"/>
        <c:lblOffset val="100"/>
        <c:noMultiLvlLbl val="0"/>
      </c:catAx>
      <c:valAx>
        <c:axId val="688261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222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679033754497163"/>
          <c:y val="0.84171737055595308"/>
          <c:w val="0.31475744849699172"/>
          <c:h val="8.78912401574803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CO2/Consumption Index</a:t>
            </a:r>
          </a:p>
        </c:rich>
      </c:tx>
      <c:layout>
        <c:manualLayout>
          <c:xMode val="edge"/>
          <c:yMode val="edge"/>
          <c:x val="0.27544692643033358"/>
          <c:y val="2.554278416347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DATA!$J$2</c:f>
              <c:strCache>
                <c:ptCount val="1"/>
                <c:pt idx="0">
                  <c:v>CO2/Consumption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DATA!$G$3:$G$9</c:f>
              <c:strCache>
                <c:ptCount val="7"/>
                <c:pt idx="0">
                  <c:v>Africa</c:v>
                </c:pt>
                <c:pt idx="1">
                  <c:v>Asia</c:v>
                </c:pt>
                <c:pt idx="2">
                  <c:v>Australia</c:v>
                </c:pt>
                <c:pt idx="3">
                  <c:v>Europe</c:v>
                </c:pt>
                <c:pt idx="4">
                  <c:v>North America</c:v>
                </c:pt>
                <c:pt idx="5">
                  <c:v>Oceania</c:v>
                </c:pt>
                <c:pt idx="6">
                  <c:v>South America</c:v>
                </c:pt>
              </c:strCache>
            </c:strRef>
          </c:cat>
          <c:val>
            <c:numRef>
              <c:f>DATA!$J$3:$J$9</c:f>
              <c:numCache>
                <c:formatCode>0.00</c:formatCode>
                <c:ptCount val="7"/>
                <c:pt idx="0">
                  <c:v>2.6261390512507918</c:v>
                </c:pt>
                <c:pt idx="1">
                  <c:v>2.3380417696671256</c:v>
                </c:pt>
                <c:pt idx="2">
                  <c:v>4.1683545120299295</c:v>
                </c:pt>
                <c:pt idx="3">
                  <c:v>2.4293628362907818</c:v>
                </c:pt>
                <c:pt idx="4">
                  <c:v>2.8196354272776314</c:v>
                </c:pt>
                <c:pt idx="5">
                  <c:v>3.754155805640969</c:v>
                </c:pt>
                <c:pt idx="6">
                  <c:v>3.859449288850223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1-4CE8-991E-FC1AD448C4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9"/>
        <c:overlap val="-27"/>
        <c:axId val="749082608"/>
        <c:axId val="212263728"/>
      </c:barChart>
      <c:catAx>
        <c:axId val="74908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63728"/>
        <c:crosses val="autoZero"/>
        <c:auto val="1"/>
        <c:lblAlgn val="ctr"/>
        <c:lblOffset val="100"/>
        <c:noMultiLvlLbl val="0"/>
      </c:catAx>
      <c:valAx>
        <c:axId val="21226372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4908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[CO2 Emmission.xlsx]Pivot Poultry SA!PivotTable1</c:name>
    <c:fmtId val="1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461116569567643"/>
          <c:y val="6.6302745810619845E-2"/>
          <c:w val="0.8185595512451187"/>
          <c:h val="0.817041691903896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Poultry SA'!$B$3:$B$5</c:f>
              <c:strCache>
                <c:ptCount val="1"/>
                <c:pt idx="0">
                  <c:v>Poultry - Sum of consumption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Poultry SA'!$A$6:$A$16</c:f>
              <c:strCache>
                <c:ptCount val="10"/>
                <c:pt idx="0">
                  <c:v>Paraguay</c:v>
                </c:pt>
                <c:pt idx="1">
                  <c:v>Peru</c:v>
                </c:pt>
                <c:pt idx="2">
                  <c:v>Ecuador</c:v>
                </c:pt>
                <c:pt idx="3">
                  <c:v>Uruguay</c:v>
                </c:pt>
                <c:pt idx="4">
                  <c:v>Colombia</c:v>
                </c:pt>
                <c:pt idx="5">
                  <c:v>Bolivia</c:v>
                </c:pt>
                <c:pt idx="6">
                  <c:v>Chile</c:v>
                </c:pt>
                <c:pt idx="7">
                  <c:v>Argentina</c:v>
                </c:pt>
                <c:pt idx="8">
                  <c:v>Venezuela</c:v>
                </c:pt>
                <c:pt idx="9">
                  <c:v>Brazil</c:v>
                </c:pt>
              </c:strCache>
            </c:strRef>
          </c:cat>
          <c:val>
            <c:numRef>
              <c:f>'Pivot Poultry SA'!$B$6:$B$16</c:f>
              <c:numCache>
                <c:formatCode>General</c:formatCode>
                <c:ptCount val="10"/>
                <c:pt idx="0">
                  <c:v>6.39</c:v>
                </c:pt>
                <c:pt idx="1">
                  <c:v>11.719999999999999</c:v>
                </c:pt>
                <c:pt idx="2">
                  <c:v>21.85</c:v>
                </c:pt>
                <c:pt idx="3">
                  <c:v>27.45</c:v>
                </c:pt>
                <c:pt idx="4">
                  <c:v>27.57</c:v>
                </c:pt>
                <c:pt idx="5">
                  <c:v>34.309999999999995</c:v>
                </c:pt>
                <c:pt idx="6">
                  <c:v>36.520000000000003</c:v>
                </c:pt>
                <c:pt idx="7">
                  <c:v>38.660000000000004</c:v>
                </c:pt>
                <c:pt idx="8">
                  <c:v>39.28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C-491A-A075-C80E966975BD}"/>
            </c:ext>
          </c:extLst>
        </c:ser>
        <c:ser>
          <c:idx val="1"/>
          <c:order val="1"/>
          <c:tx>
            <c:strRef>
              <c:f>'Pivot Poultry SA'!$C$3:$C$5</c:f>
              <c:strCache>
                <c:ptCount val="1"/>
                <c:pt idx="0">
                  <c:v>Poultry - Sum of co2_emmission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Poultry SA'!$A$6:$A$16</c:f>
              <c:strCache>
                <c:ptCount val="10"/>
                <c:pt idx="0">
                  <c:v>Paraguay</c:v>
                </c:pt>
                <c:pt idx="1">
                  <c:v>Peru</c:v>
                </c:pt>
                <c:pt idx="2">
                  <c:v>Ecuador</c:v>
                </c:pt>
                <c:pt idx="3">
                  <c:v>Uruguay</c:v>
                </c:pt>
                <c:pt idx="4">
                  <c:v>Colombia</c:v>
                </c:pt>
                <c:pt idx="5">
                  <c:v>Bolivia</c:v>
                </c:pt>
                <c:pt idx="6">
                  <c:v>Chile</c:v>
                </c:pt>
                <c:pt idx="7">
                  <c:v>Argentina</c:v>
                </c:pt>
                <c:pt idx="8">
                  <c:v>Venezuela</c:v>
                </c:pt>
                <c:pt idx="9">
                  <c:v>Brazil</c:v>
                </c:pt>
              </c:strCache>
            </c:strRef>
          </c:cat>
          <c:val>
            <c:numRef>
              <c:f>'Pivot Poultry SA'!$C$6:$C$16</c:f>
              <c:numCache>
                <c:formatCode>General</c:formatCode>
                <c:ptCount val="10"/>
                <c:pt idx="0">
                  <c:v>6.8599999999999994</c:v>
                </c:pt>
                <c:pt idx="1">
                  <c:v>12.59</c:v>
                </c:pt>
                <c:pt idx="2">
                  <c:v>23.47</c:v>
                </c:pt>
                <c:pt idx="3">
                  <c:v>29.49</c:v>
                </c:pt>
                <c:pt idx="4">
                  <c:v>29.62</c:v>
                </c:pt>
                <c:pt idx="5">
                  <c:v>36.86</c:v>
                </c:pt>
                <c:pt idx="6">
                  <c:v>39.230000000000004</c:v>
                </c:pt>
                <c:pt idx="7">
                  <c:v>41.53</c:v>
                </c:pt>
                <c:pt idx="8">
                  <c:v>42.190000000000005</c:v>
                </c:pt>
                <c:pt idx="9">
                  <c:v>48.339999999999996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BC-491A-A075-C80E96697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-19"/>
        <c:axId val="387237808"/>
        <c:axId val="983438896"/>
      </c:barChart>
      <c:catAx>
        <c:axId val="38723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38896"/>
        <c:crosses val="autoZero"/>
        <c:auto val="1"/>
        <c:lblAlgn val="ctr"/>
        <c:lblOffset val="100"/>
        <c:noMultiLvlLbl val="0"/>
      </c:catAx>
      <c:valAx>
        <c:axId val="98343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37808"/>
        <c:crosses val="autoZero"/>
        <c:crossBetween val="between"/>
      </c:valAx>
      <c:spPr>
        <a:noFill/>
        <a:ln w="9525">
          <a:noFill/>
        </a:ln>
        <a:effectLst>
          <a:outerShdw blurRad="50800" dist="101600" dir="5400000" sx="1000" sy="1000" algn="ctr" rotWithShape="0">
            <a:srgbClr val="000000">
              <a:alpha val="43137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53438006682611772"/>
          <c:y val="0.70060720775287699"/>
          <c:w val="0.44002266354930886"/>
          <c:h val="0.16987482333939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974104</xdr:colOff>
      <xdr:row>7</xdr:row>
      <xdr:rowOff>31422</xdr:rowOff>
    </xdr:from>
    <xdr:to>
      <xdr:col>13</xdr:col>
      <xdr:colOff>628454</xdr:colOff>
      <xdr:row>19</xdr:row>
      <xdr:rowOff>54989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C32F344-EFCE-08D4-A610-D0FC73C22B3D}"/>
            </a:ext>
          </a:extLst>
        </xdr:cNvPr>
        <xdr:cNvCxnSpPr/>
      </xdr:nvCxnSpPr>
      <xdr:spPr>
        <a:xfrm flipH="1">
          <a:off x="11084351" y="1351175"/>
          <a:ext cx="4375608" cy="2286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58133</xdr:colOff>
      <xdr:row>14</xdr:row>
      <xdr:rowOff>70701</xdr:rowOff>
    </xdr:from>
    <xdr:to>
      <xdr:col>13</xdr:col>
      <xdr:colOff>1036949</xdr:colOff>
      <xdr:row>26</xdr:row>
      <xdr:rowOff>105267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C1FBF53-BAC4-46E7-9A09-70392ED72F4E}"/>
            </a:ext>
          </a:extLst>
        </xdr:cNvPr>
        <xdr:cNvCxnSpPr/>
      </xdr:nvCxnSpPr>
      <xdr:spPr>
        <a:xfrm flipH="1">
          <a:off x="11739514" y="2710206"/>
          <a:ext cx="4128940" cy="229699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598715</xdr:colOff>
      <xdr:row>28</xdr:row>
      <xdr:rowOff>7258</xdr:rowOff>
    </xdr:from>
    <xdr:to>
      <xdr:col>9</xdr:col>
      <xdr:colOff>725715</xdr:colOff>
      <xdr:row>42</xdr:row>
      <xdr:rowOff>83458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53162-D50E-38CC-D9D9-D63CA0562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19</xdr:row>
      <xdr:rowOff>-1</xdr:rowOff>
    </xdr:from>
    <xdr:to>
      <xdr:col>7</xdr:col>
      <xdr:colOff>1227667</xdr:colOff>
      <xdr:row>38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EB860-043A-8321-3622-2E910BEDB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1</xdr:row>
      <xdr:rowOff>121920</xdr:rowOff>
    </xdr:from>
    <xdr:to>
      <xdr:col>8</xdr:col>
      <xdr:colOff>1165860</xdr:colOff>
      <xdr:row>16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8A2E0-906E-B8A3-F38F-313895BB2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0</xdr:row>
      <xdr:rowOff>114300</xdr:rowOff>
    </xdr:from>
    <xdr:to>
      <xdr:col>18</xdr:col>
      <xdr:colOff>312420</xdr:colOff>
      <xdr:row>2</xdr:row>
      <xdr:rowOff>137160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4D34253-6941-1985-F261-8E4C166C6F59}"/>
            </a:ext>
          </a:extLst>
        </xdr:cNvPr>
        <xdr:cNvSpPr/>
      </xdr:nvSpPr>
      <xdr:spPr>
        <a:xfrm>
          <a:off x="121920" y="114300"/>
          <a:ext cx="11163300" cy="388620"/>
        </a:xfrm>
        <a:prstGeom prst="round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22860</xdr:colOff>
      <xdr:row>0</xdr:row>
      <xdr:rowOff>144780</xdr:rowOff>
    </xdr:from>
    <xdr:to>
      <xdr:col>14</xdr:col>
      <xdr:colOff>521305</xdr:colOff>
      <xdr:row>2</xdr:row>
      <xdr:rowOff>63172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3086272-139C-A7AE-7F3C-A56D11D2E65A}"/>
            </a:ext>
          </a:extLst>
        </xdr:cNvPr>
        <xdr:cNvSpPr txBox="1"/>
      </xdr:nvSpPr>
      <xdr:spPr>
        <a:xfrm>
          <a:off x="2461260" y="144780"/>
          <a:ext cx="6594445" cy="284152"/>
        </a:xfrm>
        <a:prstGeom prst="rect">
          <a:avLst/>
        </a:prstGeom>
        <a:noFill/>
        <a:ln w="9525" cmpd="sng">
          <a:noFill/>
        </a:ln>
        <a:effectLst>
          <a:outerShdw blurRad="50800" dist="50800" dir="5400000" algn="ctr" rotWithShape="0">
            <a:schemeClr val="accent1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bg1"/>
              </a:solidFill>
              <a:latin typeface="Sylfaen" panose="010A0502050306030303" pitchFamily="18" charset="0"/>
            </a:rPr>
            <a:t>Food Consumption</a:t>
          </a:r>
          <a:r>
            <a:rPr lang="en-US" sz="2000" b="1" baseline="0">
              <a:solidFill>
                <a:schemeClr val="bg1"/>
              </a:solidFill>
              <a:latin typeface="Sylfaen" panose="010A0502050306030303" pitchFamily="18" charset="0"/>
            </a:rPr>
            <a:t> and CO2 Emmission Dashboard</a:t>
          </a:r>
          <a:endParaRPr lang="en-US" sz="2000" b="1">
            <a:solidFill>
              <a:schemeClr val="bg1"/>
            </a:solidFill>
            <a:latin typeface="Sylfaen" panose="010A0502050306030303" pitchFamily="18" charset="0"/>
          </a:endParaRPr>
        </a:p>
      </xdr:txBody>
    </xdr:sp>
    <xdr:clientData/>
  </xdr:twoCellAnchor>
  <xdr:twoCellAnchor>
    <xdr:from>
      <xdr:col>0</xdr:col>
      <xdr:colOff>121920</xdr:colOff>
      <xdr:row>16</xdr:row>
      <xdr:rowOff>53340</xdr:rowOff>
    </xdr:from>
    <xdr:to>
      <xdr:col>4</xdr:col>
      <xdr:colOff>480060</xdr:colOff>
      <xdr:row>27</xdr:row>
      <xdr:rowOff>7620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4A53671-4EBD-93FC-627C-BD5D76C9F3FF}"/>
            </a:ext>
          </a:extLst>
        </xdr:cNvPr>
        <xdr:cNvSpPr/>
      </xdr:nvSpPr>
      <xdr:spPr>
        <a:xfrm>
          <a:off x="121920" y="2979420"/>
          <a:ext cx="2796540" cy="1965960"/>
        </a:xfrm>
        <a:prstGeom prst="round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152400</xdr:colOff>
      <xdr:row>4</xdr:row>
      <xdr:rowOff>38100</xdr:rowOff>
    </xdr:from>
    <xdr:to>
      <xdr:col>4</xdr:col>
      <xdr:colOff>502920</xdr:colOff>
      <xdr:row>15</xdr:row>
      <xdr:rowOff>45720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7E4616B4-3779-A2FA-294F-EAC73B056DB0}"/>
            </a:ext>
          </a:extLst>
        </xdr:cNvPr>
        <xdr:cNvSpPr/>
      </xdr:nvSpPr>
      <xdr:spPr>
        <a:xfrm>
          <a:off x="152400" y="769620"/>
          <a:ext cx="2788920" cy="2019300"/>
        </a:xfrm>
        <a:prstGeom prst="round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289560</xdr:colOff>
      <xdr:row>17</xdr:row>
      <xdr:rowOff>68579</xdr:rowOff>
    </xdr:from>
    <xdr:to>
      <xdr:col>3</xdr:col>
      <xdr:colOff>425058</xdr:colOff>
      <xdr:row>21</xdr:row>
      <xdr:rowOff>28090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F0CA089-6420-1043-0FA1-F9A683696D74}"/>
            </a:ext>
          </a:extLst>
        </xdr:cNvPr>
        <xdr:cNvSpPr txBox="1"/>
      </xdr:nvSpPr>
      <xdr:spPr>
        <a:xfrm>
          <a:off x="899160" y="3177539"/>
          <a:ext cx="1354698" cy="691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400" b="1">
              <a:solidFill>
                <a:schemeClr val="bg1"/>
              </a:solidFill>
              <a:latin typeface="Sylfaen" panose="010A0502050306030303" pitchFamily="18" charset="0"/>
            </a:rPr>
            <a:t>3.14</a:t>
          </a:r>
        </a:p>
      </xdr:txBody>
    </xdr:sp>
    <xdr:clientData/>
  </xdr:twoCellAnchor>
  <xdr:twoCellAnchor>
    <xdr:from>
      <xdr:col>0</xdr:col>
      <xdr:colOff>228600</xdr:colOff>
      <xdr:row>21</xdr:row>
      <xdr:rowOff>83820</xdr:rowOff>
    </xdr:from>
    <xdr:to>
      <xdr:col>4</xdr:col>
      <xdr:colOff>436218</xdr:colOff>
      <xdr:row>25</xdr:row>
      <xdr:rowOff>90988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745EC91-DC65-46CB-85DD-628246C4D3EE}"/>
            </a:ext>
          </a:extLst>
        </xdr:cNvPr>
        <xdr:cNvSpPr txBox="1"/>
      </xdr:nvSpPr>
      <xdr:spPr>
        <a:xfrm>
          <a:off x="228600" y="3924300"/>
          <a:ext cx="2646018" cy="738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 b="0">
              <a:solidFill>
                <a:schemeClr val="bg1"/>
              </a:solidFill>
              <a:latin typeface="Sylfaen" panose="010A0502050306030303" pitchFamily="18" charset="0"/>
            </a:rPr>
            <a:t>Average</a:t>
          </a:r>
          <a:r>
            <a:rPr lang="en-US" sz="1200" b="0" baseline="0">
              <a:solidFill>
                <a:schemeClr val="bg1"/>
              </a:solidFill>
              <a:latin typeface="Sylfaen" panose="010A0502050306030303" pitchFamily="18" charset="0"/>
            </a:rPr>
            <a:t> of CO2/Consumption Index</a:t>
          </a:r>
        </a:p>
        <a:p>
          <a:pPr algn="ctr"/>
          <a:r>
            <a:rPr lang="en-US" sz="1200" b="0" baseline="0">
              <a:solidFill>
                <a:schemeClr val="bg1"/>
              </a:solidFill>
              <a:latin typeface="Sylfaen" panose="010A0502050306030303" pitchFamily="18" charset="0"/>
            </a:rPr>
            <a:t>in World</a:t>
          </a:r>
          <a:endParaRPr lang="en-US" sz="1200" b="0">
            <a:solidFill>
              <a:schemeClr val="bg1"/>
            </a:solidFill>
            <a:latin typeface="Sylfaen" panose="010A0502050306030303" pitchFamily="18" charset="0"/>
          </a:endParaRPr>
        </a:p>
      </xdr:txBody>
    </xdr:sp>
    <xdr:clientData/>
  </xdr:twoCellAnchor>
  <xdr:twoCellAnchor>
    <xdr:from>
      <xdr:col>1</xdr:col>
      <xdr:colOff>312419</xdr:colOff>
      <xdr:row>5</xdr:row>
      <xdr:rowOff>76200</xdr:rowOff>
    </xdr:from>
    <xdr:to>
      <xdr:col>3</xdr:col>
      <xdr:colOff>444226</xdr:colOff>
      <xdr:row>9</xdr:row>
      <xdr:rowOff>60992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7B1AF9-014F-42FE-815E-3FC2927A7BA4}"/>
            </a:ext>
          </a:extLst>
        </xdr:cNvPr>
        <xdr:cNvSpPr txBox="1"/>
      </xdr:nvSpPr>
      <xdr:spPr>
        <a:xfrm>
          <a:off x="922019" y="990600"/>
          <a:ext cx="1351007" cy="716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400" b="1">
              <a:solidFill>
                <a:schemeClr val="bg1"/>
              </a:solidFill>
              <a:latin typeface="Sylfaen" panose="010A0502050306030303" pitchFamily="18" charset="0"/>
            </a:rPr>
            <a:t>7.10</a:t>
          </a:r>
        </a:p>
      </xdr:txBody>
    </xdr:sp>
    <xdr:clientData/>
  </xdr:twoCellAnchor>
  <xdr:twoCellAnchor>
    <xdr:from>
      <xdr:col>0</xdr:col>
      <xdr:colOff>236219</xdr:colOff>
      <xdr:row>9</xdr:row>
      <xdr:rowOff>83819</xdr:rowOff>
    </xdr:from>
    <xdr:to>
      <xdr:col>4</xdr:col>
      <xdr:colOff>444528</xdr:colOff>
      <xdr:row>13</xdr:row>
      <xdr:rowOff>118012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774228C-05DA-425E-94B2-6349F3312863}"/>
            </a:ext>
          </a:extLst>
        </xdr:cNvPr>
        <xdr:cNvSpPr txBox="1"/>
      </xdr:nvSpPr>
      <xdr:spPr>
        <a:xfrm>
          <a:off x="236219" y="1729739"/>
          <a:ext cx="2646709" cy="7657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200" b="0">
              <a:solidFill>
                <a:schemeClr val="bg1"/>
              </a:solidFill>
              <a:latin typeface="Sylfaen" panose="010A0502050306030303" pitchFamily="18" charset="0"/>
            </a:rPr>
            <a:t>Average</a:t>
          </a:r>
          <a:r>
            <a:rPr lang="en-US" sz="1200" b="0" baseline="0">
              <a:solidFill>
                <a:schemeClr val="bg1"/>
              </a:solidFill>
              <a:latin typeface="Sylfaen" panose="010A0502050306030303" pitchFamily="18" charset="0"/>
            </a:rPr>
            <a:t> of CO2/Consumption Index</a:t>
          </a:r>
        </a:p>
        <a:p>
          <a:pPr algn="ctr"/>
          <a:r>
            <a:rPr lang="en-US" sz="1200" b="0" baseline="0">
              <a:solidFill>
                <a:schemeClr val="bg1"/>
              </a:solidFill>
              <a:latin typeface="Sylfaen" panose="010A0502050306030303" pitchFamily="18" charset="0"/>
            </a:rPr>
            <a:t>by Type of Food</a:t>
          </a:r>
        </a:p>
      </xdr:txBody>
    </xdr:sp>
    <xdr:clientData/>
  </xdr:twoCellAnchor>
  <xdr:twoCellAnchor>
    <xdr:from>
      <xdr:col>5</xdr:col>
      <xdr:colOff>114300</xdr:colOff>
      <xdr:row>4</xdr:row>
      <xdr:rowOff>30480</xdr:rowOff>
    </xdr:from>
    <xdr:to>
      <xdr:col>18</xdr:col>
      <xdr:colOff>274319</xdr:colOff>
      <xdr:row>15</xdr:row>
      <xdr:rowOff>30480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204239-C6F3-4396-A67C-71BE32A2C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16</xdr:row>
      <xdr:rowOff>38100</xdr:rowOff>
    </xdr:from>
    <xdr:to>
      <xdr:col>11</xdr:col>
      <xdr:colOff>7620</xdr:colOff>
      <xdr:row>27</xdr:row>
      <xdr:rowOff>15240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0612ABC-929A-409C-8ADB-A0C264DA5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121920</xdr:colOff>
      <xdr:row>16</xdr:row>
      <xdr:rowOff>45720</xdr:rowOff>
    </xdr:from>
    <xdr:to>
      <xdr:col>18</xdr:col>
      <xdr:colOff>289560</xdr:colOff>
      <xdr:row>27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35D48AA-5884-47DF-B574-2D902A527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 Vivobook" refreshedDate="45342.129836805558" createdVersion="8" refreshedVersion="8" minRefreshableVersion="3" recordCount="1430" xr:uid="{A7391C22-1C0D-456B-AF53-61D27295947F}">
  <cacheSource type="worksheet">
    <worksheetSource name="Food_Consumption"/>
  </cacheSource>
  <cacheFields count="5">
    <cacheField name="country" numFmtId="0">
      <sharedItems count="130">
        <s v="Albania"/>
        <s v="Algeria"/>
        <s v="Angola"/>
        <s v="Argentina"/>
        <s v="Armenia"/>
        <s v="Australia"/>
        <s v="Austria"/>
        <s v="Bahamas"/>
        <s v="Bangladesh"/>
        <s v="Barbados"/>
        <s v="Belarus"/>
        <s v="Belgium"/>
        <s v="Belize"/>
        <s v="Bermuda"/>
        <s v="Bolivia"/>
        <s v="Bosnia and Herzegovina"/>
        <s v="Botswana"/>
        <s v="Brazil"/>
        <s v="Bulgaria"/>
        <s v="Cambodia"/>
        <s v="Cameroon"/>
        <s v="Canada"/>
        <s v="Chile"/>
        <s v="China"/>
        <s v="Colombia"/>
        <s v="Congo"/>
        <s v="Costa Rica"/>
        <s v="Croatia"/>
        <s v="Cuba"/>
        <s v="Cyprus"/>
        <s v="Czech Republic"/>
        <s v="Denmark"/>
        <s v="Ecuador"/>
        <s v="Egypt"/>
        <s v="El Salvador"/>
        <s v="Estonia"/>
        <s v="Ethiopia"/>
        <s v="Fiji"/>
        <s v="Finland"/>
        <s v="France"/>
        <s v="French Polynesia"/>
        <s v="Gambia"/>
        <s v="Georgia"/>
        <s v="Germany"/>
        <s v="Ghana"/>
        <s v="Greece"/>
        <s v="Grenada"/>
        <s v="Guatemala"/>
        <s v="Guinea"/>
        <s v="Honduras"/>
        <s v="Hong Kong SAR. China"/>
        <s v="Hungary"/>
        <s v="Iceland"/>
        <s v="India"/>
        <s v="Indonesia"/>
        <s v="Iran"/>
        <s v="Ireland"/>
        <s v="Israel"/>
        <s v="Italy"/>
        <s v="Jamaica"/>
        <s v="Japan"/>
        <s v="Jordan"/>
        <s v="Kazakhstan"/>
        <s v="Kenya"/>
        <s v="Kuwait"/>
        <s v="Latvia"/>
        <s v="Liberia"/>
        <s v="Lithuania"/>
        <s v="Luxembourg"/>
        <s v="Macedonia"/>
        <s v="Madagascar"/>
        <s v="Malawi"/>
        <s v="Malaysia"/>
        <s v="Maldives"/>
        <s v="Malta"/>
        <s v="Mauritius"/>
        <s v="Mexico"/>
        <s v="Morocco"/>
        <s v="Mozambique"/>
        <s v="Myanmar"/>
        <s v="Namibia"/>
        <s v="Nepal"/>
        <s v="Netherlands"/>
        <s v="New Caledonia"/>
        <s v="New Zealand"/>
        <s v="Nicaragua"/>
        <s v="Niger"/>
        <s v="Nigeria"/>
        <s v="Norway"/>
        <s v="Oman"/>
        <s v="Pakistan"/>
        <s v="Panama"/>
        <s v="Paraguay"/>
        <s v="Peru"/>
        <s v="Philippines"/>
        <s v="Poland"/>
        <s v="Portugal"/>
        <s v="Romania"/>
        <s v="Russia"/>
        <s v="Rwanda"/>
        <s v="Saudi Arabia"/>
        <s v="Senegal"/>
        <s v="Serbia"/>
        <s v="Sierra Leone"/>
        <s v="Slovakia"/>
        <s v="Slovenia"/>
        <s v="South Africa"/>
        <s v="South Korea"/>
        <s v="Spain"/>
        <s v="Sri Lanka"/>
        <s v="Swaziland"/>
        <s v="Sweden"/>
        <s v="Switzerland"/>
        <s v="Taiwan. ROC"/>
        <s v="Tanzania"/>
        <s v="Thailand"/>
        <s v="Togo"/>
        <s v="Trinidad and Tobago"/>
        <s v="Tunisia"/>
        <s v="Turkey"/>
        <s v="Uganda"/>
        <s v="Ukraine"/>
        <s v="United Arab Emirates"/>
        <s v="United Kingdom"/>
        <s v="Uruguay"/>
        <s v="USA"/>
        <s v="Venezuela"/>
        <s v="Vietnam"/>
        <s v="Zambia"/>
        <s v="Zimbabwe"/>
      </sharedItems>
    </cacheField>
    <cacheField name="Continent" numFmtId="0">
      <sharedItems count="7">
        <s v="Europe"/>
        <s v="Africa"/>
        <s v="South America"/>
        <s v="Asia"/>
        <s v="Australia (Oceania)"/>
        <s v="North America"/>
        <s v="Oceania"/>
      </sharedItems>
    </cacheField>
    <cacheField name="food_category" numFmtId="0">
      <sharedItems count="11">
        <s v="Beef"/>
        <s v="Eggs"/>
        <s v="Fish"/>
        <s v="Lamb &amp; Goat"/>
        <s v="Milk - inc. cheese"/>
        <s v="Nuts inc. Peanut Butter"/>
        <s v="Pork"/>
        <s v="Poultry"/>
        <s v="Rice"/>
        <s v="Soybeans"/>
        <s v="Wheat and Wheat Products"/>
      </sharedItems>
    </cacheField>
    <cacheField name="consumption" numFmtId="0">
      <sharedItems containsSemiMixedTypes="0" containsString="0" containsNumber="1" minValue="0" maxValue="430.76"/>
    </cacheField>
    <cacheField name="co2_emmission" numFmtId="0">
      <sharedItems containsSemiMixedTypes="0" containsString="0" containsNumber="1" minValue="0" maxValue="1712"/>
    </cacheField>
  </cacheFields>
  <extLst>
    <ext xmlns:x14="http://schemas.microsoft.com/office/spreadsheetml/2009/9/main" uri="{725AE2AE-9491-48be-B2B4-4EB974FC3084}">
      <x14:pivotCacheDefinition pivotCacheId="16349714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0">
  <r>
    <x v="0"/>
    <x v="0"/>
    <x v="0"/>
    <n v="22.5"/>
    <n v="694.3"/>
  </r>
  <r>
    <x v="0"/>
    <x v="0"/>
    <x v="1"/>
    <n v="12.450000000000001"/>
    <n v="11.44"/>
  </r>
  <r>
    <x v="0"/>
    <x v="0"/>
    <x v="2"/>
    <n v="3.8499999999999996"/>
    <n v="6.1499999999999995"/>
  </r>
  <r>
    <x v="0"/>
    <x v="0"/>
    <x v="3"/>
    <n v="15.32"/>
    <n v="536.5"/>
  </r>
  <r>
    <x v="0"/>
    <x v="0"/>
    <x v="4"/>
    <n v="303.71999999999997"/>
    <n v="432.62"/>
  </r>
  <r>
    <x v="0"/>
    <x v="0"/>
    <x v="5"/>
    <n v="4.3599999999999994"/>
    <n v="7.72"/>
  </r>
  <r>
    <x v="0"/>
    <x v="0"/>
    <x v="6"/>
    <n v="10.88"/>
    <n v="38.51"/>
  </r>
  <r>
    <x v="0"/>
    <x v="0"/>
    <x v="7"/>
    <n v="13.229999999999999"/>
    <n v="14.209999999999999"/>
  </r>
  <r>
    <x v="0"/>
    <x v="0"/>
    <x v="8"/>
    <n v="7.78"/>
    <n v="9.9600000000000009"/>
  </r>
  <r>
    <x v="0"/>
    <x v="0"/>
    <x v="9"/>
    <n v="0"/>
    <n v="0"/>
  </r>
  <r>
    <x v="0"/>
    <x v="0"/>
    <x v="10"/>
    <n v="138.63999999999999"/>
    <n v="26.439999999999998"/>
  </r>
  <r>
    <x v="1"/>
    <x v="1"/>
    <x v="0"/>
    <n v="5.6"/>
    <n v="172.8"/>
  </r>
  <r>
    <x v="1"/>
    <x v="1"/>
    <x v="1"/>
    <n v="8.06"/>
    <n v="7.4"/>
  </r>
  <r>
    <x v="1"/>
    <x v="1"/>
    <x v="2"/>
    <n v="3.74"/>
    <n v="5.9700000000000006"/>
  </r>
  <r>
    <x v="1"/>
    <x v="1"/>
    <x v="3"/>
    <n v="7.6899999999999995"/>
    <n v="269.3"/>
  </r>
  <r>
    <x v="1"/>
    <x v="1"/>
    <x v="4"/>
    <n v="141.53"/>
    <n v="201.6"/>
  </r>
  <r>
    <x v="1"/>
    <x v="1"/>
    <x v="5"/>
    <n v="2.08"/>
    <n v="3.68"/>
  </r>
  <r>
    <x v="1"/>
    <x v="1"/>
    <x v="6"/>
    <n v="0"/>
    <n v="0"/>
  </r>
  <r>
    <x v="1"/>
    <x v="1"/>
    <x v="7"/>
    <n v="7.42"/>
    <n v="7.9700000000000006"/>
  </r>
  <r>
    <x v="1"/>
    <x v="1"/>
    <x v="8"/>
    <n v="2.9699999999999998"/>
    <n v="3.8"/>
  </r>
  <r>
    <x v="1"/>
    <x v="1"/>
    <x v="9"/>
    <n v="0"/>
    <n v="0"/>
  </r>
  <r>
    <x v="1"/>
    <x v="1"/>
    <x v="10"/>
    <n v="185.42000000000002"/>
    <n v="35.36"/>
  </r>
  <r>
    <x v="2"/>
    <x v="1"/>
    <x v="0"/>
    <n v="8.42"/>
    <n v="259.82"/>
  </r>
  <r>
    <x v="2"/>
    <x v="1"/>
    <x v="1"/>
    <n v="1.1100000000000001"/>
    <n v="1.02"/>
  </r>
  <r>
    <x v="2"/>
    <x v="1"/>
    <x v="2"/>
    <n v="15.239999999999998"/>
    <n v="24.330000000000002"/>
  </r>
  <r>
    <x v="2"/>
    <x v="1"/>
    <x v="3"/>
    <n v="1.08"/>
    <n v="37.82"/>
  </r>
  <r>
    <x v="2"/>
    <x v="1"/>
    <x v="4"/>
    <n v="12.3"/>
    <n v="17.52"/>
  </r>
  <r>
    <x v="2"/>
    <x v="1"/>
    <x v="5"/>
    <n v="2.2600000000000002"/>
    <n v="4"/>
  </r>
  <r>
    <x v="2"/>
    <x v="1"/>
    <x v="6"/>
    <n v="8.89"/>
    <n v="31.47"/>
  </r>
  <r>
    <x v="2"/>
    <x v="1"/>
    <x v="7"/>
    <n v="17.330000000000002"/>
    <n v="18.62"/>
  </r>
  <r>
    <x v="2"/>
    <x v="1"/>
    <x v="8"/>
    <n v="8.1199999999999992"/>
    <n v="10.39"/>
  </r>
  <r>
    <x v="2"/>
    <x v="1"/>
    <x v="9"/>
    <n v="0.52"/>
    <n v="0.23"/>
  </r>
  <r>
    <x v="2"/>
    <x v="1"/>
    <x v="10"/>
    <n v="40.720000000000006"/>
    <n v="7.7700000000000005"/>
  </r>
  <r>
    <x v="3"/>
    <x v="2"/>
    <x v="0"/>
    <n v="55.48"/>
    <n v="1712"/>
  </r>
  <r>
    <x v="3"/>
    <x v="2"/>
    <x v="1"/>
    <n v="11.39"/>
    <n v="10.46"/>
  </r>
  <r>
    <x v="3"/>
    <x v="2"/>
    <x v="2"/>
    <n v="4.3599999999999994"/>
    <n v="6.96"/>
  </r>
  <r>
    <x v="3"/>
    <x v="2"/>
    <x v="3"/>
    <n v="1.56"/>
    <n v="54.63"/>
  </r>
  <r>
    <x v="3"/>
    <x v="2"/>
    <x v="4"/>
    <n v="195.08"/>
    <n v="277.87"/>
  </r>
  <r>
    <x v="3"/>
    <x v="2"/>
    <x v="5"/>
    <n v="0.49"/>
    <n v="0.87000000000000011"/>
  </r>
  <r>
    <x v="3"/>
    <x v="2"/>
    <x v="6"/>
    <n v="10.51"/>
    <n v="37.200000000000003"/>
  </r>
  <r>
    <x v="3"/>
    <x v="2"/>
    <x v="7"/>
    <n v="38.660000000000004"/>
    <n v="41.53"/>
  </r>
  <r>
    <x v="3"/>
    <x v="2"/>
    <x v="8"/>
    <n v="8.77"/>
    <n v="11.219999999999999"/>
  </r>
  <r>
    <x v="3"/>
    <x v="2"/>
    <x v="9"/>
    <n v="0"/>
    <n v="0"/>
  </r>
  <r>
    <x v="3"/>
    <x v="2"/>
    <x v="10"/>
    <n v="103.11"/>
    <n v="19.66"/>
  </r>
  <r>
    <x v="4"/>
    <x v="3"/>
    <x v="0"/>
    <n v="19.66"/>
    <n v="606.67000000000007"/>
  </r>
  <r>
    <x v="4"/>
    <x v="3"/>
    <x v="1"/>
    <n v="11.69"/>
    <n v="10.739999999999998"/>
  </r>
  <r>
    <x v="4"/>
    <x v="3"/>
    <x v="2"/>
    <n v="4.3599999999999994"/>
    <n v="6.96"/>
  </r>
  <r>
    <x v="4"/>
    <x v="3"/>
    <x v="3"/>
    <n v="3.02"/>
    <n v="105.76"/>
  </r>
  <r>
    <x v="4"/>
    <x v="3"/>
    <x v="4"/>
    <n v="209.03"/>
    <n v="297.74"/>
  </r>
  <r>
    <x v="4"/>
    <x v="3"/>
    <x v="5"/>
    <n v="2.5499999999999998"/>
    <n v="4.51"/>
  </r>
  <r>
    <x v="4"/>
    <x v="3"/>
    <x v="6"/>
    <n v="9.67"/>
    <n v="34.230000000000004"/>
  </r>
  <r>
    <x v="4"/>
    <x v="3"/>
    <x v="7"/>
    <n v="13.350000000000001"/>
    <n v="14.34"/>
  </r>
  <r>
    <x v="4"/>
    <x v="3"/>
    <x v="8"/>
    <n v="3.18"/>
    <n v="4.07"/>
  </r>
  <r>
    <x v="4"/>
    <x v="3"/>
    <x v="9"/>
    <n v="0"/>
    <n v="0"/>
  </r>
  <r>
    <x v="4"/>
    <x v="3"/>
    <x v="10"/>
    <n v="130.6"/>
    <n v="24.91"/>
  </r>
  <r>
    <x v="5"/>
    <x v="4"/>
    <x v="0"/>
    <n v="33.86"/>
    <n v="1044.8499999999999"/>
  </r>
  <r>
    <x v="5"/>
    <x v="4"/>
    <x v="1"/>
    <n v="8.51"/>
    <n v="7.8199999999999994"/>
  </r>
  <r>
    <x v="5"/>
    <x v="4"/>
    <x v="2"/>
    <n v="17.690000000000001"/>
    <n v="28.25"/>
  </r>
  <r>
    <x v="5"/>
    <x v="4"/>
    <x v="3"/>
    <n v="9.870000000000001"/>
    <n v="345.65000000000003"/>
  </r>
  <r>
    <x v="5"/>
    <x v="4"/>
    <x v="4"/>
    <n v="234.49"/>
    <n v="334.01"/>
  </r>
  <r>
    <x v="5"/>
    <x v="4"/>
    <x v="5"/>
    <n v="8.7299999999999986"/>
    <n v="15.450000000000001"/>
  </r>
  <r>
    <x v="5"/>
    <x v="4"/>
    <x v="6"/>
    <n v="24.14"/>
    <n v="85.440000000000012"/>
  </r>
  <r>
    <x v="5"/>
    <x v="4"/>
    <x v="7"/>
    <n v="46.120000000000005"/>
    <n v="49.54"/>
  </r>
  <r>
    <x v="5"/>
    <x v="4"/>
    <x v="8"/>
    <n v="11.03"/>
    <n v="14.12"/>
  </r>
  <r>
    <x v="5"/>
    <x v="4"/>
    <x v="9"/>
    <n v="0.19"/>
    <n v="0.09"/>
  </r>
  <r>
    <x v="5"/>
    <x v="4"/>
    <x v="10"/>
    <n v="70.460000000000008"/>
    <n v="13.44"/>
  </r>
  <r>
    <x v="6"/>
    <x v="0"/>
    <x v="0"/>
    <n v="17.14"/>
    <n v="528.9"/>
  </r>
  <r>
    <x v="6"/>
    <x v="0"/>
    <x v="1"/>
    <n v="14.68"/>
    <n v="13.49"/>
  </r>
  <r>
    <x v="6"/>
    <x v="0"/>
    <x v="2"/>
    <n v="12.16"/>
    <n v="19.419999999999998"/>
  </r>
  <r>
    <x v="6"/>
    <x v="0"/>
    <x v="3"/>
    <n v="1.1600000000000001"/>
    <n v="40.620000000000005"/>
  </r>
  <r>
    <x v="6"/>
    <x v="0"/>
    <x v="4"/>
    <n v="258.08999999999997"/>
    <n v="367.62"/>
  </r>
  <r>
    <x v="6"/>
    <x v="0"/>
    <x v="5"/>
    <n v="7.88"/>
    <n v="13.950000000000001"/>
  </r>
  <r>
    <x v="6"/>
    <x v="0"/>
    <x v="6"/>
    <n v="52.56"/>
    <n v="186.04"/>
  </r>
  <r>
    <x v="6"/>
    <x v="0"/>
    <x v="7"/>
    <n v="18.610000000000003"/>
    <n v="19.989999999999998"/>
  </r>
  <r>
    <x v="6"/>
    <x v="0"/>
    <x v="8"/>
    <n v="3.7"/>
    <n v="4.7300000000000004"/>
  </r>
  <r>
    <x v="6"/>
    <x v="0"/>
    <x v="9"/>
    <n v="2.06"/>
    <n v="0.93"/>
  </r>
  <r>
    <x v="6"/>
    <x v="0"/>
    <x v="10"/>
    <n v="81.099999999999994"/>
    <n v="15.47"/>
  </r>
  <r>
    <x v="7"/>
    <x v="5"/>
    <x v="0"/>
    <n v="19.919999999999998"/>
    <n v="614.69000000000005"/>
  </r>
  <r>
    <x v="7"/>
    <x v="5"/>
    <x v="1"/>
    <n v="6.2"/>
    <n v="5.7"/>
  </r>
  <r>
    <x v="7"/>
    <x v="5"/>
    <x v="2"/>
    <n v="18.8"/>
    <n v="30.02"/>
  </r>
  <r>
    <x v="7"/>
    <x v="5"/>
    <x v="3"/>
    <n v="5.22"/>
    <n v="182.8"/>
  </r>
  <r>
    <x v="7"/>
    <x v="5"/>
    <x v="4"/>
    <n v="104.76"/>
    <n v="149.22"/>
  </r>
  <r>
    <x v="7"/>
    <x v="5"/>
    <x v="5"/>
    <n v="4.03"/>
    <n v="7.13"/>
  </r>
  <r>
    <x v="7"/>
    <x v="5"/>
    <x v="6"/>
    <n v="32.74"/>
    <n v="115.88"/>
  </r>
  <r>
    <x v="7"/>
    <x v="5"/>
    <x v="7"/>
    <n v="45.74"/>
    <n v="49.13"/>
  </r>
  <r>
    <x v="7"/>
    <x v="5"/>
    <x v="8"/>
    <n v="23.97"/>
    <n v="30.67"/>
  </r>
  <r>
    <x v="7"/>
    <x v="5"/>
    <x v="9"/>
    <n v="0.09"/>
    <n v="0.04"/>
  </r>
  <r>
    <x v="7"/>
    <x v="5"/>
    <x v="10"/>
    <n v="39.979999999999997"/>
    <n v="7.6199999999999992"/>
  </r>
  <r>
    <x v="8"/>
    <x v="3"/>
    <x v="0"/>
    <n v="1.28"/>
    <n v="39.5"/>
  </r>
  <r>
    <x v="8"/>
    <x v="3"/>
    <x v="1"/>
    <n v="2.08"/>
    <n v="1.91"/>
  </r>
  <r>
    <x v="8"/>
    <x v="3"/>
    <x v="2"/>
    <n v="18.07"/>
    <n v="28.85"/>
  </r>
  <r>
    <x v="8"/>
    <x v="3"/>
    <x v="3"/>
    <n v="1.33"/>
    <n v="46.58"/>
  </r>
  <r>
    <x v="8"/>
    <x v="3"/>
    <x v="4"/>
    <n v="21.91"/>
    <n v="31.21"/>
  </r>
  <r>
    <x v="8"/>
    <x v="3"/>
    <x v="5"/>
    <n v="0.72"/>
    <n v="1.27"/>
  </r>
  <r>
    <x v="8"/>
    <x v="3"/>
    <x v="6"/>
    <n v="0"/>
    <n v="0"/>
  </r>
  <r>
    <x v="8"/>
    <x v="3"/>
    <x v="7"/>
    <n v="1.4"/>
    <n v="1.5"/>
  </r>
  <r>
    <x v="8"/>
    <x v="3"/>
    <x v="8"/>
    <n v="171.73"/>
    <n v="219.76"/>
  </r>
  <r>
    <x v="8"/>
    <x v="3"/>
    <x v="9"/>
    <n v="0.61"/>
    <n v="0.27"/>
  </r>
  <r>
    <x v="8"/>
    <x v="3"/>
    <x v="10"/>
    <n v="17.47"/>
    <n v="3.3299999999999996"/>
  </r>
  <r>
    <x v="9"/>
    <x v="5"/>
    <x v="0"/>
    <n v="13.129999999999999"/>
    <n v="405.16"/>
  </r>
  <r>
    <x v="9"/>
    <x v="5"/>
    <x v="1"/>
    <n v="9.61"/>
    <n v="8.83"/>
  </r>
  <r>
    <x v="9"/>
    <x v="5"/>
    <x v="2"/>
    <n v="37.409999999999997"/>
    <n v="59.730000000000004"/>
  </r>
  <r>
    <x v="9"/>
    <x v="5"/>
    <x v="3"/>
    <n v="4.08"/>
    <n v="142.88000000000002"/>
  </r>
  <r>
    <x v="9"/>
    <x v="5"/>
    <x v="4"/>
    <n v="110.48"/>
    <n v="157.37"/>
  </r>
  <r>
    <x v="9"/>
    <x v="5"/>
    <x v="5"/>
    <n v="4.1599999999999993"/>
    <n v="7.3599999999999994"/>
  </r>
  <r>
    <x v="9"/>
    <x v="5"/>
    <x v="6"/>
    <n v="8.3000000000000007"/>
    <n v="29.38"/>
  </r>
  <r>
    <x v="9"/>
    <x v="5"/>
    <x v="7"/>
    <n v="42.620000000000005"/>
    <n v="45.78"/>
  </r>
  <r>
    <x v="9"/>
    <x v="5"/>
    <x v="8"/>
    <n v="15.66"/>
    <n v="20.04"/>
  </r>
  <r>
    <x v="9"/>
    <x v="5"/>
    <x v="9"/>
    <n v="0.1"/>
    <n v="0.05"/>
  </r>
  <r>
    <x v="9"/>
    <x v="5"/>
    <x v="10"/>
    <n v="65.710000000000008"/>
    <n v="12.53"/>
  </r>
  <r>
    <x v="10"/>
    <x v="0"/>
    <x v="0"/>
    <n v="17.110000000000003"/>
    <n v="527.98"/>
  </r>
  <r>
    <x v="10"/>
    <x v="0"/>
    <x v="1"/>
    <n v="15.860000000000001"/>
    <n v="14.57"/>
  </r>
  <r>
    <x v="10"/>
    <x v="0"/>
    <x v="2"/>
    <n v="15.75"/>
    <n v="25.150000000000002"/>
  </r>
  <r>
    <x v="10"/>
    <x v="0"/>
    <x v="3"/>
    <n v="0.11"/>
    <n v="3.8499999999999996"/>
  </r>
  <r>
    <x v="10"/>
    <x v="0"/>
    <x v="4"/>
    <n v="133.72999999999999"/>
    <n v="190.49"/>
  </r>
  <r>
    <x v="10"/>
    <x v="0"/>
    <x v="5"/>
    <n v="3.36"/>
    <n v="5.95"/>
  </r>
  <r>
    <x v="10"/>
    <x v="0"/>
    <x v="6"/>
    <n v="40.369999999999997"/>
    <n v="142.89000000000001"/>
  </r>
  <r>
    <x v="10"/>
    <x v="0"/>
    <x v="7"/>
    <n v="31.29"/>
    <n v="33.61"/>
  </r>
  <r>
    <x v="10"/>
    <x v="0"/>
    <x v="8"/>
    <n v="3.17"/>
    <n v="4.0599999999999996"/>
  </r>
  <r>
    <x v="10"/>
    <x v="0"/>
    <x v="9"/>
    <n v="0.3"/>
    <n v="0.14000000000000001"/>
  </r>
  <r>
    <x v="10"/>
    <x v="0"/>
    <x v="10"/>
    <n v="60.48"/>
    <n v="11.53"/>
  </r>
  <r>
    <x v="11"/>
    <x v="0"/>
    <x v="0"/>
    <n v="15.629999999999999"/>
    <n v="482.31"/>
  </r>
  <r>
    <x v="11"/>
    <x v="0"/>
    <x v="1"/>
    <n v="12.59"/>
    <n v="11.57"/>
  </r>
  <r>
    <x v="11"/>
    <x v="0"/>
    <x v="2"/>
    <n v="18.97"/>
    <n v="30.29"/>
  </r>
  <r>
    <x v="11"/>
    <x v="0"/>
    <x v="3"/>
    <n v="1.32"/>
    <n v="46.230000000000004"/>
  </r>
  <r>
    <x v="11"/>
    <x v="0"/>
    <x v="4"/>
    <n v="236.19"/>
    <n v="336.42999999999995"/>
  </r>
  <r>
    <x v="11"/>
    <x v="0"/>
    <x v="5"/>
    <n v="7.3199999999999994"/>
    <n v="12.96"/>
  </r>
  <r>
    <x v="11"/>
    <x v="0"/>
    <x v="6"/>
    <n v="38.65"/>
    <n v="136.80000000000001"/>
  </r>
  <r>
    <x v="11"/>
    <x v="0"/>
    <x v="7"/>
    <n v="12.2"/>
    <n v="13.11"/>
  </r>
  <r>
    <x v="11"/>
    <x v="0"/>
    <x v="8"/>
    <n v="8.61"/>
    <n v="11.02"/>
  </r>
  <r>
    <x v="11"/>
    <x v="0"/>
    <x v="9"/>
    <n v="7.0000000000000007E-2"/>
    <n v="0.03"/>
  </r>
  <r>
    <x v="11"/>
    <x v="0"/>
    <x v="10"/>
    <n v="111.91000000000001"/>
    <n v="21.34"/>
  </r>
  <r>
    <x v="12"/>
    <x v="5"/>
    <x v="0"/>
    <n v="4.8599999999999994"/>
    <n v="149.97"/>
  </r>
  <r>
    <x v="12"/>
    <x v="5"/>
    <x v="1"/>
    <n v="4.8499999999999996"/>
    <n v="4.46"/>
  </r>
  <r>
    <x v="12"/>
    <x v="5"/>
    <x v="2"/>
    <n v="7.57"/>
    <n v="12.09"/>
  </r>
  <r>
    <x v="12"/>
    <x v="5"/>
    <x v="3"/>
    <n v="0.14000000000000001"/>
    <n v="4.9000000000000004"/>
  </r>
  <r>
    <x v="12"/>
    <x v="5"/>
    <x v="4"/>
    <n v="80.3"/>
    <n v="114.38"/>
  </r>
  <r>
    <x v="12"/>
    <x v="5"/>
    <x v="5"/>
    <n v="5.58"/>
    <n v="9.8800000000000008"/>
  </r>
  <r>
    <x v="12"/>
    <x v="5"/>
    <x v="6"/>
    <n v="16.8"/>
    <n v="59.46"/>
  </r>
  <r>
    <x v="12"/>
    <x v="5"/>
    <x v="7"/>
    <n v="28.310000000000002"/>
    <n v="30.41"/>
  </r>
  <r>
    <x v="12"/>
    <x v="5"/>
    <x v="8"/>
    <n v="28.419999999999998"/>
    <n v="36.369999999999997"/>
  </r>
  <r>
    <x v="12"/>
    <x v="5"/>
    <x v="9"/>
    <n v="1.8800000000000001"/>
    <n v="0.85000000000000009"/>
  </r>
  <r>
    <x v="12"/>
    <x v="5"/>
    <x v="10"/>
    <n v="54.06"/>
    <n v="10.31"/>
  </r>
  <r>
    <x v="13"/>
    <x v="5"/>
    <x v="0"/>
    <n v="33.15"/>
    <n v="1022.9399999999999"/>
  </r>
  <r>
    <x v="13"/>
    <x v="5"/>
    <x v="1"/>
    <n v="14.92"/>
    <n v="13.709999999999999"/>
  </r>
  <r>
    <x v="13"/>
    <x v="5"/>
    <x v="2"/>
    <n v="33.220000000000006"/>
    <n v="53.04"/>
  </r>
  <r>
    <x v="13"/>
    <x v="5"/>
    <x v="3"/>
    <n v="2.71"/>
    <n v="94.9"/>
  </r>
  <r>
    <x v="13"/>
    <x v="5"/>
    <x v="4"/>
    <n v="95.56"/>
    <n v="136.12"/>
  </r>
  <r>
    <x v="13"/>
    <x v="5"/>
    <x v="5"/>
    <n v="5.72"/>
    <n v="10.119999999999999"/>
  </r>
  <r>
    <x v="13"/>
    <x v="5"/>
    <x v="6"/>
    <n v="28.24"/>
    <n v="99.960000000000008"/>
  </r>
  <r>
    <x v="13"/>
    <x v="5"/>
    <x v="7"/>
    <n v="32.620000000000005"/>
    <n v="35.04"/>
  </r>
  <r>
    <x v="13"/>
    <x v="5"/>
    <x v="8"/>
    <n v="5.38"/>
    <n v="6.88"/>
  </r>
  <r>
    <x v="13"/>
    <x v="5"/>
    <x v="9"/>
    <n v="0.22"/>
    <n v="0.1"/>
  </r>
  <r>
    <x v="13"/>
    <x v="5"/>
    <x v="10"/>
    <n v="54.879999999999995"/>
    <n v="10.47"/>
  </r>
  <r>
    <x v="14"/>
    <x v="2"/>
    <x v="0"/>
    <n v="19.779999999999998"/>
    <n v="610.37"/>
  </r>
  <r>
    <x v="14"/>
    <x v="2"/>
    <x v="1"/>
    <n v="5.18"/>
    <n v="4.76"/>
  </r>
  <r>
    <x v="14"/>
    <x v="2"/>
    <x v="2"/>
    <n v="2.1800000000000002"/>
    <n v="3.48"/>
  </r>
  <r>
    <x v="14"/>
    <x v="2"/>
    <x v="3"/>
    <n v="1.72"/>
    <n v="60.230000000000004"/>
  </r>
  <r>
    <x v="14"/>
    <x v="2"/>
    <x v="4"/>
    <n v="46.04"/>
    <n v="65.58"/>
  </r>
  <r>
    <x v="14"/>
    <x v="2"/>
    <x v="5"/>
    <n v="9.16"/>
    <n v="16.21"/>
  </r>
  <r>
    <x v="14"/>
    <x v="2"/>
    <x v="6"/>
    <n v="8.89"/>
    <n v="31.47"/>
  </r>
  <r>
    <x v="14"/>
    <x v="2"/>
    <x v="7"/>
    <n v="34.309999999999995"/>
    <n v="36.86"/>
  </r>
  <r>
    <x v="14"/>
    <x v="2"/>
    <x v="8"/>
    <n v="26.99"/>
    <n v="34.54"/>
  </r>
  <r>
    <x v="14"/>
    <x v="2"/>
    <x v="9"/>
    <n v="0.01"/>
    <n v="0"/>
  </r>
  <r>
    <x v="14"/>
    <x v="2"/>
    <x v="10"/>
    <n v="49.99"/>
    <n v="9.5299999999999994"/>
  </r>
  <r>
    <x v="15"/>
    <x v="0"/>
    <x v="0"/>
    <n v="9.1199999999999992"/>
    <n v="281.41999999999996"/>
  </r>
  <r>
    <x v="15"/>
    <x v="0"/>
    <x v="1"/>
    <n v="4.49"/>
    <n v="4.1199999999999992"/>
  </r>
  <r>
    <x v="15"/>
    <x v="0"/>
    <x v="2"/>
    <n v="4.0599999999999996"/>
    <n v="6.48"/>
  </r>
  <r>
    <x v="15"/>
    <x v="0"/>
    <x v="3"/>
    <n v="0.47000000000000003"/>
    <n v="16.459999999999997"/>
  </r>
  <r>
    <x v="15"/>
    <x v="0"/>
    <x v="4"/>
    <n v="174.03"/>
    <n v="247.89000000000001"/>
  </r>
  <r>
    <x v="15"/>
    <x v="0"/>
    <x v="5"/>
    <n v="2"/>
    <n v="3.54"/>
  </r>
  <r>
    <x v="15"/>
    <x v="0"/>
    <x v="6"/>
    <n v="9.3800000000000008"/>
    <n v="33.200000000000003"/>
  </r>
  <r>
    <x v="15"/>
    <x v="0"/>
    <x v="7"/>
    <n v="13.17"/>
    <n v="14.15"/>
  </r>
  <r>
    <x v="15"/>
    <x v="0"/>
    <x v="8"/>
    <n v="1.8800000000000001"/>
    <n v="2.4099999999999997"/>
  </r>
  <r>
    <x v="15"/>
    <x v="0"/>
    <x v="9"/>
    <n v="1.48"/>
    <n v="0.66999999999999993"/>
  </r>
  <r>
    <x v="15"/>
    <x v="0"/>
    <x v="10"/>
    <n v="93.56"/>
    <n v="17.84"/>
  </r>
  <r>
    <x v="16"/>
    <x v="1"/>
    <x v="0"/>
    <n v="7.85"/>
    <n v="242.23"/>
  </r>
  <r>
    <x v="16"/>
    <x v="1"/>
    <x v="1"/>
    <n v="1.95"/>
    <n v="1.79"/>
  </r>
  <r>
    <x v="16"/>
    <x v="1"/>
    <x v="2"/>
    <n v="3.98"/>
    <n v="6.35"/>
  </r>
  <r>
    <x v="16"/>
    <x v="1"/>
    <x v="3"/>
    <n v="3.7600000000000002"/>
    <n v="131.66999999999999"/>
  </r>
  <r>
    <x v="16"/>
    <x v="1"/>
    <x v="4"/>
    <n v="117.74000000000001"/>
    <n v="167.70999999999998"/>
  </r>
  <r>
    <x v="16"/>
    <x v="1"/>
    <x v="5"/>
    <n v="1.08"/>
    <n v="1.91"/>
  </r>
  <r>
    <x v="16"/>
    <x v="1"/>
    <x v="6"/>
    <n v="0.74"/>
    <n v="2.62"/>
  </r>
  <r>
    <x v="16"/>
    <x v="1"/>
    <x v="7"/>
    <n v="5.33"/>
    <n v="5.73"/>
  </r>
  <r>
    <x v="16"/>
    <x v="1"/>
    <x v="8"/>
    <n v="7.06"/>
    <n v="9.0299999999999994"/>
  </r>
  <r>
    <x v="16"/>
    <x v="1"/>
    <x v="9"/>
    <n v="1.1600000000000001"/>
    <n v="0.52"/>
  </r>
  <r>
    <x v="16"/>
    <x v="1"/>
    <x v="10"/>
    <n v="38.200000000000003"/>
    <n v="7.28"/>
  </r>
  <r>
    <x v="17"/>
    <x v="2"/>
    <x v="0"/>
    <n v="39.25"/>
    <n v="1211.1699999999998"/>
  </r>
  <r>
    <x v="17"/>
    <x v="2"/>
    <x v="1"/>
    <n v="8.98"/>
    <n v="8.25"/>
  </r>
  <r>
    <x v="17"/>
    <x v="2"/>
    <x v="2"/>
    <n v="10.01"/>
    <n v="15.98"/>
  </r>
  <r>
    <x v="17"/>
    <x v="2"/>
    <x v="3"/>
    <n v="0.62"/>
    <n v="21.71"/>
  </r>
  <r>
    <x v="17"/>
    <x v="2"/>
    <x v="4"/>
    <n v="149.28"/>
    <n v="212.63"/>
  </r>
  <r>
    <x v="17"/>
    <x v="2"/>
    <x v="5"/>
    <n v="0.66999999999999993"/>
    <n v="1.1900000000000002"/>
  </r>
  <r>
    <x v="17"/>
    <x v="2"/>
    <x v="6"/>
    <n v="12.6"/>
    <n v="44.6"/>
  </r>
  <r>
    <x v="17"/>
    <x v="2"/>
    <x v="7"/>
    <n v="45"/>
    <n v="48.339999999999996"/>
  </r>
  <r>
    <x v="17"/>
    <x v="2"/>
    <x v="8"/>
    <n v="32.130000000000003"/>
    <n v="41.120000000000005"/>
  </r>
  <r>
    <x v="17"/>
    <x v="2"/>
    <x v="9"/>
    <n v="3.62"/>
    <n v="1.6300000000000001"/>
  </r>
  <r>
    <x v="17"/>
    <x v="2"/>
    <x v="10"/>
    <n v="53"/>
    <n v="10.11"/>
  </r>
  <r>
    <x v="18"/>
    <x v="0"/>
    <x v="0"/>
    <n v="3.84"/>
    <n v="118.49000000000001"/>
  </r>
  <r>
    <x v="18"/>
    <x v="0"/>
    <x v="1"/>
    <n v="8.3600000000000012"/>
    <n v="7.68"/>
  </r>
  <r>
    <x v="18"/>
    <x v="0"/>
    <x v="2"/>
    <n v="6.24"/>
    <n v="9.9600000000000009"/>
  </r>
  <r>
    <x v="18"/>
    <x v="0"/>
    <x v="3"/>
    <n v="1.6300000000000001"/>
    <n v="57.08"/>
  </r>
  <r>
    <x v="18"/>
    <x v="0"/>
    <x v="4"/>
    <n v="155.70999999999998"/>
    <n v="221.79"/>
  </r>
  <r>
    <x v="18"/>
    <x v="0"/>
    <x v="5"/>
    <n v="2.2600000000000002"/>
    <n v="4"/>
  </r>
  <r>
    <x v="18"/>
    <x v="0"/>
    <x v="6"/>
    <n v="26.259999999999998"/>
    <n v="92.95"/>
  </r>
  <r>
    <x v="18"/>
    <x v="0"/>
    <x v="7"/>
    <n v="20.68"/>
    <n v="22.21"/>
  </r>
  <r>
    <x v="18"/>
    <x v="0"/>
    <x v="8"/>
    <n v="2.2400000000000002"/>
    <n v="2.8699999999999997"/>
  </r>
  <r>
    <x v="18"/>
    <x v="0"/>
    <x v="9"/>
    <n v="0.04"/>
    <n v="0.02"/>
  </r>
  <r>
    <x v="18"/>
    <x v="0"/>
    <x v="10"/>
    <n v="121.16999999999999"/>
    <n v="23.110000000000003"/>
  </r>
  <r>
    <x v="19"/>
    <x v="3"/>
    <x v="0"/>
    <n v="4.8499999999999996"/>
    <n v="149.66"/>
  </r>
  <r>
    <x v="19"/>
    <x v="3"/>
    <x v="1"/>
    <n v="1.37"/>
    <n v="1.26"/>
  </r>
  <r>
    <x v="19"/>
    <x v="3"/>
    <x v="2"/>
    <n v="39.590000000000003"/>
    <n v="63.21"/>
  </r>
  <r>
    <x v="19"/>
    <x v="3"/>
    <x v="3"/>
    <n v="0"/>
    <n v="0"/>
  </r>
  <r>
    <x v="19"/>
    <x v="3"/>
    <x v="4"/>
    <n v="3.4699999999999998"/>
    <n v="4.9400000000000004"/>
  </r>
  <r>
    <x v="19"/>
    <x v="3"/>
    <x v="5"/>
    <n v="1.25"/>
    <n v="2.21"/>
  </r>
  <r>
    <x v="19"/>
    <x v="3"/>
    <x v="6"/>
    <n v="6.52"/>
    <n v="23.08"/>
  </r>
  <r>
    <x v="19"/>
    <x v="3"/>
    <x v="7"/>
    <n v="1.84"/>
    <n v="1.98"/>
  </r>
  <r>
    <x v="19"/>
    <x v="3"/>
    <x v="8"/>
    <n v="159.1"/>
    <n v="203.6"/>
  </r>
  <r>
    <x v="19"/>
    <x v="3"/>
    <x v="9"/>
    <n v="4.33"/>
    <n v="1.95"/>
  </r>
  <r>
    <x v="19"/>
    <x v="3"/>
    <x v="10"/>
    <n v="2.74"/>
    <n v="0.52"/>
  </r>
  <r>
    <x v="20"/>
    <x v="1"/>
    <x v="0"/>
    <n v="4.17"/>
    <n v="128.68"/>
  </r>
  <r>
    <x v="20"/>
    <x v="1"/>
    <x v="1"/>
    <n v="0.4"/>
    <n v="0.37"/>
  </r>
  <r>
    <x v="20"/>
    <x v="1"/>
    <x v="2"/>
    <n v="14.709999999999999"/>
    <n v="23.49"/>
  </r>
  <r>
    <x v="20"/>
    <x v="1"/>
    <x v="3"/>
    <n v="1.4"/>
    <n v="49.03"/>
  </r>
  <r>
    <x v="20"/>
    <x v="1"/>
    <x v="4"/>
    <n v="15.27"/>
    <n v="21.75"/>
  </r>
  <r>
    <x v="20"/>
    <x v="1"/>
    <x v="5"/>
    <n v="9.2899999999999991"/>
    <n v="16.439999999999998"/>
  </r>
  <r>
    <x v="20"/>
    <x v="1"/>
    <x v="6"/>
    <n v="1.47"/>
    <n v="5.2"/>
  </r>
  <r>
    <x v="20"/>
    <x v="1"/>
    <x v="7"/>
    <n v="3.29"/>
    <n v="3.53"/>
  </r>
  <r>
    <x v="20"/>
    <x v="1"/>
    <x v="8"/>
    <n v="23.85"/>
    <n v="30.52"/>
  </r>
  <r>
    <x v="20"/>
    <x v="1"/>
    <x v="9"/>
    <n v="0.64"/>
    <n v="0.29000000000000004"/>
  </r>
  <r>
    <x v="20"/>
    <x v="1"/>
    <x v="10"/>
    <n v="22.6"/>
    <n v="4.3099999999999996"/>
  </r>
  <r>
    <x v="21"/>
    <x v="5"/>
    <x v="0"/>
    <n v="30.25"/>
    <n v="933.44999999999993"/>
  </r>
  <r>
    <x v="21"/>
    <x v="5"/>
    <x v="1"/>
    <n v="12.950000000000001"/>
    <n v="11.9"/>
  </r>
  <r>
    <x v="21"/>
    <x v="5"/>
    <x v="2"/>
    <n v="14.56"/>
    <n v="23.25"/>
  </r>
  <r>
    <x v="21"/>
    <x v="5"/>
    <x v="3"/>
    <n v="0.97"/>
    <n v="33.97"/>
  </r>
  <r>
    <x v="21"/>
    <x v="5"/>
    <x v="4"/>
    <n v="187.76999999999998"/>
    <n v="267.45999999999998"/>
  </r>
  <r>
    <x v="21"/>
    <x v="5"/>
    <x v="5"/>
    <n v="8.01"/>
    <n v="14.18"/>
  </r>
  <r>
    <x v="21"/>
    <x v="5"/>
    <x v="6"/>
    <n v="22.810000000000002"/>
    <n v="80.740000000000009"/>
  </r>
  <r>
    <x v="21"/>
    <x v="5"/>
    <x v="7"/>
    <n v="36.68"/>
    <n v="39.4"/>
  </r>
  <r>
    <x v="21"/>
    <x v="5"/>
    <x v="8"/>
    <n v="12.65"/>
    <n v="16.190000000000001"/>
  </r>
  <r>
    <x v="21"/>
    <x v="5"/>
    <x v="9"/>
    <n v="0.94000000000000006"/>
    <n v="0.42000000000000004"/>
  </r>
  <r>
    <x v="21"/>
    <x v="5"/>
    <x v="10"/>
    <n v="84.960000000000008"/>
    <n v="16.2"/>
  </r>
  <r>
    <x v="22"/>
    <x v="2"/>
    <x v="0"/>
    <n v="23.86"/>
    <n v="736.2700000000001"/>
  </r>
  <r>
    <x v="22"/>
    <x v="2"/>
    <x v="1"/>
    <n v="9.9700000000000006"/>
    <n v="9.16"/>
  </r>
  <r>
    <x v="22"/>
    <x v="2"/>
    <x v="2"/>
    <n v="7.6499999999999995"/>
    <n v="12.209999999999999"/>
  </r>
  <r>
    <x v="22"/>
    <x v="2"/>
    <x v="3"/>
    <n v="0.42000000000000004"/>
    <n v="14.709999999999999"/>
  </r>
  <r>
    <x v="22"/>
    <x v="2"/>
    <x v="4"/>
    <n v="116.11"/>
    <n v="165.39000000000001"/>
  </r>
  <r>
    <x v="22"/>
    <x v="2"/>
    <x v="5"/>
    <n v="2.2200000000000002"/>
    <n v="3.9299999999999997"/>
  </r>
  <r>
    <x v="22"/>
    <x v="2"/>
    <x v="6"/>
    <n v="24.68"/>
    <n v="87.35"/>
  </r>
  <r>
    <x v="22"/>
    <x v="2"/>
    <x v="7"/>
    <n v="36.520000000000003"/>
    <n v="39.230000000000004"/>
  </r>
  <r>
    <x v="22"/>
    <x v="2"/>
    <x v="8"/>
    <n v="8.8500000000000014"/>
    <n v="11.33"/>
  </r>
  <r>
    <x v="22"/>
    <x v="2"/>
    <x v="9"/>
    <n v="0.04"/>
    <n v="0.02"/>
  </r>
  <r>
    <x v="22"/>
    <x v="2"/>
    <x v="10"/>
    <n v="104.74000000000001"/>
    <n v="19.97"/>
  </r>
  <r>
    <x v="23"/>
    <x v="3"/>
    <x v="0"/>
    <n v="5.1199999999999992"/>
    <n v="157.99"/>
  </r>
  <r>
    <x v="23"/>
    <x v="3"/>
    <x v="1"/>
    <n v="18.759999999999998"/>
    <n v="17.23"/>
  </r>
  <r>
    <x v="23"/>
    <x v="3"/>
    <x v="2"/>
    <n v="21.01"/>
    <n v="33.549999999999997"/>
  </r>
  <r>
    <x v="23"/>
    <x v="3"/>
    <x v="3"/>
    <n v="3.13"/>
    <n v="109.61"/>
  </r>
  <r>
    <x v="23"/>
    <x v="3"/>
    <x v="4"/>
    <n v="32.660000000000004"/>
    <n v="46.52"/>
  </r>
  <r>
    <x v="23"/>
    <x v="3"/>
    <x v="5"/>
    <n v="6.39"/>
    <n v="11.31"/>
  </r>
  <r>
    <x v="23"/>
    <x v="3"/>
    <x v="6"/>
    <n v="38.43"/>
    <n v="136.02000000000001"/>
  </r>
  <r>
    <x v="23"/>
    <x v="3"/>
    <x v="7"/>
    <n v="13.2"/>
    <n v="14.18"/>
  </r>
  <r>
    <x v="23"/>
    <x v="3"/>
    <x v="8"/>
    <n v="78.179999999999993"/>
    <n v="100.05"/>
  </r>
  <r>
    <x v="23"/>
    <x v="3"/>
    <x v="9"/>
    <n v="3.66"/>
    <n v="1.6500000000000001"/>
  </r>
  <r>
    <x v="23"/>
    <x v="3"/>
    <x v="10"/>
    <n v="63.36"/>
    <n v="12.08"/>
  </r>
  <r>
    <x v="24"/>
    <x v="2"/>
    <x v="0"/>
    <n v="16.36"/>
    <n v="504.84000000000003"/>
  </r>
  <r>
    <x v="24"/>
    <x v="2"/>
    <x v="1"/>
    <n v="10.78"/>
    <n v="9.9"/>
  </r>
  <r>
    <x v="24"/>
    <x v="2"/>
    <x v="2"/>
    <n v="6.01"/>
    <n v="9.6"/>
  </r>
  <r>
    <x v="24"/>
    <x v="2"/>
    <x v="3"/>
    <n v="0.21000000000000002"/>
    <n v="7.35"/>
  </r>
  <r>
    <x v="24"/>
    <x v="2"/>
    <x v="4"/>
    <n v="108.47"/>
    <n v="154.5"/>
  </r>
  <r>
    <x v="24"/>
    <x v="2"/>
    <x v="5"/>
    <n v="0.42000000000000004"/>
    <n v="0.74"/>
  </r>
  <r>
    <x v="24"/>
    <x v="2"/>
    <x v="6"/>
    <n v="6.51"/>
    <n v="23.04"/>
  </r>
  <r>
    <x v="24"/>
    <x v="2"/>
    <x v="7"/>
    <n v="27.57"/>
    <n v="29.62"/>
  </r>
  <r>
    <x v="24"/>
    <x v="2"/>
    <x v="8"/>
    <n v="28.02"/>
    <n v="35.86"/>
  </r>
  <r>
    <x v="24"/>
    <x v="2"/>
    <x v="9"/>
    <n v="0.89"/>
    <n v="0.4"/>
  </r>
  <r>
    <x v="24"/>
    <x v="2"/>
    <x v="10"/>
    <n v="29.79"/>
    <n v="5.68"/>
  </r>
  <r>
    <x v="25"/>
    <x v="1"/>
    <x v="0"/>
    <n v="4.3499999999999996"/>
    <n v="134.22999999999999"/>
  </r>
  <r>
    <x v="25"/>
    <x v="1"/>
    <x v="1"/>
    <n v="0.6"/>
    <n v="0.55000000000000004"/>
  </r>
  <r>
    <x v="25"/>
    <x v="1"/>
    <x v="2"/>
    <n v="26.22"/>
    <n v="41.86"/>
  </r>
  <r>
    <x v="25"/>
    <x v="1"/>
    <x v="3"/>
    <n v="0.4"/>
    <n v="14.01"/>
  </r>
  <r>
    <x v="25"/>
    <x v="1"/>
    <x v="4"/>
    <n v="10.69"/>
    <n v="15.229999999999999"/>
  </r>
  <r>
    <x v="25"/>
    <x v="1"/>
    <x v="5"/>
    <n v="3.08"/>
    <n v="5.45"/>
  </r>
  <r>
    <x v="25"/>
    <x v="1"/>
    <x v="6"/>
    <n v="2.3899999999999997"/>
    <n v="8.4600000000000009"/>
  </r>
  <r>
    <x v="25"/>
    <x v="1"/>
    <x v="7"/>
    <n v="13.02"/>
    <n v="13.99"/>
  </r>
  <r>
    <x v="25"/>
    <x v="1"/>
    <x v="8"/>
    <n v="16.510000000000002"/>
    <n v="21.130000000000003"/>
  </r>
  <r>
    <x v="25"/>
    <x v="1"/>
    <x v="9"/>
    <n v="0"/>
    <n v="0"/>
  </r>
  <r>
    <x v="25"/>
    <x v="1"/>
    <x v="10"/>
    <n v="40.07"/>
    <n v="7.64"/>
  </r>
  <r>
    <x v="26"/>
    <x v="5"/>
    <x v="0"/>
    <n v="15.229999999999999"/>
    <n v="469.96999999999997"/>
  </r>
  <r>
    <x v="26"/>
    <x v="5"/>
    <x v="1"/>
    <n v="10.55"/>
    <n v="9.69"/>
  </r>
  <r>
    <x v="26"/>
    <x v="5"/>
    <x v="2"/>
    <n v="11.32"/>
    <n v="18.07"/>
  </r>
  <r>
    <x v="26"/>
    <x v="5"/>
    <x v="3"/>
    <n v="0.02"/>
    <n v="0.7"/>
  </r>
  <r>
    <x v="26"/>
    <x v="5"/>
    <x v="4"/>
    <n v="183.28"/>
    <n v="261.06"/>
  </r>
  <r>
    <x v="26"/>
    <x v="5"/>
    <x v="5"/>
    <n v="1.3800000000000001"/>
    <n v="2.44"/>
  </r>
  <r>
    <x v="26"/>
    <x v="5"/>
    <x v="6"/>
    <n v="10.28"/>
    <n v="36.39"/>
  </r>
  <r>
    <x v="26"/>
    <x v="5"/>
    <x v="7"/>
    <n v="24.47"/>
    <n v="26.29"/>
  </r>
  <r>
    <x v="26"/>
    <x v="5"/>
    <x v="8"/>
    <n v="45.690000000000005"/>
    <n v="58.47"/>
  </r>
  <r>
    <x v="26"/>
    <x v="5"/>
    <x v="9"/>
    <n v="1.54"/>
    <n v="0.69"/>
  </r>
  <r>
    <x v="26"/>
    <x v="5"/>
    <x v="10"/>
    <n v="39.309999999999995"/>
    <n v="7.5"/>
  </r>
  <r>
    <x v="27"/>
    <x v="0"/>
    <x v="0"/>
    <n v="12.41"/>
    <n v="382.95"/>
  </r>
  <r>
    <x v="27"/>
    <x v="0"/>
    <x v="1"/>
    <n v="8.48"/>
    <n v="7.79"/>
  </r>
  <r>
    <x v="27"/>
    <x v="0"/>
    <x v="2"/>
    <n v="15.83"/>
    <n v="25.279999999999998"/>
  </r>
  <r>
    <x v="27"/>
    <x v="0"/>
    <x v="3"/>
    <n v="1.71"/>
    <n v="59.879999999999995"/>
  </r>
  <r>
    <x v="27"/>
    <x v="0"/>
    <x v="4"/>
    <n v="231.02"/>
    <n v="329.06"/>
  </r>
  <r>
    <x v="27"/>
    <x v="0"/>
    <x v="5"/>
    <n v="3.88"/>
    <n v="6.87"/>
  </r>
  <r>
    <x v="27"/>
    <x v="0"/>
    <x v="6"/>
    <n v="42.790000000000006"/>
    <n v="151.46"/>
  </r>
  <r>
    <x v="27"/>
    <x v="0"/>
    <x v="7"/>
    <n v="8.52"/>
    <n v="9.15"/>
  </r>
  <r>
    <x v="27"/>
    <x v="0"/>
    <x v="8"/>
    <n v="2.64"/>
    <n v="3.38"/>
  </r>
  <r>
    <x v="27"/>
    <x v="0"/>
    <x v="9"/>
    <n v="0"/>
    <n v="0"/>
  </r>
  <r>
    <x v="27"/>
    <x v="0"/>
    <x v="10"/>
    <n v="106.59"/>
    <n v="20.330000000000002"/>
  </r>
  <r>
    <x v="28"/>
    <x v="5"/>
    <x v="0"/>
    <n v="6.39"/>
    <n v="197.18"/>
  </r>
  <r>
    <x v="28"/>
    <x v="5"/>
    <x v="1"/>
    <n v="9.82"/>
    <n v="9.02"/>
  </r>
  <r>
    <x v="28"/>
    <x v="5"/>
    <x v="2"/>
    <n v="4.76"/>
    <n v="7.6"/>
  </r>
  <r>
    <x v="28"/>
    <x v="5"/>
    <x v="3"/>
    <n v="1.24"/>
    <n v="43.42"/>
  </r>
  <r>
    <x v="28"/>
    <x v="5"/>
    <x v="4"/>
    <n v="99.940000000000012"/>
    <n v="142.35000000000002"/>
  </r>
  <r>
    <x v="28"/>
    <x v="5"/>
    <x v="5"/>
    <n v="0.23"/>
    <n v="0.41000000000000003"/>
  </r>
  <r>
    <x v="28"/>
    <x v="5"/>
    <x v="6"/>
    <n v="19.82"/>
    <n v="70.149999999999991"/>
  </r>
  <r>
    <x v="28"/>
    <x v="5"/>
    <x v="7"/>
    <n v="20.150000000000002"/>
    <n v="21.650000000000002"/>
  </r>
  <r>
    <x v="28"/>
    <x v="5"/>
    <x v="8"/>
    <n v="67.7"/>
    <n v="86.64"/>
  </r>
  <r>
    <x v="28"/>
    <x v="5"/>
    <x v="9"/>
    <n v="6.34"/>
    <n v="2.8499999999999996"/>
  </r>
  <r>
    <x v="28"/>
    <x v="5"/>
    <x v="10"/>
    <n v="54.620000000000005"/>
    <n v="10.42"/>
  </r>
  <r>
    <x v="29"/>
    <x v="0"/>
    <x v="0"/>
    <n v="5.79"/>
    <n v="178.67"/>
  </r>
  <r>
    <x v="29"/>
    <x v="0"/>
    <x v="1"/>
    <n v="8.98"/>
    <n v="8.25"/>
  </r>
  <r>
    <x v="29"/>
    <x v="0"/>
    <x v="2"/>
    <n v="14.860000000000001"/>
    <n v="23.73"/>
  </r>
  <r>
    <x v="29"/>
    <x v="0"/>
    <x v="3"/>
    <n v="5.05"/>
    <n v="176.85000000000002"/>
  </r>
  <r>
    <x v="29"/>
    <x v="0"/>
    <x v="4"/>
    <n v="113.31"/>
    <n v="161.4"/>
  </r>
  <r>
    <x v="29"/>
    <x v="0"/>
    <x v="5"/>
    <n v="4.5999999999999996"/>
    <n v="8.1399999999999988"/>
  </r>
  <r>
    <x v="29"/>
    <x v="0"/>
    <x v="6"/>
    <n v="38.379999999999995"/>
    <n v="135.85000000000002"/>
  </r>
  <r>
    <x v="29"/>
    <x v="0"/>
    <x v="7"/>
    <n v="24.45"/>
    <n v="26.259999999999998"/>
  </r>
  <r>
    <x v="29"/>
    <x v="0"/>
    <x v="8"/>
    <n v="4.9400000000000004"/>
    <n v="6.3199999999999994"/>
  </r>
  <r>
    <x v="29"/>
    <x v="0"/>
    <x v="9"/>
    <n v="0.04"/>
    <n v="0.02"/>
  </r>
  <r>
    <x v="29"/>
    <x v="0"/>
    <x v="10"/>
    <n v="83.25"/>
    <n v="15.88"/>
  </r>
  <r>
    <x v="30"/>
    <x v="0"/>
    <x v="0"/>
    <n v="8.15"/>
    <n v="251.49"/>
  </r>
  <r>
    <x v="30"/>
    <x v="0"/>
    <x v="1"/>
    <n v="11.66"/>
    <n v="10.709999999999999"/>
  </r>
  <r>
    <x v="30"/>
    <x v="0"/>
    <x v="2"/>
    <n v="8.25"/>
    <n v="13.17"/>
  </r>
  <r>
    <x v="30"/>
    <x v="0"/>
    <x v="3"/>
    <n v="0.33999999999999997"/>
    <n v="11.91"/>
  </r>
  <r>
    <x v="30"/>
    <x v="0"/>
    <x v="4"/>
    <n v="195.2"/>
    <n v="278.04000000000002"/>
  </r>
  <r>
    <x v="30"/>
    <x v="0"/>
    <x v="5"/>
    <n v="2.4699999999999998"/>
    <n v="4.37"/>
  </r>
  <r>
    <x v="30"/>
    <x v="0"/>
    <x v="6"/>
    <n v="41.17"/>
    <n v="145.72"/>
  </r>
  <r>
    <x v="30"/>
    <x v="0"/>
    <x v="7"/>
    <n v="19.09"/>
    <n v="20.51"/>
  </r>
  <r>
    <x v="30"/>
    <x v="0"/>
    <x v="8"/>
    <n v="4.79"/>
    <n v="6.13"/>
  </r>
  <r>
    <x v="30"/>
    <x v="0"/>
    <x v="9"/>
    <n v="0.82000000000000006"/>
    <n v="0.37"/>
  </r>
  <r>
    <x v="30"/>
    <x v="0"/>
    <x v="10"/>
    <n v="92.669999999999987"/>
    <n v="17.670000000000002"/>
  </r>
  <r>
    <x v="31"/>
    <x v="0"/>
    <x v="0"/>
    <n v="28.459999999999997"/>
    <n v="878.22"/>
  </r>
  <r>
    <x v="31"/>
    <x v="0"/>
    <x v="1"/>
    <n v="15.350000000000001"/>
    <n v="14.1"/>
  </r>
  <r>
    <x v="31"/>
    <x v="0"/>
    <x v="2"/>
    <n v="16.489999999999998"/>
    <n v="26.330000000000002"/>
  </r>
  <r>
    <x v="31"/>
    <x v="0"/>
    <x v="3"/>
    <n v="0.92"/>
    <n v="32.220000000000006"/>
  </r>
  <r>
    <x v="31"/>
    <x v="0"/>
    <x v="4"/>
    <n v="277.3"/>
    <n v="394.98999999999995"/>
  </r>
  <r>
    <x v="31"/>
    <x v="0"/>
    <x v="5"/>
    <n v="5.94"/>
    <n v="10.51"/>
  </r>
  <r>
    <x v="31"/>
    <x v="0"/>
    <x v="6"/>
    <n v="24.87"/>
    <n v="88.03"/>
  </r>
  <r>
    <x v="31"/>
    <x v="0"/>
    <x v="7"/>
    <n v="26.75"/>
    <n v="28.73"/>
  </r>
  <r>
    <x v="31"/>
    <x v="0"/>
    <x v="8"/>
    <n v="4.96"/>
    <n v="6.35"/>
  </r>
  <r>
    <x v="31"/>
    <x v="0"/>
    <x v="9"/>
    <n v="0.03"/>
    <n v="0.01"/>
  </r>
  <r>
    <x v="31"/>
    <x v="0"/>
    <x v="10"/>
    <n v="98"/>
    <n v="18.690000000000001"/>
  </r>
  <r>
    <x v="32"/>
    <x v="2"/>
    <x v="0"/>
    <n v="16.610000000000003"/>
    <n v="512.54999999999995"/>
  </r>
  <r>
    <x v="32"/>
    <x v="2"/>
    <x v="1"/>
    <n v="8.01"/>
    <n v="7.3599999999999994"/>
  </r>
  <r>
    <x v="32"/>
    <x v="2"/>
    <x v="2"/>
    <n v="5.17"/>
    <n v="8.25"/>
  </r>
  <r>
    <x v="32"/>
    <x v="2"/>
    <x v="3"/>
    <n v="0.44"/>
    <n v="15.41"/>
  </r>
  <r>
    <x v="32"/>
    <x v="2"/>
    <x v="4"/>
    <n v="139.6"/>
    <n v="198.85000000000002"/>
  </r>
  <r>
    <x v="32"/>
    <x v="2"/>
    <x v="5"/>
    <n v="0.98"/>
    <n v="1.73"/>
  </r>
  <r>
    <x v="32"/>
    <x v="2"/>
    <x v="6"/>
    <n v="14.44"/>
    <n v="51.11"/>
  </r>
  <r>
    <x v="32"/>
    <x v="2"/>
    <x v="7"/>
    <n v="21.85"/>
    <n v="23.47"/>
  </r>
  <r>
    <x v="32"/>
    <x v="2"/>
    <x v="8"/>
    <n v="45.07"/>
    <n v="57.68"/>
  </r>
  <r>
    <x v="32"/>
    <x v="2"/>
    <x v="9"/>
    <n v="0"/>
    <n v="0"/>
  </r>
  <r>
    <x v="32"/>
    <x v="2"/>
    <x v="10"/>
    <n v="39.190000000000005"/>
    <n v="7.4700000000000006"/>
  </r>
  <r>
    <x v="33"/>
    <x v="1"/>
    <x v="0"/>
    <n v="12.88"/>
    <n v="397.45"/>
  </r>
  <r>
    <x v="33"/>
    <x v="1"/>
    <x v="1"/>
    <n v="4.59"/>
    <n v="4.22"/>
  </r>
  <r>
    <x v="33"/>
    <x v="1"/>
    <x v="2"/>
    <n v="21.459999999999997"/>
    <n v="34.260000000000005"/>
  </r>
  <r>
    <x v="33"/>
    <x v="1"/>
    <x v="3"/>
    <n v="1.58"/>
    <n v="55.33"/>
  </r>
  <r>
    <x v="33"/>
    <x v="1"/>
    <x v="4"/>
    <n v="59.46"/>
    <n v="84.69"/>
  </r>
  <r>
    <x v="33"/>
    <x v="1"/>
    <x v="5"/>
    <n v="1.82"/>
    <n v="3.22"/>
  </r>
  <r>
    <x v="33"/>
    <x v="1"/>
    <x v="6"/>
    <n v="0.02"/>
    <n v="7.0000000000000007E-2"/>
  </r>
  <r>
    <x v="33"/>
    <x v="1"/>
    <x v="7"/>
    <n v="14.43"/>
    <n v="15.5"/>
  </r>
  <r>
    <x v="33"/>
    <x v="1"/>
    <x v="8"/>
    <n v="39.770000000000003"/>
    <n v="50.89"/>
  </r>
  <r>
    <x v="33"/>
    <x v="1"/>
    <x v="9"/>
    <n v="0.64"/>
    <n v="0.29000000000000004"/>
  </r>
  <r>
    <x v="33"/>
    <x v="1"/>
    <x v="10"/>
    <n v="146.83000000000001"/>
    <n v="28"/>
  </r>
  <r>
    <x v="34"/>
    <x v="5"/>
    <x v="0"/>
    <n v="5.95"/>
    <n v="183.6"/>
  </r>
  <r>
    <x v="34"/>
    <x v="5"/>
    <x v="1"/>
    <n v="9.51"/>
    <n v="8.7399999999999984"/>
  </r>
  <r>
    <x v="34"/>
    <x v="5"/>
    <x v="2"/>
    <n v="6.25"/>
    <n v="9.98"/>
  </r>
  <r>
    <x v="34"/>
    <x v="5"/>
    <x v="3"/>
    <n v="0.02"/>
    <n v="0.7"/>
  </r>
  <r>
    <x v="34"/>
    <x v="5"/>
    <x v="4"/>
    <n v="124.34"/>
    <n v="177.10999999999999"/>
  </r>
  <r>
    <x v="34"/>
    <x v="5"/>
    <x v="5"/>
    <n v="1.1000000000000001"/>
    <n v="1.95"/>
  </r>
  <r>
    <x v="34"/>
    <x v="5"/>
    <x v="6"/>
    <n v="3.23"/>
    <n v="11.43"/>
  </r>
  <r>
    <x v="34"/>
    <x v="5"/>
    <x v="7"/>
    <n v="19.84"/>
    <n v="21.310000000000002"/>
  </r>
  <r>
    <x v="34"/>
    <x v="5"/>
    <x v="8"/>
    <n v="10.53"/>
    <n v="13.48"/>
  </r>
  <r>
    <x v="34"/>
    <x v="5"/>
    <x v="9"/>
    <n v="0.8"/>
    <n v="0.36"/>
  </r>
  <r>
    <x v="34"/>
    <x v="5"/>
    <x v="10"/>
    <n v="28.19"/>
    <n v="5.38"/>
  </r>
  <r>
    <x v="35"/>
    <x v="0"/>
    <x v="0"/>
    <n v="7.1899999999999995"/>
    <n v="221.87"/>
  </r>
  <r>
    <x v="35"/>
    <x v="0"/>
    <x v="1"/>
    <n v="12.66"/>
    <n v="11.629999999999999"/>
  </r>
  <r>
    <x v="35"/>
    <x v="0"/>
    <x v="2"/>
    <n v="12.78"/>
    <n v="20.41"/>
  </r>
  <r>
    <x v="35"/>
    <x v="0"/>
    <x v="3"/>
    <n v="0.44"/>
    <n v="15.41"/>
  </r>
  <r>
    <x v="35"/>
    <x v="0"/>
    <x v="4"/>
    <n v="284.85000000000002"/>
    <n v="405.74"/>
  </r>
  <r>
    <x v="35"/>
    <x v="0"/>
    <x v="5"/>
    <n v="4.29"/>
    <n v="7.59"/>
  </r>
  <r>
    <x v="35"/>
    <x v="0"/>
    <x v="6"/>
    <n v="29.68"/>
    <n v="105.05"/>
  </r>
  <r>
    <x v="35"/>
    <x v="0"/>
    <x v="7"/>
    <n v="21.110000000000003"/>
    <n v="22.68"/>
  </r>
  <r>
    <x v="35"/>
    <x v="0"/>
    <x v="8"/>
    <n v="2.56"/>
    <n v="3.2800000000000002"/>
  </r>
  <r>
    <x v="35"/>
    <x v="0"/>
    <x v="9"/>
    <n v="0.04"/>
    <n v="0.02"/>
  </r>
  <r>
    <x v="35"/>
    <x v="0"/>
    <x v="10"/>
    <n v="89.36"/>
    <n v="17.04"/>
  </r>
  <r>
    <x v="36"/>
    <x v="1"/>
    <x v="0"/>
    <n v="3.61"/>
    <n v="111.4"/>
  </r>
  <r>
    <x v="36"/>
    <x v="1"/>
    <x v="1"/>
    <n v="0.36"/>
    <n v="0.32999999999999996"/>
  </r>
  <r>
    <x v="36"/>
    <x v="1"/>
    <x v="2"/>
    <n v="0.24000000000000002"/>
    <n v="0.38"/>
  </r>
  <r>
    <x v="36"/>
    <x v="1"/>
    <x v="3"/>
    <n v="1.57"/>
    <n v="54.98"/>
  </r>
  <r>
    <x v="36"/>
    <x v="1"/>
    <x v="4"/>
    <n v="44.14"/>
    <n v="62.87"/>
  </r>
  <r>
    <x v="36"/>
    <x v="1"/>
    <x v="5"/>
    <n v="1.21"/>
    <n v="2.14"/>
  </r>
  <r>
    <x v="36"/>
    <x v="1"/>
    <x v="6"/>
    <n v="0.02"/>
    <n v="7.0000000000000007E-2"/>
  </r>
  <r>
    <x v="36"/>
    <x v="1"/>
    <x v="7"/>
    <n v="0.65999999999999992"/>
    <n v="0.71"/>
  </r>
  <r>
    <x v="36"/>
    <x v="1"/>
    <x v="8"/>
    <n v="2.25"/>
    <n v="2.88"/>
  </r>
  <r>
    <x v="36"/>
    <x v="1"/>
    <x v="9"/>
    <n v="0.45"/>
    <n v="0.2"/>
  </r>
  <r>
    <x v="36"/>
    <x v="1"/>
    <x v="10"/>
    <n v="31.259999999999998"/>
    <n v="5.96"/>
  </r>
  <r>
    <x v="37"/>
    <x v="6"/>
    <x v="0"/>
    <n v="8.9600000000000009"/>
    <n v="276.48999999999995"/>
  </r>
  <r>
    <x v="37"/>
    <x v="6"/>
    <x v="1"/>
    <n v="6.44"/>
    <n v="5.92"/>
  </r>
  <r>
    <x v="37"/>
    <x v="6"/>
    <x v="2"/>
    <n v="35.01"/>
    <n v="55.9"/>
  </r>
  <r>
    <x v="37"/>
    <x v="6"/>
    <x v="3"/>
    <n v="5.9"/>
    <n v="206.62"/>
  </r>
  <r>
    <x v="37"/>
    <x v="6"/>
    <x v="4"/>
    <n v="40.200000000000003"/>
    <n v="57.260000000000005"/>
  </r>
  <r>
    <x v="37"/>
    <x v="6"/>
    <x v="5"/>
    <n v="1.3"/>
    <n v="2.2999999999999998"/>
  </r>
  <r>
    <x v="37"/>
    <x v="6"/>
    <x v="6"/>
    <n v="4.3099999999999996"/>
    <n v="15.26"/>
  </r>
  <r>
    <x v="37"/>
    <x v="6"/>
    <x v="7"/>
    <n v="20.259999999999998"/>
    <n v="21.759999999999998"/>
  </r>
  <r>
    <x v="37"/>
    <x v="6"/>
    <x v="8"/>
    <n v="45.620000000000005"/>
    <n v="58.379999999999995"/>
  </r>
  <r>
    <x v="37"/>
    <x v="6"/>
    <x v="9"/>
    <n v="0.3"/>
    <n v="0.14000000000000001"/>
  </r>
  <r>
    <x v="37"/>
    <x v="6"/>
    <x v="10"/>
    <n v="84.22"/>
    <n v="16.059999999999999"/>
  </r>
  <r>
    <x v="38"/>
    <x v="0"/>
    <x v="0"/>
    <n v="19.22"/>
    <n v="593.09"/>
  </r>
  <r>
    <x v="38"/>
    <x v="0"/>
    <x v="1"/>
    <n v="9.5500000000000007"/>
    <n v="8.77"/>
  </r>
  <r>
    <x v="38"/>
    <x v="0"/>
    <x v="2"/>
    <n v="33.799999999999997"/>
    <n v="53.97"/>
  </r>
  <r>
    <x v="38"/>
    <x v="0"/>
    <x v="3"/>
    <n v="0.53"/>
    <n v="18.559999999999999"/>
  </r>
  <r>
    <x v="38"/>
    <x v="0"/>
    <x v="4"/>
    <n v="430.76"/>
    <n v="613.57000000000005"/>
  </r>
  <r>
    <x v="38"/>
    <x v="0"/>
    <x v="5"/>
    <n v="3.4299999999999997"/>
    <n v="6.07"/>
  </r>
  <r>
    <x v="38"/>
    <x v="0"/>
    <x v="6"/>
    <n v="36.14"/>
    <n v="127.92"/>
  </r>
  <r>
    <x v="38"/>
    <x v="0"/>
    <x v="7"/>
    <n v="19.87"/>
    <n v="21.34"/>
  </r>
  <r>
    <x v="38"/>
    <x v="0"/>
    <x v="8"/>
    <n v="4.42"/>
    <n v="5.6599999999999993"/>
  </r>
  <r>
    <x v="38"/>
    <x v="0"/>
    <x v="9"/>
    <n v="0.08"/>
    <n v="0.04"/>
  </r>
  <r>
    <x v="38"/>
    <x v="0"/>
    <x v="10"/>
    <n v="81.990000000000009"/>
    <n v="15.639999999999999"/>
  </r>
  <r>
    <x v="39"/>
    <x v="0"/>
    <x v="0"/>
    <n v="23.810000000000002"/>
    <n v="734.73"/>
  </r>
  <r>
    <x v="39"/>
    <x v="0"/>
    <x v="1"/>
    <n v="13.129999999999999"/>
    <n v="12.06"/>
  </r>
  <r>
    <x v="39"/>
    <x v="0"/>
    <x v="2"/>
    <n v="22.91"/>
    <n v="36.58"/>
  </r>
  <r>
    <x v="39"/>
    <x v="0"/>
    <x v="3"/>
    <n v="3.2800000000000002"/>
    <n v="114.86999999999999"/>
  </r>
  <r>
    <x v="39"/>
    <x v="0"/>
    <x v="4"/>
    <n v="241.31"/>
    <n v="343.71999999999997"/>
  </r>
  <r>
    <x v="39"/>
    <x v="0"/>
    <x v="5"/>
    <n v="5.39"/>
    <n v="9.5399999999999991"/>
  </r>
  <r>
    <x v="39"/>
    <x v="0"/>
    <x v="6"/>
    <n v="33.049999999999997"/>
    <n v="116.98"/>
  </r>
  <r>
    <x v="39"/>
    <x v="0"/>
    <x v="7"/>
    <n v="22.93"/>
    <n v="24.630000000000003"/>
  </r>
  <r>
    <x v="39"/>
    <x v="0"/>
    <x v="8"/>
    <n v="4.88"/>
    <n v="6.24"/>
  </r>
  <r>
    <x v="39"/>
    <x v="0"/>
    <x v="9"/>
    <n v="0.05"/>
    <n v="0.02"/>
  </r>
  <r>
    <x v="39"/>
    <x v="0"/>
    <x v="10"/>
    <n v="108.43"/>
    <n v="20.68"/>
  </r>
  <r>
    <x v="40"/>
    <x v="6"/>
    <x v="0"/>
    <n v="30.9"/>
    <n v="953.51"/>
  </r>
  <r>
    <x v="40"/>
    <x v="6"/>
    <x v="1"/>
    <n v="8.75"/>
    <n v="8.0399999999999991"/>
  </r>
  <r>
    <x v="40"/>
    <x v="6"/>
    <x v="2"/>
    <n v="38.949999999999996"/>
    <n v="62.190000000000005"/>
  </r>
  <r>
    <x v="40"/>
    <x v="6"/>
    <x v="3"/>
    <n v="2.8299999999999996"/>
    <n v="99.11"/>
  </r>
  <r>
    <x v="40"/>
    <x v="6"/>
    <x v="4"/>
    <n v="93.56"/>
    <n v="133.26999999999998"/>
  </r>
  <r>
    <x v="40"/>
    <x v="6"/>
    <x v="5"/>
    <n v="2.34"/>
    <n v="4.1399999999999997"/>
  </r>
  <r>
    <x v="40"/>
    <x v="6"/>
    <x v="6"/>
    <n v="14.75"/>
    <n v="52.21"/>
  </r>
  <r>
    <x v="40"/>
    <x v="6"/>
    <x v="7"/>
    <n v="49.55"/>
    <n v="53.230000000000004"/>
  </r>
  <r>
    <x v="40"/>
    <x v="6"/>
    <x v="8"/>
    <n v="35.590000000000003"/>
    <n v="45.54"/>
  </r>
  <r>
    <x v="40"/>
    <x v="6"/>
    <x v="9"/>
    <n v="0.77"/>
    <n v="0.35"/>
  </r>
  <r>
    <x v="40"/>
    <x v="6"/>
    <x v="10"/>
    <n v="68.669999999999987"/>
    <n v="13.1"/>
  </r>
  <r>
    <x v="41"/>
    <x v="1"/>
    <x v="0"/>
    <n v="2.16"/>
    <n v="66.649999999999991"/>
  </r>
  <r>
    <x v="41"/>
    <x v="1"/>
    <x v="1"/>
    <n v="0.99"/>
    <n v="0.91"/>
  </r>
  <r>
    <x v="41"/>
    <x v="1"/>
    <x v="2"/>
    <n v="23.130000000000003"/>
    <n v="36.93"/>
  </r>
  <r>
    <x v="41"/>
    <x v="1"/>
    <x v="3"/>
    <n v="0.71"/>
    <n v="24.86"/>
  </r>
  <r>
    <x v="41"/>
    <x v="1"/>
    <x v="4"/>
    <n v="45.71"/>
    <n v="65.11"/>
  </r>
  <r>
    <x v="41"/>
    <x v="1"/>
    <x v="5"/>
    <n v="5.2700000000000005"/>
    <n v="9.33"/>
  </r>
  <r>
    <x v="41"/>
    <x v="1"/>
    <x v="6"/>
    <n v="0.18"/>
    <n v="0.64"/>
  </r>
  <r>
    <x v="41"/>
    <x v="1"/>
    <x v="7"/>
    <n v="2.66"/>
    <n v="2.86"/>
  </r>
  <r>
    <x v="41"/>
    <x v="1"/>
    <x v="8"/>
    <n v="61.839999999999996"/>
    <n v="79.14"/>
  </r>
  <r>
    <x v="41"/>
    <x v="1"/>
    <x v="9"/>
    <n v="0"/>
    <n v="0"/>
  </r>
  <r>
    <x v="41"/>
    <x v="1"/>
    <x v="10"/>
    <n v="37.909999999999997"/>
    <n v="7.23"/>
  </r>
  <r>
    <x v="42"/>
    <x v="3"/>
    <x v="0"/>
    <n v="6.04"/>
    <n v="186.38000000000002"/>
  </r>
  <r>
    <x v="42"/>
    <x v="3"/>
    <x v="1"/>
    <n v="6.1199999999999992"/>
    <n v="5.6199999999999992"/>
  </r>
  <r>
    <x v="42"/>
    <x v="3"/>
    <x v="2"/>
    <n v="10.42"/>
    <n v="16.64"/>
  </r>
  <r>
    <x v="42"/>
    <x v="3"/>
    <x v="3"/>
    <n v="0.63"/>
    <n v="22.06"/>
  </r>
  <r>
    <x v="42"/>
    <x v="3"/>
    <x v="4"/>
    <n v="149.26"/>
    <n v="212.60999999999999"/>
  </r>
  <r>
    <x v="42"/>
    <x v="3"/>
    <x v="5"/>
    <n v="2.4699999999999998"/>
    <n v="4.37"/>
  </r>
  <r>
    <x v="42"/>
    <x v="3"/>
    <x v="6"/>
    <n v="8.93"/>
    <n v="31.610000000000003"/>
  </r>
  <r>
    <x v="42"/>
    <x v="3"/>
    <x v="7"/>
    <n v="12.28"/>
    <n v="13.19"/>
  </r>
  <r>
    <x v="42"/>
    <x v="3"/>
    <x v="8"/>
    <n v="2.64"/>
    <n v="3.38"/>
  </r>
  <r>
    <x v="42"/>
    <x v="3"/>
    <x v="9"/>
    <n v="0"/>
    <n v="0"/>
  </r>
  <r>
    <x v="42"/>
    <x v="3"/>
    <x v="10"/>
    <n v="163.43"/>
    <n v="31.17"/>
  </r>
  <r>
    <x v="43"/>
    <x v="0"/>
    <x v="0"/>
    <n v="13.16"/>
    <n v="406.09"/>
  </r>
  <r>
    <x v="43"/>
    <x v="0"/>
    <x v="1"/>
    <n v="12.2"/>
    <n v="11.209999999999999"/>
  </r>
  <r>
    <x v="43"/>
    <x v="0"/>
    <x v="2"/>
    <n v="11.16"/>
    <n v="17.82"/>
  </r>
  <r>
    <x v="43"/>
    <x v="0"/>
    <x v="3"/>
    <n v="0.73"/>
    <n v="25.56"/>
  </r>
  <r>
    <x v="43"/>
    <x v="0"/>
    <x v="4"/>
    <n v="258.7"/>
    <n v="368.48999999999995"/>
  </r>
  <r>
    <x v="43"/>
    <x v="0"/>
    <x v="5"/>
    <n v="7.96"/>
    <n v="14.09"/>
  </r>
  <r>
    <x v="43"/>
    <x v="0"/>
    <x v="6"/>
    <n v="51.809999999999995"/>
    <n v="183.38000000000002"/>
  </r>
  <r>
    <x v="43"/>
    <x v="0"/>
    <x v="7"/>
    <n v="17.75"/>
    <n v="19.07"/>
  </r>
  <r>
    <x v="43"/>
    <x v="0"/>
    <x v="8"/>
    <n v="3.34"/>
    <n v="4.2700000000000005"/>
  </r>
  <r>
    <x v="43"/>
    <x v="0"/>
    <x v="9"/>
    <n v="0.88"/>
    <n v="0.4"/>
  </r>
  <r>
    <x v="43"/>
    <x v="0"/>
    <x v="10"/>
    <n v="83.410000000000011"/>
    <n v="15.91"/>
  </r>
  <r>
    <x v="44"/>
    <x v="1"/>
    <x v="0"/>
    <n v="1.0900000000000001"/>
    <n v="33.64"/>
  </r>
  <r>
    <x v="44"/>
    <x v="1"/>
    <x v="1"/>
    <n v="1.21"/>
    <n v="1.1100000000000001"/>
  </r>
  <r>
    <x v="44"/>
    <x v="1"/>
    <x v="2"/>
    <n v="26.05"/>
    <n v="41.59"/>
  </r>
  <r>
    <x v="44"/>
    <x v="1"/>
    <x v="3"/>
    <n v="1.74"/>
    <n v="60.93"/>
  </r>
  <r>
    <x v="44"/>
    <x v="1"/>
    <x v="4"/>
    <n v="9.08"/>
    <n v="12.93"/>
  </r>
  <r>
    <x v="44"/>
    <x v="1"/>
    <x v="5"/>
    <n v="5.56"/>
    <n v="9.84"/>
  </r>
  <r>
    <x v="44"/>
    <x v="1"/>
    <x v="6"/>
    <n v="1.36"/>
    <n v="4.8099999999999996"/>
  </r>
  <r>
    <x v="44"/>
    <x v="1"/>
    <x v="7"/>
    <n v="8.629999999999999"/>
    <n v="9.27"/>
  </r>
  <r>
    <x v="44"/>
    <x v="1"/>
    <x v="8"/>
    <n v="32.03"/>
    <n v="40.99"/>
  </r>
  <r>
    <x v="44"/>
    <x v="1"/>
    <x v="9"/>
    <n v="0.01"/>
    <n v="0"/>
  </r>
  <r>
    <x v="44"/>
    <x v="1"/>
    <x v="10"/>
    <n v="14.450000000000001"/>
    <n v="2.7600000000000002"/>
  </r>
  <r>
    <x v="45"/>
    <x v="0"/>
    <x v="0"/>
    <n v="16.100000000000001"/>
    <n v="496.81"/>
  </r>
  <r>
    <x v="45"/>
    <x v="0"/>
    <x v="1"/>
    <n v="10.129999999999999"/>
    <n v="9.31"/>
  </r>
  <r>
    <x v="45"/>
    <x v="0"/>
    <x v="2"/>
    <n v="14.42"/>
    <n v="23.02"/>
  </r>
  <r>
    <x v="45"/>
    <x v="0"/>
    <x v="3"/>
    <n v="12.47"/>
    <n v="436.7"/>
  </r>
  <r>
    <x v="45"/>
    <x v="0"/>
    <x v="4"/>
    <n v="255.26"/>
    <n v="363.59"/>
  </r>
  <r>
    <x v="45"/>
    <x v="0"/>
    <x v="5"/>
    <n v="10.5"/>
    <n v="18.59"/>
  </r>
  <r>
    <x v="45"/>
    <x v="0"/>
    <x v="6"/>
    <n v="28.310000000000002"/>
    <n v="100.2"/>
  </r>
  <r>
    <x v="45"/>
    <x v="0"/>
    <x v="7"/>
    <n v="15.739999999999998"/>
    <n v="16.91"/>
  </r>
  <r>
    <x v="45"/>
    <x v="0"/>
    <x v="8"/>
    <n v="6.64"/>
    <n v="8.5"/>
  </r>
  <r>
    <x v="45"/>
    <x v="0"/>
    <x v="9"/>
    <n v="0.02"/>
    <n v="0.01"/>
  </r>
  <r>
    <x v="45"/>
    <x v="0"/>
    <x v="10"/>
    <n v="124.04"/>
    <n v="23.650000000000002"/>
  </r>
  <r>
    <x v="46"/>
    <x v="5"/>
    <x v="0"/>
    <n v="3.46"/>
    <n v="106.77"/>
  </r>
  <r>
    <x v="46"/>
    <x v="5"/>
    <x v="1"/>
    <n v="10.34"/>
    <n v="9.5"/>
  </r>
  <r>
    <x v="46"/>
    <x v="5"/>
    <x v="2"/>
    <n v="27.95"/>
    <n v="44.63"/>
  </r>
  <r>
    <x v="46"/>
    <x v="5"/>
    <x v="3"/>
    <n v="1.25"/>
    <n v="43.77"/>
  </r>
  <r>
    <x v="46"/>
    <x v="5"/>
    <x v="4"/>
    <n v="86.88"/>
    <n v="123.75"/>
  </r>
  <r>
    <x v="46"/>
    <x v="5"/>
    <x v="5"/>
    <n v="0.18"/>
    <n v="0.32"/>
  </r>
  <r>
    <x v="46"/>
    <x v="5"/>
    <x v="6"/>
    <n v="11.52"/>
    <n v="40.78"/>
  </r>
  <r>
    <x v="46"/>
    <x v="5"/>
    <x v="7"/>
    <n v="43.51"/>
    <n v="46.74"/>
  </r>
  <r>
    <x v="46"/>
    <x v="5"/>
    <x v="8"/>
    <n v="9.56"/>
    <n v="12.229999999999999"/>
  </r>
  <r>
    <x v="46"/>
    <x v="5"/>
    <x v="9"/>
    <n v="0.01"/>
    <n v="0"/>
  </r>
  <r>
    <x v="46"/>
    <x v="5"/>
    <x v="10"/>
    <n v="59.59"/>
    <n v="11.360000000000001"/>
  </r>
  <r>
    <x v="47"/>
    <x v="5"/>
    <x v="0"/>
    <n v="5.6"/>
    <n v="172.8"/>
  </r>
  <r>
    <x v="47"/>
    <x v="5"/>
    <x v="1"/>
    <n v="14.61"/>
    <n v="13.42"/>
  </r>
  <r>
    <x v="47"/>
    <x v="5"/>
    <x v="2"/>
    <n v="1.08"/>
    <n v="1.72"/>
  </r>
  <r>
    <x v="47"/>
    <x v="5"/>
    <x v="3"/>
    <n v="0.23"/>
    <n v="8.0500000000000007"/>
  </r>
  <r>
    <x v="47"/>
    <x v="5"/>
    <x v="4"/>
    <n v="46.6"/>
    <n v="66.38"/>
  </r>
  <r>
    <x v="47"/>
    <x v="5"/>
    <x v="5"/>
    <n v="2"/>
    <n v="3.54"/>
  </r>
  <r>
    <x v="47"/>
    <x v="5"/>
    <x v="6"/>
    <n v="4.8499999999999996"/>
    <n v="17.170000000000002"/>
  </r>
  <r>
    <x v="47"/>
    <x v="5"/>
    <x v="7"/>
    <n v="16.45"/>
    <n v="17.670000000000002"/>
  </r>
  <r>
    <x v="47"/>
    <x v="5"/>
    <x v="8"/>
    <n v="5.6599999999999993"/>
    <n v="7.24"/>
  </r>
  <r>
    <x v="47"/>
    <x v="5"/>
    <x v="9"/>
    <n v="0.32"/>
    <n v="0.14000000000000001"/>
  </r>
  <r>
    <x v="47"/>
    <x v="5"/>
    <x v="10"/>
    <n v="35.9"/>
    <n v="6.85"/>
  </r>
  <r>
    <x v="48"/>
    <x v="1"/>
    <x v="0"/>
    <n v="6.26"/>
    <n v="193.17"/>
  </r>
  <r>
    <x v="48"/>
    <x v="1"/>
    <x v="1"/>
    <n v="1.95"/>
    <n v="1.79"/>
  </r>
  <r>
    <x v="48"/>
    <x v="1"/>
    <x v="2"/>
    <n v="9.18"/>
    <n v="14.66"/>
  </r>
  <r>
    <x v="48"/>
    <x v="1"/>
    <x v="3"/>
    <n v="1.6"/>
    <n v="56.03"/>
  </r>
  <r>
    <x v="48"/>
    <x v="1"/>
    <x v="4"/>
    <n v="20.62"/>
    <n v="29.37"/>
  </r>
  <r>
    <x v="48"/>
    <x v="1"/>
    <x v="5"/>
    <n v="4.1399999999999997"/>
    <n v="7.33"/>
  </r>
  <r>
    <x v="48"/>
    <x v="1"/>
    <x v="6"/>
    <n v="0.16"/>
    <n v="0.57000000000000006"/>
  </r>
  <r>
    <x v="48"/>
    <x v="1"/>
    <x v="7"/>
    <n v="1.83"/>
    <n v="1.97"/>
  </r>
  <r>
    <x v="48"/>
    <x v="1"/>
    <x v="8"/>
    <n v="97.11999999999999"/>
    <n v="124.28"/>
  </r>
  <r>
    <x v="48"/>
    <x v="1"/>
    <x v="9"/>
    <n v="0"/>
    <n v="0"/>
  </r>
  <r>
    <x v="48"/>
    <x v="1"/>
    <x v="10"/>
    <n v="18.55"/>
    <n v="3.54"/>
  </r>
  <r>
    <x v="49"/>
    <x v="5"/>
    <x v="0"/>
    <n v="7.1899999999999995"/>
    <n v="221.87"/>
  </r>
  <r>
    <x v="49"/>
    <x v="5"/>
    <x v="1"/>
    <n v="5.1899999999999995"/>
    <n v="4.7700000000000005"/>
  </r>
  <r>
    <x v="49"/>
    <x v="5"/>
    <x v="2"/>
    <n v="2.7"/>
    <n v="4.3099999999999996"/>
  </r>
  <r>
    <x v="49"/>
    <x v="5"/>
    <x v="3"/>
    <n v="0.04"/>
    <n v="1.4"/>
  </r>
  <r>
    <x v="49"/>
    <x v="5"/>
    <x v="4"/>
    <n v="91.33"/>
    <n v="130.09"/>
  </r>
  <r>
    <x v="49"/>
    <x v="5"/>
    <x v="5"/>
    <n v="0.75"/>
    <n v="1.33"/>
  </r>
  <r>
    <x v="49"/>
    <x v="5"/>
    <x v="6"/>
    <n v="6.48"/>
    <n v="22.939999999999998"/>
  </r>
  <r>
    <x v="49"/>
    <x v="5"/>
    <x v="7"/>
    <n v="20.29"/>
    <n v="21.8"/>
  </r>
  <r>
    <x v="49"/>
    <x v="5"/>
    <x v="8"/>
    <n v="14.42"/>
    <n v="18.45"/>
  </r>
  <r>
    <x v="49"/>
    <x v="5"/>
    <x v="9"/>
    <n v="0.01"/>
    <n v="0"/>
  </r>
  <r>
    <x v="49"/>
    <x v="5"/>
    <x v="10"/>
    <n v="37.36"/>
    <n v="7.1199999999999992"/>
  </r>
  <r>
    <x v="50"/>
    <x v="3"/>
    <x v="0"/>
    <n v="25.82"/>
    <n v="796.75"/>
  </r>
  <r>
    <x v="50"/>
    <x v="3"/>
    <x v="1"/>
    <n v="14.5"/>
    <n v="13.32"/>
  </r>
  <r>
    <x v="50"/>
    <x v="3"/>
    <x v="2"/>
    <n v="42.44"/>
    <n v="67.760000000000005"/>
  </r>
  <r>
    <x v="50"/>
    <x v="3"/>
    <x v="3"/>
    <n v="2.2200000000000002"/>
    <n v="77.740000000000009"/>
  </r>
  <r>
    <x v="50"/>
    <x v="3"/>
    <x v="4"/>
    <n v="105.85"/>
    <n v="150.76999999999998"/>
  </r>
  <r>
    <x v="50"/>
    <x v="3"/>
    <x v="5"/>
    <n v="13.81"/>
    <n v="24.439999999999998"/>
  </r>
  <r>
    <x v="50"/>
    <x v="3"/>
    <x v="6"/>
    <n v="67.11"/>
    <n v="237.54"/>
  </r>
  <r>
    <x v="50"/>
    <x v="3"/>
    <x v="7"/>
    <n v="54.86"/>
    <n v="58.93"/>
  </r>
  <r>
    <x v="50"/>
    <x v="3"/>
    <x v="8"/>
    <n v="43.48"/>
    <n v="55.64"/>
  </r>
  <r>
    <x v="50"/>
    <x v="3"/>
    <x v="9"/>
    <n v="2.79"/>
    <n v="1.26"/>
  </r>
  <r>
    <x v="50"/>
    <x v="3"/>
    <x v="10"/>
    <n v="53.14"/>
    <n v="10.129999999999999"/>
  </r>
  <r>
    <x v="51"/>
    <x v="0"/>
    <x v="0"/>
    <n v="4.96"/>
    <n v="153.06"/>
  </r>
  <r>
    <x v="51"/>
    <x v="0"/>
    <x v="1"/>
    <n v="12.450000000000001"/>
    <n v="11.44"/>
  </r>
  <r>
    <x v="51"/>
    <x v="0"/>
    <x v="2"/>
    <n v="4.9300000000000006"/>
    <n v="7.87"/>
  </r>
  <r>
    <x v="51"/>
    <x v="0"/>
    <x v="3"/>
    <n v="0.11"/>
    <n v="3.8499999999999996"/>
  </r>
  <r>
    <x v="51"/>
    <x v="0"/>
    <x v="4"/>
    <n v="159.05000000000001"/>
    <n v="226.55"/>
  </r>
  <r>
    <x v="51"/>
    <x v="0"/>
    <x v="5"/>
    <n v="0.64"/>
    <n v="1.1300000000000001"/>
  </r>
  <r>
    <x v="51"/>
    <x v="0"/>
    <x v="6"/>
    <n v="34.93"/>
    <n v="123.63"/>
  </r>
  <r>
    <x v="51"/>
    <x v="0"/>
    <x v="7"/>
    <n v="23.779999999999998"/>
    <n v="25.54"/>
  </r>
  <r>
    <x v="51"/>
    <x v="0"/>
    <x v="8"/>
    <n v="2.15"/>
    <n v="2.75"/>
  </r>
  <r>
    <x v="51"/>
    <x v="0"/>
    <x v="9"/>
    <n v="0.01"/>
    <n v="0"/>
  </r>
  <r>
    <x v="51"/>
    <x v="0"/>
    <x v="10"/>
    <n v="109.98"/>
    <n v="20.97"/>
  </r>
  <r>
    <x v="52"/>
    <x v="0"/>
    <x v="0"/>
    <n v="13.360000000000001"/>
    <n v="412.26"/>
  </r>
  <r>
    <x v="52"/>
    <x v="0"/>
    <x v="1"/>
    <n v="8.2399999999999984"/>
    <n v="7.57"/>
  </r>
  <r>
    <x v="52"/>
    <x v="0"/>
    <x v="2"/>
    <n v="74.410000000000011"/>
    <n v="118.81"/>
  </r>
  <r>
    <x v="52"/>
    <x v="0"/>
    <x v="3"/>
    <n v="21.12"/>
    <n v="739.62"/>
  </r>
  <r>
    <x v="52"/>
    <x v="0"/>
    <x v="4"/>
    <n v="225.82000000000002"/>
    <n v="321.66000000000003"/>
  </r>
  <r>
    <x v="52"/>
    <x v="0"/>
    <x v="5"/>
    <n v="3.88"/>
    <n v="6.87"/>
  </r>
  <r>
    <x v="52"/>
    <x v="0"/>
    <x v="6"/>
    <n v="21.69"/>
    <n v="76.77"/>
  </r>
  <r>
    <x v="52"/>
    <x v="0"/>
    <x v="7"/>
    <n v="26.87"/>
    <n v="28.86"/>
  </r>
  <r>
    <x v="52"/>
    <x v="0"/>
    <x v="8"/>
    <n v="3.8899999999999997"/>
    <n v="4.9800000000000004"/>
  </r>
  <r>
    <x v="52"/>
    <x v="0"/>
    <x v="9"/>
    <n v="0.11"/>
    <n v="0.05"/>
  </r>
  <r>
    <x v="52"/>
    <x v="0"/>
    <x v="10"/>
    <n v="72.92"/>
    <n v="13.91"/>
  </r>
  <r>
    <x v="53"/>
    <x v="3"/>
    <x v="0"/>
    <n v="0.81"/>
    <n v="24.99"/>
  </r>
  <r>
    <x v="53"/>
    <x v="3"/>
    <x v="1"/>
    <n v="2.58"/>
    <n v="2.3699999999999997"/>
  </r>
  <r>
    <x v="53"/>
    <x v="3"/>
    <x v="2"/>
    <n v="4.71"/>
    <n v="7.52"/>
  </r>
  <r>
    <x v="53"/>
    <x v="3"/>
    <x v="3"/>
    <n v="0.57999999999999996"/>
    <n v="20.310000000000002"/>
  </r>
  <r>
    <x v="53"/>
    <x v="3"/>
    <x v="4"/>
    <n v="84.5"/>
    <n v="120.36"/>
  </r>
  <r>
    <x v="53"/>
    <x v="3"/>
    <x v="5"/>
    <n v="1.92"/>
    <n v="3.4"/>
  </r>
  <r>
    <x v="53"/>
    <x v="3"/>
    <x v="6"/>
    <n v="0.28000000000000003"/>
    <n v="0.99"/>
  </r>
  <r>
    <x v="53"/>
    <x v="3"/>
    <x v="7"/>
    <n v="1.8800000000000001"/>
    <n v="2.02"/>
  </r>
  <r>
    <x v="53"/>
    <x v="3"/>
    <x v="8"/>
    <n v="69.490000000000009"/>
    <n v="88.93"/>
  </r>
  <r>
    <x v="53"/>
    <x v="3"/>
    <x v="9"/>
    <n v="0.39"/>
    <n v="0.18"/>
  </r>
  <r>
    <x v="53"/>
    <x v="3"/>
    <x v="10"/>
    <n v="60.56"/>
    <n v="11.55"/>
  </r>
  <r>
    <x v="54"/>
    <x v="3"/>
    <x v="0"/>
    <n v="2.59"/>
    <n v="79.92"/>
  </r>
  <r>
    <x v="54"/>
    <x v="3"/>
    <x v="1"/>
    <n v="4.88"/>
    <n v="4.4800000000000004"/>
  </r>
  <r>
    <x v="54"/>
    <x v="3"/>
    <x v="2"/>
    <n v="25.650000000000002"/>
    <n v="40.949999999999996"/>
  </r>
  <r>
    <x v="54"/>
    <x v="3"/>
    <x v="3"/>
    <n v="0.46"/>
    <n v="16.110000000000003"/>
  </r>
  <r>
    <x v="54"/>
    <x v="3"/>
    <x v="4"/>
    <n v="14.82"/>
    <n v="21.110000000000003"/>
  </r>
  <r>
    <x v="54"/>
    <x v="3"/>
    <x v="5"/>
    <n v="4.92"/>
    <n v="8.7099999999999991"/>
  </r>
  <r>
    <x v="54"/>
    <x v="3"/>
    <x v="6"/>
    <n v="2.98"/>
    <n v="10.55"/>
  </r>
  <r>
    <x v="54"/>
    <x v="3"/>
    <x v="7"/>
    <n v="7.5"/>
    <n v="8.06"/>
  </r>
  <r>
    <x v="54"/>
    <x v="3"/>
    <x v="8"/>
    <n v="134.62"/>
    <n v="172.26999999999998"/>
  </r>
  <r>
    <x v="54"/>
    <x v="3"/>
    <x v="9"/>
    <n v="1.1200000000000001"/>
    <n v="0.5"/>
  </r>
  <r>
    <x v="54"/>
    <x v="3"/>
    <x v="10"/>
    <n v="25.45"/>
    <n v="4.8499999999999996"/>
  </r>
  <r>
    <x v="55"/>
    <x v="3"/>
    <x v="0"/>
    <n v="3.58"/>
    <n v="110.47"/>
  </r>
  <r>
    <x v="55"/>
    <x v="3"/>
    <x v="1"/>
    <n v="7.7"/>
    <n v="7.07"/>
  </r>
  <r>
    <x v="55"/>
    <x v="3"/>
    <x v="2"/>
    <n v="9.8000000000000007"/>
    <n v="15.65"/>
  </r>
  <r>
    <x v="55"/>
    <x v="3"/>
    <x v="3"/>
    <n v="3.69"/>
    <n v="129.22"/>
  </r>
  <r>
    <x v="55"/>
    <x v="3"/>
    <x v="4"/>
    <n v="46.690000000000005"/>
    <n v="66.510000000000005"/>
  </r>
  <r>
    <x v="55"/>
    <x v="3"/>
    <x v="5"/>
    <n v="12.16"/>
    <n v="21.52"/>
  </r>
  <r>
    <x v="55"/>
    <x v="3"/>
    <x v="6"/>
    <n v="0"/>
    <n v="0"/>
  </r>
  <r>
    <x v="55"/>
    <x v="3"/>
    <x v="7"/>
    <n v="25.38"/>
    <n v="27.259999999999998"/>
  </r>
  <r>
    <x v="55"/>
    <x v="3"/>
    <x v="8"/>
    <n v="29.95"/>
    <n v="38.33"/>
  </r>
  <r>
    <x v="55"/>
    <x v="3"/>
    <x v="9"/>
    <n v="0"/>
    <n v="0"/>
  </r>
  <r>
    <x v="55"/>
    <x v="3"/>
    <x v="10"/>
    <n v="153.31"/>
    <n v="29.24"/>
  </r>
  <r>
    <x v="56"/>
    <x v="0"/>
    <x v="0"/>
    <n v="22.35"/>
    <n v="689.67000000000007"/>
  </r>
  <r>
    <x v="56"/>
    <x v="0"/>
    <x v="1"/>
    <n v="8.9600000000000009"/>
    <n v="8.2299999999999986"/>
  </r>
  <r>
    <x v="56"/>
    <x v="0"/>
    <x v="2"/>
    <n v="17.39"/>
    <n v="27.77"/>
  </r>
  <r>
    <x v="56"/>
    <x v="0"/>
    <x v="3"/>
    <n v="4.0999999999999996"/>
    <n v="143.58000000000001"/>
  </r>
  <r>
    <x v="56"/>
    <x v="0"/>
    <x v="4"/>
    <n v="291.86"/>
    <n v="415.72999999999996"/>
  </r>
  <r>
    <x v="56"/>
    <x v="0"/>
    <x v="5"/>
    <n v="4.0999999999999996"/>
    <n v="7.26"/>
  </r>
  <r>
    <x v="56"/>
    <x v="0"/>
    <x v="6"/>
    <n v="32.4"/>
    <n v="114.67999999999999"/>
  </r>
  <r>
    <x v="56"/>
    <x v="0"/>
    <x v="7"/>
    <n v="26.259999999999998"/>
    <n v="28.21"/>
  </r>
  <r>
    <x v="56"/>
    <x v="0"/>
    <x v="8"/>
    <n v="3"/>
    <n v="3.84"/>
  </r>
  <r>
    <x v="56"/>
    <x v="0"/>
    <x v="9"/>
    <n v="0.25"/>
    <n v="0.11"/>
  </r>
  <r>
    <x v="56"/>
    <x v="0"/>
    <x v="10"/>
    <n v="107.98"/>
    <n v="20.59"/>
  </r>
  <r>
    <x v="57"/>
    <x v="3"/>
    <x v="0"/>
    <n v="28.779999999999998"/>
    <n v="888.09"/>
  </r>
  <r>
    <x v="57"/>
    <x v="3"/>
    <x v="1"/>
    <n v="11.350000000000001"/>
    <n v="10.43"/>
  </r>
  <r>
    <x v="57"/>
    <x v="3"/>
    <x v="2"/>
    <n v="22.18"/>
    <n v="35.409999999999997"/>
  </r>
  <r>
    <x v="57"/>
    <x v="3"/>
    <x v="3"/>
    <n v="1.87"/>
    <n v="65.490000000000009"/>
  </r>
  <r>
    <x v="57"/>
    <x v="3"/>
    <x v="4"/>
    <n v="193.6"/>
    <n v="275.76"/>
  </r>
  <r>
    <x v="57"/>
    <x v="3"/>
    <x v="5"/>
    <n v="7.71"/>
    <n v="13.65"/>
  </r>
  <r>
    <x v="57"/>
    <x v="3"/>
    <x v="6"/>
    <n v="1.99"/>
    <n v="7.04"/>
  </r>
  <r>
    <x v="57"/>
    <x v="3"/>
    <x v="7"/>
    <n v="62.5"/>
    <n v="67.14"/>
  </r>
  <r>
    <x v="57"/>
    <x v="3"/>
    <x v="8"/>
    <n v="16.810000000000002"/>
    <n v="21.51"/>
  </r>
  <r>
    <x v="57"/>
    <x v="3"/>
    <x v="9"/>
    <n v="0.1"/>
    <n v="0.05"/>
  </r>
  <r>
    <x v="57"/>
    <x v="3"/>
    <x v="10"/>
    <n v="110.86"/>
    <n v="21.14"/>
  </r>
  <r>
    <x v="58"/>
    <x v="0"/>
    <x v="0"/>
    <n v="18.600000000000001"/>
    <n v="573.95999999999992"/>
  </r>
  <r>
    <x v="58"/>
    <x v="0"/>
    <x v="1"/>
    <n v="13.34"/>
    <n v="12.25"/>
  </r>
  <r>
    <x v="58"/>
    <x v="0"/>
    <x v="2"/>
    <n v="15.6"/>
    <n v="24.91"/>
  </r>
  <r>
    <x v="58"/>
    <x v="0"/>
    <x v="3"/>
    <n v="0.92"/>
    <n v="32.220000000000006"/>
  </r>
  <r>
    <x v="58"/>
    <x v="0"/>
    <x v="4"/>
    <n v="246.88000000000002"/>
    <n v="351.66"/>
  </r>
  <r>
    <x v="58"/>
    <x v="0"/>
    <x v="5"/>
    <n v="7.63"/>
    <n v="13.51"/>
  </r>
  <r>
    <x v="58"/>
    <x v="0"/>
    <x v="6"/>
    <n v="40.28"/>
    <n v="142.57"/>
  </r>
  <r>
    <x v="58"/>
    <x v="0"/>
    <x v="7"/>
    <n v="18.610000000000003"/>
    <n v="19.989999999999998"/>
  </r>
  <r>
    <x v="58"/>
    <x v="0"/>
    <x v="8"/>
    <n v="5.74"/>
    <n v="7.35"/>
  </r>
  <r>
    <x v="58"/>
    <x v="0"/>
    <x v="9"/>
    <n v="0.01"/>
    <n v="0"/>
  </r>
  <r>
    <x v="58"/>
    <x v="0"/>
    <x v="10"/>
    <n v="146.37"/>
    <n v="27.91"/>
  </r>
  <r>
    <x v="59"/>
    <x v="5"/>
    <x v="0"/>
    <n v="3.9699999999999998"/>
    <n v="122.51"/>
  </r>
  <r>
    <x v="59"/>
    <x v="5"/>
    <x v="1"/>
    <n v="2.27"/>
    <n v="2.09"/>
  </r>
  <r>
    <x v="59"/>
    <x v="5"/>
    <x v="2"/>
    <n v="21.95"/>
    <n v="35.049999999999997"/>
  </r>
  <r>
    <x v="59"/>
    <x v="5"/>
    <x v="3"/>
    <n v="1.26"/>
    <n v="44.13"/>
  </r>
  <r>
    <x v="59"/>
    <x v="5"/>
    <x v="4"/>
    <n v="91.13"/>
    <n v="129.81"/>
  </r>
  <r>
    <x v="59"/>
    <x v="5"/>
    <x v="5"/>
    <n v="1.82"/>
    <n v="3.22"/>
  </r>
  <r>
    <x v="59"/>
    <x v="5"/>
    <x v="6"/>
    <n v="3.9899999999999998"/>
    <n v="14.12"/>
  </r>
  <r>
    <x v="59"/>
    <x v="5"/>
    <x v="7"/>
    <n v="52.51"/>
    <n v="56.41"/>
  </r>
  <r>
    <x v="59"/>
    <x v="5"/>
    <x v="8"/>
    <n v="23.45"/>
    <n v="30.01"/>
  </r>
  <r>
    <x v="59"/>
    <x v="5"/>
    <x v="9"/>
    <n v="0"/>
    <n v="0"/>
  </r>
  <r>
    <x v="59"/>
    <x v="5"/>
    <x v="10"/>
    <n v="70.669999999999987"/>
    <n v="13.48"/>
  </r>
  <r>
    <x v="60"/>
    <x v="3"/>
    <x v="0"/>
    <n v="9.15"/>
    <n v="282.35000000000002"/>
  </r>
  <r>
    <x v="60"/>
    <x v="3"/>
    <x v="1"/>
    <n v="19.150000000000002"/>
    <n v="17.59"/>
  </r>
  <r>
    <x v="60"/>
    <x v="3"/>
    <x v="2"/>
    <n v="31.1"/>
    <n v="49.660000000000004"/>
  </r>
  <r>
    <x v="60"/>
    <x v="3"/>
    <x v="3"/>
    <n v="0.14000000000000001"/>
    <n v="4.9000000000000004"/>
  </r>
  <r>
    <x v="60"/>
    <x v="3"/>
    <x v="4"/>
    <n v="72.06"/>
    <n v="102.64"/>
  </r>
  <r>
    <x v="60"/>
    <x v="3"/>
    <x v="5"/>
    <n v="2.59"/>
    <n v="4.58"/>
  </r>
  <r>
    <x v="60"/>
    <x v="3"/>
    <x v="6"/>
    <n v="20.62"/>
    <n v="72.98"/>
  </r>
  <r>
    <x v="60"/>
    <x v="3"/>
    <x v="7"/>
    <n v="19.419999999999998"/>
    <n v="20.86"/>
  </r>
  <r>
    <x v="60"/>
    <x v="3"/>
    <x v="8"/>
    <n v="59.849999999999994"/>
    <n v="76.59"/>
  </r>
  <r>
    <x v="60"/>
    <x v="3"/>
    <x v="9"/>
    <n v="7.34"/>
    <n v="3.3"/>
  </r>
  <r>
    <x v="60"/>
    <x v="3"/>
    <x v="10"/>
    <n v="45.04"/>
    <n v="8.59"/>
  </r>
  <r>
    <x v="61"/>
    <x v="3"/>
    <x v="0"/>
    <n v="5.6099999999999994"/>
    <n v="173.10999999999999"/>
  </r>
  <r>
    <x v="61"/>
    <x v="3"/>
    <x v="1"/>
    <n v="3.92"/>
    <n v="3.6"/>
  </r>
  <r>
    <x v="61"/>
    <x v="3"/>
    <x v="2"/>
    <n v="5.13"/>
    <n v="8.19"/>
  </r>
  <r>
    <x v="61"/>
    <x v="3"/>
    <x v="3"/>
    <n v="5.68"/>
    <n v="198.91"/>
  </r>
  <r>
    <x v="61"/>
    <x v="3"/>
    <x v="4"/>
    <n v="77.679999999999993"/>
    <n v="110.64999999999999"/>
  </r>
  <r>
    <x v="61"/>
    <x v="3"/>
    <x v="5"/>
    <n v="3.56"/>
    <n v="6.3"/>
  </r>
  <r>
    <x v="61"/>
    <x v="3"/>
    <x v="6"/>
    <n v="0.02"/>
    <n v="7.0000000000000007E-2"/>
  </r>
  <r>
    <x v="61"/>
    <x v="3"/>
    <x v="7"/>
    <n v="33.39"/>
    <n v="35.869999999999997"/>
  </r>
  <r>
    <x v="61"/>
    <x v="3"/>
    <x v="8"/>
    <n v="19.670000000000002"/>
    <n v="25.17"/>
  </r>
  <r>
    <x v="61"/>
    <x v="3"/>
    <x v="9"/>
    <n v="0.02"/>
    <n v="0.01"/>
  </r>
  <r>
    <x v="61"/>
    <x v="3"/>
    <x v="10"/>
    <n v="136.73999999999998"/>
    <n v="26.08"/>
  </r>
  <r>
    <x v="62"/>
    <x v="3"/>
    <x v="0"/>
    <n v="23.38"/>
    <n v="721.45999999999992"/>
  </r>
  <r>
    <x v="62"/>
    <x v="3"/>
    <x v="1"/>
    <n v="8.2899999999999991"/>
    <n v="7.6199999999999992"/>
  </r>
  <r>
    <x v="62"/>
    <x v="3"/>
    <x v="2"/>
    <n v="5.21"/>
    <n v="8.32"/>
  </r>
  <r>
    <x v="62"/>
    <x v="3"/>
    <x v="3"/>
    <n v="9.56"/>
    <n v="334.78999999999996"/>
  </r>
  <r>
    <x v="62"/>
    <x v="3"/>
    <x v="4"/>
    <n v="288.12"/>
    <n v="410.4"/>
  </r>
  <r>
    <x v="62"/>
    <x v="3"/>
    <x v="5"/>
    <n v="5.14"/>
    <n v="9.1"/>
  </r>
  <r>
    <x v="62"/>
    <x v="3"/>
    <x v="6"/>
    <n v="10.360000000000001"/>
    <n v="36.67"/>
  </r>
  <r>
    <x v="62"/>
    <x v="3"/>
    <x v="7"/>
    <n v="18.38"/>
    <n v="19.739999999999998"/>
  </r>
  <r>
    <x v="62"/>
    <x v="3"/>
    <x v="8"/>
    <n v="7.3199999999999994"/>
    <n v="9.370000000000001"/>
  </r>
  <r>
    <x v="62"/>
    <x v="3"/>
    <x v="9"/>
    <n v="0.03"/>
    <n v="0.01"/>
  </r>
  <r>
    <x v="62"/>
    <x v="3"/>
    <x v="10"/>
    <n v="92.31"/>
    <n v="17.600000000000001"/>
  </r>
  <r>
    <x v="63"/>
    <x v="1"/>
    <x v="0"/>
    <n v="9.5399999999999991"/>
    <n v="294.38"/>
  </r>
  <r>
    <x v="63"/>
    <x v="1"/>
    <x v="1"/>
    <n v="1.84"/>
    <n v="1.6900000000000002"/>
  </r>
  <r>
    <x v="63"/>
    <x v="1"/>
    <x v="2"/>
    <n v="4.2700000000000005"/>
    <n v="6.8199999999999994"/>
  </r>
  <r>
    <x v="63"/>
    <x v="1"/>
    <x v="3"/>
    <n v="1.86"/>
    <n v="65.14"/>
  </r>
  <r>
    <x v="63"/>
    <x v="1"/>
    <x v="4"/>
    <n v="94.86"/>
    <n v="135.12"/>
  </r>
  <r>
    <x v="63"/>
    <x v="1"/>
    <x v="5"/>
    <n v="1.6400000000000001"/>
    <n v="2.9"/>
  </r>
  <r>
    <x v="63"/>
    <x v="1"/>
    <x v="6"/>
    <n v="0.29000000000000004"/>
    <n v="1.03"/>
  </r>
  <r>
    <x v="63"/>
    <x v="1"/>
    <x v="7"/>
    <n v="0.47000000000000003"/>
    <n v="0.5"/>
  </r>
  <r>
    <x v="63"/>
    <x v="1"/>
    <x v="8"/>
    <n v="12.94"/>
    <n v="16.559999999999999"/>
  </r>
  <r>
    <x v="63"/>
    <x v="1"/>
    <x v="9"/>
    <n v="0.2"/>
    <n v="0.09"/>
  </r>
  <r>
    <x v="63"/>
    <x v="1"/>
    <x v="10"/>
    <n v="34.65"/>
    <n v="6.6099999999999994"/>
  </r>
  <r>
    <x v="64"/>
    <x v="3"/>
    <x v="0"/>
    <n v="13.03"/>
    <n v="402.08"/>
  </r>
  <r>
    <x v="64"/>
    <x v="3"/>
    <x v="1"/>
    <n v="12.6"/>
    <n v="11.57"/>
  </r>
  <r>
    <x v="64"/>
    <x v="3"/>
    <x v="2"/>
    <n v="11.99"/>
    <n v="19.14"/>
  </r>
  <r>
    <x v="64"/>
    <x v="3"/>
    <x v="3"/>
    <n v="15.61"/>
    <n v="546.66"/>
  </r>
  <r>
    <x v="64"/>
    <x v="3"/>
    <x v="4"/>
    <n v="157.66"/>
    <n v="224.57"/>
  </r>
  <r>
    <x v="64"/>
    <x v="3"/>
    <x v="5"/>
    <n v="5.23"/>
    <n v="9.26"/>
  </r>
  <r>
    <x v="64"/>
    <x v="3"/>
    <x v="6"/>
    <n v="0"/>
    <n v="0"/>
  </r>
  <r>
    <x v="64"/>
    <x v="3"/>
    <x v="7"/>
    <n v="53.61"/>
    <n v="57.59"/>
  </r>
  <r>
    <x v="64"/>
    <x v="3"/>
    <x v="8"/>
    <n v="43.83"/>
    <n v="56.09"/>
  </r>
  <r>
    <x v="64"/>
    <x v="3"/>
    <x v="9"/>
    <n v="0.06"/>
    <n v="0.03"/>
  </r>
  <r>
    <x v="64"/>
    <x v="3"/>
    <x v="10"/>
    <n v="96.76"/>
    <n v="18.45"/>
  </r>
  <r>
    <x v="65"/>
    <x v="0"/>
    <x v="0"/>
    <n v="5.1099999999999994"/>
    <n v="157.68"/>
  </r>
  <r>
    <x v="65"/>
    <x v="0"/>
    <x v="1"/>
    <n v="14.03"/>
    <n v="12.89"/>
  </r>
  <r>
    <x v="65"/>
    <x v="0"/>
    <x v="2"/>
    <n v="21.3"/>
    <n v="34.01"/>
  </r>
  <r>
    <x v="65"/>
    <x v="0"/>
    <x v="3"/>
    <n v="0.33999999999999997"/>
    <n v="11.91"/>
  </r>
  <r>
    <x v="65"/>
    <x v="0"/>
    <x v="4"/>
    <n v="174.10999999999999"/>
    <n v="248"/>
  </r>
  <r>
    <x v="65"/>
    <x v="0"/>
    <x v="5"/>
    <n v="3.7800000000000002"/>
    <n v="6.6899999999999995"/>
  </r>
  <r>
    <x v="65"/>
    <x v="0"/>
    <x v="6"/>
    <n v="34.96"/>
    <n v="123.74000000000001"/>
  </r>
  <r>
    <x v="65"/>
    <x v="0"/>
    <x v="7"/>
    <n v="20.53"/>
    <n v="22.05"/>
  </r>
  <r>
    <x v="65"/>
    <x v="0"/>
    <x v="8"/>
    <n v="2.21"/>
    <n v="2.8299999999999996"/>
  </r>
  <r>
    <x v="65"/>
    <x v="0"/>
    <x v="9"/>
    <n v="0.04"/>
    <n v="0.02"/>
  </r>
  <r>
    <x v="65"/>
    <x v="0"/>
    <x v="10"/>
    <n v="72.13"/>
    <n v="13.76"/>
  </r>
  <r>
    <x v="66"/>
    <x v="1"/>
    <x v="0"/>
    <n v="0.77999999999999992"/>
    <n v="24.07"/>
  </r>
  <r>
    <x v="66"/>
    <x v="1"/>
    <x v="1"/>
    <n v="2.0499999999999998"/>
    <n v="1.8800000000000001"/>
  </r>
  <r>
    <x v="66"/>
    <x v="1"/>
    <x v="2"/>
    <n v="4.13"/>
    <n v="6.59"/>
  </r>
  <r>
    <x v="66"/>
    <x v="1"/>
    <x v="3"/>
    <n v="0.48000000000000004"/>
    <n v="16.810000000000002"/>
  </r>
  <r>
    <x v="66"/>
    <x v="1"/>
    <x v="4"/>
    <n v="3.04"/>
    <n v="4.33"/>
  </r>
  <r>
    <x v="66"/>
    <x v="1"/>
    <x v="5"/>
    <n v="1.31"/>
    <n v="2.3199999999999998"/>
  </r>
  <r>
    <x v="66"/>
    <x v="1"/>
    <x v="6"/>
    <n v="4.01"/>
    <n v="14.19"/>
  </r>
  <r>
    <x v="66"/>
    <x v="1"/>
    <x v="7"/>
    <n v="8.91"/>
    <n v="9.57"/>
  </r>
  <r>
    <x v="66"/>
    <x v="1"/>
    <x v="8"/>
    <n v="94.75"/>
    <n v="121.25"/>
  </r>
  <r>
    <x v="66"/>
    <x v="1"/>
    <x v="9"/>
    <n v="0.63"/>
    <n v="0.28000000000000003"/>
  </r>
  <r>
    <x v="66"/>
    <x v="1"/>
    <x v="10"/>
    <n v="10.950000000000001"/>
    <n v="2.09"/>
  </r>
  <r>
    <x v="67"/>
    <x v="0"/>
    <x v="0"/>
    <n v="4.49"/>
    <n v="138.55000000000001"/>
  </r>
  <r>
    <x v="67"/>
    <x v="0"/>
    <x v="1"/>
    <n v="13.11"/>
    <n v="12.04"/>
  </r>
  <r>
    <x v="67"/>
    <x v="0"/>
    <x v="2"/>
    <n v="42.39"/>
    <n v="67.679999999999993"/>
  </r>
  <r>
    <x v="67"/>
    <x v="0"/>
    <x v="3"/>
    <n v="0.24000000000000002"/>
    <n v="8.4"/>
  </r>
  <r>
    <x v="67"/>
    <x v="0"/>
    <x v="4"/>
    <n v="295.45999999999998"/>
    <n v="420.85"/>
  </r>
  <r>
    <x v="67"/>
    <x v="0"/>
    <x v="5"/>
    <n v="2.13"/>
    <n v="3.77"/>
  </r>
  <r>
    <x v="67"/>
    <x v="0"/>
    <x v="6"/>
    <n v="45.67"/>
    <n v="161.65"/>
  </r>
  <r>
    <x v="67"/>
    <x v="0"/>
    <x v="7"/>
    <n v="26.84"/>
    <n v="28.830000000000002"/>
  </r>
  <r>
    <x v="67"/>
    <x v="0"/>
    <x v="8"/>
    <n v="3.07"/>
    <n v="3.9299999999999997"/>
  </r>
  <r>
    <x v="67"/>
    <x v="0"/>
    <x v="9"/>
    <n v="0.02"/>
    <n v="0.01"/>
  </r>
  <r>
    <x v="67"/>
    <x v="0"/>
    <x v="10"/>
    <n v="121.59"/>
    <n v="23.19"/>
  </r>
  <r>
    <x v="68"/>
    <x v="0"/>
    <x v="0"/>
    <n v="29.88"/>
    <n v="922.03"/>
  </r>
  <r>
    <x v="68"/>
    <x v="0"/>
    <x v="1"/>
    <n v="14.639999999999999"/>
    <n v="13.450000000000001"/>
  </r>
  <r>
    <x v="68"/>
    <x v="0"/>
    <x v="2"/>
    <n v="23.09"/>
    <n v="36.869999999999997"/>
  </r>
  <r>
    <x v="68"/>
    <x v="0"/>
    <x v="3"/>
    <n v="1.6700000000000002"/>
    <n v="58.48"/>
  </r>
  <r>
    <x v="68"/>
    <x v="0"/>
    <x v="4"/>
    <n v="255.3"/>
    <n v="363.65000000000003"/>
  </r>
  <r>
    <x v="68"/>
    <x v="0"/>
    <x v="5"/>
    <n v="0.93"/>
    <n v="1.6500000000000001"/>
  </r>
  <r>
    <x v="68"/>
    <x v="0"/>
    <x v="6"/>
    <n v="43.58"/>
    <n v="154.25"/>
  </r>
  <r>
    <x v="68"/>
    <x v="0"/>
    <x v="7"/>
    <n v="21.37"/>
    <n v="22.959999999999997"/>
  </r>
  <r>
    <x v="68"/>
    <x v="0"/>
    <x v="8"/>
    <n v="4.2"/>
    <n v="5.37"/>
  </r>
  <r>
    <x v="68"/>
    <x v="0"/>
    <x v="9"/>
    <n v="0.04"/>
    <n v="0.02"/>
  </r>
  <r>
    <x v="68"/>
    <x v="0"/>
    <x v="10"/>
    <n v="103.2"/>
    <n v="19.68"/>
  </r>
  <r>
    <x v="69"/>
    <x v="0"/>
    <x v="0"/>
    <n v="7.6899999999999995"/>
    <n v="237.3"/>
  </r>
  <r>
    <x v="69"/>
    <x v="0"/>
    <x v="1"/>
    <n v="6.38"/>
    <n v="5.8599999999999994"/>
  </r>
  <r>
    <x v="69"/>
    <x v="0"/>
    <x v="2"/>
    <n v="5.4700000000000006"/>
    <n v="8.7299999999999986"/>
  </r>
  <r>
    <x v="69"/>
    <x v="0"/>
    <x v="3"/>
    <n v="0.94000000000000006"/>
    <n v="32.92"/>
  </r>
  <r>
    <x v="69"/>
    <x v="0"/>
    <x v="4"/>
    <n v="157.93"/>
    <n v="224.96"/>
  </r>
  <r>
    <x v="69"/>
    <x v="0"/>
    <x v="5"/>
    <n v="5.87"/>
    <n v="10.39"/>
  </r>
  <r>
    <x v="69"/>
    <x v="0"/>
    <x v="6"/>
    <n v="10.350000000000001"/>
    <n v="36.630000000000003"/>
  </r>
  <r>
    <x v="69"/>
    <x v="0"/>
    <x v="7"/>
    <n v="18.77"/>
    <n v="20.16"/>
  </r>
  <r>
    <x v="69"/>
    <x v="0"/>
    <x v="8"/>
    <n v="2.8099999999999996"/>
    <n v="3.6"/>
  </r>
  <r>
    <x v="69"/>
    <x v="0"/>
    <x v="9"/>
    <n v="0.46"/>
    <n v="0.21000000000000002"/>
  </r>
  <r>
    <x v="69"/>
    <x v="0"/>
    <x v="10"/>
    <n v="104.8"/>
    <n v="19.989999999999998"/>
  </r>
  <r>
    <x v="70"/>
    <x v="1"/>
    <x v="0"/>
    <n v="7.51"/>
    <n v="231.73999999999998"/>
  </r>
  <r>
    <x v="70"/>
    <x v="1"/>
    <x v="1"/>
    <n v="0.71"/>
    <n v="0.65"/>
  </r>
  <r>
    <x v="70"/>
    <x v="1"/>
    <x v="2"/>
    <n v="4.41"/>
    <n v="7.04"/>
  </r>
  <r>
    <x v="70"/>
    <x v="1"/>
    <x v="3"/>
    <n v="0.57000000000000006"/>
    <n v="19.959999999999997"/>
  </r>
  <r>
    <x v="70"/>
    <x v="1"/>
    <x v="4"/>
    <n v="24.84"/>
    <n v="35.379999999999995"/>
  </r>
  <r>
    <x v="70"/>
    <x v="1"/>
    <x v="5"/>
    <n v="0.35"/>
    <n v="0.62"/>
  </r>
  <r>
    <x v="70"/>
    <x v="1"/>
    <x v="6"/>
    <n v="2.56"/>
    <n v="9.06"/>
  </r>
  <r>
    <x v="70"/>
    <x v="1"/>
    <x v="7"/>
    <n v="3.14"/>
    <n v="3.3699999999999997"/>
  </r>
  <r>
    <x v="70"/>
    <x v="1"/>
    <x v="8"/>
    <n v="102.53"/>
    <n v="131.20999999999998"/>
  </r>
  <r>
    <x v="70"/>
    <x v="1"/>
    <x v="9"/>
    <n v="0"/>
    <n v="0"/>
  </r>
  <r>
    <x v="70"/>
    <x v="1"/>
    <x v="10"/>
    <n v="9.01"/>
    <n v="1.72"/>
  </r>
  <r>
    <x v="71"/>
    <x v="1"/>
    <x v="0"/>
    <n v="2.3499999999999996"/>
    <n v="72.52"/>
  </r>
  <r>
    <x v="71"/>
    <x v="1"/>
    <x v="1"/>
    <n v="1.08"/>
    <n v="0.99"/>
  </r>
  <r>
    <x v="71"/>
    <x v="1"/>
    <x v="2"/>
    <n v="7.33"/>
    <n v="11.7"/>
  </r>
  <r>
    <x v="71"/>
    <x v="1"/>
    <x v="3"/>
    <n v="2.0699999999999998"/>
    <n v="72.490000000000009"/>
  </r>
  <r>
    <x v="71"/>
    <x v="1"/>
    <x v="4"/>
    <n v="7.98"/>
    <n v="11.370000000000001"/>
  </r>
  <r>
    <x v="71"/>
    <x v="1"/>
    <x v="5"/>
    <n v="5.08"/>
    <n v="8.99"/>
  </r>
  <r>
    <x v="71"/>
    <x v="1"/>
    <x v="6"/>
    <n v="5.45"/>
    <n v="19.29"/>
  </r>
  <r>
    <x v="71"/>
    <x v="1"/>
    <x v="7"/>
    <n v="1.3800000000000001"/>
    <n v="1.48"/>
  </r>
  <r>
    <x v="71"/>
    <x v="1"/>
    <x v="8"/>
    <n v="4.75"/>
    <n v="6.08"/>
  </r>
  <r>
    <x v="71"/>
    <x v="1"/>
    <x v="9"/>
    <n v="1.76"/>
    <n v="0.78999999999999992"/>
  </r>
  <r>
    <x v="71"/>
    <x v="1"/>
    <x v="10"/>
    <n v="11.77"/>
    <n v="2.2400000000000002"/>
  </r>
  <r>
    <x v="72"/>
    <x v="3"/>
    <x v="0"/>
    <n v="6.52"/>
    <n v="201.19"/>
  </r>
  <r>
    <x v="72"/>
    <x v="3"/>
    <x v="1"/>
    <n v="16.57"/>
    <n v="15.219999999999999"/>
  </r>
  <r>
    <x v="72"/>
    <x v="3"/>
    <x v="2"/>
    <n v="49.43"/>
    <n v="78.92"/>
  </r>
  <r>
    <x v="72"/>
    <x v="3"/>
    <x v="3"/>
    <n v="0.94000000000000006"/>
    <n v="32.92"/>
  </r>
  <r>
    <x v="72"/>
    <x v="3"/>
    <x v="4"/>
    <n v="25.279999999999998"/>
    <n v="36.01"/>
  </r>
  <r>
    <x v="72"/>
    <x v="3"/>
    <x v="5"/>
    <n v="2.9"/>
    <n v="5.13"/>
  </r>
  <r>
    <x v="72"/>
    <x v="3"/>
    <x v="6"/>
    <n v="7.76"/>
    <n v="27.47"/>
  </r>
  <r>
    <x v="72"/>
    <x v="3"/>
    <x v="7"/>
    <n v="41.01"/>
    <n v="44.05"/>
  </r>
  <r>
    <x v="72"/>
    <x v="3"/>
    <x v="8"/>
    <n v="81.25"/>
    <n v="103.98"/>
  </r>
  <r>
    <x v="72"/>
    <x v="3"/>
    <x v="9"/>
    <n v="0.04"/>
    <n v="0.02"/>
  </r>
  <r>
    <x v="72"/>
    <x v="3"/>
    <x v="10"/>
    <n v="51.04"/>
    <n v="9.7299999999999986"/>
  </r>
  <r>
    <x v="73"/>
    <x v="3"/>
    <x v="0"/>
    <n v="9.44"/>
    <n v="291.3"/>
  </r>
  <r>
    <x v="73"/>
    <x v="3"/>
    <x v="1"/>
    <n v="10.79"/>
    <n v="9.91"/>
  </r>
  <r>
    <x v="73"/>
    <x v="3"/>
    <x v="2"/>
    <n v="179.70999999999998"/>
    <n v="286.94"/>
  </r>
  <r>
    <x v="73"/>
    <x v="3"/>
    <x v="3"/>
    <n v="0.7"/>
    <n v="24.51"/>
  </r>
  <r>
    <x v="73"/>
    <x v="3"/>
    <x v="4"/>
    <n v="111.47"/>
    <n v="158.78"/>
  </r>
  <r>
    <x v="73"/>
    <x v="3"/>
    <x v="5"/>
    <n v="15.83"/>
    <n v="28.02"/>
  </r>
  <r>
    <x v="73"/>
    <x v="3"/>
    <x v="6"/>
    <n v="1.22"/>
    <n v="4.3199999999999994"/>
  </r>
  <r>
    <x v="73"/>
    <x v="3"/>
    <x v="7"/>
    <n v="18.47"/>
    <n v="19.84"/>
  </r>
  <r>
    <x v="73"/>
    <x v="3"/>
    <x v="8"/>
    <n v="50.730000000000004"/>
    <n v="64.92"/>
  </r>
  <r>
    <x v="73"/>
    <x v="3"/>
    <x v="9"/>
    <n v="0.2"/>
    <n v="0.09"/>
  </r>
  <r>
    <x v="73"/>
    <x v="3"/>
    <x v="10"/>
    <n v="77.77"/>
    <n v="14.83"/>
  </r>
  <r>
    <x v="74"/>
    <x v="0"/>
    <x v="0"/>
    <n v="19.22"/>
    <n v="593.09"/>
  </r>
  <r>
    <x v="74"/>
    <x v="0"/>
    <x v="1"/>
    <n v="11.639999999999999"/>
    <n v="10.69"/>
  </r>
  <r>
    <x v="74"/>
    <x v="0"/>
    <x v="2"/>
    <n v="24.58"/>
    <n v="39.25"/>
  </r>
  <r>
    <x v="74"/>
    <x v="0"/>
    <x v="3"/>
    <n v="1.1900000000000002"/>
    <n v="41.67"/>
  </r>
  <r>
    <x v="74"/>
    <x v="0"/>
    <x v="4"/>
    <n v="190.06"/>
    <n v="270.71999999999997"/>
  </r>
  <r>
    <x v="74"/>
    <x v="0"/>
    <x v="5"/>
    <n v="5.6199999999999992"/>
    <n v="9.9500000000000011"/>
  </r>
  <r>
    <x v="74"/>
    <x v="0"/>
    <x v="6"/>
    <n v="34.24"/>
    <n v="121.19"/>
  </r>
  <r>
    <x v="74"/>
    <x v="0"/>
    <x v="7"/>
    <n v="26.4"/>
    <n v="28.36"/>
  </r>
  <r>
    <x v="74"/>
    <x v="0"/>
    <x v="8"/>
    <n v="4.96"/>
    <n v="6.35"/>
  </r>
  <r>
    <x v="74"/>
    <x v="0"/>
    <x v="9"/>
    <n v="0.05"/>
    <n v="0.02"/>
  </r>
  <r>
    <x v="74"/>
    <x v="0"/>
    <x v="10"/>
    <n v="139.58000000000001"/>
    <n v="26.62"/>
  </r>
  <r>
    <x v="75"/>
    <x v="1"/>
    <x v="0"/>
    <n v="5.99"/>
    <n v="184.84"/>
  </r>
  <r>
    <x v="75"/>
    <x v="1"/>
    <x v="1"/>
    <n v="6.3199999999999994"/>
    <n v="5.81"/>
  </r>
  <r>
    <x v="75"/>
    <x v="1"/>
    <x v="2"/>
    <n v="19.66"/>
    <n v="31.39"/>
  </r>
  <r>
    <x v="75"/>
    <x v="1"/>
    <x v="3"/>
    <n v="4.08"/>
    <n v="142.88000000000002"/>
  </r>
  <r>
    <x v="75"/>
    <x v="1"/>
    <x v="4"/>
    <n v="117.27"/>
    <n v="167.04"/>
  </r>
  <r>
    <x v="75"/>
    <x v="1"/>
    <x v="5"/>
    <n v="2.3299999999999996"/>
    <n v="4.1199999999999992"/>
  </r>
  <r>
    <x v="75"/>
    <x v="1"/>
    <x v="6"/>
    <n v="4.08"/>
    <n v="14.44"/>
  </r>
  <r>
    <x v="75"/>
    <x v="1"/>
    <x v="7"/>
    <n v="38.51"/>
    <n v="41.37"/>
  </r>
  <r>
    <x v="75"/>
    <x v="1"/>
    <x v="8"/>
    <n v="45.56"/>
    <n v="58.3"/>
  </r>
  <r>
    <x v="75"/>
    <x v="1"/>
    <x v="9"/>
    <n v="0.3"/>
    <n v="0.14000000000000001"/>
  </r>
  <r>
    <x v="75"/>
    <x v="1"/>
    <x v="10"/>
    <n v="114.02"/>
    <n v="21.74"/>
  </r>
  <r>
    <x v="76"/>
    <x v="5"/>
    <x v="0"/>
    <n v="15.33"/>
    <n v="473.05"/>
  </r>
  <r>
    <x v="76"/>
    <x v="5"/>
    <x v="1"/>
    <n v="18.34"/>
    <n v="16.850000000000001"/>
  </r>
  <r>
    <x v="76"/>
    <x v="5"/>
    <x v="2"/>
    <n v="7.56"/>
    <n v="12.07"/>
  </r>
  <r>
    <x v="76"/>
    <x v="5"/>
    <x v="3"/>
    <n v="0.89"/>
    <n v="31.17"/>
  </r>
  <r>
    <x v="76"/>
    <x v="5"/>
    <x v="4"/>
    <n v="111.86999999999999"/>
    <n v="159.35000000000002"/>
  </r>
  <r>
    <x v="76"/>
    <x v="5"/>
    <x v="5"/>
    <n v="2.5099999999999998"/>
    <n v="4.4400000000000004"/>
  </r>
  <r>
    <x v="76"/>
    <x v="5"/>
    <x v="6"/>
    <n v="15.229999999999999"/>
    <n v="53.91"/>
  </r>
  <r>
    <x v="76"/>
    <x v="5"/>
    <x v="7"/>
    <n v="30.12"/>
    <n v="32.349999999999994"/>
  </r>
  <r>
    <x v="76"/>
    <x v="5"/>
    <x v="8"/>
    <n v="5.64"/>
    <n v="7.22"/>
  </r>
  <r>
    <x v="76"/>
    <x v="5"/>
    <x v="9"/>
    <n v="0.02"/>
    <n v="0.01"/>
  </r>
  <r>
    <x v="76"/>
    <x v="5"/>
    <x v="10"/>
    <n v="35.21"/>
    <n v="6.71"/>
  </r>
  <r>
    <x v="77"/>
    <x v="1"/>
    <x v="0"/>
    <n v="8.0399999999999991"/>
    <n v="248.1"/>
  </r>
  <r>
    <x v="77"/>
    <x v="1"/>
    <x v="1"/>
    <n v="6.68"/>
    <n v="6.14"/>
  </r>
  <r>
    <x v="77"/>
    <x v="1"/>
    <x v="2"/>
    <n v="17.439999999999998"/>
    <n v="27.85"/>
  </r>
  <r>
    <x v="77"/>
    <x v="1"/>
    <x v="3"/>
    <n v="4.3599999999999994"/>
    <n v="152.69"/>
  </r>
  <r>
    <x v="77"/>
    <x v="1"/>
    <x v="4"/>
    <n v="54.68"/>
    <n v="77.89"/>
  </r>
  <r>
    <x v="77"/>
    <x v="1"/>
    <x v="5"/>
    <n v="3.23"/>
    <n v="5.72"/>
  </r>
  <r>
    <x v="77"/>
    <x v="1"/>
    <x v="6"/>
    <n v="0.01"/>
    <n v="0.04"/>
  </r>
  <r>
    <x v="77"/>
    <x v="1"/>
    <x v="7"/>
    <n v="20.77"/>
    <n v="22.310000000000002"/>
  </r>
  <r>
    <x v="77"/>
    <x v="1"/>
    <x v="8"/>
    <n v="1.1000000000000001"/>
    <n v="1.41"/>
  </r>
  <r>
    <x v="77"/>
    <x v="1"/>
    <x v="9"/>
    <n v="0"/>
    <n v="0"/>
  </r>
  <r>
    <x v="77"/>
    <x v="1"/>
    <x v="10"/>
    <n v="179.7"/>
    <n v="34.270000000000003"/>
  </r>
  <r>
    <x v="78"/>
    <x v="1"/>
    <x v="0"/>
    <n v="1.04"/>
    <n v="32.090000000000003"/>
  </r>
  <r>
    <x v="78"/>
    <x v="1"/>
    <x v="1"/>
    <n v="1.7"/>
    <n v="1.56"/>
  </r>
  <r>
    <x v="78"/>
    <x v="1"/>
    <x v="2"/>
    <n v="7.74"/>
    <n v="12.360000000000001"/>
  </r>
  <r>
    <x v="78"/>
    <x v="1"/>
    <x v="3"/>
    <n v="0.9"/>
    <n v="31.52"/>
  </r>
  <r>
    <x v="78"/>
    <x v="1"/>
    <x v="4"/>
    <n v="4.79"/>
    <n v="6.8199999999999994"/>
  </r>
  <r>
    <x v="78"/>
    <x v="1"/>
    <x v="5"/>
    <n v="2.61"/>
    <n v="4.6199999999999992"/>
  </r>
  <r>
    <x v="78"/>
    <x v="1"/>
    <x v="6"/>
    <n v="5.13"/>
    <n v="18.16"/>
  </r>
  <r>
    <x v="78"/>
    <x v="1"/>
    <x v="7"/>
    <n v="1.41"/>
    <n v="1.51"/>
  </r>
  <r>
    <x v="78"/>
    <x v="1"/>
    <x v="8"/>
    <n v="23.41"/>
    <n v="29.959999999999997"/>
  </r>
  <r>
    <x v="78"/>
    <x v="1"/>
    <x v="9"/>
    <n v="0.03"/>
    <n v="0.01"/>
  </r>
  <r>
    <x v="78"/>
    <x v="1"/>
    <x v="10"/>
    <n v="14.65"/>
    <n v="2.79"/>
  </r>
  <r>
    <x v="79"/>
    <x v="3"/>
    <x v="0"/>
    <n v="4.9400000000000004"/>
    <n v="152.44"/>
  </r>
  <r>
    <x v="79"/>
    <x v="3"/>
    <x v="1"/>
    <n v="6.45"/>
    <n v="5.92"/>
  </r>
  <r>
    <x v="79"/>
    <x v="3"/>
    <x v="2"/>
    <n v="54.260000000000005"/>
    <n v="86.64"/>
  </r>
  <r>
    <x v="79"/>
    <x v="3"/>
    <x v="3"/>
    <n v="0.89"/>
    <n v="31.17"/>
  </r>
  <r>
    <x v="79"/>
    <x v="3"/>
    <x v="4"/>
    <n v="31.479999999999997"/>
    <n v="44.839999999999996"/>
  </r>
  <r>
    <x v="79"/>
    <x v="3"/>
    <x v="5"/>
    <n v="4.5"/>
    <n v="7.9700000000000006"/>
  </r>
  <r>
    <x v="79"/>
    <x v="3"/>
    <x v="6"/>
    <n v="11.31"/>
    <n v="40.03"/>
  </r>
  <r>
    <x v="79"/>
    <x v="3"/>
    <x v="7"/>
    <n v="21.87"/>
    <n v="23.49"/>
  </r>
  <r>
    <x v="79"/>
    <x v="3"/>
    <x v="8"/>
    <n v="132.80000000000001"/>
    <n v="169.94"/>
  </r>
  <r>
    <x v="79"/>
    <x v="3"/>
    <x v="9"/>
    <n v="0.38"/>
    <n v="0.17"/>
  </r>
  <r>
    <x v="79"/>
    <x v="3"/>
    <x v="10"/>
    <n v="6.22"/>
    <n v="1.1900000000000002"/>
  </r>
  <r>
    <x v="80"/>
    <x v="1"/>
    <x v="0"/>
    <n v="3.75"/>
    <n v="115.72"/>
  </r>
  <r>
    <x v="80"/>
    <x v="1"/>
    <x v="1"/>
    <n v="1.6300000000000001"/>
    <n v="1.5"/>
  </r>
  <r>
    <x v="80"/>
    <x v="1"/>
    <x v="2"/>
    <n v="10.7"/>
    <n v="17.079999999999998"/>
  </r>
  <r>
    <x v="80"/>
    <x v="1"/>
    <x v="3"/>
    <n v="2.27"/>
    <n v="79.5"/>
  </r>
  <r>
    <x v="80"/>
    <x v="1"/>
    <x v="4"/>
    <n v="73.05"/>
    <n v="104.05"/>
  </r>
  <r>
    <x v="80"/>
    <x v="1"/>
    <x v="5"/>
    <n v="0.71"/>
    <n v="1.26"/>
  </r>
  <r>
    <x v="80"/>
    <x v="1"/>
    <x v="6"/>
    <n v="4.21"/>
    <n v="14.9"/>
  </r>
  <r>
    <x v="80"/>
    <x v="1"/>
    <x v="7"/>
    <n v="12.19"/>
    <n v="13.09"/>
  </r>
  <r>
    <x v="80"/>
    <x v="1"/>
    <x v="8"/>
    <n v="6.31"/>
    <n v="8.07"/>
  </r>
  <r>
    <x v="80"/>
    <x v="1"/>
    <x v="9"/>
    <n v="7.0000000000000007E-2"/>
    <n v="0.03"/>
  </r>
  <r>
    <x v="80"/>
    <x v="1"/>
    <x v="10"/>
    <n v="36.260000000000005"/>
    <n v="6.91"/>
  </r>
  <r>
    <x v="81"/>
    <x v="3"/>
    <x v="0"/>
    <n v="7.89"/>
    <n v="243.47"/>
  </r>
  <r>
    <x v="81"/>
    <x v="3"/>
    <x v="1"/>
    <n v="1.42"/>
    <n v="1.3"/>
  </r>
  <r>
    <x v="81"/>
    <x v="3"/>
    <x v="2"/>
    <n v="2.17"/>
    <n v="3.46"/>
  </r>
  <r>
    <x v="81"/>
    <x v="3"/>
    <x v="3"/>
    <n v="2.1"/>
    <n v="73.540000000000006"/>
  </r>
  <r>
    <x v="81"/>
    <x v="3"/>
    <x v="4"/>
    <n v="52.1"/>
    <n v="74.210000000000008"/>
  </r>
  <r>
    <x v="81"/>
    <x v="3"/>
    <x v="5"/>
    <n v="2.42"/>
    <n v="4.28"/>
  </r>
  <r>
    <x v="81"/>
    <x v="3"/>
    <x v="6"/>
    <n v="0.66999999999999993"/>
    <n v="2.3699999999999997"/>
  </r>
  <r>
    <x v="81"/>
    <x v="3"/>
    <x v="7"/>
    <n v="1.56"/>
    <n v="1.6800000000000002"/>
  </r>
  <r>
    <x v="81"/>
    <x v="3"/>
    <x v="8"/>
    <n v="87.75"/>
    <n v="112.29"/>
  </r>
  <r>
    <x v="81"/>
    <x v="3"/>
    <x v="9"/>
    <n v="0.01"/>
    <n v="0"/>
  </r>
  <r>
    <x v="81"/>
    <x v="3"/>
    <x v="10"/>
    <n v="50.46"/>
    <n v="9.6199999999999992"/>
  </r>
  <r>
    <x v="82"/>
    <x v="0"/>
    <x v="0"/>
    <n v="17.670000000000002"/>
    <n v="545.26"/>
  </r>
  <r>
    <x v="82"/>
    <x v="0"/>
    <x v="1"/>
    <n v="14.03"/>
    <n v="12.89"/>
  </r>
  <r>
    <x v="82"/>
    <x v="0"/>
    <x v="2"/>
    <n v="18.64"/>
    <n v="29.759999999999998"/>
  </r>
  <r>
    <x v="82"/>
    <x v="0"/>
    <x v="3"/>
    <n v="0.94000000000000006"/>
    <n v="32.92"/>
  </r>
  <r>
    <x v="82"/>
    <x v="0"/>
    <x v="4"/>
    <n v="341.46999999999997"/>
    <n v="486.39"/>
  </r>
  <r>
    <x v="82"/>
    <x v="0"/>
    <x v="5"/>
    <n v="7.94"/>
    <n v="14.05"/>
  </r>
  <r>
    <x v="82"/>
    <x v="0"/>
    <x v="6"/>
    <n v="36.36"/>
    <n v="128.69999999999999"/>
  </r>
  <r>
    <x v="82"/>
    <x v="0"/>
    <x v="7"/>
    <n v="23.9"/>
    <n v="25.67"/>
  </r>
  <r>
    <x v="82"/>
    <x v="0"/>
    <x v="8"/>
    <n v="2.9299999999999997"/>
    <n v="3.75"/>
  </r>
  <r>
    <x v="82"/>
    <x v="0"/>
    <x v="9"/>
    <n v="0.12000000000000001"/>
    <n v="0.05"/>
  </r>
  <r>
    <x v="82"/>
    <x v="0"/>
    <x v="10"/>
    <n v="70.169999999999987"/>
    <n v="13.38"/>
  </r>
  <r>
    <x v="83"/>
    <x v="6"/>
    <x v="0"/>
    <n v="16.07"/>
    <n v="495.89"/>
  </r>
  <r>
    <x v="83"/>
    <x v="6"/>
    <x v="1"/>
    <n v="8.8500000000000014"/>
    <n v="8.129999999999999"/>
  </r>
  <r>
    <x v="83"/>
    <x v="6"/>
    <x v="2"/>
    <n v="19.38"/>
    <n v="30.939999999999998"/>
  </r>
  <r>
    <x v="83"/>
    <x v="6"/>
    <x v="3"/>
    <n v="1.95"/>
    <n v="68.290000000000006"/>
  </r>
  <r>
    <x v="83"/>
    <x v="6"/>
    <x v="4"/>
    <n v="108"/>
    <n v="153.84"/>
  </r>
  <r>
    <x v="83"/>
    <x v="6"/>
    <x v="5"/>
    <n v="2.96"/>
    <n v="5.24"/>
  </r>
  <r>
    <x v="83"/>
    <x v="6"/>
    <x v="6"/>
    <n v="19.899999999999999"/>
    <n v="70.440000000000012"/>
  </r>
  <r>
    <x v="83"/>
    <x v="6"/>
    <x v="7"/>
    <n v="44.36"/>
    <n v="47.65"/>
  </r>
  <r>
    <x v="83"/>
    <x v="6"/>
    <x v="8"/>
    <n v="17.47"/>
    <n v="22.36"/>
  </r>
  <r>
    <x v="83"/>
    <x v="6"/>
    <x v="9"/>
    <n v="0.55000000000000004"/>
    <n v="0.25"/>
  </r>
  <r>
    <x v="83"/>
    <x v="6"/>
    <x v="10"/>
    <n v="81.75"/>
    <n v="15.59"/>
  </r>
  <r>
    <x v="84"/>
    <x v="6"/>
    <x v="0"/>
    <n v="22.49"/>
    <n v="693.99"/>
  </r>
  <r>
    <x v="84"/>
    <x v="6"/>
    <x v="1"/>
    <n v="9.91"/>
    <n v="9.1"/>
  </r>
  <r>
    <x v="84"/>
    <x v="6"/>
    <x v="2"/>
    <n v="20.36"/>
    <n v="32.51"/>
  </r>
  <r>
    <x v="84"/>
    <x v="6"/>
    <x v="3"/>
    <n v="18.91"/>
    <n v="662.23"/>
  </r>
  <r>
    <x v="84"/>
    <x v="6"/>
    <x v="4"/>
    <n v="137.25"/>
    <n v="195.5"/>
  </r>
  <r>
    <x v="84"/>
    <x v="6"/>
    <x v="5"/>
    <n v="8.2199999999999989"/>
    <n v="14.55"/>
  </r>
  <r>
    <x v="84"/>
    <x v="6"/>
    <x v="6"/>
    <n v="22.29"/>
    <n v="78.900000000000006"/>
  </r>
  <r>
    <x v="84"/>
    <x v="6"/>
    <x v="7"/>
    <n v="34.979999999999997"/>
    <n v="37.58"/>
  </r>
  <r>
    <x v="84"/>
    <x v="6"/>
    <x v="8"/>
    <n v="9.16"/>
    <n v="11.719999999999999"/>
  </r>
  <r>
    <x v="84"/>
    <x v="6"/>
    <x v="9"/>
    <n v="0.44"/>
    <n v="0.2"/>
  </r>
  <r>
    <x v="84"/>
    <x v="6"/>
    <x v="10"/>
    <n v="76.910000000000011"/>
    <n v="14.67"/>
  </r>
  <r>
    <x v="85"/>
    <x v="5"/>
    <x v="0"/>
    <n v="4.7300000000000004"/>
    <n v="145.96"/>
  </r>
  <r>
    <x v="85"/>
    <x v="5"/>
    <x v="1"/>
    <n v="4.9000000000000004"/>
    <n v="4.5"/>
  </r>
  <r>
    <x v="85"/>
    <x v="5"/>
    <x v="2"/>
    <n v="3.59"/>
    <n v="5.73"/>
  </r>
  <r>
    <x v="85"/>
    <x v="5"/>
    <x v="3"/>
    <n v="0.01"/>
    <n v="0.35"/>
  </r>
  <r>
    <x v="85"/>
    <x v="5"/>
    <x v="4"/>
    <n v="85.16"/>
    <n v="121.3"/>
  </r>
  <r>
    <x v="85"/>
    <x v="5"/>
    <x v="5"/>
    <n v="2.36"/>
    <n v="4.18"/>
  </r>
  <r>
    <x v="85"/>
    <x v="5"/>
    <x v="6"/>
    <n v="3.38"/>
    <n v="11.96"/>
  </r>
  <r>
    <x v="85"/>
    <x v="5"/>
    <x v="7"/>
    <n v="21.310000000000002"/>
    <n v="22.89"/>
  </r>
  <r>
    <x v="85"/>
    <x v="5"/>
    <x v="8"/>
    <n v="43.33"/>
    <n v="55.449999999999996"/>
  </r>
  <r>
    <x v="85"/>
    <x v="5"/>
    <x v="9"/>
    <n v="0.01"/>
    <n v="0"/>
  </r>
  <r>
    <x v="85"/>
    <x v="5"/>
    <x v="10"/>
    <n v="28.17"/>
    <n v="5.37"/>
  </r>
  <r>
    <x v="86"/>
    <x v="1"/>
    <x v="0"/>
    <n v="8.9700000000000006"/>
    <n v="276.8"/>
  </r>
  <r>
    <x v="86"/>
    <x v="1"/>
    <x v="1"/>
    <n v="0.3"/>
    <n v="0.28000000000000003"/>
  </r>
  <r>
    <x v="86"/>
    <x v="1"/>
    <x v="2"/>
    <n v="2.7"/>
    <n v="4.3099999999999996"/>
  </r>
  <r>
    <x v="86"/>
    <x v="1"/>
    <x v="3"/>
    <n v="4.17"/>
    <n v="146.03"/>
  </r>
  <r>
    <x v="86"/>
    <x v="1"/>
    <x v="4"/>
    <n v="58.92"/>
    <n v="83.93"/>
  </r>
  <r>
    <x v="86"/>
    <x v="1"/>
    <x v="5"/>
    <n v="6.95"/>
    <n v="12.3"/>
  </r>
  <r>
    <x v="86"/>
    <x v="1"/>
    <x v="6"/>
    <n v="0.09"/>
    <n v="0.32"/>
  </r>
  <r>
    <x v="86"/>
    <x v="1"/>
    <x v="7"/>
    <n v="1.08"/>
    <n v="1.1600000000000001"/>
  </r>
  <r>
    <x v="86"/>
    <x v="1"/>
    <x v="8"/>
    <n v="13.17"/>
    <n v="16.850000000000001"/>
  </r>
  <r>
    <x v="86"/>
    <x v="1"/>
    <x v="9"/>
    <n v="0"/>
    <n v="0"/>
  </r>
  <r>
    <x v="86"/>
    <x v="1"/>
    <x v="10"/>
    <n v="4.79"/>
    <n v="0.91"/>
  </r>
  <r>
    <x v="87"/>
    <x v="1"/>
    <x v="0"/>
    <n v="2.3299999999999996"/>
    <n v="71.900000000000006"/>
  </r>
  <r>
    <x v="87"/>
    <x v="1"/>
    <x v="1"/>
    <n v="3.46"/>
    <n v="3.18"/>
  </r>
  <r>
    <x v="87"/>
    <x v="1"/>
    <x v="2"/>
    <n v="16.03"/>
    <n v="25.59"/>
  </r>
  <r>
    <x v="87"/>
    <x v="1"/>
    <x v="3"/>
    <n v="2.72"/>
    <n v="95.25"/>
  </r>
  <r>
    <x v="87"/>
    <x v="1"/>
    <x v="4"/>
    <n v="7.91"/>
    <n v="11.27"/>
  </r>
  <r>
    <x v="87"/>
    <x v="1"/>
    <x v="5"/>
    <n v="6.9300000000000006"/>
    <n v="12.27"/>
  </r>
  <r>
    <x v="87"/>
    <x v="1"/>
    <x v="6"/>
    <n v="1.47"/>
    <n v="5.2"/>
  </r>
  <r>
    <x v="87"/>
    <x v="1"/>
    <x v="7"/>
    <n v="1.73"/>
    <n v="1.86"/>
  </r>
  <r>
    <x v="87"/>
    <x v="1"/>
    <x v="8"/>
    <n v="28.23"/>
    <n v="36.130000000000003"/>
  </r>
  <r>
    <x v="87"/>
    <x v="1"/>
    <x v="9"/>
    <n v="2.6"/>
    <n v="1.1700000000000002"/>
  </r>
  <r>
    <x v="87"/>
    <x v="1"/>
    <x v="10"/>
    <n v="20.82"/>
    <n v="3.9699999999999998"/>
  </r>
  <r>
    <x v="88"/>
    <x v="0"/>
    <x v="0"/>
    <n v="19.830000000000002"/>
    <n v="611.91"/>
  </r>
  <r>
    <x v="88"/>
    <x v="0"/>
    <x v="1"/>
    <n v="11.41"/>
    <n v="10.48"/>
  </r>
  <r>
    <x v="88"/>
    <x v="0"/>
    <x v="2"/>
    <n v="38.18"/>
    <n v="60.96"/>
  </r>
  <r>
    <x v="88"/>
    <x v="0"/>
    <x v="3"/>
    <n v="5.34"/>
    <n v="187.01"/>
  </r>
  <r>
    <x v="88"/>
    <x v="0"/>
    <x v="4"/>
    <n v="261.34000000000003"/>
    <n v="372.25"/>
  </r>
  <r>
    <x v="88"/>
    <x v="0"/>
    <x v="5"/>
    <n v="5.28"/>
    <n v="9.3500000000000014"/>
  </r>
  <r>
    <x v="88"/>
    <x v="0"/>
    <x v="6"/>
    <n v="23.51"/>
    <n v="83.210000000000008"/>
  </r>
  <r>
    <x v="88"/>
    <x v="0"/>
    <x v="7"/>
    <n v="21.01"/>
    <n v="22.57"/>
  </r>
  <r>
    <x v="88"/>
    <x v="0"/>
    <x v="8"/>
    <n v="4.3599999999999994"/>
    <n v="5.58"/>
  </r>
  <r>
    <x v="88"/>
    <x v="0"/>
    <x v="9"/>
    <n v="0.11"/>
    <n v="0.05"/>
  </r>
  <r>
    <x v="88"/>
    <x v="0"/>
    <x v="10"/>
    <n v="97.11999999999999"/>
    <n v="18.52"/>
  </r>
  <r>
    <x v="89"/>
    <x v="3"/>
    <x v="0"/>
    <n v="15.1"/>
    <n v="465.95"/>
  </r>
  <r>
    <x v="89"/>
    <x v="3"/>
    <x v="1"/>
    <n v="7.8"/>
    <n v="7.17"/>
  </r>
  <r>
    <x v="89"/>
    <x v="3"/>
    <x v="2"/>
    <n v="21.56"/>
    <n v="34.42"/>
  </r>
  <r>
    <x v="89"/>
    <x v="3"/>
    <x v="3"/>
    <n v="12.870000000000001"/>
    <n v="450.71"/>
  </r>
  <r>
    <x v="89"/>
    <x v="3"/>
    <x v="4"/>
    <n v="152.28"/>
    <n v="216.91"/>
  </r>
  <r>
    <x v="89"/>
    <x v="3"/>
    <x v="5"/>
    <n v="1.6800000000000002"/>
    <n v="2.9699999999999998"/>
  </r>
  <r>
    <x v="89"/>
    <x v="3"/>
    <x v="6"/>
    <n v="0.01"/>
    <n v="0.04"/>
  </r>
  <r>
    <x v="89"/>
    <x v="3"/>
    <x v="7"/>
    <n v="31.51"/>
    <n v="33.849999999999994"/>
  </r>
  <r>
    <x v="89"/>
    <x v="3"/>
    <x v="8"/>
    <n v="56.55"/>
    <n v="72.36999999999999"/>
  </r>
  <r>
    <x v="89"/>
    <x v="3"/>
    <x v="9"/>
    <n v="0.21000000000000002"/>
    <n v="0.09"/>
  </r>
  <r>
    <x v="89"/>
    <x v="3"/>
    <x v="10"/>
    <n v="64.099999999999994"/>
    <n v="12.219999999999999"/>
  </r>
  <r>
    <x v="90"/>
    <x v="3"/>
    <x v="0"/>
    <n v="8.82"/>
    <n v="272.17"/>
  </r>
  <r>
    <x v="90"/>
    <x v="3"/>
    <x v="1"/>
    <n v="2.9499999999999997"/>
    <n v="2.71"/>
  </r>
  <r>
    <x v="90"/>
    <x v="3"/>
    <x v="2"/>
    <n v="1.87"/>
    <n v="2.9899999999999998"/>
  </r>
  <r>
    <x v="90"/>
    <x v="3"/>
    <x v="3"/>
    <n v="2.46"/>
    <n v="86.149999999999991"/>
  </r>
  <r>
    <x v="90"/>
    <x v="3"/>
    <x v="4"/>
    <n v="183.13"/>
    <n v="260.85000000000002"/>
  </r>
  <r>
    <x v="90"/>
    <x v="3"/>
    <x v="5"/>
    <n v="0.83000000000000007"/>
    <n v="1.47"/>
  </r>
  <r>
    <x v="90"/>
    <x v="3"/>
    <x v="6"/>
    <n v="0"/>
    <n v="0"/>
  </r>
  <r>
    <x v="90"/>
    <x v="3"/>
    <x v="7"/>
    <n v="5.01"/>
    <n v="5.38"/>
  </r>
  <r>
    <x v="90"/>
    <x v="3"/>
    <x v="8"/>
    <n v="12.25"/>
    <n v="15.68"/>
  </r>
  <r>
    <x v="90"/>
    <x v="3"/>
    <x v="9"/>
    <n v="0"/>
    <n v="0"/>
  </r>
  <r>
    <x v="90"/>
    <x v="3"/>
    <x v="10"/>
    <n v="113.63"/>
    <n v="21.67"/>
  </r>
  <r>
    <x v="91"/>
    <x v="5"/>
    <x v="0"/>
    <n v="20.399999999999999"/>
    <n v="629.5"/>
  </r>
  <r>
    <x v="91"/>
    <x v="5"/>
    <x v="1"/>
    <n v="4.53"/>
    <n v="4.1599999999999993"/>
  </r>
  <r>
    <x v="91"/>
    <x v="5"/>
    <x v="2"/>
    <n v="11.05"/>
    <n v="17.64"/>
  </r>
  <r>
    <x v="91"/>
    <x v="5"/>
    <x v="3"/>
    <n v="0.01"/>
    <n v="0.35"/>
  </r>
  <r>
    <x v="91"/>
    <x v="5"/>
    <x v="4"/>
    <n v="70.290000000000006"/>
    <n v="100.11999999999999"/>
  </r>
  <r>
    <x v="91"/>
    <x v="5"/>
    <x v="5"/>
    <n v="1.05"/>
    <n v="1.86"/>
  </r>
  <r>
    <x v="91"/>
    <x v="5"/>
    <x v="6"/>
    <n v="13.48"/>
    <n v="47.71"/>
  </r>
  <r>
    <x v="91"/>
    <x v="5"/>
    <x v="7"/>
    <n v="30.810000000000002"/>
    <n v="33.1"/>
  </r>
  <r>
    <x v="91"/>
    <x v="5"/>
    <x v="8"/>
    <n v="66.42"/>
    <n v="85"/>
  </r>
  <r>
    <x v="91"/>
    <x v="5"/>
    <x v="9"/>
    <n v="3.53"/>
    <n v="1.59"/>
  </r>
  <r>
    <x v="91"/>
    <x v="5"/>
    <x v="10"/>
    <n v="38.96"/>
    <n v="7.4300000000000006"/>
  </r>
  <r>
    <x v="92"/>
    <x v="2"/>
    <x v="0"/>
    <n v="19.810000000000002"/>
    <n v="611.29000000000008"/>
  </r>
  <r>
    <x v="92"/>
    <x v="2"/>
    <x v="1"/>
    <n v="18.830000000000002"/>
    <n v="17.3"/>
  </r>
  <r>
    <x v="92"/>
    <x v="2"/>
    <x v="2"/>
    <n v="3.6"/>
    <n v="5.75"/>
  </r>
  <r>
    <x v="92"/>
    <x v="2"/>
    <x v="3"/>
    <n v="0.56000000000000005"/>
    <n v="19.610000000000003"/>
  </r>
  <r>
    <x v="92"/>
    <x v="2"/>
    <x v="4"/>
    <n v="75.72"/>
    <n v="107.86"/>
  </r>
  <r>
    <x v="92"/>
    <x v="2"/>
    <x v="5"/>
    <n v="1.6"/>
    <n v="2.8299999999999996"/>
  </r>
  <r>
    <x v="92"/>
    <x v="2"/>
    <x v="6"/>
    <n v="26.24"/>
    <n v="92.88"/>
  </r>
  <r>
    <x v="92"/>
    <x v="2"/>
    <x v="7"/>
    <n v="6.39"/>
    <n v="6.8599999999999994"/>
  </r>
  <r>
    <x v="92"/>
    <x v="2"/>
    <x v="8"/>
    <n v="4.91"/>
    <n v="6.28"/>
  </r>
  <r>
    <x v="92"/>
    <x v="2"/>
    <x v="9"/>
    <n v="0"/>
    <n v="0"/>
  </r>
  <r>
    <x v="92"/>
    <x v="2"/>
    <x v="10"/>
    <n v="31.51"/>
    <n v="6.01"/>
  </r>
  <r>
    <x v="93"/>
    <x v="2"/>
    <x v="0"/>
    <n v="4.6899999999999995"/>
    <n v="144.72"/>
  </r>
  <r>
    <x v="93"/>
    <x v="2"/>
    <x v="1"/>
    <n v="8.76"/>
    <n v="8.0500000000000007"/>
  </r>
  <r>
    <x v="93"/>
    <x v="2"/>
    <x v="2"/>
    <n v="15.739999999999998"/>
    <n v="25.130000000000003"/>
  </r>
  <r>
    <x v="93"/>
    <x v="2"/>
    <x v="3"/>
    <n v="1"/>
    <n v="35.020000000000003"/>
  </r>
  <r>
    <x v="93"/>
    <x v="2"/>
    <x v="4"/>
    <n v="62.15"/>
    <n v="88.53"/>
  </r>
  <r>
    <x v="93"/>
    <x v="2"/>
    <x v="5"/>
    <n v="0.65"/>
    <n v="1.1500000000000001"/>
  </r>
  <r>
    <x v="93"/>
    <x v="2"/>
    <x v="6"/>
    <n v="3.8499999999999996"/>
    <n v="13.629999999999999"/>
  </r>
  <r>
    <x v="93"/>
    <x v="2"/>
    <x v="7"/>
    <n v="11.719999999999999"/>
    <n v="12.59"/>
  </r>
  <r>
    <x v="93"/>
    <x v="2"/>
    <x v="8"/>
    <n v="48.92"/>
    <n v="62.6"/>
  </r>
  <r>
    <x v="93"/>
    <x v="2"/>
    <x v="9"/>
    <n v="1.59"/>
    <n v="0.72"/>
  </r>
  <r>
    <x v="93"/>
    <x v="2"/>
    <x v="10"/>
    <n v="56.120000000000005"/>
    <n v="10.7"/>
  </r>
  <r>
    <x v="94"/>
    <x v="3"/>
    <x v="0"/>
    <n v="4.0599999999999996"/>
    <n v="125.28"/>
  </r>
  <r>
    <x v="94"/>
    <x v="3"/>
    <x v="1"/>
    <n v="4.0199999999999996"/>
    <n v="3.69"/>
  </r>
  <r>
    <x v="94"/>
    <x v="3"/>
    <x v="2"/>
    <n v="28.51"/>
    <n v="45.52"/>
  </r>
  <r>
    <x v="94"/>
    <x v="3"/>
    <x v="3"/>
    <n v="0.56000000000000005"/>
    <n v="19.610000000000003"/>
  </r>
  <r>
    <x v="94"/>
    <x v="3"/>
    <x v="4"/>
    <n v="15.66"/>
    <n v="22.310000000000002"/>
  </r>
  <r>
    <x v="94"/>
    <x v="3"/>
    <x v="5"/>
    <n v="2.08"/>
    <n v="3.68"/>
  </r>
  <r>
    <x v="94"/>
    <x v="3"/>
    <x v="6"/>
    <n v="18.399999999999999"/>
    <n v="65.13"/>
  </r>
  <r>
    <x v="94"/>
    <x v="3"/>
    <x v="7"/>
    <n v="11.91"/>
    <n v="12.79"/>
  </r>
  <r>
    <x v="94"/>
    <x v="3"/>
    <x v="8"/>
    <n v="119.44000000000001"/>
    <n v="152.85000000000002"/>
  </r>
  <r>
    <x v="94"/>
    <x v="3"/>
    <x v="9"/>
    <n v="0.03"/>
    <n v="0.01"/>
  </r>
  <r>
    <x v="94"/>
    <x v="3"/>
    <x v="10"/>
    <n v="23.12"/>
    <n v="4.41"/>
  </r>
  <r>
    <x v="95"/>
    <x v="0"/>
    <x v="0"/>
    <n v="2.3199999999999998"/>
    <n v="71.59"/>
  </r>
  <r>
    <x v="95"/>
    <x v="0"/>
    <x v="1"/>
    <n v="7.53"/>
    <n v="6.92"/>
  </r>
  <r>
    <x v="95"/>
    <x v="0"/>
    <x v="2"/>
    <n v="10.49"/>
    <n v="16.75"/>
  </r>
  <r>
    <x v="95"/>
    <x v="0"/>
    <x v="3"/>
    <n v="0.02"/>
    <n v="0.7"/>
  </r>
  <r>
    <x v="95"/>
    <x v="0"/>
    <x v="4"/>
    <n v="205.39000000000001"/>
    <n v="292.56"/>
  </r>
  <r>
    <x v="95"/>
    <x v="0"/>
    <x v="5"/>
    <n v="2.23"/>
    <n v="3.9499999999999997"/>
  </r>
  <r>
    <x v="95"/>
    <x v="0"/>
    <x v="6"/>
    <n v="46.190000000000005"/>
    <n v="163.49"/>
  </r>
  <r>
    <x v="95"/>
    <x v="0"/>
    <x v="7"/>
    <n v="27.41"/>
    <n v="29.439999999999998"/>
  </r>
  <r>
    <x v="95"/>
    <x v="0"/>
    <x v="8"/>
    <n v="0.95000000000000007"/>
    <n v="1.22"/>
  </r>
  <r>
    <x v="95"/>
    <x v="0"/>
    <x v="9"/>
    <n v="0.06"/>
    <n v="0.03"/>
  </r>
  <r>
    <x v="95"/>
    <x v="0"/>
    <x v="10"/>
    <n v="108.83"/>
    <n v="20.75"/>
  </r>
  <r>
    <x v="96"/>
    <x v="0"/>
    <x v="0"/>
    <n v="16.45"/>
    <n v="507.61"/>
  </r>
  <r>
    <x v="96"/>
    <x v="0"/>
    <x v="1"/>
    <n v="9.0500000000000007"/>
    <n v="8.31"/>
  </r>
  <r>
    <x v="96"/>
    <x v="0"/>
    <x v="2"/>
    <n v="45.39"/>
    <n v="72.47"/>
  </r>
  <r>
    <x v="96"/>
    <x v="0"/>
    <x v="3"/>
    <n v="2.38"/>
    <n v="83.35"/>
  </r>
  <r>
    <x v="96"/>
    <x v="0"/>
    <x v="4"/>
    <n v="205.04"/>
    <n v="292.06"/>
  </r>
  <r>
    <x v="96"/>
    <x v="0"/>
    <x v="5"/>
    <n v="3.9099999999999997"/>
    <n v="6.92"/>
  </r>
  <r>
    <x v="96"/>
    <x v="0"/>
    <x v="6"/>
    <n v="37.909999999999997"/>
    <n v="134.18"/>
  </r>
  <r>
    <x v="96"/>
    <x v="0"/>
    <x v="7"/>
    <n v="30.14"/>
    <n v="32.379999999999995"/>
  </r>
  <r>
    <x v="96"/>
    <x v="0"/>
    <x v="8"/>
    <n v="14.860000000000001"/>
    <n v="19.02"/>
  </r>
  <r>
    <x v="96"/>
    <x v="0"/>
    <x v="9"/>
    <n v="0.01"/>
    <n v="0"/>
  </r>
  <r>
    <x v="96"/>
    <x v="0"/>
    <x v="10"/>
    <n v="94.3"/>
    <n v="17.979999999999997"/>
  </r>
  <r>
    <x v="97"/>
    <x v="0"/>
    <x v="0"/>
    <n v="4.78"/>
    <n v="147.5"/>
  </r>
  <r>
    <x v="97"/>
    <x v="0"/>
    <x v="1"/>
    <n v="12.94"/>
    <n v="11.89"/>
  </r>
  <r>
    <x v="97"/>
    <x v="0"/>
    <x v="2"/>
    <n v="6.07"/>
    <n v="9.69"/>
  </r>
  <r>
    <x v="97"/>
    <x v="0"/>
    <x v="3"/>
    <n v="3.4099999999999997"/>
    <n v="119.42"/>
  </r>
  <r>
    <x v="97"/>
    <x v="0"/>
    <x v="4"/>
    <n v="238.33"/>
    <n v="339.47999999999996"/>
  </r>
  <r>
    <x v="97"/>
    <x v="0"/>
    <x v="5"/>
    <n v="1.8"/>
    <n v="3.19"/>
  </r>
  <r>
    <x v="97"/>
    <x v="0"/>
    <x v="6"/>
    <n v="25.310000000000002"/>
    <n v="89.58"/>
  </r>
  <r>
    <x v="97"/>
    <x v="0"/>
    <x v="7"/>
    <n v="15.38"/>
    <n v="16.52"/>
  </r>
  <r>
    <x v="97"/>
    <x v="0"/>
    <x v="8"/>
    <n v="2.59"/>
    <n v="3.3099999999999996"/>
  </r>
  <r>
    <x v="97"/>
    <x v="0"/>
    <x v="9"/>
    <n v="0.01"/>
    <n v="0"/>
  </r>
  <r>
    <x v="97"/>
    <x v="0"/>
    <x v="10"/>
    <n v="134.87"/>
    <n v="25.72"/>
  </r>
  <r>
    <x v="98"/>
    <x v="0"/>
    <x v="0"/>
    <n v="16.979999999999997"/>
    <n v="523.97"/>
  </r>
  <r>
    <x v="98"/>
    <x v="0"/>
    <x v="1"/>
    <n v="15.43"/>
    <n v="14.17"/>
  </r>
  <r>
    <x v="98"/>
    <x v="0"/>
    <x v="2"/>
    <n v="20.82"/>
    <n v="33.24"/>
  </r>
  <r>
    <x v="98"/>
    <x v="0"/>
    <x v="3"/>
    <n v="1.4"/>
    <n v="49.03"/>
  </r>
  <r>
    <x v="98"/>
    <x v="0"/>
    <x v="4"/>
    <n v="163.57"/>
    <n v="232.99"/>
  </r>
  <r>
    <x v="98"/>
    <x v="0"/>
    <x v="5"/>
    <n v="1.62"/>
    <n v="2.8699999999999997"/>
  </r>
  <r>
    <x v="98"/>
    <x v="0"/>
    <x v="6"/>
    <n v="25.66"/>
    <n v="90.82"/>
  </r>
  <r>
    <x v="98"/>
    <x v="0"/>
    <x v="7"/>
    <n v="27.5"/>
    <n v="29.54"/>
  </r>
  <r>
    <x v="98"/>
    <x v="0"/>
    <x v="8"/>
    <n v="4.71"/>
    <n v="6.03"/>
  </r>
  <r>
    <x v="98"/>
    <x v="0"/>
    <x v="9"/>
    <n v="0.05"/>
    <n v="0.02"/>
  </r>
  <r>
    <x v="98"/>
    <x v="0"/>
    <x v="10"/>
    <n v="130.99"/>
    <n v="24.979999999999997"/>
  </r>
  <r>
    <x v="99"/>
    <x v="1"/>
    <x v="0"/>
    <n v="2.5299999999999998"/>
    <n v="78.069999999999993"/>
  </r>
  <r>
    <x v="99"/>
    <x v="1"/>
    <x v="1"/>
    <n v="0.16"/>
    <n v="0.15000000000000002"/>
  </r>
  <r>
    <x v="99"/>
    <x v="1"/>
    <x v="2"/>
    <n v="3.88"/>
    <n v="6.2"/>
  </r>
  <r>
    <x v="99"/>
    <x v="1"/>
    <x v="3"/>
    <n v="1.93"/>
    <n v="67.59"/>
  </r>
  <r>
    <x v="99"/>
    <x v="1"/>
    <x v="4"/>
    <n v="7.23"/>
    <n v="10.3"/>
  </r>
  <r>
    <x v="99"/>
    <x v="1"/>
    <x v="5"/>
    <n v="0.57999999999999996"/>
    <n v="1.03"/>
  </r>
  <r>
    <x v="99"/>
    <x v="1"/>
    <x v="6"/>
    <n v="0.76"/>
    <n v="2.69"/>
  </r>
  <r>
    <x v="99"/>
    <x v="1"/>
    <x v="7"/>
    <n v="1.34"/>
    <n v="1.44"/>
  </r>
  <r>
    <x v="99"/>
    <x v="1"/>
    <x v="8"/>
    <n v="8.6999999999999993"/>
    <n v="11.129999999999999"/>
  </r>
  <r>
    <x v="99"/>
    <x v="1"/>
    <x v="9"/>
    <n v="1.93"/>
    <n v="0.87000000000000011"/>
  </r>
  <r>
    <x v="99"/>
    <x v="1"/>
    <x v="10"/>
    <n v="11.34"/>
    <n v="2.16"/>
  </r>
  <r>
    <x v="100"/>
    <x v="3"/>
    <x v="0"/>
    <n v="6.45"/>
    <n v="199.03"/>
  </r>
  <r>
    <x v="100"/>
    <x v="3"/>
    <x v="1"/>
    <n v="5.37"/>
    <n v="4.9300000000000006"/>
  </r>
  <r>
    <x v="100"/>
    <x v="3"/>
    <x v="2"/>
    <n v="11.99"/>
    <n v="19.14"/>
  </r>
  <r>
    <x v="100"/>
    <x v="3"/>
    <x v="3"/>
    <n v="6.54"/>
    <n v="229.03"/>
  </r>
  <r>
    <x v="100"/>
    <x v="3"/>
    <x v="4"/>
    <n v="83.649999999999991"/>
    <n v="119.14999999999999"/>
  </r>
  <r>
    <x v="100"/>
    <x v="3"/>
    <x v="5"/>
    <n v="3.23"/>
    <n v="5.72"/>
  </r>
  <r>
    <x v="100"/>
    <x v="3"/>
    <x v="6"/>
    <n v="0"/>
    <n v="0"/>
  </r>
  <r>
    <x v="100"/>
    <x v="3"/>
    <x v="7"/>
    <n v="49.05"/>
    <n v="52.690000000000005"/>
  </r>
  <r>
    <x v="100"/>
    <x v="3"/>
    <x v="8"/>
    <n v="36.020000000000003"/>
    <n v="46.09"/>
  </r>
  <r>
    <x v="100"/>
    <x v="3"/>
    <x v="9"/>
    <n v="0.05"/>
    <n v="0.02"/>
  </r>
  <r>
    <x v="100"/>
    <x v="3"/>
    <x v="10"/>
    <n v="89.47"/>
    <n v="17.059999999999999"/>
  </r>
  <r>
    <x v="101"/>
    <x v="1"/>
    <x v="0"/>
    <n v="5.85"/>
    <n v="180.52"/>
  </r>
  <r>
    <x v="101"/>
    <x v="1"/>
    <x v="1"/>
    <n v="1.6300000000000001"/>
    <n v="1.5"/>
  </r>
  <r>
    <x v="101"/>
    <x v="1"/>
    <x v="2"/>
    <n v="22.939999999999998"/>
    <n v="36.630000000000003"/>
  </r>
  <r>
    <x v="101"/>
    <x v="1"/>
    <x v="3"/>
    <n v="3.19"/>
    <n v="111.71000000000001"/>
  </r>
  <r>
    <x v="101"/>
    <x v="1"/>
    <x v="4"/>
    <n v="16.86"/>
    <n v="24.02"/>
  </r>
  <r>
    <x v="101"/>
    <x v="1"/>
    <x v="5"/>
    <n v="4.03"/>
    <n v="7.13"/>
  </r>
  <r>
    <x v="101"/>
    <x v="1"/>
    <x v="6"/>
    <n v="0.94000000000000006"/>
    <n v="3.3299999999999996"/>
  </r>
  <r>
    <x v="101"/>
    <x v="1"/>
    <x v="7"/>
    <n v="4.6199999999999992"/>
    <n v="4.96"/>
  </r>
  <r>
    <x v="101"/>
    <x v="1"/>
    <x v="8"/>
    <n v="72.290000000000006"/>
    <n v="92.51"/>
  </r>
  <r>
    <x v="101"/>
    <x v="1"/>
    <x v="9"/>
    <n v="0"/>
    <n v="0"/>
  </r>
  <r>
    <x v="101"/>
    <x v="1"/>
    <x v="10"/>
    <n v="37.32"/>
    <n v="7.1199999999999992"/>
  </r>
  <r>
    <x v="102"/>
    <x v="0"/>
    <x v="0"/>
    <n v="7.05"/>
    <n v="217.55"/>
  </r>
  <r>
    <x v="102"/>
    <x v="0"/>
    <x v="1"/>
    <n v="8.89"/>
    <n v="8.17"/>
  </r>
  <r>
    <x v="102"/>
    <x v="0"/>
    <x v="2"/>
    <n v="5.59"/>
    <n v="8.93"/>
  </r>
  <r>
    <x v="102"/>
    <x v="0"/>
    <x v="3"/>
    <n v="3.56"/>
    <n v="124.66999999999999"/>
  </r>
  <r>
    <x v="102"/>
    <x v="0"/>
    <x v="4"/>
    <n v="148.53"/>
    <n v="211.57"/>
  </r>
  <r>
    <x v="102"/>
    <x v="0"/>
    <x v="5"/>
    <n v="3.3099999999999996"/>
    <n v="5.8599999999999994"/>
  </r>
  <r>
    <x v="102"/>
    <x v="0"/>
    <x v="6"/>
    <n v="32.04"/>
    <n v="113.41000000000001"/>
  </r>
  <r>
    <x v="102"/>
    <x v="0"/>
    <x v="7"/>
    <n v="10.639999999999999"/>
    <n v="11.43"/>
  </r>
  <r>
    <x v="102"/>
    <x v="0"/>
    <x v="8"/>
    <n v="1.22"/>
    <n v="1.56"/>
  </r>
  <r>
    <x v="102"/>
    <x v="0"/>
    <x v="9"/>
    <n v="0"/>
    <n v="0"/>
  </r>
  <r>
    <x v="102"/>
    <x v="0"/>
    <x v="10"/>
    <n v="105.88"/>
    <n v="20.190000000000001"/>
  </r>
  <r>
    <x v="103"/>
    <x v="1"/>
    <x v="0"/>
    <n v="1.99"/>
    <n v="61.41"/>
  </r>
  <r>
    <x v="103"/>
    <x v="1"/>
    <x v="1"/>
    <n v="1.92"/>
    <n v="1.76"/>
  </r>
  <r>
    <x v="103"/>
    <x v="1"/>
    <x v="2"/>
    <n v="32.03"/>
    <n v="51.14"/>
  </r>
  <r>
    <x v="103"/>
    <x v="1"/>
    <x v="3"/>
    <n v="0.65"/>
    <n v="22.759999999999998"/>
  </r>
  <r>
    <x v="103"/>
    <x v="1"/>
    <x v="4"/>
    <n v="7"/>
    <n v="9.9700000000000006"/>
  </r>
  <r>
    <x v="103"/>
    <x v="1"/>
    <x v="5"/>
    <n v="5.57"/>
    <n v="9.8600000000000012"/>
  </r>
  <r>
    <x v="103"/>
    <x v="1"/>
    <x v="6"/>
    <n v="1.22"/>
    <n v="4.3199999999999994"/>
  </r>
  <r>
    <x v="103"/>
    <x v="1"/>
    <x v="7"/>
    <n v="4.9700000000000006"/>
    <n v="5.34"/>
  </r>
  <r>
    <x v="103"/>
    <x v="1"/>
    <x v="8"/>
    <n v="103.3"/>
    <n v="132.19"/>
  </r>
  <r>
    <x v="103"/>
    <x v="1"/>
    <x v="9"/>
    <n v="0"/>
    <n v="0"/>
  </r>
  <r>
    <x v="103"/>
    <x v="1"/>
    <x v="10"/>
    <n v="8.7199999999999989"/>
    <n v="1.6600000000000001"/>
  </r>
  <r>
    <x v="104"/>
    <x v="0"/>
    <x v="0"/>
    <n v="5.1899999999999995"/>
    <n v="160.15"/>
  </r>
  <r>
    <x v="104"/>
    <x v="0"/>
    <x v="1"/>
    <n v="16.05"/>
    <n v="14.739999999999998"/>
  </r>
  <r>
    <x v="104"/>
    <x v="0"/>
    <x v="2"/>
    <n v="8.39"/>
    <n v="13.4"/>
  </r>
  <r>
    <x v="104"/>
    <x v="0"/>
    <x v="3"/>
    <n v="0.16"/>
    <n v="5.6"/>
  </r>
  <r>
    <x v="104"/>
    <x v="0"/>
    <x v="4"/>
    <n v="143.13999999999999"/>
    <n v="203.89000000000001"/>
  </r>
  <r>
    <x v="104"/>
    <x v="0"/>
    <x v="5"/>
    <n v="3.7"/>
    <n v="6.55"/>
  </r>
  <r>
    <x v="104"/>
    <x v="0"/>
    <x v="6"/>
    <n v="31.779999999999998"/>
    <n v="112.49000000000001"/>
  </r>
  <r>
    <x v="104"/>
    <x v="0"/>
    <x v="7"/>
    <n v="15.129999999999999"/>
    <n v="16.25"/>
  </r>
  <r>
    <x v="104"/>
    <x v="0"/>
    <x v="8"/>
    <n v="2.88"/>
    <n v="3.69"/>
  </r>
  <r>
    <x v="104"/>
    <x v="0"/>
    <x v="9"/>
    <n v="0.02"/>
    <n v="0.01"/>
  </r>
  <r>
    <x v="104"/>
    <x v="0"/>
    <x v="10"/>
    <n v="123.61999999999999"/>
    <n v="23.57"/>
  </r>
  <r>
    <x v="105"/>
    <x v="0"/>
    <x v="0"/>
    <n v="18.43"/>
    <n v="568.71"/>
  </r>
  <r>
    <x v="105"/>
    <x v="0"/>
    <x v="1"/>
    <n v="9.3600000000000012"/>
    <n v="8.6"/>
  </r>
  <r>
    <x v="105"/>
    <x v="0"/>
    <x v="2"/>
    <n v="7.76"/>
    <n v="12.39"/>
  </r>
  <r>
    <x v="105"/>
    <x v="0"/>
    <x v="3"/>
    <n v="0.78999999999999992"/>
    <n v="27.67"/>
  </r>
  <r>
    <x v="105"/>
    <x v="0"/>
    <x v="4"/>
    <n v="235.01"/>
    <n v="334.75"/>
  </r>
  <r>
    <x v="105"/>
    <x v="0"/>
    <x v="5"/>
    <n v="5.28"/>
    <n v="9.3500000000000014"/>
  </r>
  <r>
    <x v="105"/>
    <x v="0"/>
    <x v="6"/>
    <n v="28.19"/>
    <n v="99.78"/>
  </r>
  <r>
    <x v="105"/>
    <x v="0"/>
    <x v="7"/>
    <n v="23.459999999999997"/>
    <n v="25.2"/>
  </r>
  <r>
    <x v="105"/>
    <x v="0"/>
    <x v="8"/>
    <n v="3.9499999999999997"/>
    <n v="5.05"/>
  </r>
  <r>
    <x v="105"/>
    <x v="0"/>
    <x v="9"/>
    <n v="0.75"/>
    <n v="0.33999999999999997"/>
  </r>
  <r>
    <x v="105"/>
    <x v="0"/>
    <x v="10"/>
    <n v="103.43"/>
    <n v="19.72"/>
  </r>
  <r>
    <x v="106"/>
    <x v="1"/>
    <x v="0"/>
    <n v="18.03"/>
    <n v="556.37"/>
  </r>
  <r>
    <x v="106"/>
    <x v="1"/>
    <x v="1"/>
    <n v="7.21"/>
    <n v="6.6199999999999992"/>
  </r>
  <r>
    <x v="106"/>
    <x v="1"/>
    <x v="2"/>
    <n v="5.56"/>
    <n v="8.8800000000000008"/>
  </r>
  <r>
    <x v="106"/>
    <x v="1"/>
    <x v="3"/>
    <n v="4.28"/>
    <n v="149.89000000000001"/>
  </r>
  <r>
    <x v="106"/>
    <x v="1"/>
    <x v="4"/>
    <n v="55.75"/>
    <n v="79.410000000000011"/>
  </r>
  <r>
    <x v="106"/>
    <x v="1"/>
    <x v="5"/>
    <n v="1.04"/>
    <n v="1.84"/>
  </r>
  <r>
    <x v="106"/>
    <x v="1"/>
    <x v="6"/>
    <n v="4.1599999999999993"/>
    <n v="14.719999999999999"/>
  </r>
  <r>
    <x v="106"/>
    <x v="1"/>
    <x v="7"/>
    <n v="37.57"/>
    <n v="40.36"/>
  </r>
  <r>
    <x v="106"/>
    <x v="1"/>
    <x v="8"/>
    <n v="17.41"/>
    <n v="22.279999999999998"/>
  </r>
  <r>
    <x v="106"/>
    <x v="1"/>
    <x v="9"/>
    <n v="1.27"/>
    <n v="0.57000000000000006"/>
  </r>
  <r>
    <x v="106"/>
    <x v="1"/>
    <x v="10"/>
    <n v="60.13"/>
    <n v="11.47"/>
  </r>
  <r>
    <x v="107"/>
    <x v="3"/>
    <x v="0"/>
    <n v="14.53"/>
    <n v="448.37"/>
  </r>
  <r>
    <x v="107"/>
    <x v="3"/>
    <x v="1"/>
    <n v="11.239999999999998"/>
    <n v="10.33"/>
  </r>
  <r>
    <x v="107"/>
    <x v="3"/>
    <x v="2"/>
    <n v="33.090000000000003"/>
    <n v="52.83"/>
  </r>
  <r>
    <x v="107"/>
    <x v="3"/>
    <x v="3"/>
    <n v="0.14000000000000001"/>
    <n v="4.9000000000000004"/>
  </r>
  <r>
    <x v="107"/>
    <x v="3"/>
    <x v="4"/>
    <n v="29.05"/>
    <n v="41.379999999999995"/>
  </r>
  <r>
    <x v="107"/>
    <x v="3"/>
    <x v="5"/>
    <n v="4.88"/>
    <n v="8.6399999999999988"/>
  </r>
  <r>
    <x v="107"/>
    <x v="3"/>
    <x v="6"/>
    <n v="32.760000000000005"/>
    <n v="115.95"/>
  </r>
  <r>
    <x v="107"/>
    <x v="3"/>
    <x v="7"/>
    <n v="16"/>
    <n v="17.190000000000001"/>
  </r>
  <r>
    <x v="107"/>
    <x v="3"/>
    <x v="8"/>
    <n v="85.179999999999993"/>
    <n v="109"/>
  </r>
  <r>
    <x v="107"/>
    <x v="3"/>
    <x v="9"/>
    <n v="8.3500000000000014"/>
    <n v="3.7600000000000002"/>
  </r>
  <r>
    <x v="107"/>
    <x v="3"/>
    <x v="10"/>
    <n v="50.839999999999996"/>
    <n v="9.6999999999999993"/>
  </r>
  <r>
    <x v="108"/>
    <x v="0"/>
    <x v="0"/>
    <n v="12.15"/>
    <n v="374.91999999999996"/>
  </r>
  <r>
    <x v="108"/>
    <x v="0"/>
    <x v="1"/>
    <n v="13.32"/>
    <n v="12.239999999999998"/>
  </r>
  <r>
    <x v="108"/>
    <x v="0"/>
    <x v="2"/>
    <n v="28.830000000000002"/>
    <n v="46.03"/>
  </r>
  <r>
    <x v="108"/>
    <x v="0"/>
    <x v="3"/>
    <n v="2.16"/>
    <n v="75.64"/>
  </r>
  <r>
    <x v="108"/>
    <x v="0"/>
    <x v="4"/>
    <n v="164.29"/>
    <n v="234.01"/>
  </r>
  <r>
    <x v="108"/>
    <x v="0"/>
    <x v="5"/>
    <n v="7.44"/>
    <n v="13.17"/>
  </r>
  <r>
    <x v="108"/>
    <x v="0"/>
    <x v="6"/>
    <n v="48.92"/>
    <n v="173.15"/>
  </r>
  <r>
    <x v="108"/>
    <x v="0"/>
    <x v="7"/>
    <n v="28.630000000000003"/>
    <n v="30.75"/>
  </r>
  <r>
    <x v="108"/>
    <x v="0"/>
    <x v="8"/>
    <n v="8.32"/>
    <n v="10.65"/>
  </r>
  <r>
    <x v="108"/>
    <x v="0"/>
    <x v="9"/>
    <n v="0.02"/>
    <n v="0.01"/>
  </r>
  <r>
    <x v="108"/>
    <x v="0"/>
    <x v="10"/>
    <n v="93.88"/>
    <n v="17.899999999999999"/>
  </r>
  <r>
    <x v="109"/>
    <x v="3"/>
    <x v="0"/>
    <n v="1.3800000000000001"/>
    <n v="42.58"/>
  </r>
  <r>
    <x v="109"/>
    <x v="3"/>
    <x v="1"/>
    <n v="4.57"/>
    <n v="4.2"/>
  </r>
  <r>
    <x v="109"/>
    <x v="3"/>
    <x v="2"/>
    <n v="24.919999999999998"/>
    <n v="39.790000000000006"/>
  </r>
  <r>
    <x v="109"/>
    <x v="3"/>
    <x v="3"/>
    <n v="0.09"/>
    <n v="3.15"/>
  </r>
  <r>
    <x v="109"/>
    <x v="3"/>
    <x v="4"/>
    <n v="34.979999999999997"/>
    <n v="49.83"/>
  </r>
  <r>
    <x v="109"/>
    <x v="3"/>
    <x v="5"/>
    <n v="1.0900000000000001"/>
    <n v="1.93"/>
  </r>
  <r>
    <x v="109"/>
    <x v="3"/>
    <x v="6"/>
    <n v="0.05"/>
    <n v="0.18"/>
  </r>
  <r>
    <x v="109"/>
    <x v="3"/>
    <x v="7"/>
    <n v="4.96"/>
    <n v="5.33"/>
  </r>
  <r>
    <x v="109"/>
    <x v="3"/>
    <x v="8"/>
    <n v="109.72"/>
    <n v="140.41"/>
  </r>
  <r>
    <x v="109"/>
    <x v="3"/>
    <x v="9"/>
    <n v="0"/>
    <n v="0"/>
  </r>
  <r>
    <x v="109"/>
    <x v="3"/>
    <x v="10"/>
    <n v="37.01"/>
    <n v="7.06"/>
  </r>
  <r>
    <x v="110"/>
    <x v="1"/>
    <x v="0"/>
    <n v="15.1"/>
    <n v="465.95"/>
  </r>
  <r>
    <x v="110"/>
    <x v="1"/>
    <x v="1"/>
    <n v="1.5"/>
    <n v="1.3800000000000001"/>
  </r>
  <r>
    <x v="110"/>
    <x v="1"/>
    <x v="2"/>
    <n v="1.26"/>
    <n v="2.0099999999999998"/>
  </r>
  <r>
    <x v="110"/>
    <x v="1"/>
    <x v="3"/>
    <n v="1.94"/>
    <n v="67.940000000000012"/>
  </r>
  <r>
    <x v="110"/>
    <x v="1"/>
    <x v="4"/>
    <n v="56.6"/>
    <n v="80.61999999999999"/>
  </r>
  <r>
    <x v="110"/>
    <x v="1"/>
    <x v="5"/>
    <n v="6.44"/>
    <n v="11.4"/>
  </r>
  <r>
    <x v="110"/>
    <x v="1"/>
    <x v="6"/>
    <n v="2.4299999999999997"/>
    <n v="8.6"/>
  </r>
  <r>
    <x v="110"/>
    <x v="1"/>
    <x v="7"/>
    <n v="6.18"/>
    <n v="6.64"/>
  </r>
  <r>
    <x v="110"/>
    <x v="1"/>
    <x v="8"/>
    <n v="21.150000000000002"/>
    <n v="27.07"/>
  </r>
  <r>
    <x v="110"/>
    <x v="1"/>
    <x v="9"/>
    <n v="0.55000000000000004"/>
    <n v="0.25"/>
  </r>
  <r>
    <x v="110"/>
    <x v="1"/>
    <x v="10"/>
    <n v="37.15"/>
    <n v="7.08"/>
  </r>
  <r>
    <x v="111"/>
    <x v="0"/>
    <x v="0"/>
    <n v="24.58"/>
    <n v="758.49"/>
  </r>
  <r>
    <x v="111"/>
    <x v="0"/>
    <x v="1"/>
    <n v="13.370000000000001"/>
    <n v="12.28"/>
  </r>
  <r>
    <x v="111"/>
    <x v="0"/>
    <x v="2"/>
    <n v="23.86"/>
    <n v="38.1"/>
  </r>
  <r>
    <x v="111"/>
    <x v="0"/>
    <x v="3"/>
    <n v="1.41"/>
    <n v="49.379999999999995"/>
  </r>
  <r>
    <x v="111"/>
    <x v="0"/>
    <x v="4"/>
    <n v="341.22999999999996"/>
    <n v="486.05"/>
  </r>
  <r>
    <x v="111"/>
    <x v="0"/>
    <x v="5"/>
    <n v="6.23"/>
    <n v="11.03"/>
  </r>
  <r>
    <x v="111"/>
    <x v="0"/>
    <x v="6"/>
    <n v="37"/>
    <n v="130.96"/>
  </r>
  <r>
    <x v="111"/>
    <x v="0"/>
    <x v="7"/>
    <n v="16.64"/>
    <n v="17.87"/>
  </r>
  <r>
    <x v="111"/>
    <x v="0"/>
    <x v="8"/>
    <n v="5.96"/>
    <n v="7.63"/>
  </r>
  <r>
    <x v="111"/>
    <x v="0"/>
    <x v="9"/>
    <n v="0.13"/>
    <n v="0.06"/>
  </r>
  <r>
    <x v="111"/>
    <x v="0"/>
    <x v="10"/>
    <n v="79.59"/>
    <n v="15.18"/>
  </r>
  <r>
    <x v="112"/>
    <x v="0"/>
    <x v="0"/>
    <n v="21.259999999999998"/>
    <n v="656.04"/>
  </r>
  <r>
    <x v="112"/>
    <x v="0"/>
    <x v="1"/>
    <n v="10.53"/>
    <n v="9.67"/>
  </r>
  <r>
    <x v="112"/>
    <x v="0"/>
    <x v="2"/>
    <n v="13.48"/>
    <n v="21.52"/>
  </r>
  <r>
    <x v="112"/>
    <x v="0"/>
    <x v="3"/>
    <n v="1.42"/>
    <n v="49.730000000000004"/>
  </r>
  <r>
    <x v="112"/>
    <x v="0"/>
    <x v="4"/>
    <n v="318.69"/>
    <n v="453.94"/>
  </r>
  <r>
    <x v="112"/>
    <x v="0"/>
    <x v="5"/>
    <n v="9.27"/>
    <n v="16.41"/>
  </r>
  <r>
    <x v="112"/>
    <x v="0"/>
    <x v="6"/>
    <n v="31.49"/>
    <n v="111.46000000000001"/>
  </r>
  <r>
    <x v="112"/>
    <x v="0"/>
    <x v="7"/>
    <n v="16.38"/>
    <n v="17.600000000000001"/>
  </r>
  <r>
    <x v="112"/>
    <x v="0"/>
    <x v="8"/>
    <n v="2.4299999999999997"/>
    <n v="3.11"/>
  </r>
  <r>
    <x v="112"/>
    <x v="0"/>
    <x v="9"/>
    <n v="0.44"/>
    <n v="0.2"/>
  </r>
  <r>
    <x v="112"/>
    <x v="0"/>
    <x v="10"/>
    <n v="89.51"/>
    <n v="17.07"/>
  </r>
  <r>
    <x v="113"/>
    <x v="3"/>
    <x v="0"/>
    <n v="5.21"/>
    <n v="160.76999999999998"/>
  </r>
  <r>
    <x v="113"/>
    <x v="3"/>
    <x v="1"/>
    <n v="13.08"/>
    <n v="12.02"/>
  </r>
  <r>
    <x v="113"/>
    <x v="3"/>
    <x v="2"/>
    <n v="18.29"/>
    <n v="29.2"/>
  </r>
  <r>
    <x v="113"/>
    <x v="3"/>
    <x v="3"/>
    <n v="0.92"/>
    <n v="32.220000000000006"/>
  </r>
  <r>
    <x v="113"/>
    <x v="3"/>
    <x v="4"/>
    <n v="41.720000000000006"/>
    <n v="59.43"/>
  </r>
  <r>
    <x v="113"/>
    <x v="3"/>
    <x v="5"/>
    <n v="9.06"/>
    <n v="16.04"/>
  </r>
  <r>
    <x v="113"/>
    <x v="3"/>
    <x v="6"/>
    <n v="39.369999999999997"/>
    <n v="139.35000000000002"/>
  </r>
  <r>
    <x v="113"/>
    <x v="3"/>
    <x v="7"/>
    <n v="32.130000000000003"/>
    <n v="34.51"/>
  </r>
  <r>
    <x v="113"/>
    <x v="3"/>
    <x v="8"/>
    <n v="45.849999999999994"/>
    <n v="58.67"/>
  </r>
  <r>
    <x v="113"/>
    <x v="3"/>
    <x v="9"/>
    <n v="16.95"/>
    <n v="7.63"/>
  </r>
  <r>
    <x v="113"/>
    <x v="3"/>
    <x v="10"/>
    <n v="50.92"/>
    <n v="9.7099999999999991"/>
  </r>
  <r>
    <x v="114"/>
    <x v="1"/>
    <x v="0"/>
    <n v="6.09"/>
    <n v="187.92000000000002"/>
  </r>
  <r>
    <x v="114"/>
    <x v="1"/>
    <x v="1"/>
    <n v="0.57999999999999996"/>
    <n v="0.53"/>
  </r>
  <r>
    <x v="114"/>
    <x v="1"/>
    <x v="2"/>
    <n v="5.5"/>
    <n v="8.7799999999999994"/>
  </r>
  <r>
    <x v="114"/>
    <x v="1"/>
    <x v="3"/>
    <n v="1.28"/>
    <n v="44.83"/>
  </r>
  <r>
    <x v="114"/>
    <x v="1"/>
    <x v="4"/>
    <n v="40.290000000000006"/>
    <n v="57.39"/>
  </r>
  <r>
    <x v="114"/>
    <x v="1"/>
    <x v="5"/>
    <n v="5.94"/>
    <n v="10.51"/>
  </r>
  <r>
    <x v="114"/>
    <x v="1"/>
    <x v="6"/>
    <n v="0.32"/>
    <n v="1.1300000000000001"/>
  </r>
  <r>
    <x v="114"/>
    <x v="1"/>
    <x v="7"/>
    <n v="1.84"/>
    <n v="1.98"/>
  </r>
  <r>
    <x v="114"/>
    <x v="1"/>
    <x v="8"/>
    <n v="21.01"/>
    <n v="26.89"/>
  </r>
  <r>
    <x v="114"/>
    <x v="1"/>
    <x v="9"/>
    <n v="0.04"/>
    <n v="0.02"/>
  </r>
  <r>
    <x v="114"/>
    <x v="1"/>
    <x v="10"/>
    <n v="15.94"/>
    <n v="3.04"/>
  </r>
  <r>
    <x v="115"/>
    <x v="3"/>
    <x v="0"/>
    <n v="2.56"/>
    <n v="79"/>
  </r>
  <r>
    <x v="115"/>
    <x v="3"/>
    <x v="1"/>
    <n v="12.350000000000001"/>
    <n v="11.34"/>
  </r>
  <r>
    <x v="115"/>
    <x v="3"/>
    <x v="2"/>
    <n v="19.45"/>
    <n v="31.06"/>
  </r>
  <r>
    <x v="115"/>
    <x v="3"/>
    <x v="3"/>
    <n v="0.05"/>
    <n v="1.75"/>
  </r>
  <r>
    <x v="115"/>
    <x v="3"/>
    <x v="4"/>
    <n v="29.35"/>
    <n v="41.809999999999995"/>
  </r>
  <r>
    <x v="115"/>
    <x v="3"/>
    <x v="5"/>
    <n v="1.5"/>
    <n v="2.66"/>
  </r>
  <r>
    <x v="115"/>
    <x v="3"/>
    <x v="6"/>
    <n v="13"/>
    <n v="46.01"/>
  </r>
  <r>
    <x v="115"/>
    <x v="3"/>
    <x v="7"/>
    <n v="13.69"/>
    <n v="14.709999999999999"/>
  </r>
  <r>
    <x v="115"/>
    <x v="3"/>
    <x v="8"/>
    <n v="114.57"/>
    <n v="146.62"/>
  </r>
  <r>
    <x v="115"/>
    <x v="3"/>
    <x v="9"/>
    <n v="2.13"/>
    <n v="0.96"/>
  </r>
  <r>
    <x v="115"/>
    <x v="3"/>
    <x v="10"/>
    <n v="10.93"/>
    <n v="2.08"/>
  </r>
  <r>
    <x v="116"/>
    <x v="1"/>
    <x v="0"/>
    <n v="1.53"/>
    <n v="47.21"/>
  </r>
  <r>
    <x v="116"/>
    <x v="1"/>
    <x v="1"/>
    <n v="0.8600000000000001"/>
    <n v="0.78999999999999992"/>
  </r>
  <r>
    <x v="116"/>
    <x v="1"/>
    <x v="2"/>
    <n v="11.69"/>
    <n v="18.670000000000002"/>
  </r>
  <r>
    <x v="116"/>
    <x v="1"/>
    <x v="3"/>
    <n v="1.58"/>
    <n v="55.33"/>
  </r>
  <r>
    <x v="116"/>
    <x v="1"/>
    <x v="4"/>
    <n v="7.96"/>
    <n v="11.34"/>
  </r>
  <r>
    <x v="116"/>
    <x v="1"/>
    <x v="5"/>
    <n v="3.59"/>
    <n v="6.35"/>
  </r>
  <r>
    <x v="116"/>
    <x v="1"/>
    <x v="6"/>
    <n v="1.57"/>
    <n v="5.56"/>
  </r>
  <r>
    <x v="116"/>
    <x v="1"/>
    <x v="7"/>
    <n v="6.63"/>
    <n v="7.1199999999999992"/>
  </r>
  <r>
    <x v="116"/>
    <x v="1"/>
    <x v="8"/>
    <n v="25.99"/>
    <n v="33.260000000000005"/>
  </r>
  <r>
    <x v="116"/>
    <x v="1"/>
    <x v="9"/>
    <n v="0.01"/>
    <n v="0"/>
  </r>
  <r>
    <x v="116"/>
    <x v="1"/>
    <x v="10"/>
    <n v="12.91"/>
    <n v="2.46"/>
  </r>
  <r>
    <x v="117"/>
    <x v="5"/>
    <x v="0"/>
    <n v="6.13"/>
    <n v="189.16"/>
  </r>
  <r>
    <x v="117"/>
    <x v="5"/>
    <x v="1"/>
    <n v="4.2"/>
    <n v="3.86"/>
  </r>
  <r>
    <x v="117"/>
    <x v="5"/>
    <x v="2"/>
    <n v="20.54"/>
    <n v="32.799999999999997"/>
  </r>
  <r>
    <x v="117"/>
    <x v="5"/>
    <x v="3"/>
    <n v="2.79"/>
    <n v="97.710000000000008"/>
  </r>
  <r>
    <x v="117"/>
    <x v="5"/>
    <x v="4"/>
    <n v="103.8"/>
    <n v="147.85000000000002"/>
  </r>
  <r>
    <x v="117"/>
    <x v="5"/>
    <x v="5"/>
    <n v="3.7800000000000002"/>
    <n v="6.6899999999999995"/>
  </r>
  <r>
    <x v="117"/>
    <x v="5"/>
    <x v="6"/>
    <n v="8.92"/>
    <n v="31.57"/>
  </r>
  <r>
    <x v="117"/>
    <x v="5"/>
    <x v="7"/>
    <n v="58.27"/>
    <n v="62.59"/>
  </r>
  <r>
    <x v="117"/>
    <x v="5"/>
    <x v="8"/>
    <n v="16.38"/>
    <n v="20.959999999999997"/>
  </r>
  <r>
    <x v="117"/>
    <x v="5"/>
    <x v="9"/>
    <n v="0.04"/>
    <n v="0.02"/>
  </r>
  <r>
    <x v="117"/>
    <x v="5"/>
    <x v="10"/>
    <n v="90.169999999999987"/>
    <n v="17.2"/>
  </r>
  <r>
    <x v="118"/>
    <x v="1"/>
    <x v="0"/>
    <n v="5.53"/>
    <n v="170.64"/>
  </r>
  <r>
    <x v="118"/>
    <x v="1"/>
    <x v="1"/>
    <n v="7.67"/>
    <n v="7.05"/>
  </r>
  <r>
    <x v="118"/>
    <x v="1"/>
    <x v="2"/>
    <n v="12.629999999999999"/>
    <n v="20.170000000000002"/>
  </r>
  <r>
    <x v="118"/>
    <x v="1"/>
    <x v="3"/>
    <n v="5.34"/>
    <n v="187.01"/>
  </r>
  <r>
    <x v="118"/>
    <x v="1"/>
    <x v="4"/>
    <n v="114.47"/>
    <n v="163.05000000000001"/>
  </r>
  <r>
    <x v="118"/>
    <x v="1"/>
    <x v="5"/>
    <n v="6.34"/>
    <n v="11.219999999999999"/>
  </r>
  <r>
    <x v="118"/>
    <x v="1"/>
    <x v="6"/>
    <n v="0"/>
    <n v="0"/>
  </r>
  <r>
    <x v="118"/>
    <x v="1"/>
    <x v="7"/>
    <n v="18.5"/>
    <n v="19.87"/>
  </r>
  <r>
    <x v="118"/>
    <x v="1"/>
    <x v="8"/>
    <n v="1.07"/>
    <n v="1.37"/>
  </r>
  <r>
    <x v="118"/>
    <x v="1"/>
    <x v="9"/>
    <n v="1.8800000000000001"/>
    <n v="0.85000000000000009"/>
  </r>
  <r>
    <x v="118"/>
    <x v="1"/>
    <x v="10"/>
    <n v="197.5"/>
    <n v="37.660000000000004"/>
  </r>
  <r>
    <x v="119"/>
    <x v="3"/>
    <x v="0"/>
    <n v="11.639999999999999"/>
    <n v="359.19"/>
  </r>
  <r>
    <x v="119"/>
    <x v="3"/>
    <x v="1"/>
    <n v="8.1999999999999993"/>
    <n v="7.53"/>
  </r>
  <r>
    <x v="119"/>
    <x v="3"/>
    <x v="2"/>
    <n v="5.58"/>
    <n v="8.91"/>
  </r>
  <r>
    <x v="119"/>
    <x v="3"/>
    <x v="3"/>
    <n v="4.68"/>
    <n v="163.89000000000001"/>
  </r>
  <r>
    <x v="119"/>
    <x v="3"/>
    <x v="4"/>
    <n v="193.94"/>
    <n v="276.25"/>
  </r>
  <r>
    <x v="119"/>
    <x v="3"/>
    <x v="5"/>
    <n v="7.9700000000000006"/>
    <n v="14.11"/>
  </r>
  <r>
    <x v="119"/>
    <x v="3"/>
    <x v="6"/>
    <n v="0.01"/>
    <n v="0.04"/>
  </r>
  <r>
    <x v="119"/>
    <x v="3"/>
    <x v="7"/>
    <n v="18.779999999999998"/>
    <n v="20.170000000000002"/>
  </r>
  <r>
    <x v="119"/>
    <x v="3"/>
    <x v="8"/>
    <n v="10.739999999999998"/>
    <n v="13.739999999999998"/>
  </r>
  <r>
    <x v="119"/>
    <x v="3"/>
    <x v="9"/>
    <n v="1.71"/>
    <n v="0.77"/>
  </r>
  <r>
    <x v="119"/>
    <x v="3"/>
    <x v="10"/>
    <n v="169.96"/>
    <n v="32.409999999999997"/>
  </r>
  <r>
    <x v="120"/>
    <x v="1"/>
    <x v="0"/>
    <n v="5.1499999999999995"/>
    <n v="158.92000000000002"/>
  </r>
  <r>
    <x v="120"/>
    <x v="1"/>
    <x v="1"/>
    <n v="0.97"/>
    <n v="0.89"/>
  </r>
  <r>
    <x v="120"/>
    <x v="1"/>
    <x v="2"/>
    <n v="12.5"/>
    <n v="19.959999999999997"/>
  </r>
  <r>
    <x v="120"/>
    <x v="1"/>
    <x v="3"/>
    <n v="1.25"/>
    <n v="43.77"/>
  </r>
  <r>
    <x v="120"/>
    <x v="1"/>
    <x v="4"/>
    <n v="37.270000000000003"/>
    <n v="53.09"/>
  </r>
  <r>
    <x v="120"/>
    <x v="1"/>
    <x v="5"/>
    <n v="3.77"/>
    <n v="6.67"/>
  </r>
  <r>
    <x v="120"/>
    <x v="1"/>
    <x v="6"/>
    <n v="3.3699999999999997"/>
    <n v="11.93"/>
  </r>
  <r>
    <x v="120"/>
    <x v="1"/>
    <x v="7"/>
    <n v="1.51"/>
    <n v="1.62"/>
  </r>
  <r>
    <x v="120"/>
    <x v="1"/>
    <x v="8"/>
    <n v="4.6399999999999997"/>
    <n v="5.94"/>
  </r>
  <r>
    <x v="120"/>
    <x v="1"/>
    <x v="9"/>
    <n v="0.01"/>
    <n v="0"/>
  </r>
  <r>
    <x v="120"/>
    <x v="1"/>
    <x v="10"/>
    <n v="10.139999999999999"/>
    <n v="1.93"/>
  </r>
  <r>
    <x v="121"/>
    <x v="0"/>
    <x v="0"/>
    <n v="8.9600000000000009"/>
    <n v="276.48999999999995"/>
  </r>
  <r>
    <x v="121"/>
    <x v="0"/>
    <x v="1"/>
    <n v="18.010000000000002"/>
    <n v="16.54"/>
  </r>
  <r>
    <x v="121"/>
    <x v="0"/>
    <x v="2"/>
    <n v="15.229999999999999"/>
    <n v="24.32"/>
  </r>
  <r>
    <x v="121"/>
    <x v="0"/>
    <x v="3"/>
    <n v="0.41000000000000003"/>
    <n v="14.360000000000001"/>
  </r>
  <r>
    <x v="121"/>
    <x v="0"/>
    <x v="4"/>
    <n v="145.03"/>
    <n v="206.58"/>
  </r>
  <r>
    <x v="121"/>
    <x v="0"/>
    <x v="5"/>
    <n v="2.68"/>
    <n v="4.74"/>
  </r>
  <r>
    <x v="121"/>
    <x v="0"/>
    <x v="6"/>
    <n v="20.56"/>
    <n v="72.77"/>
  </r>
  <r>
    <x v="121"/>
    <x v="0"/>
    <x v="7"/>
    <n v="24.23"/>
    <n v="26.03"/>
  </r>
  <r>
    <x v="121"/>
    <x v="0"/>
    <x v="8"/>
    <n v="3"/>
    <n v="3.84"/>
  </r>
  <r>
    <x v="121"/>
    <x v="0"/>
    <x v="9"/>
    <n v="0.02"/>
    <n v="0.01"/>
  </r>
  <r>
    <x v="121"/>
    <x v="0"/>
    <x v="10"/>
    <n v="105.14999999999999"/>
    <n v="20.05"/>
  </r>
  <r>
    <x v="122"/>
    <x v="3"/>
    <x v="0"/>
    <n v="5.64"/>
    <n v="174.04"/>
  </r>
  <r>
    <x v="122"/>
    <x v="3"/>
    <x v="1"/>
    <n v="8.2299999999999986"/>
    <n v="7.56"/>
  </r>
  <r>
    <x v="122"/>
    <x v="3"/>
    <x v="2"/>
    <n v="20.41"/>
    <n v="32.590000000000003"/>
  </r>
  <r>
    <x v="122"/>
    <x v="3"/>
    <x v="3"/>
    <n v="9.08"/>
    <n v="317.97999999999996"/>
  </r>
  <r>
    <x v="122"/>
    <x v="3"/>
    <x v="4"/>
    <n v="132.66"/>
    <n v="188.96"/>
  </r>
  <r>
    <x v="122"/>
    <x v="3"/>
    <x v="5"/>
    <n v="23.03"/>
    <n v="40.760000000000005"/>
  </r>
  <r>
    <x v="122"/>
    <x v="3"/>
    <x v="6"/>
    <n v="0"/>
    <n v="0"/>
  </r>
  <r>
    <x v="122"/>
    <x v="3"/>
    <x v="7"/>
    <n v="41.04"/>
    <n v="44.09"/>
  </r>
  <r>
    <x v="122"/>
    <x v="3"/>
    <x v="8"/>
    <n v="56.25"/>
    <n v="71.98"/>
  </r>
  <r>
    <x v="122"/>
    <x v="3"/>
    <x v="9"/>
    <n v="0.08"/>
    <n v="0.04"/>
  </r>
  <r>
    <x v="122"/>
    <x v="3"/>
    <x v="10"/>
    <n v="101.29"/>
    <n v="19.32"/>
  </r>
  <r>
    <x v="123"/>
    <x v="0"/>
    <x v="0"/>
    <n v="18.12"/>
    <n v="559.15"/>
  </r>
  <r>
    <x v="123"/>
    <x v="0"/>
    <x v="1"/>
    <n v="11.08"/>
    <n v="10.18"/>
  </r>
  <r>
    <x v="123"/>
    <x v="0"/>
    <x v="2"/>
    <n v="15.49"/>
    <n v="24.73"/>
  </r>
  <r>
    <x v="123"/>
    <x v="0"/>
    <x v="3"/>
    <n v="4.49"/>
    <n v="157.23999999999998"/>
  </r>
  <r>
    <x v="123"/>
    <x v="0"/>
    <x v="4"/>
    <n v="232.2"/>
    <n v="330.75"/>
  </r>
  <r>
    <x v="123"/>
    <x v="0"/>
    <x v="5"/>
    <n v="4.18"/>
    <n v="7.4"/>
  </r>
  <r>
    <x v="123"/>
    <x v="0"/>
    <x v="6"/>
    <n v="25.79"/>
    <n v="91.28"/>
  </r>
  <r>
    <x v="123"/>
    <x v="0"/>
    <x v="7"/>
    <n v="31.55"/>
    <n v="33.89"/>
  </r>
  <r>
    <x v="123"/>
    <x v="0"/>
    <x v="8"/>
    <n v="6.39"/>
    <n v="8.18"/>
  </r>
  <r>
    <x v="123"/>
    <x v="0"/>
    <x v="9"/>
    <n v="0.05"/>
    <n v="0.02"/>
  </r>
  <r>
    <x v="123"/>
    <x v="0"/>
    <x v="10"/>
    <n v="98.63"/>
    <n v="18.810000000000002"/>
  </r>
  <r>
    <x v="124"/>
    <x v="2"/>
    <x v="0"/>
    <n v="29.1"/>
    <n v="897.95999999999992"/>
  </r>
  <r>
    <x v="124"/>
    <x v="2"/>
    <x v="1"/>
    <n v="13.139999999999999"/>
    <n v="12.07"/>
  </r>
  <r>
    <x v="124"/>
    <x v="2"/>
    <x v="2"/>
    <n v="6.53"/>
    <n v="10.43"/>
  </r>
  <r>
    <x v="124"/>
    <x v="2"/>
    <x v="3"/>
    <n v="8.2299999999999986"/>
    <n v="288.20999999999998"/>
  </r>
  <r>
    <x v="124"/>
    <x v="2"/>
    <x v="4"/>
    <n v="210.54"/>
    <n v="299.89"/>
  </r>
  <r>
    <x v="124"/>
    <x v="2"/>
    <x v="5"/>
    <n v="0.95000000000000007"/>
    <n v="1.6800000000000002"/>
  </r>
  <r>
    <x v="124"/>
    <x v="2"/>
    <x v="6"/>
    <n v="16.84"/>
    <n v="59.61"/>
  </r>
  <r>
    <x v="124"/>
    <x v="2"/>
    <x v="7"/>
    <n v="27.45"/>
    <n v="29.49"/>
  </r>
  <r>
    <x v="124"/>
    <x v="2"/>
    <x v="8"/>
    <n v="11.5"/>
    <n v="14.719999999999999"/>
  </r>
  <r>
    <x v="124"/>
    <x v="2"/>
    <x v="9"/>
    <n v="0.01"/>
    <n v="0"/>
  </r>
  <r>
    <x v="124"/>
    <x v="2"/>
    <x v="10"/>
    <n v="109.31"/>
    <n v="20.85"/>
  </r>
  <r>
    <x v="125"/>
    <x v="5"/>
    <x v="0"/>
    <n v="36.24"/>
    <n v="1118.29"/>
  </r>
  <r>
    <x v="125"/>
    <x v="5"/>
    <x v="1"/>
    <n v="14.58"/>
    <n v="13.39"/>
  </r>
  <r>
    <x v="125"/>
    <x v="5"/>
    <x v="2"/>
    <n v="12.350000000000001"/>
    <n v="19.72"/>
  </r>
  <r>
    <x v="125"/>
    <x v="5"/>
    <x v="3"/>
    <n v="0.43000000000000005"/>
    <n v="15.06"/>
  </r>
  <r>
    <x v="125"/>
    <x v="5"/>
    <x v="4"/>
    <n v="254.69"/>
    <n v="362.78"/>
  </r>
  <r>
    <x v="125"/>
    <x v="5"/>
    <x v="5"/>
    <n v="7.8599999999999994"/>
    <n v="13.91"/>
  </r>
  <r>
    <x v="125"/>
    <x v="5"/>
    <x v="6"/>
    <n v="27.64"/>
    <n v="97.83"/>
  </r>
  <r>
    <x v="125"/>
    <x v="5"/>
    <x v="7"/>
    <n v="50.01"/>
    <n v="53.720000000000006"/>
  </r>
  <r>
    <x v="125"/>
    <x v="5"/>
    <x v="8"/>
    <n v="6.88"/>
    <n v="8.8000000000000007"/>
  </r>
  <r>
    <x v="125"/>
    <x v="5"/>
    <x v="9"/>
    <n v="0.04"/>
    <n v="0.02"/>
  </r>
  <r>
    <x v="125"/>
    <x v="5"/>
    <x v="10"/>
    <n v="80.430000000000007"/>
    <n v="15.34"/>
  </r>
  <r>
    <x v="126"/>
    <x v="2"/>
    <x v="0"/>
    <n v="25.89"/>
    <n v="798.91"/>
  </r>
  <r>
    <x v="126"/>
    <x v="2"/>
    <x v="1"/>
    <n v="5.63"/>
    <n v="5.17"/>
  </r>
  <r>
    <x v="126"/>
    <x v="2"/>
    <x v="2"/>
    <n v="8.34"/>
    <n v="13.32"/>
  </r>
  <r>
    <x v="126"/>
    <x v="2"/>
    <x v="3"/>
    <n v="0.32"/>
    <n v="11.209999999999999"/>
  </r>
  <r>
    <x v="126"/>
    <x v="2"/>
    <x v="4"/>
    <n v="117.79"/>
    <n v="167.78"/>
  </r>
  <r>
    <x v="126"/>
    <x v="2"/>
    <x v="5"/>
    <n v="0.35"/>
    <n v="0.62"/>
  </r>
  <r>
    <x v="126"/>
    <x v="2"/>
    <x v="6"/>
    <n v="7.23"/>
    <n v="25.59"/>
  </r>
  <r>
    <x v="126"/>
    <x v="2"/>
    <x v="7"/>
    <n v="39.28"/>
    <n v="42.190000000000005"/>
  </r>
  <r>
    <x v="126"/>
    <x v="2"/>
    <x v="8"/>
    <n v="23.39"/>
    <n v="29.93"/>
  </r>
  <r>
    <x v="126"/>
    <x v="2"/>
    <x v="9"/>
    <n v="0"/>
    <n v="0"/>
  </r>
  <r>
    <x v="126"/>
    <x v="2"/>
    <x v="10"/>
    <n v="49.17"/>
    <n v="9.3800000000000008"/>
  </r>
  <r>
    <x v="127"/>
    <x v="3"/>
    <x v="0"/>
    <n v="7.44"/>
    <n v="229.58"/>
  </r>
  <r>
    <x v="127"/>
    <x v="3"/>
    <x v="1"/>
    <n v="3.84"/>
    <n v="3.53"/>
  </r>
  <r>
    <x v="127"/>
    <x v="3"/>
    <x v="2"/>
    <n v="26.52"/>
    <n v="42.339999999999996"/>
  </r>
  <r>
    <x v="127"/>
    <x v="3"/>
    <x v="3"/>
    <n v="0.14000000000000001"/>
    <n v="4.9000000000000004"/>
  </r>
  <r>
    <x v="127"/>
    <x v="3"/>
    <x v="4"/>
    <n v="16.36"/>
    <n v="23.3"/>
  </r>
  <r>
    <x v="127"/>
    <x v="3"/>
    <x v="5"/>
    <n v="6.28"/>
    <n v="11.12"/>
  </r>
  <r>
    <x v="127"/>
    <x v="3"/>
    <x v="6"/>
    <n v="35"/>
    <n v="123.88"/>
  </r>
  <r>
    <x v="127"/>
    <x v="3"/>
    <x v="7"/>
    <n v="12.360000000000001"/>
    <n v="13.28"/>
  </r>
  <r>
    <x v="127"/>
    <x v="3"/>
    <x v="8"/>
    <n v="144.56"/>
    <n v="184.99"/>
  </r>
  <r>
    <x v="127"/>
    <x v="3"/>
    <x v="9"/>
    <n v="5.75"/>
    <n v="2.59"/>
  </r>
  <r>
    <x v="127"/>
    <x v="3"/>
    <x v="10"/>
    <n v="10.49"/>
    <n v="2"/>
  </r>
  <r>
    <x v="128"/>
    <x v="1"/>
    <x v="0"/>
    <n v="4.76"/>
    <n v="146.88000000000002"/>
  </r>
  <r>
    <x v="128"/>
    <x v="1"/>
    <x v="1"/>
    <n v="3.32"/>
    <n v="3.05"/>
  </r>
  <r>
    <x v="128"/>
    <x v="1"/>
    <x v="2"/>
    <n v="6.2"/>
    <n v="9.9"/>
  </r>
  <r>
    <x v="128"/>
    <x v="1"/>
    <x v="3"/>
    <n v="0.67999999999999994"/>
    <n v="23.810000000000002"/>
  </r>
  <r>
    <x v="128"/>
    <x v="1"/>
    <x v="4"/>
    <n v="9.7099999999999991"/>
    <n v="13.83"/>
  </r>
  <r>
    <x v="128"/>
    <x v="1"/>
    <x v="5"/>
    <n v="5.04"/>
    <n v="8.92"/>
  </r>
  <r>
    <x v="128"/>
    <x v="1"/>
    <x v="6"/>
    <n v="1.6600000000000001"/>
    <n v="5.88"/>
  </r>
  <r>
    <x v="128"/>
    <x v="1"/>
    <x v="7"/>
    <n v="3.29"/>
    <n v="3.53"/>
  </r>
  <r>
    <x v="128"/>
    <x v="1"/>
    <x v="8"/>
    <n v="3.05"/>
    <n v="3.9"/>
  </r>
  <r>
    <x v="128"/>
    <x v="1"/>
    <x v="9"/>
    <n v="7.3"/>
    <n v="3.29"/>
  </r>
  <r>
    <x v="128"/>
    <x v="1"/>
    <x v="10"/>
    <n v="12.1"/>
    <n v="2.3099999999999996"/>
  </r>
  <r>
    <x v="129"/>
    <x v="1"/>
    <x v="0"/>
    <n v="7.37"/>
    <n v="227.42000000000002"/>
  </r>
  <r>
    <x v="129"/>
    <x v="1"/>
    <x v="1"/>
    <n v="1.75"/>
    <n v="1.61"/>
  </r>
  <r>
    <x v="129"/>
    <x v="1"/>
    <x v="2"/>
    <n v="2.8"/>
    <n v="4.4700000000000006"/>
  </r>
  <r>
    <x v="129"/>
    <x v="1"/>
    <x v="3"/>
    <n v="0.96"/>
    <n v="33.620000000000005"/>
  </r>
  <r>
    <x v="129"/>
    <x v="1"/>
    <x v="4"/>
    <n v="31.9"/>
    <n v="45.44"/>
  </r>
  <r>
    <x v="129"/>
    <x v="1"/>
    <x v="5"/>
    <n v="2.2200000000000002"/>
    <n v="3.9299999999999997"/>
  </r>
  <r>
    <x v="129"/>
    <x v="1"/>
    <x v="6"/>
    <n v="2.65"/>
    <n v="9.3800000000000008"/>
  </r>
  <r>
    <x v="129"/>
    <x v="1"/>
    <x v="7"/>
    <n v="4.9700000000000006"/>
    <n v="5.34"/>
  </r>
  <r>
    <x v="129"/>
    <x v="1"/>
    <x v="8"/>
    <n v="10.09"/>
    <n v="12.91"/>
  </r>
  <r>
    <x v="129"/>
    <x v="1"/>
    <x v="9"/>
    <n v="0.54"/>
    <n v="0.24000000000000002"/>
  </r>
  <r>
    <x v="129"/>
    <x v="1"/>
    <x v="10"/>
    <n v="31.310000000000002"/>
    <n v="5.9700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6F3B2-F6B6-4A76-B74F-7F17EC05CAD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3:Y16" firstHeaderRow="1" firstDataRow="3" firstDataCol="1" rowPageCount="1" colPageCount="1"/>
  <pivotFields count="5">
    <pivotField axis="axisRow" showAll="0">
      <items count="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  <pivotField axis="axisPage" multipleItemSelectionAllowed="1" showAll="0">
      <items count="8">
        <item h="1" x="1"/>
        <item h="1" x="3"/>
        <item h="1" x="4"/>
        <item h="1" x="0"/>
        <item h="1" x="5"/>
        <item h="1" x="6"/>
        <item x="2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</pivotFields>
  <rowFields count="1">
    <field x="0"/>
  </rowFields>
  <rowItems count="11">
    <i>
      <x v="3"/>
    </i>
    <i>
      <x v="14"/>
    </i>
    <i>
      <x v="17"/>
    </i>
    <i>
      <x v="22"/>
    </i>
    <i>
      <x v="24"/>
    </i>
    <i>
      <x v="32"/>
    </i>
    <i>
      <x v="92"/>
    </i>
    <i>
      <x v="93"/>
    </i>
    <i>
      <x v="124"/>
    </i>
    <i>
      <x v="126"/>
    </i>
    <i t="grand">
      <x/>
    </i>
  </rowItems>
  <colFields count="2">
    <field x="2"/>
    <field x="-2"/>
  </colFields>
  <colItems count="2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pageFields count="1">
    <pageField fld="1" hier="-1"/>
  </pageFields>
  <dataFields count="2">
    <dataField name="Sum of consumption" fld="3" baseField="0" baseItem="0"/>
    <dataField name="Sum of co2_emmission" fld="4" baseField="0" baseItem="0"/>
  </dataFields>
  <chartFormats count="22">
    <chartFormat chart="2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5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5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25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5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25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5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25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5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25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5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25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5" format="1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25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5" format="1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25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5" format="1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25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5" format="1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25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5" format="2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84B60C-AFB4-4581-ACA6-E88119A9116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E16" firstHeaderRow="1" firstDataRow="3" firstDataCol="1" rowPageCount="1" colPageCount="1"/>
  <pivotFields count="5">
    <pivotField axis="axisRow" showAll="0" sortType="ascending">
      <items count="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  <autoSortScope>
        <pivotArea dataOnly="0" outline="0" fieldPosition="0">
          <references count="2">
            <reference field="4294967294" count="1" selected="0">
              <x v="1"/>
            </reference>
            <reference field="2" count="1" selected="0">
              <x v="7"/>
            </reference>
          </references>
        </pivotArea>
      </autoSortScope>
    </pivotField>
    <pivotField axis="axisPage" showAll="0">
      <items count="8">
        <item x="1"/>
        <item x="3"/>
        <item x="4"/>
        <item x="0"/>
        <item x="5"/>
        <item x="6"/>
        <item x="2"/>
        <item t="default"/>
      </items>
    </pivotField>
    <pivotField axis="axisCol" showAll="0">
      <items count="12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t="default"/>
      </items>
    </pivotField>
    <pivotField dataField="1" showAll="0"/>
    <pivotField dataField="1" showAll="0"/>
  </pivotFields>
  <rowFields count="1">
    <field x="0"/>
  </rowFields>
  <rowItems count="11">
    <i>
      <x v="92"/>
    </i>
    <i>
      <x v="93"/>
    </i>
    <i>
      <x v="32"/>
    </i>
    <i>
      <x v="124"/>
    </i>
    <i>
      <x v="24"/>
    </i>
    <i>
      <x v="14"/>
    </i>
    <i>
      <x v="22"/>
    </i>
    <i>
      <x v="3"/>
    </i>
    <i>
      <x v="126"/>
    </i>
    <i>
      <x v="17"/>
    </i>
    <i t="grand">
      <x/>
    </i>
  </rowItems>
  <colFields count="2">
    <field x="2"/>
    <field x="-2"/>
  </colFields>
  <colItems count="4">
    <i>
      <x v="7"/>
      <x/>
    </i>
    <i r="1" i="1">
      <x v="1"/>
    </i>
    <i t="grand">
      <x/>
    </i>
    <i t="grand" i="1">
      <x/>
    </i>
  </colItems>
  <pageFields count="1">
    <pageField fld="1" item="6" hier="-1"/>
  </pageFields>
  <dataFields count="2">
    <dataField name="Sum of consumption" fld="3" baseField="0" baseItem="0"/>
    <dataField name="Sum of co2_emmission" fld="4" baseField="0" baseItem="0"/>
  </dataFields>
  <chartFormats count="9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1"/>
          </reference>
          <reference field="0" count="1" selected="0">
            <x v="126"/>
          </reference>
          <reference field="2" count="1" selected="0">
            <x v="7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B6EE023-E9FA-4BF8-B4E7-536143298009}" autoFormatId="16" applyNumberFormats="0" applyBorderFormats="0" applyFontFormats="0" applyPatternFormats="0" applyAlignmentFormats="0" applyWidthHeightFormats="0">
  <queryTableRefresh nextId="7">
    <queryTableFields count="5">
      <queryTableField id="1" name="country" tableColumnId="1"/>
      <queryTableField id="6" dataBound="0" tableColumnId="6"/>
      <queryTableField id="2" name="food_category" tableColumnId="2"/>
      <queryTableField id="3" name="consumption" tableColumnId="3"/>
      <queryTableField id="4" name="co2_emmissio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C01176-D83B-4BC5-82EA-96F468ECE71C}" name="Food_Consumption" displayName="Food_Consumption" ref="A1:E1432" tableType="queryTable" totalsRowCount="1">
  <autoFilter ref="A1:E1431" xr:uid="{CBC01176-D83B-4BC5-82EA-96F468ECE71C}"/>
  <sortState xmlns:xlrd2="http://schemas.microsoft.com/office/spreadsheetml/2017/richdata2" ref="A2:E1431">
    <sortCondition ref="A1:A1431"/>
  </sortState>
  <tableColumns count="5">
    <tableColumn id="1" xr3:uid="{B097F0F0-A1A3-454D-B326-8DD407287DC3}" uniqueName="1" name="country" queryTableFieldId="1" dataDxfId="29" totalsRowDxfId="28"/>
    <tableColumn id="6" xr3:uid="{245FA2A2-8A0A-4B47-BCBD-D16D12FD60A5}" uniqueName="6" name="Continent" queryTableFieldId="6" dataDxfId="27" totalsRowDxfId="26"/>
    <tableColumn id="2" xr3:uid="{D484FA7C-73BA-45D5-805A-3DA00B71DE2F}" uniqueName="2" name="food_category" queryTableFieldId="2" dataDxfId="25" totalsRowDxfId="24"/>
    <tableColumn id="3" xr3:uid="{71F46F81-9D21-4C7A-A149-17C776A12A18}" uniqueName="3" name="consumption" totalsRowFunction="custom" queryTableFieldId="3" totalsRowDxfId="23">
      <totalsRowFormula>SUM(D2:D1431)</totalsRowFormula>
    </tableColumn>
    <tableColumn id="4" xr3:uid="{2509ABC5-AA41-4D54-B328-B8B0CB5E0665}" uniqueName="4" name="co2_emmission" totalsRowFunction="custom" queryTableFieldId="4" totalsRowDxfId="22">
      <totalsRowFormula>SUM(E2:E1431)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851301-04A6-4339-B499-039E5B2FC994}" name="Table3" displayName="Table3" ref="G2:J11" totalsRowShown="0" headerRowDxfId="21" headerRowBorderDxfId="20" tableBorderDxfId="19">
  <autoFilter ref="G2:J11" xr:uid="{98851301-04A6-4339-B499-039E5B2FC994}"/>
  <tableColumns count="4">
    <tableColumn id="1" xr3:uid="{B0EFA5F0-EE77-4EED-BAC4-03BBA837C618}" name="Continent" dataDxfId="18"/>
    <tableColumn id="2" xr3:uid="{C7490341-286C-4285-A8B6-52C31D6F5A11}" name="Consumption" dataDxfId="17"/>
    <tableColumn id="3" xr3:uid="{B3E12018-E1CB-4535-9E05-7CD5D9ABF4C5}" name="CO_2 Emmission" dataDxfId="16"/>
    <tableColumn id="4" xr3:uid="{37BEE877-864C-484F-B585-469DCC729762}" name="CO2/Consumption Index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AD0DC3-4813-4BAD-A85B-1F1E7F87B524}" name="Table4" displayName="Table4" ref="G14:J27" totalsRowShown="0" headerRowDxfId="14" headerRowBorderDxfId="13" tableBorderDxfId="12">
  <autoFilter ref="G14:J27" xr:uid="{B5AD0DC3-4813-4BAD-A85B-1F1E7F87B524}"/>
  <tableColumns count="4">
    <tableColumn id="1" xr3:uid="{38629D57-DE69-4559-8A3F-9FA0EC63BCAA}" name="Type of Food" dataDxfId="11"/>
    <tableColumn id="2" xr3:uid="{97B0FA09-872F-4362-B678-A84AC6940717}" name="Consumption" dataDxfId="10"/>
    <tableColumn id="3" xr3:uid="{87A78CC3-B19B-492A-AC54-48B2EA04327A}" name="CO_2 Emmission" dataDxfId="9"/>
    <tableColumn id="4" xr3:uid="{1E89E873-C2C4-4DBB-8E4D-DC2F469835A8}" name="CO2/person/year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C7A209-BE5B-41E0-AD7C-FDEA1C5431C7}" name="Table5" displayName="Table5" ref="M2:N14" totalsRowShown="0" headerRowDxfId="7" headerRowBorderDxfId="6" tableBorderDxfId="5">
  <autoFilter ref="M2:N14" xr:uid="{2AC7A209-BE5B-41E0-AD7C-FDEA1C5431C7}"/>
  <tableColumns count="2">
    <tableColumn id="1" xr3:uid="{36EB252C-CE9B-4106-AA40-092ACDBEC925}" name="Type of Food"/>
    <tableColumn id="2" xr3:uid="{2B6907C3-757C-4EE0-8392-47CC03CDD37C}" name="CO2/person/year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5D31E8-0F79-49DA-A118-36194FE5350A}" name="Table2" displayName="Table2" ref="A20:C30" totalsRowShown="0" headerRowDxfId="3">
  <autoFilter ref="A20:C30" xr:uid="{5B5D31E8-0F79-49DA-A118-36194FE5350A}"/>
  <sortState xmlns:xlrd2="http://schemas.microsoft.com/office/spreadsheetml/2017/richdata2" ref="A21:C30">
    <sortCondition ref="B20:B30"/>
  </sortState>
  <tableColumns count="3">
    <tableColumn id="1" xr3:uid="{AFBB7A8D-9DAE-4FA3-BD8B-40A4B951F751}" name="Country" dataDxfId="2"/>
    <tableColumn id="2" xr3:uid="{25ED8D25-A49D-4B0F-B451-C49AD6C226C9}" name="Total co2_emmission" dataDxfId="1"/>
    <tableColumn id="3" xr3:uid="{022F256E-2AF3-4948-9510-12866BB509EA}" name="Total Consum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67F4-C500-4050-BC0F-CF6BB8BCAC4D}">
  <dimension ref="A1:O1432"/>
  <sheetViews>
    <sheetView topLeftCell="D1" zoomScale="84" workbookViewId="0">
      <selection activeCell="M25" sqref="M25"/>
    </sheetView>
  </sheetViews>
  <sheetFormatPr defaultRowHeight="14.4" x14ac:dyDescent="0.3"/>
  <cols>
    <col min="1" max="1" width="20.5546875" bestFit="1" customWidth="1"/>
    <col min="2" max="2" width="17.88671875" customWidth="1"/>
    <col min="3" max="3" width="14.33203125" bestFit="1" customWidth="1"/>
    <col min="4" max="4" width="16.33203125" bestFit="1" customWidth="1"/>
    <col min="5" max="5" width="13.44140625" customWidth="1"/>
    <col min="7" max="7" width="25.88671875" customWidth="1"/>
    <col min="8" max="8" width="15" customWidth="1"/>
    <col min="9" max="9" width="16.44140625" customWidth="1"/>
    <col min="10" max="10" width="23" customWidth="1"/>
    <col min="12" max="12" width="9.33203125" customWidth="1"/>
    <col min="13" max="13" width="27.6640625" customWidth="1"/>
    <col min="14" max="14" width="17.77734375" customWidth="1"/>
    <col min="18" max="18" width="8.88671875" customWidth="1"/>
    <col min="21" max="21" width="8.88671875" customWidth="1"/>
  </cols>
  <sheetData>
    <row r="1" spans="1:15" x14ac:dyDescent="0.3">
      <c r="A1" t="s">
        <v>0</v>
      </c>
      <c r="B1" t="s">
        <v>163</v>
      </c>
      <c r="C1" t="s">
        <v>1</v>
      </c>
      <c r="D1" t="s">
        <v>2</v>
      </c>
      <c r="E1" t="s">
        <v>3</v>
      </c>
      <c r="G1" t="s">
        <v>178</v>
      </c>
      <c r="M1" t="s">
        <v>179</v>
      </c>
    </row>
    <row r="2" spans="1:15" ht="15" thickBot="1" x14ac:dyDescent="0.35">
      <c r="A2" t="s">
        <v>17</v>
      </c>
      <c r="B2" s="3" t="s">
        <v>156</v>
      </c>
      <c r="C2" t="s">
        <v>7</v>
      </c>
      <c r="D2">
        <v>22.5</v>
      </c>
      <c r="E2">
        <v>694.3</v>
      </c>
      <c r="G2" s="13" t="s">
        <v>163</v>
      </c>
      <c r="H2" s="14" t="s">
        <v>164</v>
      </c>
      <c r="I2" s="14" t="s">
        <v>165</v>
      </c>
      <c r="J2" s="14" t="s">
        <v>166</v>
      </c>
      <c r="K2" s="23" t="s">
        <v>173</v>
      </c>
      <c r="M2" s="14" t="s">
        <v>170</v>
      </c>
      <c r="N2" s="14" t="s">
        <v>171</v>
      </c>
      <c r="O2" s="23" t="s">
        <v>172</v>
      </c>
    </row>
    <row r="3" spans="1:15" ht="15" thickBot="1" x14ac:dyDescent="0.35">
      <c r="A3" t="s">
        <v>17</v>
      </c>
      <c r="B3" s="3" t="s">
        <v>156</v>
      </c>
      <c r="C3" t="s">
        <v>10</v>
      </c>
      <c r="D3">
        <v>12.450000000000001</v>
      </c>
      <c r="E3">
        <v>11.44</v>
      </c>
      <c r="G3" s="10" t="s">
        <v>157</v>
      </c>
      <c r="H3" s="5">
        <f>SUMIF(Food_Consumption[Continent],"Africa",Food_Consumption[consumption])</f>
        <v>4798.9500000000035</v>
      </c>
      <c r="I3" s="5">
        <f>SUMIF(Food_Consumption[Continent],"Africa",Food_Consumption[co2_emmission])</f>
        <v>12602.709999999997</v>
      </c>
      <c r="J3" s="5">
        <f t="shared" ref="J3:J9" si="0">I3/H3</f>
        <v>2.6261390512507918</v>
      </c>
      <c r="K3" s="23"/>
      <c r="M3" t="s">
        <v>5</v>
      </c>
      <c r="N3" s="20">
        <v>3.54</v>
      </c>
      <c r="O3" s="23"/>
    </row>
    <row r="4" spans="1:15" ht="15" thickBot="1" x14ac:dyDescent="0.35">
      <c r="A4" t="s">
        <v>17</v>
      </c>
      <c r="B4" s="3" t="s">
        <v>156</v>
      </c>
      <c r="C4" t="s">
        <v>9</v>
      </c>
      <c r="D4">
        <v>3.8499999999999996</v>
      </c>
      <c r="E4">
        <v>6.1499999999999995</v>
      </c>
      <c r="G4" s="10" t="s">
        <v>159</v>
      </c>
      <c r="H4" s="5">
        <f>SUMIF(Food_Consumption[Continent],"Asia",Food_Consumption[consumption])</f>
        <v>9154.4900000000071</v>
      </c>
      <c r="I4" s="5">
        <f>SUMIF(Food_Consumption[Continent],"Asia",Food_Consumption[co2_emmission])</f>
        <v>21403.58000000002</v>
      </c>
      <c r="J4" s="5">
        <f t="shared" si="0"/>
        <v>2.3380417696671256</v>
      </c>
      <c r="K4" s="23"/>
      <c r="M4" t="s">
        <v>6</v>
      </c>
      <c r="N4" s="20">
        <v>1.07</v>
      </c>
      <c r="O4" s="23"/>
    </row>
    <row r="5" spans="1:15" ht="15" thickBot="1" x14ac:dyDescent="0.35">
      <c r="A5" t="s">
        <v>17</v>
      </c>
      <c r="B5" s="3" t="s">
        <v>156</v>
      </c>
      <c r="C5" t="s">
        <v>8</v>
      </c>
      <c r="D5">
        <v>15.32</v>
      </c>
      <c r="E5">
        <v>536.5</v>
      </c>
      <c r="G5" s="10" t="s">
        <v>16</v>
      </c>
      <c r="H5" s="5">
        <f>SUMIF(Food_Consumption[Continent],"Australia (Oceania)",Food_Consumption[consumption])</f>
        <v>465.09000000000003</v>
      </c>
      <c r="I5" s="5">
        <f>SUMIF(Food_Consumption[Continent],"Australia (Oceania)",Food_Consumption[co2_emmission])</f>
        <v>1938.6599999999999</v>
      </c>
      <c r="J5" s="5">
        <f t="shared" si="0"/>
        <v>4.1683545120299295</v>
      </c>
      <c r="K5" s="23"/>
      <c r="M5" t="s">
        <v>7</v>
      </c>
      <c r="N5" s="20">
        <v>30.86</v>
      </c>
      <c r="O5" s="23"/>
    </row>
    <row r="6" spans="1:15" ht="15" thickBot="1" x14ac:dyDescent="0.35">
      <c r="A6" t="s">
        <v>17</v>
      </c>
      <c r="B6" s="3" t="s">
        <v>156</v>
      </c>
      <c r="C6" t="s">
        <v>11</v>
      </c>
      <c r="D6">
        <v>303.71999999999997</v>
      </c>
      <c r="E6">
        <v>432.62</v>
      </c>
      <c r="G6" s="10" t="s">
        <v>156</v>
      </c>
      <c r="H6" s="5">
        <f>SUMIF(Food_Consumption[Continent],"Europe",Food_Consumption[consumption])</f>
        <v>16771.2</v>
      </c>
      <c r="I6" s="5">
        <f>SUMIF(Food_Consumption[Continent],"Europe",Food_Consumption[co2_emmission])</f>
        <v>40743.329999999958</v>
      </c>
      <c r="J6" s="5">
        <f t="shared" si="0"/>
        <v>2.4293628362907818</v>
      </c>
      <c r="K6" s="23"/>
      <c r="M6" t="s">
        <v>154</v>
      </c>
      <c r="N6" s="20">
        <v>35.020000000000003</v>
      </c>
      <c r="O6" s="23"/>
    </row>
    <row r="7" spans="1:15" ht="15" thickBot="1" x14ac:dyDescent="0.35">
      <c r="A7" t="s">
        <v>17</v>
      </c>
      <c r="B7" s="3" t="s">
        <v>156</v>
      </c>
      <c r="C7" t="s">
        <v>15</v>
      </c>
      <c r="D7">
        <v>4.3599999999999994</v>
      </c>
      <c r="E7">
        <v>7.72</v>
      </c>
      <c r="G7" s="10" t="s">
        <v>161</v>
      </c>
      <c r="H7" s="5">
        <f>SUMIF(Food_Consumption[Continent],"North America",Food_Consumption[consumption])</f>
        <v>4761.1900000000041</v>
      </c>
      <c r="I7" s="5">
        <f>SUMIF(Food_Consumption[Continent],"North America",Food_Consumption[co2_emmission])</f>
        <v>13424.819999999998</v>
      </c>
      <c r="J7" s="5">
        <f t="shared" si="0"/>
        <v>2.8196354272776314</v>
      </c>
      <c r="K7" s="23"/>
      <c r="M7" t="s">
        <v>9</v>
      </c>
      <c r="N7" s="20">
        <v>1.6</v>
      </c>
      <c r="O7" s="23"/>
    </row>
    <row r="8" spans="1:15" ht="15" thickBot="1" x14ac:dyDescent="0.35">
      <c r="A8" t="s">
        <v>17</v>
      </c>
      <c r="B8" s="3" t="s">
        <v>156</v>
      </c>
      <c r="C8" t="s">
        <v>5</v>
      </c>
      <c r="D8">
        <v>10.88</v>
      </c>
      <c r="E8">
        <v>38.51</v>
      </c>
      <c r="G8" s="10" t="s">
        <v>162</v>
      </c>
      <c r="H8" s="5">
        <f>SUMIF(Food_Consumption[Continent],"Oceania",Food_Consumption[consumption])</f>
        <v>1281.3400000000004</v>
      </c>
      <c r="I8" s="5">
        <f>SUMIF(Food_Consumption[Continent],"Oceania",Food_Consumption[co2_emmission])</f>
        <v>4810.3500000000004</v>
      </c>
      <c r="J8" s="5">
        <f t="shared" si="0"/>
        <v>3.754155805640969</v>
      </c>
      <c r="K8" s="23"/>
      <c r="M8" t="s">
        <v>10</v>
      </c>
      <c r="N8" s="20">
        <v>0.92</v>
      </c>
      <c r="O8" s="23"/>
    </row>
    <row r="9" spans="1:15" ht="15" thickBot="1" x14ac:dyDescent="0.35">
      <c r="A9" t="s">
        <v>17</v>
      </c>
      <c r="B9" s="3" t="s">
        <v>156</v>
      </c>
      <c r="C9" t="s">
        <v>6</v>
      </c>
      <c r="D9">
        <v>13.229999999999999</v>
      </c>
      <c r="E9">
        <v>14.209999999999999</v>
      </c>
      <c r="G9" s="10" t="s">
        <v>158</v>
      </c>
      <c r="H9" s="5">
        <f>SUMIF(Food_Consumption[Continent],"South America",Food_Consumption[consumption])</f>
        <v>2965.62</v>
      </c>
      <c r="I9" s="5">
        <f>SUMIF(Food_Consumption[Continent],"South America",Food_Consumption[co2_emmission])</f>
        <v>11445.659999999998</v>
      </c>
      <c r="J9" s="5">
        <f t="shared" si="0"/>
        <v>3.859449288850223</v>
      </c>
      <c r="K9" s="23"/>
      <c r="M9" t="s">
        <v>155</v>
      </c>
      <c r="N9" s="20">
        <v>1.42</v>
      </c>
      <c r="O9" s="23"/>
    </row>
    <row r="10" spans="1:15" ht="15" thickBot="1" x14ac:dyDescent="0.35">
      <c r="A10" t="s">
        <v>17</v>
      </c>
      <c r="B10" s="3" t="s">
        <v>156</v>
      </c>
      <c r="C10" t="s">
        <v>13</v>
      </c>
      <c r="D10">
        <v>7.78</v>
      </c>
      <c r="E10">
        <v>9.9600000000000009</v>
      </c>
      <c r="G10" s="11" t="s">
        <v>167</v>
      </c>
      <c r="H10" s="6">
        <f>SUM(H3:H9)</f>
        <v>40197.880000000019</v>
      </c>
      <c r="I10" s="7">
        <f>SUM(I3:I9)</f>
        <v>106369.10999999997</v>
      </c>
      <c r="J10" s="12" t="s">
        <v>169</v>
      </c>
      <c r="K10" s="23"/>
      <c r="M10" t="s">
        <v>152</v>
      </c>
      <c r="N10" s="20">
        <v>0.19</v>
      </c>
      <c r="O10" s="23"/>
    </row>
    <row r="11" spans="1:15" ht="15" thickBot="1" x14ac:dyDescent="0.35">
      <c r="A11" t="s">
        <v>17</v>
      </c>
      <c r="B11" s="3" t="s">
        <v>156</v>
      </c>
      <c r="C11" t="s">
        <v>14</v>
      </c>
      <c r="D11">
        <v>0</v>
      </c>
      <c r="E11">
        <v>0</v>
      </c>
      <c r="G11" s="15" t="s">
        <v>168</v>
      </c>
      <c r="H11" s="5">
        <f>AVERAGE(H3:H9)</f>
        <v>5742.5542857142882</v>
      </c>
      <c r="I11" s="5">
        <f>AVERAGE(I3:I9)</f>
        <v>15195.587142857139</v>
      </c>
      <c r="J11" s="16">
        <f>AVERAGE(J3:J9)</f>
        <v>3.1421626701439216</v>
      </c>
      <c r="K11" s="23"/>
      <c r="M11" t="s">
        <v>13</v>
      </c>
      <c r="N11" s="20">
        <v>1.28</v>
      </c>
      <c r="O11" s="23"/>
    </row>
    <row r="12" spans="1:15" ht="15" thickBot="1" x14ac:dyDescent="0.35">
      <c r="A12" t="s">
        <v>17</v>
      </c>
      <c r="B12" s="3" t="s">
        <v>156</v>
      </c>
      <c r="C12" t="s">
        <v>12</v>
      </c>
      <c r="D12">
        <v>138.63999999999999</v>
      </c>
      <c r="E12">
        <v>26.439999999999998</v>
      </c>
      <c r="M12" t="s">
        <v>14</v>
      </c>
      <c r="N12" s="20">
        <v>0.45</v>
      </c>
      <c r="O12" s="23"/>
    </row>
    <row r="13" spans="1:15" ht="15" thickBot="1" x14ac:dyDescent="0.35">
      <c r="A13" t="s">
        <v>76</v>
      </c>
      <c r="B13" s="3" t="s">
        <v>157</v>
      </c>
      <c r="C13" t="s">
        <v>7</v>
      </c>
      <c r="D13">
        <v>5.6</v>
      </c>
      <c r="E13">
        <v>172.8</v>
      </c>
      <c r="G13" t="s">
        <v>180</v>
      </c>
      <c r="M13" t="s">
        <v>153</v>
      </c>
      <c r="N13" s="20">
        <v>1.77</v>
      </c>
      <c r="O13" s="23"/>
    </row>
    <row r="14" spans="1:15" ht="15" thickBot="1" x14ac:dyDescent="0.35">
      <c r="A14" t="s">
        <v>76</v>
      </c>
      <c r="B14" s="3" t="s">
        <v>157</v>
      </c>
      <c r="C14" t="s">
        <v>10</v>
      </c>
      <c r="D14">
        <v>8.06</v>
      </c>
      <c r="E14">
        <v>7.4</v>
      </c>
      <c r="G14" s="13" t="s">
        <v>170</v>
      </c>
      <c r="H14" s="14" t="s">
        <v>164</v>
      </c>
      <c r="I14" s="14" t="s">
        <v>165</v>
      </c>
      <c r="J14" s="14" t="s">
        <v>171</v>
      </c>
      <c r="K14" s="23" t="s">
        <v>173</v>
      </c>
      <c r="M14" s="17" t="s">
        <v>168</v>
      </c>
      <c r="N14" s="21">
        <f>AVERAGE(N3:N13)</f>
        <v>7.1018181818181825</v>
      </c>
      <c r="O14" s="23"/>
    </row>
    <row r="15" spans="1:15" ht="15" thickBot="1" x14ac:dyDescent="0.35">
      <c r="A15" t="s">
        <v>76</v>
      </c>
      <c r="B15" s="3" t="s">
        <v>157</v>
      </c>
      <c r="C15" t="s">
        <v>9</v>
      </c>
      <c r="D15">
        <v>3.74</v>
      </c>
      <c r="E15">
        <v>5.9700000000000006</v>
      </c>
      <c r="G15" s="10" t="s">
        <v>5</v>
      </c>
      <c r="H15" s="5">
        <f>SUMIF(Food_Consumption[food_category],"Pork",Food_Consumption[consumption])</f>
        <v>2096.0799999999995</v>
      </c>
      <c r="I15" s="5">
        <f>SUMIF(Food_Consumption[food_category],"Pork",Food_Consumption[co2_emmission])</f>
        <v>7419.11</v>
      </c>
      <c r="J15" s="18">
        <f t="shared" ref="J15:J25" si="1">I15/H15</f>
        <v>3.539516621502997</v>
      </c>
      <c r="K15" s="23"/>
    </row>
    <row r="16" spans="1:15" ht="15" thickBot="1" x14ac:dyDescent="0.35">
      <c r="A16" t="s">
        <v>76</v>
      </c>
      <c r="B16" s="3" t="s">
        <v>157</v>
      </c>
      <c r="C16" t="s">
        <v>8</v>
      </c>
      <c r="D16">
        <v>7.6899999999999995</v>
      </c>
      <c r="E16">
        <v>269.3</v>
      </c>
      <c r="G16" s="10" t="s">
        <v>6</v>
      </c>
      <c r="H16" s="5">
        <f>SUMIF(Food_Consumption[food_category],"Poultry",Food_Consumption[consumption])</f>
        <v>2758.5000000000014</v>
      </c>
      <c r="I16" s="5">
        <f>SUMIF(Food_Consumption[food_category],"Poultry",Food_Consumption[co2_emmission])</f>
        <v>2963.1600000000003</v>
      </c>
      <c r="J16" s="18">
        <f>I16/H16</f>
        <v>1.0741924959216962</v>
      </c>
      <c r="K16" s="23"/>
    </row>
    <row r="17" spans="1:11" ht="15" thickBot="1" x14ac:dyDescent="0.35">
      <c r="A17" t="s">
        <v>76</v>
      </c>
      <c r="B17" s="3" t="s">
        <v>157</v>
      </c>
      <c r="C17" t="s">
        <v>11</v>
      </c>
      <c r="D17">
        <v>141.53</v>
      </c>
      <c r="E17">
        <v>201.6</v>
      </c>
      <c r="G17" s="10" t="s">
        <v>7</v>
      </c>
      <c r="H17" s="5">
        <f>SUMIF(Food_Consumption[food_category],"Beef",Food_Consumption[consumption])</f>
        <v>1576.0400000000004</v>
      </c>
      <c r="I17" s="5">
        <f>SUMIF(Food_Consumption[food_category],"Beef",Food_Consumption[co2_emmission])</f>
        <v>48633.26</v>
      </c>
      <c r="J17" s="18">
        <f t="shared" si="1"/>
        <v>30.857884317656904</v>
      </c>
      <c r="K17" s="23"/>
    </row>
    <row r="18" spans="1:11" ht="15" thickBot="1" x14ac:dyDescent="0.35">
      <c r="A18" t="s">
        <v>76</v>
      </c>
      <c r="B18" s="3" t="s">
        <v>157</v>
      </c>
      <c r="C18" t="s">
        <v>15</v>
      </c>
      <c r="D18">
        <v>2.08</v>
      </c>
      <c r="E18">
        <v>3.68</v>
      </c>
      <c r="G18" s="10" t="s">
        <v>154</v>
      </c>
      <c r="H18" s="5">
        <f>SUMIF(Food_Consumption[food_category],"Lamb &amp; Goat",Food_Consumption[consumption])</f>
        <v>338.01999999999992</v>
      </c>
      <c r="I18" s="5">
        <f>SUMIF(Food_Consumption[food_category],"Lamb &amp; Goat",Food_Consumption[co2_emmission])</f>
        <v>11837.379999999997</v>
      </c>
      <c r="J18" s="18">
        <f t="shared" si="1"/>
        <v>35.019762144251821</v>
      </c>
      <c r="K18" s="23"/>
    </row>
    <row r="19" spans="1:11" ht="15" thickBot="1" x14ac:dyDescent="0.35">
      <c r="A19" t="s">
        <v>76</v>
      </c>
      <c r="B19" s="3" t="s">
        <v>157</v>
      </c>
      <c r="C19" t="s">
        <v>5</v>
      </c>
      <c r="D19">
        <v>0</v>
      </c>
      <c r="E19">
        <v>0</v>
      </c>
      <c r="G19" s="10" t="s">
        <v>9</v>
      </c>
      <c r="H19" s="5">
        <f>SUMIF(Food_Consumption[food_category],"Fish",Food_Consumption[consumption])</f>
        <v>2247.3199999999993</v>
      </c>
      <c r="I19" s="5">
        <f>SUMIF(Food_Consumption[food_category],"Fish",Food_Consumption[co2_emmission])</f>
        <v>3588.2200000000003</v>
      </c>
      <c r="J19" s="18">
        <f t="shared" si="1"/>
        <v>1.5966662513571728</v>
      </c>
      <c r="K19" s="23"/>
    </row>
    <row r="20" spans="1:11" ht="15" thickBot="1" x14ac:dyDescent="0.35">
      <c r="A20" t="s">
        <v>76</v>
      </c>
      <c r="B20" s="3" t="s">
        <v>157</v>
      </c>
      <c r="C20" t="s">
        <v>6</v>
      </c>
      <c r="D20">
        <v>7.42</v>
      </c>
      <c r="E20">
        <v>7.9700000000000006</v>
      </c>
      <c r="G20" s="10" t="s">
        <v>10</v>
      </c>
      <c r="H20" s="5">
        <f>SUMIF(Food_Consumption[food_category],"Eggs",Food_Consumption[consumption])</f>
        <v>1061.29</v>
      </c>
      <c r="I20" s="5">
        <f>SUMIF(Food_Consumption[food_category],"Eggs",Food_Consumption[co2_emmission])</f>
        <v>974.94999999999925</v>
      </c>
      <c r="J20" s="18">
        <f t="shared" si="1"/>
        <v>0.91864617588029596</v>
      </c>
      <c r="K20" s="23"/>
    </row>
    <row r="21" spans="1:11" ht="15" thickBot="1" x14ac:dyDescent="0.35">
      <c r="A21" t="s">
        <v>76</v>
      </c>
      <c r="B21" s="3" t="s">
        <v>157</v>
      </c>
      <c r="C21" t="s">
        <v>13</v>
      </c>
      <c r="D21">
        <v>2.9699999999999998</v>
      </c>
      <c r="E21">
        <v>3.8</v>
      </c>
      <c r="G21" s="10" t="s">
        <v>155</v>
      </c>
      <c r="H21" s="5">
        <f>SUMIF(Food_Consumption[food_category],"Milk - inc. cheese",Food_Consumption[consumption])</f>
        <v>16350.710000000005</v>
      </c>
      <c r="I21" s="5">
        <f>SUMIF(Food_Consumption[food_category],"Milk - inc. cheese",Food_Consumption[co2_emmission])</f>
        <v>23289.999999999996</v>
      </c>
      <c r="J21" s="18">
        <f t="shared" si="1"/>
        <v>1.4244029769961053</v>
      </c>
      <c r="K21" s="23"/>
    </row>
    <row r="22" spans="1:11" ht="15" thickBot="1" x14ac:dyDescent="0.35">
      <c r="A22" t="s">
        <v>76</v>
      </c>
      <c r="B22" s="3" t="s">
        <v>157</v>
      </c>
      <c r="C22" t="s">
        <v>14</v>
      </c>
      <c r="D22">
        <v>0</v>
      </c>
      <c r="E22">
        <v>0</v>
      </c>
      <c r="G22" s="10" t="s">
        <v>152</v>
      </c>
      <c r="H22" s="5">
        <f>SUMIF(Food_Consumption[food_category],"Wheat and Wheat Products",Food_Consumption[consumption])</f>
        <v>9301.4399999999987</v>
      </c>
      <c r="I22" s="5">
        <f>SUMIF(Food_Consumption[food_category],"Wheat and Wheat Products",Food_Consumption[co2_emmission])</f>
        <v>1773.7800000000002</v>
      </c>
      <c r="J22" s="18">
        <f t="shared" si="1"/>
        <v>0.1906995045928373</v>
      </c>
      <c r="K22" s="23"/>
    </row>
    <row r="23" spans="1:11" ht="15" thickBot="1" x14ac:dyDescent="0.35">
      <c r="A23" t="s">
        <v>76</v>
      </c>
      <c r="B23" s="3" t="s">
        <v>157</v>
      </c>
      <c r="C23" t="s">
        <v>12</v>
      </c>
      <c r="D23">
        <v>185.42000000000002</v>
      </c>
      <c r="E23">
        <v>35.36</v>
      </c>
      <c r="G23" s="10" t="s">
        <v>13</v>
      </c>
      <c r="H23" s="5">
        <f>SUMIF(Food_Consumption[food_category],"Rice",Food_Consumption[consumption])</f>
        <v>3818.7699999999991</v>
      </c>
      <c r="I23" s="5">
        <f>SUMIF(Food_Consumption[food_category],"Rice",Food_Consumption[co2_emmission])</f>
        <v>4886.91</v>
      </c>
      <c r="J23" s="18">
        <f t="shared" si="1"/>
        <v>1.2797078640504669</v>
      </c>
      <c r="K23" s="23"/>
    </row>
    <row r="24" spans="1:11" ht="15" thickBot="1" x14ac:dyDescent="0.35">
      <c r="A24" t="s">
        <v>107</v>
      </c>
      <c r="B24" s="3" t="s">
        <v>157</v>
      </c>
      <c r="C24" t="s">
        <v>7</v>
      </c>
      <c r="D24">
        <v>8.42</v>
      </c>
      <c r="E24">
        <v>259.82</v>
      </c>
      <c r="G24" s="10" t="s">
        <v>14</v>
      </c>
      <c r="H24" s="5">
        <f>SUMIF(Food_Consumption[food_category],"Soybeans",Food_Consumption[consumption])</f>
        <v>111.86999999999999</v>
      </c>
      <c r="I24" s="5">
        <f>SUMIF(Food_Consumption[food_category],"Soybeans",Food_Consumption[co2_emmission])</f>
        <v>50.350000000000037</v>
      </c>
      <c r="J24" s="18">
        <f t="shared" si="1"/>
        <v>0.45007598104943275</v>
      </c>
      <c r="K24" s="23"/>
    </row>
    <row r="25" spans="1:11" ht="15" thickBot="1" x14ac:dyDescent="0.35">
      <c r="A25" t="s">
        <v>107</v>
      </c>
      <c r="B25" s="3" t="s">
        <v>157</v>
      </c>
      <c r="C25" t="s">
        <v>10</v>
      </c>
      <c r="D25">
        <v>1.1100000000000001</v>
      </c>
      <c r="E25">
        <v>1.02</v>
      </c>
      <c r="G25" s="10" t="s">
        <v>153</v>
      </c>
      <c r="H25" s="5">
        <f>SUMIF(Food_Consumption[food_category],"Nuts inc. Peanut Butter",Food_Consumption[consumption])</f>
        <v>537.8399999999998</v>
      </c>
      <c r="I25" s="5">
        <f>SUMIF(Food_Consumption[food_category],"Nuts inc. Peanut Butter",Food_Consumption[co2_emmission])</f>
        <v>951.98999999999944</v>
      </c>
      <c r="J25" s="18">
        <f t="shared" si="1"/>
        <v>1.7700245426149037</v>
      </c>
      <c r="K25" s="23"/>
    </row>
    <row r="26" spans="1:11" ht="15" thickBot="1" x14ac:dyDescent="0.35">
      <c r="A26" t="s">
        <v>107</v>
      </c>
      <c r="B26" s="3" t="s">
        <v>157</v>
      </c>
      <c r="C26" t="s">
        <v>9</v>
      </c>
      <c r="D26">
        <v>15.239999999999998</v>
      </c>
      <c r="E26">
        <v>24.330000000000002</v>
      </c>
      <c r="G26" s="11" t="s">
        <v>167</v>
      </c>
      <c r="H26" s="6">
        <f>SUM(H15:H25)</f>
        <v>40197.880000000005</v>
      </c>
      <c r="I26" s="7">
        <f>SUM(I15:I25)</f>
        <v>106369.11000000002</v>
      </c>
      <c r="J26" s="12" t="s">
        <v>169</v>
      </c>
      <c r="K26" s="23"/>
    </row>
    <row r="27" spans="1:11" ht="15" thickBot="1" x14ac:dyDescent="0.35">
      <c r="A27" t="s">
        <v>107</v>
      </c>
      <c r="B27" s="3" t="s">
        <v>157</v>
      </c>
      <c r="C27" t="s">
        <v>8</v>
      </c>
      <c r="D27">
        <v>1.08</v>
      </c>
      <c r="E27">
        <v>37.82</v>
      </c>
      <c r="G27" s="15" t="s">
        <v>168</v>
      </c>
      <c r="H27" s="5">
        <f>AVERAGE(H15:H25)</f>
        <v>3654.3527272727279</v>
      </c>
      <c r="I27" s="5">
        <f>AVERAGE(I15:I25)</f>
        <v>9669.9190909090921</v>
      </c>
      <c r="J27" s="19">
        <f>AVERAGE(J15:J25)</f>
        <v>7.1019617159886046</v>
      </c>
      <c r="K27" s="23"/>
    </row>
    <row r="28" spans="1:11" ht="15" thickBot="1" x14ac:dyDescent="0.35">
      <c r="A28" t="s">
        <v>107</v>
      </c>
      <c r="B28" s="3" t="s">
        <v>157</v>
      </c>
      <c r="C28" t="s">
        <v>11</v>
      </c>
      <c r="D28">
        <v>12.3</v>
      </c>
      <c r="E28">
        <v>17.52</v>
      </c>
    </row>
    <row r="29" spans="1:11" ht="15" thickBot="1" x14ac:dyDescent="0.35">
      <c r="A29" t="s">
        <v>107</v>
      </c>
      <c r="B29" s="3" t="s">
        <v>157</v>
      </c>
      <c r="C29" t="s">
        <v>15</v>
      </c>
      <c r="D29">
        <v>2.2600000000000002</v>
      </c>
      <c r="E29">
        <v>4</v>
      </c>
    </row>
    <row r="30" spans="1:11" ht="15" thickBot="1" x14ac:dyDescent="0.35">
      <c r="A30" t="s">
        <v>107</v>
      </c>
      <c r="B30" s="3" t="s">
        <v>157</v>
      </c>
      <c r="C30" t="s">
        <v>5</v>
      </c>
      <c r="D30">
        <v>8.89</v>
      </c>
      <c r="E30">
        <v>31.47</v>
      </c>
    </row>
    <row r="31" spans="1:11" ht="15" thickBot="1" x14ac:dyDescent="0.35">
      <c r="A31" t="s">
        <v>107</v>
      </c>
      <c r="B31" s="3" t="s">
        <v>157</v>
      </c>
      <c r="C31" t="s">
        <v>6</v>
      </c>
      <c r="D31">
        <v>17.330000000000002</v>
      </c>
      <c r="E31">
        <v>18.62</v>
      </c>
    </row>
    <row r="32" spans="1:11" ht="15" thickBot="1" x14ac:dyDescent="0.35">
      <c r="A32" t="s">
        <v>107</v>
      </c>
      <c r="B32" s="3" t="s">
        <v>157</v>
      </c>
      <c r="C32" t="s">
        <v>13</v>
      </c>
      <c r="D32">
        <v>8.1199999999999992</v>
      </c>
      <c r="E32">
        <v>10.39</v>
      </c>
    </row>
    <row r="33" spans="1:5" ht="15" thickBot="1" x14ac:dyDescent="0.35">
      <c r="A33" t="s">
        <v>107</v>
      </c>
      <c r="B33" s="3" t="s">
        <v>157</v>
      </c>
      <c r="C33" t="s">
        <v>14</v>
      </c>
      <c r="D33">
        <v>0.52</v>
      </c>
      <c r="E33">
        <v>0.23</v>
      </c>
    </row>
    <row r="34" spans="1:5" ht="15" thickBot="1" x14ac:dyDescent="0.35">
      <c r="A34" t="s">
        <v>107</v>
      </c>
      <c r="B34" s="3" t="s">
        <v>157</v>
      </c>
      <c r="C34" t="s">
        <v>12</v>
      </c>
      <c r="D34">
        <v>40.720000000000006</v>
      </c>
      <c r="E34">
        <v>7.7700000000000005</v>
      </c>
    </row>
    <row r="35" spans="1:5" ht="15" thickBot="1" x14ac:dyDescent="0.35">
      <c r="A35" t="s">
        <v>4</v>
      </c>
      <c r="B35" s="3" t="s">
        <v>158</v>
      </c>
      <c r="C35" t="s">
        <v>7</v>
      </c>
      <c r="D35">
        <v>55.48</v>
      </c>
      <c r="E35">
        <v>1712</v>
      </c>
    </row>
    <row r="36" spans="1:5" ht="15" thickBot="1" x14ac:dyDescent="0.35">
      <c r="A36" t="s">
        <v>4</v>
      </c>
      <c r="B36" s="3" t="s">
        <v>158</v>
      </c>
      <c r="C36" t="s">
        <v>10</v>
      </c>
      <c r="D36">
        <v>11.39</v>
      </c>
      <c r="E36">
        <v>10.46</v>
      </c>
    </row>
    <row r="37" spans="1:5" ht="15" thickBot="1" x14ac:dyDescent="0.35">
      <c r="A37" t="s">
        <v>4</v>
      </c>
      <c r="B37" s="3" t="s">
        <v>158</v>
      </c>
      <c r="C37" t="s">
        <v>9</v>
      </c>
      <c r="D37">
        <v>4.3599999999999994</v>
      </c>
      <c r="E37">
        <v>6.96</v>
      </c>
    </row>
    <row r="38" spans="1:5" ht="15" thickBot="1" x14ac:dyDescent="0.35">
      <c r="A38" t="s">
        <v>4</v>
      </c>
      <c r="B38" s="3" t="s">
        <v>158</v>
      </c>
      <c r="C38" t="s">
        <v>8</v>
      </c>
      <c r="D38">
        <v>1.56</v>
      </c>
      <c r="E38">
        <v>54.63</v>
      </c>
    </row>
    <row r="39" spans="1:5" ht="15" thickBot="1" x14ac:dyDescent="0.35">
      <c r="A39" t="s">
        <v>4</v>
      </c>
      <c r="B39" s="3" t="s">
        <v>158</v>
      </c>
      <c r="C39" t="s">
        <v>11</v>
      </c>
      <c r="D39">
        <v>195.08</v>
      </c>
      <c r="E39">
        <v>277.87</v>
      </c>
    </row>
    <row r="40" spans="1:5" ht="15" thickBot="1" x14ac:dyDescent="0.35">
      <c r="A40" t="s">
        <v>4</v>
      </c>
      <c r="B40" s="3" t="s">
        <v>158</v>
      </c>
      <c r="C40" t="s">
        <v>15</v>
      </c>
      <c r="D40">
        <v>0.49</v>
      </c>
      <c r="E40">
        <v>0.87000000000000011</v>
      </c>
    </row>
    <row r="41" spans="1:5" ht="15" thickBot="1" x14ac:dyDescent="0.35">
      <c r="A41" t="s">
        <v>4</v>
      </c>
      <c r="B41" s="3" t="s">
        <v>158</v>
      </c>
      <c r="C41" t="s">
        <v>5</v>
      </c>
      <c r="D41">
        <v>10.51</v>
      </c>
      <c r="E41">
        <v>37.200000000000003</v>
      </c>
    </row>
    <row r="42" spans="1:5" ht="15" thickBot="1" x14ac:dyDescent="0.35">
      <c r="A42" t="s">
        <v>4</v>
      </c>
      <c r="B42" s="3" t="s">
        <v>158</v>
      </c>
      <c r="C42" t="s">
        <v>6</v>
      </c>
      <c r="D42">
        <v>38.660000000000004</v>
      </c>
      <c r="E42">
        <v>41.53</v>
      </c>
    </row>
    <row r="43" spans="1:5" ht="15" thickBot="1" x14ac:dyDescent="0.35">
      <c r="A43" t="s">
        <v>4</v>
      </c>
      <c r="B43" s="3" t="s">
        <v>158</v>
      </c>
      <c r="C43" t="s">
        <v>13</v>
      </c>
      <c r="D43">
        <v>8.77</v>
      </c>
      <c r="E43">
        <v>11.219999999999999</v>
      </c>
    </row>
    <row r="44" spans="1:5" ht="15" thickBot="1" x14ac:dyDescent="0.35">
      <c r="A44" t="s">
        <v>4</v>
      </c>
      <c r="B44" s="3" t="s">
        <v>158</v>
      </c>
      <c r="C44" t="s">
        <v>14</v>
      </c>
      <c r="D44">
        <v>0</v>
      </c>
      <c r="E44">
        <v>0</v>
      </c>
    </row>
    <row r="45" spans="1:5" ht="15" thickBot="1" x14ac:dyDescent="0.35">
      <c r="A45" t="s">
        <v>4</v>
      </c>
      <c r="B45" s="3" t="s">
        <v>158</v>
      </c>
      <c r="C45" t="s">
        <v>12</v>
      </c>
      <c r="D45">
        <v>103.11</v>
      </c>
      <c r="E45">
        <v>19.66</v>
      </c>
    </row>
    <row r="46" spans="1:5" ht="15" thickBot="1" x14ac:dyDescent="0.35">
      <c r="A46" t="s">
        <v>47</v>
      </c>
      <c r="B46" s="3" t="s">
        <v>159</v>
      </c>
      <c r="C46" t="s">
        <v>7</v>
      </c>
      <c r="D46">
        <v>19.66</v>
      </c>
      <c r="E46">
        <v>606.67000000000007</v>
      </c>
    </row>
    <row r="47" spans="1:5" ht="15" thickBot="1" x14ac:dyDescent="0.35">
      <c r="A47" t="s">
        <v>47</v>
      </c>
      <c r="B47" s="3" t="s">
        <v>159</v>
      </c>
      <c r="C47" t="s">
        <v>10</v>
      </c>
      <c r="D47">
        <v>11.69</v>
      </c>
      <c r="E47">
        <v>10.739999999999998</v>
      </c>
    </row>
    <row r="48" spans="1:5" ht="15" thickBot="1" x14ac:dyDescent="0.35">
      <c r="A48" t="s">
        <v>47</v>
      </c>
      <c r="B48" s="3" t="s">
        <v>159</v>
      </c>
      <c r="C48" t="s">
        <v>9</v>
      </c>
      <c r="D48">
        <v>4.3599999999999994</v>
      </c>
      <c r="E48">
        <v>6.96</v>
      </c>
    </row>
    <row r="49" spans="1:5" ht="15" thickBot="1" x14ac:dyDescent="0.35">
      <c r="A49" t="s">
        <v>47</v>
      </c>
      <c r="B49" s="3" t="s">
        <v>159</v>
      </c>
      <c r="C49" t="s">
        <v>8</v>
      </c>
      <c r="D49">
        <v>3.02</v>
      </c>
      <c r="E49">
        <v>105.76</v>
      </c>
    </row>
    <row r="50" spans="1:5" ht="15" thickBot="1" x14ac:dyDescent="0.35">
      <c r="A50" t="s">
        <v>47</v>
      </c>
      <c r="B50" s="3" t="s">
        <v>159</v>
      </c>
      <c r="C50" t="s">
        <v>11</v>
      </c>
      <c r="D50">
        <v>209.03</v>
      </c>
      <c r="E50">
        <v>297.74</v>
      </c>
    </row>
    <row r="51" spans="1:5" ht="15" thickBot="1" x14ac:dyDescent="0.35">
      <c r="A51" t="s">
        <v>47</v>
      </c>
      <c r="B51" s="3" t="s">
        <v>159</v>
      </c>
      <c r="C51" t="s">
        <v>15</v>
      </c>
      <c r="D51">
        <v>2.5499999999999998</v>
      </c>
      <c r="E51">
        <v>4.51</v>
      </c>
    </row>
    <row r="52" spans="1:5" ht="15" thickBot="1" x14ac:dyDescent="0.35">
      <c r="A52" t="s">
        <v>47</v>
      </c>
      <c r="B52" s="3" t="s">
        <v>159</v>
      </c>
      <c r="C52" t="s">
        <v>5</v>
      </c>
      <c r="D52">
        <v>9.67</v>
      </c>
      <c r="E52">
        <v>34.230000000000004</v>
      </c>
    </row>
    <row r="53" spans="1:5" ht="15" thickBot="1" x14ac:dyDescent="0.35">
      <c r="A53" t="s">
        <v>47</v>
      </c>
      <c r="B53" s="3" t="s">
        <v>159</v>
      </c>
      <c r="C53" t="s">
        <v>6</v>
      </c>
      <c r="D53">
        <v>13.350000000000001</v>
      </c>
      <c r="E53">
        <v>14.34</v>
      </c>
    </row>
    <row r="54" spans="1:5" ht="15" thickBot="1" x14ac:dyDescent="0.35">
      <c r="A54" t="s">
        <v>47</v>
      </c>
      <c r="B54" s="3" t="s">
        <v>159</v>
      </c>
      <c r="C54" t="s">
        <v>13</v>
      </c>
      <c r="D54">
        <v>3.18</v>
      </c>
      <c r="E54">
        <v>4.07</v>
      </c>
    </row>
    <row r="55" spans="1:5" ht="15" thickBot="1" x14ac:dyDescent="0.35">
      <c r="A55" t="s">
        <v>47</v>
      </c>
      <c r="B55" s="3" t="s">
        <v>159</v>
      </c>
      <c r="C55" t="s">
        <v>14</v>
      </c>
      <c r="D55">
        <v>0</v>
      </c>
      <c r="E55">
        <v>0</v>
      </c>
    </row>
    <row r="56" spans="1:5" ht="15" thickBot="1" x14ac:dyDescent="0.35">
      <c r="A56" t="s">
        <v>47</v>
      </c>
      <c r="B56" s="3" t="s">
        <v>159</v>
      </c>
      <c r="C56" t="s">
        <v>12</v>
      </c>
      <c r="D56">
        <v>130.6</v>
      </c>
      <c r="E56">
        <v>24.91</v>
      </c>
    </row>
    <row r="57" spans="1:5" ht="15" thickBot="1" x14ac:dyDescent="0.35">
      <c r="A57" t="s">
        <v>16</v>
      </c>
      <c r="B57" s="3" t="s">
        <v>160</v>
      </c>
      <c r="C57" t="s">
        <v>7</v>
      </c>
      <c r="D57">
        <v>33.86</v>
      </c>
      <c r="E57">
        <v>1044.8499999999999</v>
      </c>
    </row>
    <row r="58" spans="1:5" ht="15" thickBot="1" x14ac:dyDescent="0.35">
      <c r="A58" t="s">
        <v>16</v>
      </c>
      <c r="B58" s="3" t="s">
        <v>160</v>
      </c>
      <c r="C58" t="s">
        <v>10</v>
      </c>
      <c r="D58">
        <v>8.51</v>
      </c>
      <c r="E58">
        <v>7.8199999999999994</v>
      </c>
    </row>
    <row r="59" spans="1:5" ht="15" thickBot="1" x14ac:dyDescent="0.35">
      <c r="A59" t="s">
        <v>16</v>
      </c>
      <c r="B59" s="3" t="s">
        <v>160</v>
      </c>
      <c r="C59" t="s">
        <v>9</v>
      </c>
      <c r="D59">
        <v>17.690000000000001</v>
      </c>
      <c r="E59">
        <v>28.25</v>
      </c>
    </row>
    <row r="60" spans="1:5" ht="15" thickBot="1" x14ac:dyDescent="0.35">
      <c r="A60" t="s">
        <v>16</v>
      </c>
      <c r="B60" s="3" t="s">
        <v>160</v>
      </c>
      <c r="C60" t="s">
        <v>8</v>
      </c>
      <c r="D60">
        <v>9.870000000000001</v>
      </c>
      <c r="E60">
        <v>345.65000000000003</v>
      </c>
    </row>
    <row r="61" spans="1:5" ht="15" thickBot="1" x14ac:dyDescent="0.35">
      <c r="A61" t="s">
        <v>16</v>
      </c>
      <c r="B61" s="3" t="s">
        <v>160</v>
      </c>
      <c r="C61" t="s">
        <v>11</v>
      </c>
      <c r="D61">
        <v>234.49</v>
      </c>
      <c r="E61">
        <v>334.01</v>
      </c>
    </row>
    <row r="62" spans="1:5" ht="15" thickBot="1" x14ac:dyDescent="0.35">
      <c r="A62" t="s">
        <v>16</v>
      </c>
      <c r="B62" s="3" t="s">
        <v>160</v>
      </c>
      <c r="C62" t="s">
        <v>15</v>
      </c>
      <c r="D62">
        <v>8.7299999999999986</v>
      </c>
      <c r="E62">
        <v>15.450000000000001</v>
      </c>
    </row>
    <row r="63" spans="1:5" ht="15" thickBot="1" x14ac:dyDescent="0.35">
      <c r="A63" t="s">
        <v>16</v>
      </c>
      <c r="B63" s="3" t="s">
        <v>160</v>
      </c>
      <c r="C63" t="s">
        <v>5</v>
      </c>
      <c r="D63">
        <v>24.14</v>
      </c>
      <c r="E63">
        <v>85.440000000000012</v>
      </c>
    </row>
    <row r="64" spans="1:5" ht="15" thickBot="1" x14ac:dyDescent="0.35">
      <c r="A64" t="s">
        <v>16</v>
      </c>
      <c r="B64" s="3" t="s">
        <v>160</v>
      </c>
      <c r="C64" t="s">
        <v>6</v>
      </c>
      <c r="D64">
        <v>46.120000000000005</v>
      </c>
      <c r="E64">
        <v>49.54</v>
      </c>
    </row>
    <row r="65" spans="1:5" ht="15" thickBot="1" x14ac:dyDescent="0.35">
      <c r="A65" t="s">
        <v>16</v>
      </c>
      <c r="B65" s="3" t="s">
        <v>160</v>
      </c>
      <c r="C65" t="s">
        <v>13</v>
      </c>
      <c r="D65">
        <v>11.03</v>
      </c>
      <c r="E65">
        <v>14.12</v>
      </c>
    </row>
    <row r="66" spans="1:5" ht="15" thickBot="1" x14ac:dyDescent="0.35">
      <c r="A66" t="s">
        <v>16</v>
      </c>
      <c r="B66" s="3" t="s">
        <v>160</v>
      </c>
      <c r="C66" t="s">
        <v>14</v>
      </c>
      <c r="D66">
        <v>0.19</v>
      </c>
      <c r="E66">
        <v>0.09</v>
      </c>
    </row>
    <row r="67" spans="1:5" ht="15" thickBot="1" x14ac:dyDescent="0.35">
      <c r="A67" t="s">
        <v>16</v>
      </c>
      <c r="B67" s="3" t="s">
        <v>160</v>
      </c>
      <c r="C67" t="s">
        <v>12</v>
      </c>
      <c r="D67">
        <v>70.460000000000008</v>
      </c>
      <c r="E67">
        <v>13.44</v>
      </c>
    </row>
    <row r="68" spans="1:5" ht="15" thickBot="1" x14ac:dyDescent="0.35">
      <c r="A68" t="s">
        <v>41</v>
      </c>
      <c r="B68" s="3" t="s">
        <v>156</v>
      </c>
      <c r="C68" t="s">
        <v>7</v>
      </c>
      <c r="D68">
        <v>17.14</v>
      </c>
      <c r="E68">
        <v>528.9</v>
      </c>
    </row>
    <row r="69" spans="1:5" ht="15" thickBot="1" x14ac:dyDescent="0.35">
      <c r="A69" t="s">
        <v>41</v>
      </c>
      <c r="B69" s="3" t="s">
        <v>156</v>
      </c>
      <c r="C69" t="s">
        <v>10</v>
      </c>
      <c r="D69">
        <v>14.68</v>
      </c>
      <c r="E69">
        <v>13.49</v>
      </c>
    </row>
    <row r="70" spans="1:5" ht="15" thickBot="1" x14ac:dyDescent="0.35">
      <c r="A70" t="s">
        <v>41</v>
      </c>
      <c r="B70" s="3" t="s">
        <v>156</v>
      </c>
      <c r="C70" t="s">
        <v>9</v>
      </c>
      <c r="D70">
        <v>12.16</v>
      </c>
      <c r="E70">
        <v>19.419999999999998</v>
      </c>
    </row>
    <row r="71" spans="1:5" ht="15" thickBot="1" x14ac:dyDescent="0.35">
      <c r="A71" t="s">
        <v>41</v>
      </c>
      <c r="B71" s="3" t="s">
        <v>156</v>
      </c>
      <c r="C71" t="s">
        <v>8</v>
      </c>
      <c r="D71">
        <v>1.1600000000000001</v>
      </c>
      <c r="E71">
        <v>40.620000000000005</v>
      </c>
    </row>
    <row r="72" spans="1:5" ht="15" thickBot="1" x14ac:dyDescent="0.35">
      <c r="A72" t="s">
        <v>41</v>
      </c>
      <c r="B72" s="3" t="s">
        <v>156</v>
      </c>
      <c r="C72" t="s">
        <v>11</v>
      </c>
      <c r="D72">
        <v>258.08999999999997</v>
      </c>
      <c r="E72">
        <v>367.62</v>
      </c>
    </row>
    <row r="73" spans="1:5" ht="15" thickBot="1" x14ac:dyDescent="0.35">
      <c r="A73" t="s">
        <v>41</v>
      </c>
      <c r="B73" s="3" t="s">
        <v>156</v>
      </c>
      <c r="C73" t="s">
        <v>15</v>
      </c>
      <c r="D73">
        <v>7.88</v>
      </c>
      <c r="E73">
        <v>13.950000000000001</v>
      </c>
    </row>
    <row r="74" spans="1:5" ht="15" thickBot="1" x14ac:dyDescent="0.35">
      <c r="A74" t="s">
        <v>41</v>
      </c>
      <c r="B74" s="3" t="s">
        <v>156</v>
      </c>
      <c r="C74" t="s">
        <v>5</v>
      </c>
      <c r="D74">
        <v>52.56</v>
      </c>
      <c r="E74">
        <v>186.04</v>
      </c>
    </row>
    <row r="75" spans="1:5" ht="15" thickBot="1" x14ac:dyDescent="0.35">
      <c r="A75" t="s">
        <v>41</v>
      </c>
      <c r="B75" s="3" t="s">
        <v>156</v>
      </c>
      <c r="C75" t="s">
        <v>6</v>
      </c>
      <c r="D75">
        <v>18.610000000000003</v>
      </c>
      <c r="E75">
        <v>19.989999999999998</v>
      </c>
    </row>
    <row r="76" spans="1:5" ht="15" thickBot="1" x14ac:dyDescent="0.35">
      <c r="A76" t="s">
        <v>41</v>
      </c>
      <c r="B76" s="3" t="s">
        <v>156</v>
      </c>
      <c r="C76" t="s">
        <v>13</v>
      </c>
      <c r="D76">
        <v>3.7</v>
      </c>
      <c r="E76">
        <v>4.7300000000000004</v>
      </c>
    </row>
    <row r="77" spans="1:5" ht="15" thickBot="1" x14ac:dyDescent="0.35">
      <c r="A77" t="s">
        <v>41</v>
      </c>
      <c r="B77" s="3" t="s">
        <v>156</v>
      </c>
      <c r="C77" t="s">
        <v>14</v>
      </c>
      <c r="D77">
        <v>2.06</v>
      </c>
      <c r="E77">
        <v>0.93</v>
      </c>
    </row>
    <row r="78" spans="1:5" ht="15" thickBot="1" x14ac:dyDescent="0.35">
      <c r="A78" t="s">
        <v>41</v>
      </c>
      <c r="B78" s="3" t="s">
        <v>156</v>
      </c>
      <c r="C78" t="s">
        <v>12</v>
      </c>
      <c r="D78">
        <v>81.099999999999994</v>
      </c>
      <c r="E78">
        <v>15.47</v>
      </c>
    </row>
    <row r="79" spans="1:5" ht="15" thickBot="1" x14ac:dyDescent="0.35">
      <c r="A79" t="s">
        <v>44</v>
      </c>
      <c r="B79" s="3" t="s">
        <v>161</v>
      </c>
      <c r="C79" t="s">
        <v>7</v>
      </c>
      <c r="D79">
        <v>19.919999999999998</v>
      </c>
      <c r="E79">
        <v>614.69000000000005</v>
      </c>
    </row>
    <row r="80" spans="1:5" ht="15" thickBot="1" x14ac:dyDescent="0.35">
      <c r="A80" t="s">
        <v>44</v>
      </c>
      <c r="B80" s="3" t="s">
        <v>161</v>
      </c>
      <c r="C80" t="s">
        <v>10</v>
      </c>
      <c r="D80">
        <v>6.2</v>
      </c>
      <c r="E80">
        <v>5.7</v>
      </c>
    </row>
    <row r="81" spans="1:5" ht="15" thickBot="1" x14ac:dyDescent="0.35">
      <c r="A81" t="s">
        <v>44</v>
      </c>
      <c r="B81" s="3" t="s">
        <v>161</v>
      </c>
      <c r="C81" t="s">
        <v>9</v>
      </c>
      <c r="D81">
        <v>18.8</v>
      </c>
      <c r="E81">
        <v>30.02</v>
      </c>
    </row>
    <row r="82" spans="1:5" ht="15" thickBot="1" x14ac:dyDescent="0.35">
      <c r="A82" t="s">
        <v>44</v>
      </c>
      <c r="B82" s="3" t="s">
        <v>161</v>
      </c>
      <c r="C82" t="s">
        <v>8</v>
      </c>
      <c r="D82">
        <v>5.22</v>
      </c>
      <c r="E82">
        <v>182.8</v>
      </c>
    </row>
    <row r="83" spans="1:5" ht="15" thickBot="1" x14ac:dyDescent="0.35">
      <c r="A83" t="s">
        <v>44</v>
      </c>
      <c r="B83" s="3" t="s">
        <v>161</v>
      </c>
      <c r="C83" t="s">
        <v>11</v>
      </c>
      <c r="D83">
        <v>104.76</v>
      </c>
      <c r="E83">
        <v>149.22</v>
      </c>
    </row>
    <row r="84" spans="1:5" ht="15" thickBot="1" x14ac:dyDescent="0.35">
      <c r="A84" t="s">
        <v>44</v>
      </c>
      <c r="B84" s="3" t="s">
        <v>161</v>
      </c>
      <c r="C84" t="s">
        <v>15</v>
      </c>
      <c r="D84">
        <v>4.03</v>
      </c>
      <c r="E84">
        <v>7.13</v>
      </c>
    </row>
    <row r="85" spans="1:5" ht="15" thickBot="1" x14ac:dyDescent="0.35">
      <c r="A85" t="s">
        <v>44</v>
      </c>
      <c r="B85" s="3" t="s">
        <v>161</v>
      </c>
      <c r="C85" t="s">
        <v>5</v>
      </c>
      <c r="D85">
        <v>32.74</v>
      </c>
      <c r="E85">
        <v>115.88</v>
      </c>
    </row>
    <row r="86" spans="1:5" ht="15" thickBot="1" x14ac:dyDescent="0.35">
      <c r="A86" t="s">
        <v>44</v>
      </c>
      <c r="B86" s="3" t="s">
        <v>161</v>
      </c>
      <c r="C86" t="s">
        <v>6</v>
      </c>
      <c r="D86">
        <v>45.74</v>
      </c>
      <c r="E86">
        <v>49.13</v>
      </c>
    </row>
    <row r="87" spans="1:5" ht="15" thickBot="1" x14ac:dyDescent="0.35">
      <c r="A87" t="s">
        <v>44</v>
      </c>
      <c r="B87" s="3" t="s">
        <v>161</v>
      </c>
      <c r="C87" t="s">
        <v>13</v>
      </c>
      <c r="D87">
        <v>23.97</v>
      </c>
      <c r="E87">
        <v>30.67</v>
      </c>
    </row>
    <row r="88" spans="1:5" ht="15" thickBot="1" x14ac:dyDescent="0.35">
      <c r="A88" t="s">
        <v>44</v>
      </c>
      <c r="B88" s="3" t="s">
        <v>161</v>
      </c>
      <c r="C88" t="s">
        <v>14</v>
      </c>
      <c r="D88">
        <v>0.09</v>
      </c>
      <c r="E88">
        <v>0.04</v>
      </c>
    </row>
    <row r="89" spans="1:5" ht="15" thickBot="1" x14ac:dyDescent="0.35">
      <c r="A89" t="s">
        <v>44</v>
      </c>
      <c r="B89" s="3" t="s">
        <v>161</v>
      </c>
      <c r="C89" t="s">
        <v>12</v>
      </c>
      <c r="D89">
        <v>39.979999999999997</v>
      </c>
      <c r="E89">
        <v>7.6199999999999992</v>
      </c>
    </row>
    <row r="90" spans="1:5" ht="15" thickBot="1" x14ac:dyDescent="0.35">
      <c r="A90" t="s">
        <v>144</v>
      </c>
      <c r="B90" s="3" t="s">
        <v>159</v>
      </c>
      <c r="C90" t="s">
        <v>7</v>
      </c>
      <c r="D90">
        <v>1.28</v>
      </c>
      <c r="E90">
        <v>39.5</v>
      </c>
    </row>
    <row r="91" spans="1:5" ht="15" thickBot="1" x14ac:dyDescent="0.35">
      <c r="A91" t="s">
        <v>144</v>
      </c>
      <c r="B91" s="3" t="s">
        <v>159</v>
      </c>
      <c r="C91" t="s">
        <v>10</v>
      </c>
      <c r="D91">
        <v>2.08</v>
      </c>
      <c r="E91">
        <v>1.91</v>
      </c>
    </row>
    <row r="92" spans="1:5" ht="15" thickBot="1" x14ac:dyDescent="0.35">
      <c r="A92" t="s">
        <v>144</v>
      </c>
      <c r="B92" s="3" t="s">
        <v>159</v>
      </c>
      <c r="C92" t="s">
        <v>9</v>
      </c>
      <c r="D92">
        <v>18.07</v>
      </c>
      <c r="E92">
        <v>28.85</v>
      </c>
    </row>
    <row r="93" spans="1:5" ht="15" thickBot="1" x14ac:dyDescent="0.35">
      <c r="A93" t="s">
        <v>144</v>
      </c>
      <c r="B93" s="3" t="s">
        <v>159</v>
      </c>
      <c r="C93" t="s">
        <v>8</v>
      </c>
      <c r="D93">
        <v>1.33</v>
      </c>
      <c r="E93">
        <v>46.58</v>
      </c>
    </row>
    <row r="94" spans="1:5" ht="15" thickBot="1" x14ac:dyDescent="0.35">
      <c r="A94" t="s">
        <v>144</v>
      </c>
      <c r="B94" s="3" t="s">
        <v>159</v>
      </c>
      <c r="C94" t="s">
        <v>11</v>
      </c>
      <c r="D94">
        <v>21.91</v>
      </c>
      <c r="E94">
        <v>31.21</v>
      </c>
    </row>
    <row r="95" spans="1:5" ht="15" thickBot="1" x14ac:dyDescent="0.35">
      <c r="A95" t="s">
        <v>144</v>
      </c>
      <c r="B95" s="3" t="s">
        <v>159</v>
      </c>
      <c r="C95" t="s">
        <v>15</v>
      </c>
      <c r="D95">
        <v>0.72</v>
      </c>
      <c r="E95">
        <v>1.27</v>
      </c>
    </row>
    <row r="96" spans="1:5" ht="15" thickBot="1" x14ac:dyDescent="0.35">
      <c r="A96" t="s">
        <v>144</v>
      </c>
      <c r="B96" s="3" t="s">
        <v>159</v>
      </c>
      <c r="C96" t="s">
        <v>5</v>
      </c>
      <c r="D96">
        <v>0</v>
      </c>
      <c r="E96">
        <v>0</v>
      </c>
    </row>
    <row r="97" spans="1:5" ht="15" thickBot="1" x14ac:dyDescent="0.35">
      <c r="A97" t="s">
        <v>144</v>
      </c>
      <c r="B97" s="3" t="s">
        <v>159</v>
      </c>
      <c r="C97" t="s">
        <v>6</v>
      </c>
      <c r="D97">
        <v>1.4</v>
      </c>
      <c r="E97">
        <v>1.5</v>
      </c>
    </row>
    <row r="98" spans="1:5" ht="15" thickBot="1" x14ac:dyDescent="0.35">
      <c r="A98" t="s">
        <v>144</v>
      </c>
      <c r="B98" s="3" t="s">
        <v>159</v>
      </c>
      <c r="C98" t="s">
        <v>13</v>
      </c>
      <c r="D98">
        <v>171.73</v>
      </c>
      <c r="E98">
        <v>219.76</v>
      </c>
    </row>
    <row r="99" spans="1:5" ht="15" thickBot="1" x14ac:dyDescent="0.35">
      <c r="A99" t="s">
        <v>144</v>
      </c>
      <c r="B99" s="3" t="s">
        <v>159</v>
      </c>
      <c r="C99" t="s">
        <v>14</v>
      </c>
      <c r="D99">
        <v>0.61</v>
      </c>
      <c r="E99">
        <v>0.27</v>
      </c>
    </row>
    <row r="100" spans="1:5" ht="15" thickBot="1" x14ac:dyDescent="0.35">
      <c r="A100" t="s">
        <v>144</v>
      </c>
      <c r="B100" s="3" t="s">
        <v>159</v>
      </c>
      <c r="C100" t="s">
        <v>12</v>
      </c>
      <c r="D100">
        <v>17.47</v>
      </c>
      <c r="E100">
        <v>3.3299999999999996</v>
      </c>
    </row>
    <row r="101" spans="1:5" ht="15" thickBot="1" x14ac:dyDescent="0.35">
      <c r="A101" t="s">
        <v>60</v>
      </c>
      <c r="B101" s="3" t="s">
        <v>161</v>
      </c>
      <c r="C101" t="s">
        <v>7</v>
      </c>
      <c r="D101">
        <v>13.129999999999999</v>
      </c>
      <c r="E101">
        <v>405.16</v>
      </c>
    </row>
    <row r="102" spans="1:5" ht="15" thickBot="1" x14ac:dyDescent="0.35">
      <c r="A102" t="s">
        <v>60</v>
      </c>
      <c r="B102" s="3" t="s">
        <v>161</v>
      </c>
      <c r="C102" t="s">
        <v>10</v>
      </c>
      <c r="D102">
        <v>9.61</v>
      </c>
      <c r="E102">
        <v>8.83</v>
      </c>
    </row>
    <row r="103" spans="1:5" ht="15" thickBot="1" x14ac:dyDescent="0.35">
      <c r="A103" t="s">
        <v>60</v>
      </c>
      <c r="B103" s="3" t="s">
        <v>161</v>
      </c>
      <c r="C103" t="s">
        <v>9</v>
      </c>
      <c r="D103">
        <v>37.409999999999997</v>
      </c>
      <c r="E103">
        <v>59.730000000000004</v>
      </c>
    </row>
    <row r="104" spans="1:5" ht="15" thickBot="1" x14ac:dyDescent="0.35">
      <c r="A104" t="s">
        <v>60</v>
      </c>
      <c r="B104" s="3" t="s">
        <v>161</v>
      </c>
      <c r="C104" t="s">
        <v>8</v>
      </c>
      <c r="D104">
        <v>4.08</v>
      </c>
      <c r="E104">
        <v>142.88000000000002</v>
      </c>
    </row>
    <row r="105" spans="1:5" ht="15" thickBot="1" x14ac:dyDescent="0.35">
      <c r="A105" t="s">
        <v>60</v>
      </c>
      <c r="B105" s="3" t="s">
        <v>161</v>
      </c>
      <c r="C105" t="s">
        <v>11</v>
      </c>
      <c r="D105">
        <v>110.48</v>
      </c>
      <c r="E105">
        <v>157.37</v>
      </c>
    </row>
    <row r="106" spans="1:5" ht="15" thickBot="1" x14ac:dyDescent="0.35">
      <c r="A106" t="s">
        <v>60</v>
      </c>
      <c r="B106" s="3" t="s">
        <v>161</v>
      </c>
      <c r="C106" t="s">
        <v>15</v>
      </c>
      <c r="D106">
        <v>4.1599999999999993</v>
      </c>
      <c r="E106">
        <v>7.3599999999999994</v>
      </c>
    </row>
    <row r="107" spans="1:5" ht="15" thickBot="1" x14ac:dyDescent="0.35">
      <c r="A107" t="s">
        <v>60</v>
      </c>
      <c r="B107" s="3" t="s">
        <v>161</v>
      </c>
      <c r="C107" t="s">
        <v>5</v>
      </c>
      <c r="D107">
        <v>8.3000000000000007</v>
      </c>
      <c r="E107">
        <v>29.38</v>
      </c>
    </row>
    <row r="108" spans="1:5" ht="15" thickBot="1" x14ac:dyDescent="0.35">
      <c r="A108" t="s">
        <v>60</v>
      </c>
      <c r="B108" s="3" t="s">
        <v>161</v>
      </c>
      <c r="C108" t="s">
        <v>6</v>
      </c>
      <c r="D108">
        <v>42.620000000000005</v>
      </c>
      <c r="E108">
        <v>45.78</v>
      </c>
    </row>
    <row r="109" spans="1:5" ht="15" thickBot="1" x14ac:dyDescent="0.35">
      <c r="A109" t="s">
        <v>60</v>
      </c>
      <c r="B109" s="3" t="s">
        <v>161</v>
      </c>
      <c r="C109" t="s">
        <v>13</v>
      </c>
      <c r="D109">
        <v>15.66</v>
      </c>
      <c r="E109">
        <v>20.04</v>
      </c>
    </row>
    <row r="110" spans="1:5" ht="15" thickBot="1" x14ac:dyDescent="0.35">
      <c r="A110" t="s">
        <v>60</v>
      </c>
      <c r="B110" s="3" t="s">
        <v>161</v>
      </c>
      <c r="C110" t="s">
        <v>14</v>
      </c>
      <c r="D110">
        <v>0.1</v>
      </c>
      <c r="E110">
        <v>0.05</v>
      </c>
    </row>
    <row r="111" spans="1:5" ht="15" thickBot="1" x14ac:dyDescent="0.35">
      <c r="A111" t="s">
        <v>60</v>
      </c>
      <c r="B111" s="3" t="s">
        <v>161</v>
      </c>
      <c r="C111" t="s">
        <v>12</v>
      </c>
      <c r="D111">
        <v>65.710000000000008</v>
      </c>
      <c r="E111">
        <v>12.53</v>
      </c>
    </row>
    <row r="112" spans="1:5" ht="15" thickBot="1" x14ac:dyDescent="0.35">
      <c r="A112" t="s">
        <v>55</v>
      </c>
      <c r="B112" s="3" t="s">
        <v>156</v>
      </c>
      <c r="C112" t="s">
        <v>7</v>
      </c>
      <c r="D112">
        <v>17.110000000000003</v>
      </c>
      <c r="E112">
        <v>527.98</v>
      </c>
    </row>
    <row r="113" spans="1:5" ht="15" thickBot="1" x14ac:dyDescent="0.35">
      <c r="A113" t="s">
        <v>55</v>
      </c>
      <c r="B113" s="3" t="s">
        <v>156</v>
      </c>
      <c r="C113" t="s">
        <v>10</v>
      </c>
      <c r="D113">
        <v>15.860000000000001</v>
      </c>
      <c r="E113">
        <v>14.57</v>
      </c>
    </row>
    <row r="114" spans="1:5" ht="15" thickBot="1" x14ac:dyDescent="0.35">
      <c r="A114" t="s">
        <v>55</v>
      </c>
      <c r="B114" s="3" t="s">
        <v>156</v>
      </c>
      <c r="C114" t="s">
        <v>9</v>
      </c>
      <c r="D114">
        <v>15.75</v>
      </c>
      <c r="E114">
        <v>25.150000000000002</v>
      </c>
    </row>
    <row r="115" spans="1:5" ht="15" thickBot="1" x14ac:dyDescent="0.35">
      <c r="A115" t="s">
        <v>55</v>
      </c>
      <c r="B115" s="3" t="s">
        <v>156</v>
      </c>
      <c r="C115" t="s">
        <v>8</v>
      </c>
      <c r="D115">
        <v>0.11</v>
      </c>
      <c r="E115">
        <v>3.8499999999999996</v>
      </c>
    </row>
    <row r="116" spans="1:5" ht="15" thickBot="1" x14ac:dyDescent="0.35">
      <c r="A116" t="s">
        <v>55</v>
      </c>
      <c r="B116" s="3" t="s">
        <v>156</v>
      </c>
      <c r="C116" t="s">
        <v>11</v>
      </c>
      <c r="D116">
        <v>133.72999999999999</v>
      </c>
      <c r="E116">
        <v>190.49</v>
      </c>
    </row>
    <row r="117" spans="1:5" ht="15" thickBot="1" x14ac:dyDescent="0.35">
      <c r="A117" t="s">
        <v>55</v>
      </c>
      <c r="B117" s="3" t="s">
        <v>156</v>
      </c>
      <c r="C117" t="s">
        <v>15</v>
      </c>
      <c r="D117">
        <v>3.36</v>
      </c>
      <c r="E117">
        <v>5.95</v>
      </c>
    </row>
    <row r="118" spans="1:5" ht="15" thickBot="1" x14ac:dyDescent="0.35">
      <c r="A118" t="s">
        <v>55</v>
      </c>
      <c r="B118" s="3" t="s">
        <v>156</v>
      </c>
      <c r="C118" t="s">
        <v>5</v>
      </c>
      <c r="D118">
        <v>40.369999999999997</v>
      </c>
      <c r="E118">
        <v>142.89000000000001</v>
      </c>
    </row>
    <row r="119" spans="1:5" ht="15" thickBot="1" x14ac:dyDescent="0.35">
      <c r="A119" t="s">
        <v>55</v>
      </c>
      <c r="B119" s="3" t="s">
        <v>156</v>
      </c>
      <c r="C119" t="s">
        <v>6</v>
      </c>
      <c r="D119">
        <v>31.29</v>
      </c>
      <c r="E119">
        <v>33.61</v>
      </c>
    </row>
    <row r="120" spans="1:5" ht="15" thickBot="1" x14ac:dyDescent="0.35">
      <c r="A120" t="s">
        <v>55</v>
      </c>
      <c r="B120" s="3" t="s">
        <v>156</v>
      </c>
      <c r="C120" t="s">
        <v>13</v>
      </c>
      <c r="D120">
        <v>3.17</v>
      </c>
      <c r="E120">
        <v>4.0599999999999996</v>
      </c>
    </row>
    <row r="121" spans="1:5" ht="15" thickBot="1" x14ac:dyDescent="0.35">
      <c r="A121" t="s">
        <v>55</v>
      </c>
      <c r="B121" s="3" t="s">
        <v>156</v>
      </c>
      <c r="C121" t="s">
        <v>14</v>
      </c>
      <c r="D121">
        <v>0.3</v>
      </c>
      <c r="E121">
        <v>0.14000000000000001</v>
      </c>
    </row>
    <row r="122" spans="1:5" ht="15" thickBot="1" x14ac:dyDescent="0.35">
      <c r="A122" t="s">
        <v>55</v>
      </c>
      <c r="B122" s="3" t="s">
        <v>156</v>
      </c>
      <c r="C122" t="s">
        <v>12</v>
      </c>
      <c r="D122">
        <v>60.48</v>
      </c>
      <c r="E122">
        <v>11.53</v>
      </c>
    </row>
    <row r="123" spans="1:5" ht="15" thickBot="1" x14ac:dyDescent="0.35">
      <c r="A123" t="s">
        <v>51</v>
      </c>
      <c r="B123" s="3" t="s">
        <v>156</v>
      </c>
      <c r="C123" t="s">
        <v>7</v>
      </c>
      <c r="D123">
        <v>15.629999999999999</v>
      </c>
      <c r="E123">
        <v>482.31</v>
      </c>
    </row>
    <row r="124" spans="1:5" ht="15" thickBot="1" x14ac:dyDescent="0.35">
      <c r="A124" t="s">
        <v>51</v>
      </c>
      <c r="B124" s="3" t="s">
        <v>156</v>
      </c>
      <c r="C124" t="s">
        <v>10</v>
      </c>
      <c r="D124">
        <v>12.59</v>
      </c>
      <c r="E124">
        <v>11.57</v>
      </c>
    </row>
    <row r="125" spans="1:5" ht="15" thickBot="1" x14ac:dyDescent="0.35">
      <c r="A125" t="s">
        <v>51</v>
      </c>
      <c r="B125" s="3" t="s">
        <v>156</v>
      </c>
      <c r="C125" t="s">
        <v>9</v>
      </c>
      <c r="D125">
        <v>18.97</v>
      </c>
      <c r="E125">
        <v>30.29</v>
      </c>
    </row>
    <row r="126" spans="1:5" ht="15" thickBot="1" x14ac:dyDescent="0.35">
      <c r="A126" t="s">
        <v>51</v>
      </c>
      <c r="B126" s="3" t="s">
        <v>156</v>
      </c>
      <c r="C126" t="s">
        <v>8</v>
      </c>
      <c r="D126">
        <v>1.32</v>
      </c>
      <c r="E126">
        <v>46.230000000000004</v>
      </c>
    </row>
    <row r="127" spans="1:5" ht="15" thickBot="1" x14ac:dyDescent="0.35">
      <c r="A127" t="s">
        <v>51</v>
      </c>
      <c r="B127" s="3" t="s">
        <v>156</v>
      </c>
      <c r="C127" t="s">
        <v>11</v>
      </c>
      <c r="D127">
        <v>236.19</v>
      </c>
      <c r="E127">
        <v>336.42999999999995</v>
      </c>
    </row>
    <row r="128" spans="1:5" ht="15" thickBot="1" x14ac:dyDescent="0.35">
      <c r="A128" t="s">
        <v>51</v>
      </c>
      <c r="B128" s="3" t="s">
        <v>156</v>
      </c>
      <c r="C128" t="s">
        <v>15</v>
      </c>
      <c r="D128">
        <v>7.3199999999999994</v>
      </c>
      <c r="E128">
        <v>12.96</v>
      </c>
    </row>
    <row r="129" spans="1:5" ht="15" thickBot="1" x14ac:dyDescent="0.35">
      <c r="A129" t="s">
        <v>51</v>
      </c>
      <c r="B129" s="3" t="s">
        <v>156</v>
      </c>
      <c r="C129" t="s">
        <v>5</v>
      </c>
      <c r="D129">
        <v>38.65</v>
      </c>
      <c r="E129">
        <v>136.80000000000001</v>
      </c>
    </row>
    <row r="130" spans="1:5" ht="15" thickBot="1" x14ac:dyDescent="0.35">
      <c r="A130" t="s">
        <v>51</v>
      </c>
      <c r="B130" s="3" t="s">
        <v>156</v>
      </c>
      <c r="C130" t="s">
        <v>6</v>
      </c>
      <c r="D130">
        <v>12.2</v>
      </c>
      <c r="E130">
        <v>13.11</v>
      </c>
    </row>
    <row r="131" spans="1:5" ht="15" thickBot="1" x14ac:dyDescent="0.35">
      <c r="A131" t="s">
        <v>51</v>
      </c>
      <c r="B131" s="3" t="s">
        <v>156</v>
      </c>
      <c r="C131" t="s">
        <v>13</v>
      </c>
      <c r="D131">
        <v>8.61</v>
      </c>
      <c r="E131">
        <v>11.02</v>
      </c>
    </row>
    <row r="132" spans="1:5" ht="15" thickBot="1" x14ac:dyDescent="0.35">
      <c r="A132" t="s">
        <v>51</v>
      </c>
      <c r="B132" s="3" t="s">
        <v>156</v>
      </c>
      <c r="C132" t="s">
        <v>14</v>
      </c>
      <c r="D132">
        <v>7.0000000000000007E-2</v>
      </c>
      <c r="E132">
        <v>0.03</v>
      </c>
    </row>
    <row r="133" spans="1:5" ht="15" thickBot="1" x14ac:dyDescent="0.35">
      <c r="A133" t="s">
        <v>51</v>
      </c>
      <c r="B133" s="3" t="s">
        <v>156</v>
      </c>
      <c r="C133" t="s">
        <v>12</v>
      </c>
      <c r="D133">
        <v>111.91000000000001</v>
      </c>
      <c r="E133">
        <v>21.34</v>
      </c>
    </row>
    <row r="134" spans="1:5" ht="15" thickBot="1" x14ac:dyDescent="0.35">
      <c r="A134" t="s">
        <v>110</v>
      </c>
      <c r="B134" s="3" t="s">
        <v>161</v>
      </c>
      <c r="C134" t="s">
        <v>7</v>
      </c>
      <c r="D134">
        <v>4.8599999999999994</v>
      </c>
      <c r="E134">
        <v>149.97</v>
      </c>
    </row>
    <row r="135" spans="1:5" ht="15" thickBot="1" x14ac:dyDescent="0.35">
      <c r="A135" t="s">
        <v>110</v>
      </c>
      <c r="B135" s="3" t="s">
        <v>161</v>
      </c>
      <c r="C135" t="s">
        <v>10</v>
      </c>
      <c r="D135">
        <v>4.8499999999999996</v>
      </c>
      <c r="E135">
        <v>4.46</v>
      </c>
    </row>
    <row r="136" spans="1:5" ht="15" thickBot="1" x14ac:dyDescent="0.35">
      <c r="A136" t="s">
        <v>110</v>
      </c>
      <c r="B136" s="3" t="s">
        <v>161</v>
      </c>
      <c r="C136" t="s">
        <v>9</v>
      </c>
      <c r="D136">
        <v>7.57</v>
      </c>
      <c r="E136">
        <v>12.09</v>
      </c>
    </row>
    <row r="137" spans="1:5" ht="15" thickBot="1" x14ac:dyDescent="0.35">
      <c r="A137" t="s">
        <v>110</v>
      </c>
      <c r="B137" s="3" t="s">
        <v>161</v>
      </c>
      <c r="C137" t="s">
        <v>8</v>
      </c>
      <c r="D137">
        <v>0.14000000000000001</v>
      </c>
      <c r="E137">
        <v>4.9000000000000004</v>
      </c>
    </row>
    <row r="138" spans="1:5" ht="15" thickBot="1" x14ac:dyDescent="0.35">
      <c r="A138" t="s">
        <v>110</v>
      </c>
      <c r="B138" s="3" t="s">
        <v>161</v>
      </c>
      <c r="C138" t="s">
        <v>11</v>
      </c>
      <c r="D138">
        <v>80.3</v>
      </c>
      <c r="E138">
        <v>114.38</v>
      </c>
    </row>
    <row r="139" spans="1:5" ht="15" thickBot="1" x14ac:dyDescent="0.35">
      <c r="A139" t="s">
        <v>110</v>
      </c>
      <c r="B139" s="3" t="s">
        <v>161</v>
      </c>
      <c r="C139" t="s">
        <v>15</v>
      </c>
      <c r="D139">
        <v>5.58</v>
      </c>
      <c r="E139">
        <v>9.8800000000000008</v>
      </c>
    </row>
    <row r="140" spans="1:5" ht="15" thickBot="1" x14ac:dyDescent="0.35">
      <c r="A140" t="s">
        <v>110</v>
      </c>
      <c r="B140" s="3" t="s">
        <v>161</v>
      </c>
      <c r="C140" t="s">
        <v>5</v>
      </c>
      <c r="D140">
        <v>16.8</v>
      </c>
      <c r="E140">
        <v>59.46</v>
      </c>
    </row>
    <row r="141" spans="1:5" ht="15" thickBot="1" x14ac:dyDescent="0.35">
      <c r="A141" t="s">
        <v>110</v>
      </c>
      <c r="B141" s="3" t="s">
        <v>161</v>
      </c>
      <c r="C141" t="s">
        <v>6</v>
      </c>
      <c r="D141">
        <v>28.310000000000002</v>
      </c>
      <c r="E141">
        <v>30.41</v>
      </c>
    </row>
    <row r="142" spans="1:5" ht="15" thickBot="1" x14ac:dyDescent="0.35">
      <c r="A142" t="s">
        <v>110</v>
      </c>
      <c r="B142" s="3" t="s">
        <v>161</v>
      </c>
      <c r="C142" t="s">
        <v>13</v>
      </c>
      <c r="D142">
        <v>28.419999999999998</v>
      </c>
      <c r="E142">
        <v>36.369999999999997</v>
      </c>
    </row>
    <row r="143" spans="1:5" ht="15" thickBot="1" x14ac:dyDescent="0.35">
      <c r="A143" t="s">
        <v>110</v>
      </c>
      <c r="B143" s="3" t="s">
        <v>161</v>
      </c>
      <c r="C143" t="s">
        <v>14</v>
      </c>
      <c r="D143">
        <v>1.8800000000000001</v>
      </c>
      <c r="E143">
        <v>0.85000000000000009</v>
      </c>
    </row>
    <row r="144" spans="1:5" ht="15" thickBot="1" x14ac:dyDescent="0.35">
      <c r="A144" t="s">
        <v>110</v>
      </c>
      <c r="B144" s="3" t="s">
        <v>161</v>
      </c>
      <c r="C144" t="s">
        <v>12</v>
      </c>
      <c r="D144">
        <v>54.06</v>
      </c>
      <c r="E144">
        <v>10.31</v>
      </c>
    </row>
    <row r="145" spans="1:5" ht="15" thickBot="1" x14ac:dyDescent="0.35">
      <c r="A145" t="s">
        <v>26</v>
      </c>
      <c r="B145" s="3" t="s">
        <v>161</v>
      </c>
      <c r="C145" t="s">
        <v>7</v>
      </c>
      <c r="D145">
        <v>33.15</v>
      </c>
      <c r="E145">
        <v>1022.9399999999999</v>
      </c>
    </row>
    <row r="146" spans="1:5" ht="15" thickBot="1" x14ac:dyDescent="0.35">
      <c r="A146" t="s">
        <v>26</v>
      </c>
      <c r="B146" s="3" t="s">
        <v>161</v>
      </c>
      <c r="C146" t="s">
        <v>10</v>
      </c>
      <c r="D146">
        <v>14.92</v>
      </c>
      <c r="E146">
        <v>13.709999999999999</v>
      </c>
    </row>
    <row r="147" spans="1:5" ht="15" thickBot="1" x14ac:dyDescent="0.35">
      <c r="A147" t="s">
        <v>26</v>
      </c>
      <c r="B147" s="3" t="s">
        <v>161</v>
      </c>
      <c r="C147" t="s">
        <v>9</v>
      </c>
      <c r="D147">
        <v>33.220000000000006</v>
      </c>
      <c r="E147">
        <v>53.04</v>
      </c>
    </row>
    <row r="148" spans="1:5" ht="15" thickBot="1" x14ac:dyDescent="0.35">
      <c r="A148" t="s">
        <v>26</v>
      </c>
      <c r="B148" s="3" t="s">
        <v>161</v>
      </c>
      <c r="C148" t="s">
        <v>8</v>
      </c>
      <c r="D148">
        <v>2.71</v>
      </c>
      <c r="E148">
        <v>94.9</v>
      </c>
    </row>
    <row r="149" spans="1:5" ht="15" thickBot="1" x14ac:dyDescent="0.35">
      <c r="A149" t="s">
        <v>26</v>
      </c>
      <c r="B149" s="3" t="s">
        <v>161</v>
      </c>
      <c r="C149" t="s">
        <v>11</v>
      </c>
      <c r="D149">
        <v>95.56</v>
      </c>
      <c r="E149">
        <v>136.12</v>
      </c>
    </row>
    <row r="150" spans="1:5" ht="15" thickBot="1" x14ac:dyDescent="0.35">
      <c r="A150" t="s">
        <v>26</v>
      </c>
      <c r="B150" s="3" t="s">
        <v>161</v>
      </c>
      <c r="C150" t="s">
        <v>15</v>
      </c>
      <c r="D150">
        <v>5.72</v>
      </c>
      <c r="E150">
        <v>10.119999999999999</v>
      </c>
    </row>
    <row r="151" spans="1:5" ht="15" thickBot="1" x14ac:dyDescent="0.35">
      <c r="A151" t="s">
        <v>26</v>
      </c>
      <c r="B151" s="3" t="s">
        <v>161</v>
      </c>
      <c r="C151" t="s">
        <v>5</v>
      </c>
      <c r="D151">
        <v>28.24</v>
      </c>
      <c r="E151">
        <v>99.960000000000008</v>
      </c>
    </row>
    <row r="152" spans="1:5" ht="15" thickBot="1" x14ac:dyDescent="0.35">
      <c r="A152" t="s">
        <v>26</v>
      </c>
      <c r="B152" s="3" t="s">
        <v>161</v>
      </c>
      <c r="C152" t="s">
        <v>6</v>
      </c>
      <c r="D152">
        <v>32.620000000000005</v>
      </c>
      <c r="E152">
        <v>35.04</v>
      </c>
    </row>
    <row r="153" spans="1:5" ht="15" thickBot="1" x14ac:dyDescent="0.35">
      <c r="A153" t="s">
        <v>26</v>
      </c>
      <c r="B153" s="3" t="s">
        <v>161</v>
      </c>
      <c r="C153" t="s">
        <v>13</v>
      </c>
      <c r="D153">
        <v>5.38</v>
      </c>
      <c r="E153">
        <v>6.88</v>
      </c>
    </row>
    <row r="154" spans="1:5" ht="15" thickBot="1" x14ac:dyDescent="0.35">
      <c r="A154" t="s">
        <v>26</v>
      </c>
      <c r="B154" s="3" t="s">
        <v>161</v>
      </c>
      <c r="C154" t="s">
        <v>14</v>
      </c>
      <c r="D154">
        <v>0.22</v>
      </c>
      <c r="E154">
        <v>0.1</v>
      </c>
    </row>
    <row r="155" spans="1:5" ht="15" thickBot="1" x14ac:dyDescent="0.35">
      <c r="A155" t="s">
        <v>26</v>
      </c>
      <c r="B155" s="3" t="s">
        <v>161</v>
      </c>
      <c r="C155" t="s">
        <v>12</v>
      </c>
      <c r="D155">
        <v>54.879999999999995</v>
      </c>
      <c r="E155">
        <v>10.47</v>
      </c>
    </row>
    <row r="156" spans="1:5" ht="15" thickBot="1" x14ac:dyDescent="0.35">
      <c r="A156" t="s">
        <v>66</v>
      </c>
      <c r="B156" s="3" t="s">
        <v>158</v>
      </c>
      <c r="C156" t="s">
        <v>7</v>
      </c>
      <c r="D156">
        <v>19.779999999999998</v>
      </c>
      <c r="E156">
        <v>610.37</v>
      </c>
    </row>
    <row r="157" spans="1:5" ht="15" thickBot="1" x14ac:dyDescent="0.35">
      <c r="A157" t="s">
        <v>66</v>
      </c>
      <c r="B157" s="3" t="s">
        <v>158</v>
      </c>
      <c r="C157" t="s">
        <v>10</v>
      </c>
      <c r="D157">
        <v>5.18</v>
      </c>
      <c r="E157">
        <v>4.76</v>
      </c>
    </row>
    <row r="158" spans="1:5" ht="15" thickBot="1" x14ac:dyDescent="0.35">
      <c r="A158" t="s">
        <v>66</v>
      </c>
      <c r="B158" s="3" t="s">
        <v>158</v>
      </c>
      <c r="C158" t="s">
        <v>9</v>
      </c>
      <c r="D158">
        <v>2.1800000000000002</v>
      </c>
      <c r="E158">
        <v>3.48</v>
      </c>
    </row>
    <row r="159" spans="1:5" ht="15" thickBot="1" x14ac:dyDescent="0.35">
      <c r="A159" t="s">
        <v>66</v>
      </c>
      <c r="B159" s="3" t="s">
        <v>158</v>
      </c>
      <c r="C159" t="s">
        <v>8</v>
      </c>
      <c r="D159">
        <v>1.72</v>
      </c>
      <c r="E159">
        <v>60.230000000000004</v>
      </c>
    </row>
    <row r="160" spans="1:5" ht="15" thickBot="1" x14ac:dyDescent="0.35">
      <c r="A160" t="s">
        <v>66</v>
      </c>
      <c r="B160" s="3" t="s">
        <v>158</v>
      </c>
      <c r="C160" t="s">
        <v>11</v>
      </c>
      <c r="D160">
        <v>46.04</v>
      </c>
      <c r="E160">
        <v>65.58</v>
      </c>
    </row>
    <row r="161" spans="1:5" ht="15" thickBot="1" x14ac:dyDescent="0.35">
      <c r="A161" t="s">
        <v>66</v>
      </c>
      <c r="B161" s="3" t="s">
        <v>158</v>
      </c>
      <c r="C161" t="s">
        <v>15</v>
      </c>
      <c r="D161">
        <v>9.16</v>
      </c>
      <c r="E161">
        <v>16.21</v>
      </c>
    </row>
    <row r="162" spans="1:5" ht="15" thickBot="1" x14ac:dyDescent="0.35">
      <c r="A162" t="s">
        <v>66</v>
      </c>
      <c r="B162" s="3" t="s">
        <v>158</v>
      </c>
      <c r="C162" t="s">
        <v>5</v>
      </c>
      <c r="D162">
        <v>8.89</v>
      </c>
      <c r="E162">
        <v>31.47</v>
      </c>
    </row>
    <row r="163" spans="1:5" ht="15" thickBot="1" x14ac:dyDescent="0.35">
      <c r="A163" t="s">
        <v>66</v>
      </c>
      <c r="B163" s="3" t="s">
        <v>158</v>
      </c>
      <c r="C163" t="s">
        <v>6</v>
      </c>
      <c r="D163">
        <v>34.309999999999995</v>
      </c>
      <c r="E163">
        <v>36.86</v>
      </c>
    </row>
    <row r="164" spans="1:5" ht="15" thickBot="1" x14ac:dyDescent="0.35">
      <c r="A164" t="s">
        <v>66</v>
      </c>
      <c r="B164" s="3" t="s">
        <v>158</v>
      </c>
      <c r="C164" t="s">
        <v>13</v>
      </c>
      <c r="D164">
        <v>26.99</v>
      </c>
      <c r="E164">
        <v>34.54</v>
      </c>
    </row>
    <row r="165" spans="1:5" ht="15" thickBot="1" x14ac:dyDescent="0.35">
      <c r="A165" t="s">
        <v>66</v>
      </c>
      <c r="B165" s="3" t="s">
        <v>158</v>
      </c>
      <c r="C165" t="s">
        <v>14</v>
      </c>
      <c r="D165">
        <v>0.01</v>
      </c>
      <c r="E165">
        <v>0</v>
      </c>
    </row>
    <row r="166" spans="1:5" ht="15" thickBot="1" x14ac:dyDescent="0.35">
      <c r="A166" t="s">
        <v>66</v>
      </c>
      <c r="B166" s="3" t="s">
        <v>158</v>
      </c>
      <c r="C166" t="s">
        <v>12</v>
      </c>
      <c r="D166">
        <v>49.99</v>
      </c>
      <c r="E166">
        <v>9.5299999999999994</v>
      </c>
    </row>
    <row r="167" spans="1:5" ht="15" thickBot="1" x14ac:dyDescent="0.35">
      <c r="A167" t="s">
        <v>81</v>
      </c>
      <c r="B167" s="3" t="s">
        <v>156</v>
      </c>
      <c r="C167" t="s">
        <v>7</v>
      </c>
      <c r="D167">
        <v>9.1199999999999992</v>
      </c>
      <c r="E167">
        <v>281.41999999999996</v>
      </c>
    </row>
    <row r="168" spans="1:5" ht="15" thickBot="1" x14ac:dyDescent="0.35">
      <c r="A168" t="s">
        <v>81</v>
      </c>
      <c r="B168" s="3" t="s">
        <v>156</v>
      </c>
      <c r="C168" t="s">
        <v>10</v>
      </c>
      <c r="D168">
        <v>4.49</v>
      </c>
      <c r="E168">
        <v>4.1199999999999992</v>
      </c>
    </row>
    <row r="169" spans="1:5" ht="15" thickBot="1" x14ac:dyDescent="0.35">
      <c r="A169" t="s">
        <v>81</v>
      </c>
      <c r="B169" s="3" t="s">
        <v>156</v>
      </c>
      <c r="C169" t="s">
        <v>9</v>
      </c>
      <c r="D169">
        <v>4.0599999999999996</v>
      </c>
      <c r="E169">
        <v>6.48</v>
      </c>
    </row>
    <row r="170" spans="1:5" ht="15" thickBot="1" x14ac:dyDescent="0.35">
      <c r="A170" t="s">
        <v>81</v>
      </c>
      <c r="B170" s="3" t="s">
        <v>156</v>
      </c>
      <c r="C170" t="s">
        <v>8</v>
      </c>
      <c r="D170">
        <v>0.47000000000000003</v>
      </c>
      <c r="E170">
        <v>16.459999999999997</v>
      </c>
    </row>
    <row r="171" spans="1:5" ht="15" thickBot="1" x14ac:dyDescent="0.35">
      <c r="A171" t="s">
        <v>81</v>
      </c>
      <c r="B171" s="3" t="s">
        <v>156</v>
      </c>
      <c r="C171" t="s">
        <v>11</v>
      </c>
      <c r="D171">
        <v>174.03</v>
      </c>
      <c r="E171">
        <v>247.89000000000001</v>
      </c>
    </row>
    <row r="172" spans="1:5" ht="15" thickBot="1" x14ac:dyDescent="0.35">
      <c r="A172" t="s">
        <v>81</v>
      </c>
      <c r="B172" s="3" t="s">
        <v>156</v>
      </c>
      <c r="C172" t="s">
        <v>15</v>
      </c>
      <c r="D172">
        <v>2</v>
      </c>
      <c r="E172">
        <v>3.54</v>
      </c>
    </row>
    <row r="173" spans="1:5" ht="15" thickBot="1" x14ac:dyDescent="0.35">
      <c r="A173" t="s">
        <v>81</v>
      </c>
      <c r="B173" s="3" t="s">
        <v>156</v>
      </c>
      <c r="C173" t="s">
        <v>5</v>
      </c>
      <c r="D173">
        <v>9.3800000000000008</v>
      </c>
      <c r="E173">
        <v>33.200000000000003</v>
      </c>
    </row>
    <row r="174" spans="1:5" ht="15" thickBot="1" x14ac:dyDescent="0.35">
      <c r="A174" t="s">
        <v>81</v>
      </c>
      <c r="B174" s="3" t="s">
        <v>156</v>
      </c>
      <c r="C174" t="s">
        <v>6</v>
      </c>
      <c r="D174">
        <v>13.17</v>
      </c>
      <c r="E174">
        <v>14.15</v>
      </c>
    </row>
    <row r="175" spans="1:5" ht="15" thickBot="1" x14ac:dyDescent="0.35">
      <c r="A175" t="s">
        <v>81</v>
      </c>
      <c r="B175" s="3" t="s">
        <v>156</v>
      </c>
      <c r="C175" t="s">
        <v>13</v>
      </c>
      <c r="D175">
        <v>1.8800000000000001</v>
      </c>
      <c r="E175">
        <v>2.4099999999999997</v>
      </c>
    </row>
    <row r="176" spans="1:5" ht="15" thickBot="1" x14ac:dyDescent="0.35">
      <c r="A176" t="s">
        <v>81</v>
      </c>
      <c r="B176" s="3" t="s">
        <v>156</v>
      </c>
      <c r="C176" t="s">
        <v>14</v>
      </c>
      <c r="D176">
        <v>1.48</v>
      </c>
      <c r="E176">
        <v>0.66999999999999993</v>
      </c>
    </row>
    <row r="177" spans="1:5" ht="15" thickBot="1" x14ac:dyDescent="0.35">
      <c r="A177" t="s">
        <v>81</v>
      </c>
      <c r="B177" s="3" t="s">
        <v>156</v>
      </c>
      <c r="C177" t="s">
        <v>12</v>
      </c>
      <c r="D177">
        <v>93.56</v>
      </c>
      <c r="E177">
        <v>17.84</v>
      </c>
    </row>
    <row r="178" spans="1:5" ht="15" thickBot="1" x14ac:dyDescent="0.35">
      <c r="A178" t="s">
        <v>86</v>
      </c>
      <c r="B178" s="3" t="s">
        <v>157</v>
      </c>
      <c r="C178" t="s">
        <v>7</v>
      </c>
      <c r="D178">
        <v>7.85</v>
      </c>
      <c r="E178">
        <v>242.23</v>
      </c>
    </row>
    <row r="179" spans="1:5" ht="15" thickBot="1" x14ac:dyDescent="0.35">
      <c r="A179" t="s">
        <v>86</v>
      </c>
      <c r="B179" s="3" t="s">
        <v>157</v>
      </c>
      <c r="C179" t="s">
        <v>10</v>
      </c>
      <c r="D179">
        <v>1.95</v>
      </c>
      <c r="E179">
        <v>1.79</v>
      </c>
    </row>
    <row r="180" spans="1:5" ht="15" thickBot="1" x14ac:dyDescent="0.35">
      <c r="A180" t="s">
        <v>86</v>
      </c>
      <c r="B180" s="3" t="s">
        <v>157</v>
      </c>
      <c r="C180" t="s">
        <v>9</v>
      </c>
      <c r="D180">
        <v>3.98</v>
      </c>
      <c r="E180">
        <v>6.35</v>
      </c>
    </row>
    <row r="181" spans="1:5" ht="15" thickBot="1" x14ac:dyDescent="0.35">
      <c r="A181" t="s">
        <v>86</v>
      </c>
      <c r="B181" s="3" t="s">
        <v>157</v>
      </c>
      <c r="C181" t="s">
        <v>8</v>
      </c>
      <c r="D181">
        <v>3.7600000000000002</v>
      </c>
      <c r="E181">
        <v>131.66999999999999</v>
      </c>
    </row>
    <row r="182" spans="1:5" ht="15" thickBot="1" x14ac:dyDescent="0.35">
      <c r="A182" t="s">
        <v>86</v>
      </c>
      <c r="B182" s="3" t="s">
        <v>157</v>
      </c>
      <c r="C182" t="s">
        <v>11</v>
      </c>
      <c r="D182">
        <v>117.74000000000001</v>
      </c>
      <c r="E182">
        <v>167.70999999999998</v>
      </c>
    </row>
    <row r="183" spans="1:5" ht="15" thickBot="1" x14ac:dyDescent="0.35">
      <c r="A183" t="s">
        <v>86</v>
      </c>
      <c r="B183" s="3" t="s">
        <v>157</v>
      </c>
      <c r="C183" t="s">
        <v>15</v>
      </c>
      <c r="D183">
        <v>1.08</v>
      </c>
      <c r="E183">
        <v>1.91</v>
      </c>
    </row>
    <row r="184" spans="1:5" ht="15" thickBot="1" x14ac:dyDescent="0.35">
      <c r="A184" t="s">
        <v>86</v>
      </c>
      <c r="B184" s="3" t="s">
        <v>157</v>
      </c>
      <c r="C184" t="s">
        <v>5</v>
      </c>
      <c r="D184">
        <v>0.74</v>
      </c>
      <c r="E184">
        <v>2.62</v>
      </c>
    </row>
    <row r="185" spans="1:5" ht="15" thickBot="1" x14ac:dyDescent="0.35">
      <c r="A185" t="s">
        <v>86</v>
      </c>
      <c r="B185" s="3" t="s">
        <v>157</v>
      </c>
      <c r="C185" t="s">
        <v>6</v>
      </c>
      <c r="D185">
        <v>5.33</v>
      </c>
      <c r="E185">
        <v>5.73</v>
      </c>
    </row>
    <row r="186" spans="1:5" ht="15" thickBot="1" x14ac:dyDescent="0.35">
      <c r="A186" t="s">
        <v>86</v>
      </c>
      <c r="B186" s="3" t="s">
        <v>157</v>
      </c>
      <c r="C186" t="s">
        <v>13</v>
      </c>
      <c r="D186">
        <v>7.06</v>
      </c>
      <c r="E186">
        <v>9.0299999999999994</v>
      </c>
    </row>
    <row r="187" spans="1:5" ht="15" thickBot="1" x14ac:dyDescent="0.35">
      <c r="A187" t="s">
        <v>86</v>
      </c>
      <c r="B187" s="3" t="s">
        <v>157</v>
      </c>
      <c r="C187" t="s">
        <v>14</v>
      </c>
      <c r="D187">
        <v>1.1600000000000001</v>
      </c>
      <c r="E187">
        <v>0.52</v>
      </c>
    </row>
    <row r="188" spans="1:5" ht="15" thickBot="1" x14ac:dyDescent="0.35">
      <c r="A188" t="s">
        <v>86</v>
      </c>
      <c r="B188" s="3" t="s">
        <v>157</v>
      </c>
      <c r="C188" t="s">
        <v>12</v>
      </c>
      <c r="D188">
        <v>38.200000000000003</v>
      </c>
      <c r="E188">
        <v>7.28</v>
      </c>
    </row>
    <row r="189" spans="1:5" ht="15" thickBot="1" x14ac:dyDescent="0.35">
      <c r="A189" t="s">
        <v>23</v>
      </c>
      <c r="B189" s="3" t="s">
        <v>158</v>
      </c>
      <c r="C189" t="s">
        <v>7</v>
      </c>
      <c r="D189">
        <v>39.25</v>
      </c>
      <c r="E189">
        <v>1211.1699999999998</v>
      </c>
    </row>
    <row r="190" spans="1:5" ht="15" thickBot="1" x14ac:dyDescent="0.35">
      <c r="A190" t="s">
        <v>23</v>
      </c>
      <c r="B190" s="3" t="s">
        <v>158</v>
      </c>
      <c r="C190" t="s">
        <v>10</v>
      </c>
      <c r="D190">
        <v>8.98</v>
      </c>
      <c r="E190">
        <v>8.25</v>
      </c>
    </row>
    <row r="191" spans="1:5" ht="15" thickBot="1" x14ac:dyDescent="0.35">
      <c r="A191" t="s">
        <v>23</v>
      </c>
      <c r="B191" s="3" t="s">
        <v>158</v>
      </c>
      <c r="C191" t="s">
        <v>9</v>
      </c>
      <c r="D191">
        <v>10.01</v>
      </c>
      <c r="E191">
        <v>15.98</v>
      </c>
    </row>
    <row r="192" spans="1:5" ht="15" thickBot="1" x14ac:dyDescent="0.35">
      <c r="A192" t="s">
        <v>23</v>
      </c>
      <c r="B192" s="3" t="s">
        <v>158</v>
      </c>
      <c r="C192" t="s">
        <v>8</v>
      </c>
      <c r="D192">
        <v>0.62</v>
      </c>
      <c r="E192">
        <v>21.71</v>
      </c>
    </row>
    <row r="193" spans="1:5" ht="15" thickBot="1" x14ac:dyDescent="0.35">
      <c r="A193" t="s">
        <v>23</v>
      </c>
      <c r="B193" s="3" t="s">
        <v>158</v>
      </c>
      <c r="C193" t="s">
        <v>11</v>
      </c>
      <c r="D193">
        <v>149.28</v>
      </c>
      <c r="E193">
        <v>212.63</v>
      </c>
    </row>
    <row r="194" spans="1:5" ht="15" thickBot="1" x14ac:dyDescent="0.35">
      <c r="A194" t="s">
        <v>23</v>
      </c>
      <c r="B194" s="3" t="s">
        <v>158</v>
      </c>
      <c r="C194" t="s">
        <v>15</v>
      </c>
      <c r="D194">
        <v>0.66999999999999993</v>
      </c>
      <c r="E194">
        <v>1.1900000000000002</v>
      </c>
    </row>
    <row r="195" spans="1:5" ht="15" thickBot="1" x14ac:dyDescent="0.35">
      <c r="A195" t="s">
        <v>23</v>
      </c>
      <c r="B195" s="3" t="s">
        <v>158</v>
      </c>
      <c r="C195" t="s">
        <v>5</v>
      </c>
      <c r="D195">
        <v>12.6</v>
      </c>
      <c r="E195">
        <v>44.6</v>
      </c>
    </row>
    <row r="196" spans="1:5" ht="15" thickBot="1" x14ac:dyDescent="0.35">
      <c r="A196" t="s">
        <v>23</v>
      </c>
      <c r="B196" s="3" t="s">
        <v>158</v>
      </c>
      <c r="C196" t="s">
        <v>6</v>
      </c>
      <c r="D196">
        <v>45</v>
      </c>
      <c r="E196">
        <v>48.339999999999996</v>
      </c>
    </row>
    <row r="197" spans="1:5" ht="15" thickBot="1" x14ac:dyDescent="0.35">
      <c r="A197" t="s">
        <v>23</v>
      </c>
      <c r="B197" s="3" t="s">
        <v>158</v>
      </c>
      <c r="C197" t="s">
        <v>13</v>
      </c>
      <c r="D197">
        <v>32.130000000000003</v>
      </c>
      <c r="E197">
        <v>41.120000000000005</v>
      </c>
    </row>
    <row r="198" spans="1:5" ht="15" thickBot="1" x14ac:dyDescent="0.35">
      <c r="A198" t="s">
        <v>23</v>
      </c>
      <c r="B198" s="3" t="s">
        <v>158</v>
      </c>
      <c r="C198" t="s">
        <v>14</v>
      </c>
      <c r="D198">
        <v>3.62</v>
      </c>
      <c r="E198">
        <v>1.6300000000000001</v>
      </c>
    </row>
    <row r="199" spans="1:5" ht="15" thickBot="1" x14ac:dyDescent="0.35">
      <c r="A199" t="s">
        <v>23</v>
      </c>
      <c r="B199" s="3" t="s">
        <v>158</v>
      </c>
      <c r="C199" t="s">
        <v>12</v>
      </c>
      <c r="D199">
        <v>53</v>
      </c>
      <c r="E199">
        <v>10.11</v>
      </c>
    </row>
    <row r="200" spans="1:5" ht="15" thickBot="1" x14ac:dyDescent="0.35">
      <c r="A200" t="s">
        <v>93</v>
      </c>
      <c r="B200" s="3" t="s">
        <v>156</v>
      </c>
      <c r="C200" t="s">
        <v>7</v>
      </c>
      <c r="D200">
        <v>3.84</v>
      </c>
      <c r="E200">
        <v>118.49000000000001</v>
      </c>
    </row>
    <row r="201" spans="1:5" ht="15" thickBot="1" x14ac:dyDescent="0.35">
      <c r="A201" t="s">
        <v>93</v>
      </c>
      <c r="B201" s="3" t="s">
        <v>156</v>
      </c>
      <c r="C201" t="s">
        <v>10</v>
      </c>
      <c r="D201">
        <v>8.3600000000000012</v>
      </c>
      <c r="E201">
        <v>7.68</v>
      </c>
    </row>
    <row r="202" spans="1:5" ht="15" thickBot="1" x14ac:dyDescent="0.35">
      <c r="A202" t="s">
        <v>93</v>
      </c>
      <c r="B202" s="3" t="s">
        <v>156</v>
      </c>
      <c r="C202" t="s">
        <v>9</v>
      </c>
      <c r="D202">
        <v>6.24</v>
      </c>
      <c r="E202">
        <v>9.9600000000000009</v>
      </c>
    </row>
    <row r="203" spans="1:5" ht="15" thickBot="1" x14ac:dyDescent="0.35">
      <c r="A203" t="s">
        <v>93</v>
      </c>
      <c r="B203" s="3" t="s">
        <v>156</v>
      </c>
      <c r="C203" t="s">
        <v>8</v>
      </c>
      <c r="D203">
        <v>1.6300000000000001</v>
      </c>
      <c r="E203">
        <v>57.08</v>
      </c>
    </row>
    <row r="204" spans="1:5" ht="15" thickBot="1" x14ac:dyDescent="0.35">
      <c r="A204" t="s">
        <v>93</v>
      </c>
      <c r="B204" s="3" t="s">
        <v>156</v>
      </c>
      <c r="C204" t="s">
        <v>11</v>
      </c>
      <c r="D204">
        <v>155.70999999999998</v>
      </c>
      <c r="E204">
        <v>221.79</v>
      </c>
    </row>
    <row r="205" spans="1:5" ht="15" thickBot="1" x14ac:dyDescent="0.35">
      <c r="A205" t="s">
        <v>93</v>
      </c>
      <c r="B205" s="3" t="s">
        <v>156</v>
      </c>
      <c r="C205" t="s">
        <v>15</v>
      </c>
      <c r="D205">
        <v>2.2600000000000002</v>
      </c>
      <c r="E205">
        <v>4</v>
      </c>
    </row>
    <row r="206" spans="1:5" ht="15" thickBot="1" x14ac:dyDescent="0.35">
      <c r="A206" t="s">
        <v>93</v>
      </c>
      <c r="B206" s="3" t="s">
        <v>156</v>
      </c>
      <c r="C206" t="s">
        <v>5</v>
      </c>
      <c r="D206">
        <v>26.259999999999998</v>
      </c>
      <c r="E206">
        <v>92.95</v>
      </c>
    </row>
    <row r="207" spans="1:5" ht="15" thickBot="1" x14ac:dyDescent="0.35">
      <c r="A207" t="s">
        <v>93</v>
      </c>
      <c r="B207" s="3" t="s">
        <v>156</v>
      </c>
      <c r="C207" t="s">
        <v>6</v>
      </c>
      <c r="D207">
        <v>20.68</v>
      </c>
      <c r="E207">
        <v>22.21</v>
      </c>
    </row>
    <row r="208" spans="1:5" ht="15" thickBot="1" x14ac:dyDescent="0.35">
      <c r="A208" t="s">
        <v>93</v>
      </c>
      <c r="B208" s="3" t="s">
        <v>156</v>
      </c>
      <c r="C208" t="s">
        <v>13</v>
      </c>
      <c r="D208">
        <v>2.2400000000000002</v>
      </c>
      <c r="E208">
        <v>2.8699999999999997</v>
      </c>
    </row>
    <row r="209" spans="1:5" ht="15" thickBot="1" x14ac:dyDescent="0.35">
      <c r="A209" t="s">
        <v>93</v>
      </c>
      <c r="B209" s="3" t="s">
        <v>156</v>
      </c>
      <c r="C209" t="s">
        <v>14</v>
      </c>
      <c r="D209">
        <v>0.04</v>
      </c>
      <c r="E209">
        <v>0.02</v>
      </c>
    </row>
    <row r="210" spans="1:5" ht="15" thickBot="1" x14ac:dyDescent="0.35">
      <c r="A210" t="s">
        <v>93</v>
      </c>
      <c r="B210" s="3" t="s">
        <v>156</v>
      </c>
      <c r="C210" t="s">
        <v>12</v>
      </c>
      <c r="D210">
        <v>121.16999999999999</v>
      </c>
      <c r="E210">
        <v>23.110000000000003</v>
      </c>
    </row>
    <row r="211" spans="1:5" ht="15" thickBot="1" x14ac:dyDescent="0.35">
      <c r="A211" t="s">
        <v>139</v>
      </c>
      <c r="B211" s="3" t="s">
        <v>159</v>
      </c>
      <c r="C211" t="s">
        <v>7</v>
      </c>
      <c r="D211">
        <v>4.8499999999999996</v>
      </c>
      <c r="E211">
        <v>149.66</v>
      </c>
    </row>
    <row r="212" spans="1:5" ht="15" thickBot="1" x14ac:dyDescent="0.35">
      <c r="A212" t="s">
        <v>139</v>
      </c>
      <c r="B212" s="3" t="s">
        <v>159</v>
      </c>
      <c r="C212" t="s">
        <v>10</v>
      </c>
      <c r="D212">
        <v>1.37</v>
      </c>
      <c r="E212">
        <v>1.26</v>
      </c>
    </row>
    <row r="213" spans="1:5" ht="15" thickBot="1" x14ac:dyDescent="0.35">
      <c r="A213" t="s">
        <v>139</v>
      </c>
      <c r="B213" s="3" t="s">
        <v>159</v>
      </c>
      <c r="C213" t="s">
        <v>9</v>
      </c>
      <c r="D213">
        <v>39.590000000000003</v>
      </c>
      <c r="E213">
        <v>63.21</v>
      </c>
    </row>
    <row r="214" spans="1:5" ht="15" thickBot="1" x14ac:dyDescent="0.35">
      <c r="A214" t="s">
        <v>139</v>
      </c>
      <c r="B214" s="3" t="s">
        <v>159</v>
      </c>
      <c r="C214" t="s">
        <v>8</v>
      </c>
      <c r="D214">
        <v>0</v>
      </c>
      <c r="E214">
        <v>0</v>
      </c>
    </row>
    <row r="215" spans="1:5" ht="15" thickBot="1" x14ac:dyDescent="0.35">
      <c r="A215" t="s">
        <v>139</v>
      </c>
      <c r="B215" s="3" t="s">
        <v>159</v>
      </c>
      <c r="C215" t="s">
        <v>11</v>
      </c>
      <c r="D215">
        <v>3.4699999999999998</v>
      </c>
      <c r="E215">
        <v>4.9400000000000004</v>
      </c>
    </row>
    <row r="216" spans="1:5" ht="15" thickBot="1" x14ac:dyDescent="0.35">
      <c r="A216" t="s">
        <v>139</v>
      </c>
      <c r="B216" s="3" t="s">
        <v>159</v>
      </c>
      <c r="C216" t="s">
        <v>15</v>
      </c>
      <c r="D216">
        <v>1.25</v>
      </c>
      <c r="E216">
        <v>2.21</v>
      </c>
    </row>
    <row r="217" spans="1:5" ht="15" thickBot="1" x14ac:dyDescent="0.35">
      <c r="A217" t="s">
        <v>139</v>
      </c>
      <c r="B217" s="3" t="s">
        <v>159</v>
      </c>
      <c r="C217" t="s">
        <v>5</v>
      </c>
      <c r="D217">
        <v>6.52</v>
      </c>
      <c r="E217">
        <v>23.08</v>
      </c>
    </row>
    <row r="218" spans="1:5" ht="15" thickBot="1" x14ac:dyDescent="0.35">
      <c r="A218" t="s">
        <v>139</v>
      </c>
      <c r="B218" s="3" t="s">
        <v>159</v>
      </c>
      <c r="C218" t="s">
        <v>6</v>
      </c>
      <c r="D218">
        <v>1.84</v>
      </c>
      <c r="E218">
        <v>1.98</v>
      </c>
    </row>
    <row r="219" spans="1:5" ht="15" thickBot="1" x14ac:dyDescent="0.35">
      <c r="A219" t="s">
        <v>139</v>
      </c>
      <c r="B219" s="3" t="s">
        <v>159</v>
      </c>
      <c r="C219" t="s">
        <v>13</v>
      </c>
      <c r="D219">
        <v>159.1</v>
      </c>
      <c r="E219">
        <v>203.6</v>
      </c>
    </row>
    <row r="220" spans="1:5" ht="15" thickBot="1" x14ac:dyDescent="0.35">
      <c r="A220" t="s">
        <v>139</v>
      </c>
      <c r="B220" s="3" t="s">
        <v>159</v>
      </c>
      <c r="C220" t="s">
        <v>14</v>
      </c>
      <c r="D220">
        <v>4.33</v>
      </c>
      <c r="E220">
        <v>1.95</v>
      </c>
    </row>
    <row r="221" spans="1:5" ht="15" thickBot="1" x14ac:dyDescent="0.35">
      <c r="A221" t="s">
        <v>139</v>
      </c>
      <c r="B221" s="3" t="s">
        <v>159</v>
      </c>
      <c r="C221" t="s">
        <v>12</v>
      </c>
      <c r="D221">
        <v>2.74</v>
      </c>
      <c r="E221">
        <v>0.52</v>
      </c>
    </row>
    <row r="222" spans="1:5" ht="15" thickBot="1" x14ac:dyDescent="0.35">
      <c r="A222" t="s">
        <v>126</v>
      </c>
      <c r="B222" s="3" t="s">
        <v>157</v>
      </c>
      <c r="C222" t="s">
        <v>7</v>
      </c>
      <c r="D222">
        <v>4.17</v>
      </c>
      <c r="E222">
        <v>128.68</v>
      </c>
    </row>
    <row r="223" spans="1:5" ht="15" thickBot="1" x14ac:dyDescent="0.35">
      <c r="A223" t="s">
        <v>126</v>
      </c>
      <c r="B223" s="3" t="s">
        <v>157</v>
      </c>
      <c r="C223" t="s">
        <v>10</v>
      </c>
      <c r="D223">
        <v>0.4</v>
      </c>
      <c r="E223">
        <v>0.37</v>
      </c>
    </row>
    <row r="224" spans="1:5" ht="15" thickBot="1" x14ac:dyDescent="0.35">
      <c r="A224" t="s">
        <v>126</v>
      </c>
      <c r="B224" s="3" t="s">
        <v>157</v>
      </c>
      <c r="C224" t="s">
        <v>9</v>
      </c>
      <c r="D224">
        <v>14.709999999999999</v>
      </c>
      <c r="E224">
        <v>23.49</v>
      </c>
    </row>
    <row r="225" spans="1:5" ht="15" thickBot="1" x14ac:dyDescent="0.35">
      <c r="A225" t="s">
        <v>126</v>
      </c>
      <c r="B225" s="3" t="s">
        <v>157</v>
      </c>
      <c r="C225" t="s">
        <v>8</v>
      </c>
      <c r="D225">
        <v>1.4</v>
      </c>
      <c r="E225">
        <v>49.03</v>
      </c>
    </row>
    <row r="226" spans="1:5" ht="15" thickBot="1" x14ac:dyDescent="0.35">
      <c r="A226" t="s">
        <v>126</v>
      </c>
      <c r="B226" s="3" t="s">
        <v>157</v>
      </c>
      <c r="C226" t="s">
        <v>11</v>
      </c>
      <c r="D226">
        <v>15.27</v>
      </c>
      <c r="E226">
        <v>21.75</v>
      </c>
    </row>
    <row r="227" spans="1:5" ht="15" thickBot="1" x14ac:dyDescent="0.35">
      <c r="A227" t="s">
        <v>126</v>
      </c>
      <c r="B227" s="3" t="s">
        <v>157</v>
      </c>
      <c r="C227" t="s">
        <v>15</v>
      </c>
      <c r="D227">
        <v>9.2899999999999991</v>
      </c>
      <c r="E227">
        <v>16.439999999999998</v>
      </c>
    </row>
    <row r="228" spans="1:5" ht="15" thickBot="1" x14ac:dyDescent="0.35">
      <c r="A228" t="s">
        <v>126</v>
      </c>
      <c r="B228" s="3" t="s">
        <v>157</v>
      </c>
      <c r="C228" t="s">
        <v>5</v>
      </c>
      <c r="D228">
        <v>1.47</v>
      </c>
      <c r="E228">
        <v>5.2</v>
      </c>
    </row>
    <row r="229" spans="1:5" ht="15" thickBot="1" x14ac:dyDescent="0.35">
      <c r="A229" t="s">
        <v>126</v>
      </c>
      <c r="B229" s="3" t="s">
        <v>157</v>
      </c>
      <c r="C229" t="s">
        <v>6</v>
      </c>
      <c r="D229">
        <v>3.29</v>
      </c>
      <c r="E229">
        <v>3.53</v>
      </c>
    </row>
    <row r="230" spans="1:5" ht="15" thickBot="1" x14ac:dyDescent="0.35">
      <c r="A230" t="s">
        <v>126</v>
      </c>
      <c r="B230" s="3" t="s">
        <v>157</v>
      </c>
      <c r="C230" t="s">
        <v>13</v>
      </c>
      <c r="D230">
        <v>23.85</v>
      </c>
      <c r="E230">
        <v>30.52</v>
      </c>
    </row>
    <row r="231" spans="1:5" ht="15" thickBot="1" x14ac:dyDescent="0.35">
      <c r="A231" t="s">
        <v>126</v>
      </c>
      <c r="B231" s="3" t="s">
        <v>157</v>
      </c>
      <c r="C231" t="s">
        <v>14</v>
      </c>
      <c r="D231">
        <v>0.64</v>
      </c>
      <c r="E231">
        <v>0.29000000000000004</v>
      </c>
    </row>
    <row r="232" spans="1:5" ht="15" thickBot="1" x14ac:dyDescent="0.35">
      <c r="A232" t="s">
        <v>126</v>
      </c>
      <c r="B232" s="3" t="s">
        <v>157</v>
      </c>
      <c r="C232" t="s">
        <v>12</v>
      </c>
      <c r="D232">
        <v>22.6</v>
      </c>
      <c r="E232">
        <v>4.3099999999999996</v>
      </c>
    </row>
    <row r="233" spans="1:5" ht="15" thickBot="1" x14ac:dyDescent="0.35">
      <c r="A233" t="s">
        <v>32</v>
      </c>
      <c r="B233" s="3" t="s">
        <v>161</v>
      </c>
      <c r="C233" t="s">
        <v>7</v>
      </c>
      <c r="D233">
        <v>30.25</v>
      </c>
      <c r="E233">
        <v>933.44999999999993</v>
      </c>
    </row>
    <row r="234" spans="1:5" ht="15" thickBot="1" x14ac:dyDescent="0.35">
      <c r="A234" t="s">
        <v>32</v>
      </c>
      <c r="B234" s="3" t="s">
        <v>161</v>
      </c>
      <c r="C234" t="s">
        <v>10</v>
      </c>
      <c r="D234">
        <v>12.950000000000001</v>
      </c>
      <c r="E234">
        <v>11.9</v>
      </c>
    </row>
    <row r="235" spans="1:5" ht="15" thickBot="1" x14ac:dyDescent="0.35">
      <c r="A235" t="s">
        <v>32</v>
      </c>
      <c r="B235" s="3" t="s">
        <v>161</v>
      </c>
      <c r="C235" t="s">
        <v>9</v>
      </c>
      <c r="D235">
        <v>14.56</v>
      </c>
      <c r="E235">
        <v>23.25</v>
      </c>
    </row>
    <row r="236" spans="1:5" ht="15" thickBot="1" x14ac:dyDescent="0.35">
      <c r="A236" t="s">
        <v>32</v>
      </c>
      <c r="B236" s="3" t="s">
        <v>161</v>
      </c>
      <c r="C236" t="s">
        <v>8</v>
      </c>
      <c r="D236">
        <v>0.97</v>
      </c>
      <c r="E236">
        <v>33.97</v>
      </c>
    </row>
    <row r="237" spans="1:5" ht="15" thickBot="1" x14ac:dyDescent="0.35">
      <c r="A237" t="s">
        <v>32</v>
      </c>
      <c r="B237" s="3" t="s">
        <v>161</v>
      </c>
      <c r="C237" t="s">
        <v>11</v>
      </c>
      <c r="D237">
        <v>187.76999999999998</v>
      </c>
      <c r="E237">
        <v>267.45999999999998</v>
      </c>
    </row>
    <row r="238" spans="1:5" ht="15" thickBot="1" x14ac:dyDescent="0.35">
      <c r="A238" t="s">
        <v>32</v>
      </c>
      <c r="B238" s="3" t="s">
        <v>161</v>
      </c>
      <c r="C238" t="s">
        <v>15</v>
      </c>
      <c r="D238">
        <v>8.01</v>
      </c>
      <c r="E238">
        <v>14.18</v>
      </c>
    </row>
    <row r="239" spans="1:5" ht="15" thickBot="1" x14ac:dyDescent="0.35">
      <c r="A239" t="s">
        <v>32</v>
      </c>
      <c r="B239" s="3" t="s">
        <v>161</v>
      </c>
      <c r="C239" t="s">
        <v>5</v>
      </c>
      <c r="D239">
        <v>22.810000000000002</v>
      </c>
      <c r="E239">
        <v>80.740000000000009</v>
      </c>
    </row>
    <row r="240" spans="1:5" ht="15" thickBot="1" x14ac:dyDescent="0.35">
      <c r="A240" t="s">
        <v>32</v>
      </c>
      <c r="B240" s="3" t="s">
        <v>161</v>
      </c>
      <c r="C240" t="s">
        <v>6</v>
      </c>
      <c r="D240">
        <v>36.68</v>
      </c>
      <c r="E240">
        <v>39.4</v>
      </c>
    </row>
    <row r="241" spans="1:5" ht="15" thickBot="1" x14ac:dyDescent="0.35">
      <c r="A241" t="s">
        <v>32</v>
      </c>
      <c r="B241" s="3" t="s">
        <v>161</v>
      </c>
      <c r="C241" t="s">
        <v>13</v>
      </c>
      <c r="D241">
        <v>12.65</v>
      </c>
      <c r="E241">
        <v>16.190000000000001</v>
      </c>
    </row>
    <row r="242" spans="1:5" ht="15" thickBot="1" x14ac:dyDescent="0.35">
      <c r="A242" t="s">
        <v>32</v>
      </c>
      <c r="B242" s="3" t="s">
        <v>161</v>
      </c>
      <c r="C242" t="s">
        <v>14</v>
      </c>
      <c r="D242">
        <v>0.94000000000000006</v>
      </c>
      <c r="E242">
        <v>0.42000000000000004</v>
      </c>
    </row>
    <row r="243" spans="1:5" ht="15" thickBot="1" x14ac:dyDescent="0.35">
      <c r="A243" t="s">
        <v>32</v>
      </c>
      <c r="B243" s="3" t="s">
        <v>161</v>
      </c>
      <c r="C243" t="s">
        <v>12</v>
      </c>
      <c r="D243">
        <v>84.960000000000008</v>
      </c>
      <c r="E243">
        <v>16.2</v>
      </c>
    </row>
    <row r="244" spans="1:5" ht="15" thickBot="1" x14ac:dyDescent="0.35">
      <c r="A244" t="s">
        <v>49</v>
      </c>
      <c r="B244" s="3" t="s">
        <v>158</v>
      </c>
      <c r="C244" t="s">
        <v>7</v>
      </c>
      <c r="D244">
        <v>23.86</v>
      </c>
      <c r="E244">
        <v>736.2700000000001</v>
      </c>
    </row>
    <row r="245" spans="1:5" ht="15" thickBot="1" x14ac:dyDescent="0.35">
      <c r="A245" t="s">
        <v>49</v>
      </c>
      <c r="B245" s="3" t="s">
        <v>158</v>
      </c>
      <c r="C245" t="s">
        <v>10</v>
      </c>
      <c r="D245">
        <v>9.9700000000000006</v>
      </c>
      <c r="E245">
        <v>9.16</v>
      </c>
    </row>
    <row r="246" spans="1:5" ht="15" thickBot="1" x14ac:dyDescent="0.35">
      <c r="A246" t="s">
        <v>49</v>
      </c>
      <c r="B246" s="3" t="s">
        <v>158</v>
      </c>
      <c r="C246" t="s">
        <v>9</v>
      </c>
      <c r="D246">
        <v>7.6499999999999995</v>
      </c>
      <c r="E246">
        <v>12.209999999999999</v>
      </c>
    </row>
    <row r="247" spans="1:5" ht="15" thickBot="1" x14ac:dyDescent="0.35">
      <c r="A247" t="s">
        <v>49</v>
      </c>
      <c r="B247" s="3" t="s">
        <v>158</v>
      </c>
      <c r="C247" t="s">
        <v>8</v>
      </c>
      <c r="D247">
        <v>0.42000000000000004</v>
      </c>
      <c r="E247">
        <v>14.709999999999999</v>
      </c>
    </row>
    <row r="248" spans="1:5" ht="15" thickBot="1" x14ac:dyDescent="0.35">
      <c r="A248" t="s">
        <v>49</v>
      </c>
      <c r="B248" s="3" t="s">
        <v>158</v>
      </c>
      <c r="C248" t="s">
        <v>11</v>
      </c>
      <c r="D248">
        <v>116.11</v>
      </c>
      <c r="E248">
        <v>165.39000000000001</v>
      </c>
    </row>
    <row r="249" spans="1:5" ht="15" thickBot="1" x14ac:dyDescent="0.35">
      <c r="A249" t="s">
        <v>49</v>
      </c>
      <c r="B249" s="3" t="s">
        <v>158</v>
      </c>
      <c r="C249" t="s">
        <v>15</v>
      </c>
      <c r="D249">
        <v>2.2200000000000002</v>
      </c>
      <c r="E249">
        <v>3.9299999999999997</v>
      </c>
    </row>
    <row r="250" spans="1:5" ht="15" thickBot="1" x14ac:dyDescent="0.35">
      <c r="A250" t="s">
        <v>49</v>
      </c>
      <c r="B250" s="3" t="s">
        <v>158</v>
      </c>
      <c r="C250" t="s">
        <v>5</v>
      </c>
      <c r="D250">
        <v>24.68</v>
      </c>
      <c r="E250">
        <v>87.35</v>
      </c>
    </row>
    <row r="251" spans="1:5" ht="15" thickBot="1" x14ac:dyDescent="0.35">
      <c r="A251" t="s">
        <v>49</v>
      </c>
      <c r="B251" s="3" t="s">
        <v>158</v>
      </c>
      <c r="C251" t="s">
        <v>6</v>
      </c>
      <c r="D251">
        <v>36.520000000000003</v>
      </c>
      <c r="E251">
        <v>39.230000000000004</v>
      </c>
    </row>
    <row r="252" spans="1:5" ht="15" thickBot="1" x14ac:dyDescent="0.35">
      <c r="A252" t="s">
        <v>49</v>
      </c>
      <c r="B252" s="3" t="s">
        <v>158</v>
      </c>
      <c r="C252" t="s">
        <v>13</v>
      </c>
      <c r="D252">
        <v>8.8500000000000014</v>
      </c>
      <c r="E252">
        <v>11.33</v>
      </c>
    </row>
    <row r="253" spans="1:5" ht="15" thickBot="1" x14ac:dyDescent="0.35">
      <c r="A253" t="s">
        <v>49</v>
      </c>
      <c r="B253" s="3" t="s">
        <v>158</v>
      </c>
      <c r="C253" t="s">
        <v>14</v>
      </c>
      <c r="D253">
        <v>0.04</v>
      </c>
      <c r="E253">
        <v>0.02</v>
      </c>
    </row>
    <row r="254" spans="1:5" ht="15" thickBot="1" x14ac:dyDescent="0.35">
      <c r="A254" t="s">
        <v>49</v>
      </c>
      <c r="B254" s="3" t="s">
        <v>158</v>
      </c>
      <c r="C254" t="s">
        <v>12</v>
      </c>
      <c r="D254">
        <v>104.74000000000001</v>
      </c>
      <c r="E254">
        <v>19.97</v>
      </c>
    </row>
    <row r="255" spans="1:5" ht="15" thickBot="1" x14ac:dyDescent="0.35">
      <c r="A255" t="s">
        <v>104</v>
      </c>
      <c r="B255" s="3" t="s">
        <v>159</v>
      </c>
      <c r="C255" t="s">
        <v>7</v>
      </c>
      <c r="D255">
        <v>5.1199999999999992</v>
      </c>
      <c r="E255">
        <v>157.99</v>
      </c>
    </row>
    <row r="256" spans="1:5" ht="15" thickBot="1" x14ac:dyDescent="0.35">
      <c r="A256" t="s">
        <v>104</v>
      </c>
      <c r="B256" s="3" t="s">
        <v>159</v>
      </c>
      <c r="C256" t="s">
        <v>10</v>
      </c>
      <c r="D256">
        <v>18.759999999999998</v>
      </c>
      <c r="E256">
        <v>17.23</v>
      </c>
    </row>
    <row r="257" spans="1:5" ht="15" thickBot="1" x14ac:dyDescent="0.35">
      <c r="A257" t="s">
        <v>104</v>
      </c>
      <c r="B257" s="3" t="s">
        <v>159</v>
      </c>
      <c r="C257" t="s">
        <v>9</v>
      </c>
      <c r="D257">
        <v>21.01</v>
      </c>
      <c r="E257">
        <v>33.549999999999997</v>
      </c>
    </row>
    <row r="258" spans="1:5" ht="15" thickBot="1" x14ac:dyDescent="0.35">
      <c r="A258" t="s">
        <v>104</v>
      </c>
      <c r="B258" s="3" t="s">
        <v>159</v>
      </c>
      <c r="C258" t="s">
        <v>8</v>
      </c>
      <c r="D258">
        <v>3.13</v>
      </c>
      <c r="E258">
        <v>109.61</v>
      </c>
    </row>
    <row r="259" spans="1:5" ht="15" thickBot="1" x14ac:dyDescent="0.35">
      <c r="A259" t="s">
        <v>104</v>
      </c>
      <c r="B259" s="3" t="s">
        <v>159</v>
      </c>
      <c r="C259" t="s">
        <v>11</v>
      </c>
      <c r="D259">
        <v>32.660000000000004</v>
      </c>
      <c r="E259">
        <v>46.52</v>
      </c>
    </row>
    <row r="260" spans="1:5" ht="15" thickBot="1" x14ac:dyDescent="0.35">
      <c r="A260" t="s">
        <v>104</v>
      </c>
      <c r="B260" s="3" t="s">
        <v>159</v>
      </c>
      <c r="C260" t="s">
        <v>15</v>
      </c>
      <c r="D260">
        <v>6.39</v>
      </c>
      <c r="E260">
        <v>11.31</v>
      </c>
    </row>
    <row r="261" spans="1:5" ht="15" thickBot="1" x14ac:dyDescent="0.35">
      <c r="A261" t="s">
        <v>104</v>
      </c>
      <c r="B261" s="3" t="s">
        <v>159</v>
      </c>
      <c r="C261" t="s">
        <v>5</v>
      </c>
      <c r="D261">
        <v>38.43</v>
      </c>
      <c r="E261">
        <v>136.02000000000001</v>
      </c>
    </row>
    <row r="262" spans="1:5" ht="15" thickBot="1" x14ac:dyDescent="0.35">
      <c r="A262" t="s">
        <v>104</v>
      </c>
      <c r="B262" s="3" t="s">
        <v>159</v>
      </c>
      <c r="C262" t="s">
        <v>6</v>
      </c>
      <c r="D262">
        <v>13.2</v>
      </c>
      <c r="E262">
        <v>14.18</v>
      </c>
    </row>
    <row r="263" spans="1:5" ht="15" thickBot="1" x14ac:dyDescent="0.35">
      <c r="A263" t="s">
        <v>104</v>
      </c>
      <c r="B263" s="3" t="s">
        <v>159</v>
      </c>
      <c r="C263" t="s">
        <v>13</v>
      </c>
      <c r="D263">
        <v>78.179999999999993</v>
      </c>
      <c r="E263">
        <v>100.05</v>
      </c>
    </row>
    <row r="264" spans="1:5" ht="15" thickBot="1" x14ac:dyDescent="0.35">
      <c r="A264" t="s">
        <v>104</v>
      </c>
      <c r="B264" s="3" t="s">
        <v>159</v>
      </c>
      <c r="C264" t="s">
        <v>14</v>
      </c>
      <c r="D264">
        <v>3.66</v>
      </c>
      <c r="E264">
        <v>1.6500000000000001</v>
      </c>
    </row>
    <row r="265" spans="1:5" ht="15" thickBot="1" x14ac:dyDescent="0.35">
      <c r="A265" t="s">
        <v>104</v>
      </c>
      <c r="B265" s="3" t="s">
        <v>159</v>
      </c>
      <c r="C265" t="s">
        <v>12</v>
      </c>
      <c r="D265">
        <v>63.36</v>
      </c>
      <c r="E265">
        <v>12.08</v>
      </c>
    </row>
    <row r="266" spans="1:5" ht="15" thickBot="1" x14ac:dyDescent="0.35">
      <c r="A266" t="s">
        <v>71</v>
      </c>
      <c r="B266" s="3" t="s">
        <v>158</v>
      </c>
      <c r="C266" t="s">
        <v>7</v>
      </c>
      <c r="D266">
        <v>16.36</v>
      </c>
      <c r="E266">
        <v>504.84000000000003</v>
      </c>
    </row>
    <row r="267" spans="1:5" ht="15" thickBot="1" x14ac:dyDescent="0.35">
      <c r="A267" t="s">
        <v>71</v>
      </c>
      <c r="B267" s="3" t="s">
        <v>158</v>
      </c>
      <c r="C267" t="s">
        <v>10</v>
      </c>
      <c r="D267">
        <v>10.78</v>
      </c>
      <c r="E267">
        <v>9.9</v>
      </c>
    </row>
    <row r="268" spans="1:5" ht="15" thickBot="1" x14ac:dyDescent="0.35">
      <c r="A268" t="s">
        <v>71</v>
      </c>
      <c r="B268" s="3" t="s">
        <v>158</v>
      </c>
      <c r="C268" t="s">
        <v>9</v>
      </c>
      <c r="D268">
        <v>6.01</v>
      </c>
      <c r="E268">
        <v>9.6</v>
      </c>
    </row>
    <row r="269" spans="1:5" ht="15" thickBot="1" x14ac:dyDescent="0.35">
      <c r="A269" t="s">
        <v>71</v>
      </c>
      <c r="B269" s="3" t="s">
        <v>158</v>
      </c>
      <c r="C269" t="s">
        <v>8</v>
      </c>
      <c r="D269">
        <v>0.21000000000000002</v>
      </c>
      <c r="E269">
        <v>7.35</v>
      </c>
    </row>
    <row r="270" spans="1:5" ht="15" thickBot="1" x14ac:dyDescent="0.35">
      <c r="A270" t="s">
        <v>71</v>
      </c>
      <c r="B270" s="3" t="s">
        <v>158</v>
      </c>
      <c r="C270" t="s">
        <v>11</v>
      </c>
      <c r="D270">
        <v>108.47</v>
      </c>
      <c r="E270">
        <v>154.5</v>
      </c>
    </row>
    <row r="271" spans="1:5" ht="15" thickBot="1" x14ac:dyDescent="0.35">
      <c r="A271" t="s">
        <v>71</v>
      </c>
      <c r="B271" s="3" t="s">
        <v>158</v>
      </c>
      <c r="C271" t="s">
        <v>15</v>
      </c>
      <c r="D271">
        <v>0.42000000000000004</v>
      </c>
      <c r="E271">
        <v>0.74</v>
      </c>
    </row>
    <row r="272" spans="1:5" ht="15" thickBot="1" x14ac:dyDescent="0.35">
      <c r="A272" t="s">
        <v>71</v>
      </c>
      <c r="B272" s="3" t="s">
        <v>158</v>
      </c>
      <c r="C272" t="s">
        <v>5</v>
      </c>
      <c r="D272">
        <v>6.51</v>
      </c>
      <c r="E272">
        <v>23.04</v>
      </c>
    </row>
    <row r="273" spans="1:5" ht="15" thickBot="1" x14ac:dyDescent="0.35">
      <c r="A273" t="s">
        <v>71</v>
      </c>
      <c r="B273" s="3" t="s">
        <v>158</v>
      </c>
      <c r="C273" t="s">
        <v>6</v>
      </c>
      <c r="D273">
        <v>27.57</v>
      </c>
      <c r="E273">
        <v>29.62</v>
      </c>
    </row>
    <row r="274" spans="1:5" ht="15" thickBot="1" x14ac:dyDescent="0.35">
      <c r="A274" t="s">
        <v>71</v>
      </c>
      <c r="B274" s="3" t="s">
        <v>158</v>
      </c>
      <c r="C274" t="s">
        <v>13</v>
      </c>
      <c r="D274">
        <v>28.02</v>
      </c>
      <c r="E274">
        <v>35.86</v>
      </c>
    </row>
    <row r="275" spans="1:5" ht="15" thickBot="1" x14ac:dyDescent="0.35">
      <c r="A275" t="s">
        <v>71</v>
      </c>
      <c r="B275" s="3" t="s">
        <v>158</v>
      </c>
      <c r="C275" t="s">
        <v>14</v>
      </c>
      <c r="D275">
        <v>0.89</v>
      </c>
      <c r="E275">
        <v>0.4</v>
      </c>
    </row>
    <row r="276" spans="1:5" ht="15" thickBot="1" x14ac:dyDescent="0.35">
      <c r="A276" t="s">
        <v>71</v>
      </c>
      <c r="B276" s="3" t="s">
        <v>158</v>
      </c>
      <c r="C276" t="s">
        <v>12</v>
      </c>
      <c r="D276">
        <v>29.79</v>
      </c>
      <c r="E276">
        <v>5.68</v>
      </c>
    </row>
    <row r="277" spans="1:5" ht="15" thickBot="1" x14ac:dyDescent="0.35">
      <c r="A277" t="s">
        <v>124</v>
      </c>
      <c r="B277" s="3" t="s">
        <v>157</v>
      </c>
      <c r="C277" t="s">
        <v>7</v>
      </c>
      <c r="D277">
        <v>4.3499999999999996</v>
      </c>
      <c r="E277">
        <v>134.22999999999999</v>
      </c>
    </row>
    <row r="278" spans="1:5" ht="15" thickBot="1" x14ac:dyDescent="0.35">
      <c r="A278" t="s">
        <v>124</v>
      </c>
      <c r="B278" s="3" t="s">
        <v>157</v>
      </c>
      <c r="C278" t="s">
        <v>10</v>
      </c>
      <c r="D278">
        <v>0.6</v>
      </c>
      <c r="E278">
        <v>0.55000000000000004</v>
      </c>
    </row>
    <row r="279" spans="1:5" ht="15" thickBot="1" x14ac:dyDescent="0.35">
      <c r="A279" t="s">
        <v>124</v>
      </c>
      <c r="B279" s="3" t="s">
        <v>157</v>
      </c>
      <c r="C279" t="s">
        <v>9</v>
      </c>
      <c r="D279">
        <v>26.22</v>
      </c>
      <c r="E279">
        <v>41.86</v>
      </c>
    </row>
    <row r="280" spans="1:5" ht="15" thickBot="1" x14ac:dyDescent="0.35">
      <c r="A280" t="s">
        <v>124</v>
      </c>
      <c r="B280" s="3" t="s">
        <v>157</v>
      </c>
      <c r="C280" t="s">
        <v>8</v>
      </c>
      <c r="D280">
        <v>0.4</v>
      </c>
      <c r="E280">
        <v>14.01</v>
      </c>
    </row>
    <row r="281" spans="1:5" ht="15" thickBot="1" x14ac:dyDescent="0.35">
      <c r="A281" t="s">
        <v>124</v>
      </c>
      <c r="B281" s="3" t="s">
        <v>157</v>
      </c>
      <c r="C281" t="s">
        <v>11</v>
      </c>
      <c r="D281">
        <v>10.69</v>
      </c>
      <c r="E281">
        <v>15.229999999999999</v>
      </c>
    </row>
    <row r="282" spans="1:5" ht="15" thickBot="1" x14ac:dyDescent="0.35">
      <c r="A282" t="s">
        <v>124</v>
      </c>
      <c r="B282" s="3" t="s">
        <v>157</v>
      </c>
      <c r="C282" t="s">
        <v>15</v>
      </c>
      <c r="D282">
        <v>3.08</v>
      </c>
      <c r="E282">
        <v>5.45</v>
      </c>
    </row>
    <row r="283" spans="1:5" ht="15" thickBot="1" x14ac:dyDescent="0.35">
      <c r="A283" t="s">
        <v>124</v>
      </c>
      <c r="B283" s="3" t="s">
        <v>157</v>
      </c>
      <c r="C283" t="s">
        <v>5</v>
      </c>
      <c r="D283">
        <v>2.3899999999999997</v>
      </c>
      <c r="E283">
        <v>8.4600000000000009</v>
      </c>
    </row>
    <row r="284" spans="1:5" ht="15" thickBot="1" x14ac:dyDescent="0.35">
      <c r="A284" t="s">
        <v>124</v>
      </c>
      <c r="B284" s="3" t="s">
        <v>157</v>
      </c>
      <c r="C284" t="s">
        <v>6</v>
      </c>
      <c r="D284">
        <v>13.02</v>
      </c>
      <c r="E284">
        <v>13.99</v>
      </c>
    </row>
    <row r="285" spans="1:5" ht="15" thickBot="1" x14ac:dyDescent="0.35">
      <c r="A285" t="s">
        <v>124</v>
      </c>
      <c r="B285" s="3" t="s">
        <v>157</v>
      </c>
      <c r="C285" t="s">
        <v>13</v>
      </c>
      <c r="D285">
        <v>16.510000000000002</v>
      </c>
      <c r="E285">
        <v>21.130000000000003</v>
      </c>
    </row>
    <row r="286" spans="1:5" ht="15" thickBot="1" x14ac:dyDescent="0.35">
      <c r="A286" t="s">
        <v>124</v>
      </c>
      <c r="B286" s="3" t="s">
        <v>157</v>
      </c>
      <c r="C286" t="s">
        <v>14</v>
      </c>
      <c r="D286">
        <v>0</v>
      </c>
      <c r="E286">
        <v>0</v>
      </c>
    </row>
    <row r="287" spans="1:5" ht="15" thickBot="1" x14ac:dyDescent="0.35">
      <c r="A287" t="s">
        <v>124</v>
      </c>
      <c r="B287" s="3" t="s">
        <v>157</v>
      </c>
      <c r="C287" t="s">
        <v>12</v>
      </c>
      <c r="D287">
        <v>40.07</v>
      </c>
      <c r="E287">
        <v>7.64</v>
      </c>
    </row>
    <row r="288" spans="1:5" ht="15" thickBot="1" x14ac:dyDescent="0.35">
      <c r="A288" t="s">
        <v>65</v>
      </c>
      <c r="B288" s="3" t="s">
        <v>161</v>
      </c>
      <c r="C288" t="s">
        <v>7</v>
      </c>
      <c r="D288">
        <v>15.229999999999999</v>
      </c>
      <c r="E288">
        <v>469.96999999999997</v>
      </c>
    </row>
    <row r="289" spans="1:5" ht="15" thickBot="1" x14ac:dyDescent="0.35">
      <c r="A289" t="s">
        <v>65</v>
      </c>
      <c r="B289" s="3" t="s">
        <v>161</v>
      </c>
      <c r="C289" t="s">
        <v>10</v>
      </c>
      <c r="D289">
        <v>10.55</v>
      </c>
      <c r="E289">
        <v>9.69</v>
      </c>
    </row>
    <row r="290" spans="1:5" ht="15" thickBot="1" x14ac:dyDescent="0.35">
      <c r="A290" t="s">
        <v>65</v>
      </c>
      <c r="B290" s="3" t="s">
        <v>161</v>
      </c>
      <c r="C290" t="s">
        <v>9</v>
      </c>
      <c r="D290">
        <v>11.32</v>
      </c>
      <c r="E290">
        <v>18.07</v>
      </c>
    </row>
    <row r="291" spans="1:5" ht="15" thickBot="1" x14ac:dyDescent="0.35">
      <c r="A291" t="s">
        <v>65</v>
      </c>
      <c r="B291" s="3" t="s">
        <v>161</v>
      </c>
      <c r="C291" t="s">
        <v>8</v>
      </c>
      <c r="D291">
        <v>0.02</v>
      </c>
      <c r="E291">
        <v>0.7</v>
      </c>
    </row>
    <row r="292" spans="1:5" ht="15" thickBot="1" x14ac:dyDescent="0.35">
      <c r="A292" t="s">
        <v>65</v>
      </c>
      <c r="B292" s="3" t="s">
        <v>161</v>
      </c>
      <c r="C292" t="s">
        <v>11</v>
      </c>
      <c r="D292">
        <v>183.28</v>
      </c>
      <c r="E292">
        <v>261.06</v>
      </c>
    </row>
    <row r="293" spans="1:5" ht="15" thickBot="1" x14ac:dyDescent="0.35">
      <c r="A293" t="s">
        <v>65</v>
      </c>
      <c r="B293" s="3" t="s">
        <v>161</v>
      </c>
      <c r="C293" t="s">
        <v>15</v>
      </c>
      <c r="D293">
        <v>1.3800000000000001</v>
      </c>
      <c r="E293">
        <v>2.44</v>
      </c>
    </row>
    <row r="294" spans="1:5" ht="15" thickBot="1" x14ac:dyDescent="0.35">
      <c r="A294" t="s">
        <v>65</v>
      </c>
      <c r="B294" s="3" t="s">
        <v>161</v>
      </c>
      <c r="C294" t="s">
        <v>5</v>
      </c>
      <c r="D294">
        <v>10.28</v>
      </c>
      <c r="E294">
        <v>36.39</v>
      </c>
    </row>
    <row r="295" spans="1:5" ht="15" thickBot="1" x14ac:dyDescent="0.35">
      <c r="A295" t="s">
        <v>65</v>
      </c>
      <c r="B295" s="3" t="s">
        <v>161</v>
      </c>
      <c r="C295" t="s">
        <v>6</v>
      </c>
      <c r="D295">
        <v>24.47</v>
      </c>
      <c r="E295">
        <v>26.29</v>
      </c>
    </row>
    <row r="296" spans="1:5" ht="15" thickBot="1" x14ac:dyDescent="0.35">
      <c r="A296" t="s">
        <v>65</v>
      </c>
      <c r="B296" s="3" t="s">
        <v>161</v>
      </c>
      <c r="C296" t="s">
        <v>13</v>
      </c>
      <c r="D296">
        <v>45.690000000000005</v>
      </c>
      <c r="E296">
        <v>58.47</v>
      </c>
    </row>
    <row r="297" spans="1:5" ht="15" thickBot="1" x14ac:dyDescent="0.35">
      <c r="A297" t="s">
        <v>65</v>
      </c>
      <c r="B297" s="3" t="s">
        <v>161</v>
      </c>
      <c r="C297" t="s">
        <v>14</v>
      </c>
      <c r="D297">
        <v>1.54</v>
      </c>
      <c r="E297">
        <v>0.69</v>
      </c>
    </row>
    <row r="298" spans="1:5" ht="15" thickBot="1" x14ac:dyDescent="0.35">
      <c r="A298" t="s">
        <v>65</v>
      </c>
      <c r="B298" s="3" t="s">
        <v>161</v>
      </c>
      <c r="C298" t="s">
        <v>12</v>
      </c>
      <c r="D298">
        <v>39.309999999999995</v>
      </c>
      <c r="E298">
        <v>7.5</v>
      </c>
    </row>
    <row r="299" spans="1:5" ht="15" thickBot="1" x14ac:dyDescent="0.35">
      <c r="A299" t="s">
        <v>54</v>
      </c>
      <c r="B299" s="3" t="s">
        <v>156</v>
      </c>
      <c r="C299" t="s">
        <v>7</v>
      </c>
      <c r="D299">
        <v>12.41</v>
      </c>
      <c r="E299">
        <v>382.95</v>
      </c>
    </row>
    <row r="300" spans="1:5" ht="15" thickBot="1" x14ac:dyDescent="0.35">
      <c r="A300" t="s">
        <v>54</v>
      </c>
      <c r="B300" s="3" t="s">
        <v>156</v>
      </c>
      <c r="C300" t="s">
        <v>10</v>
      </c>
      <c r="D300">
        <v>8.48</v>
      </c>
      <c r="E300">
        <v>7.79</v>
      </c>
    </row>
    <row r="301" spans="1:5" ht="15" thickBot="1" x14ac:dyDescent="0.35">
      <c r="A301" t="s">
        <v>54</v>
      </c>
      <c r="B301" s="3" t="s">
        <v>156</v>
      </c>
      <c r="C301" t="s">
        <v>9</v>
      </c>
      <c r="D301">
        <v>15.83</v>
      </c>
      <c r="E301">
        <v>25.279999999999998</v>
      </c>
    </row>
    <row r="302" spans="1:5" ht="15" thickBot="1" x14ac:dyDescent="0.35">
      <c r="A302" t="s">
        <v>54</v>
      </c>
      <c r="B302" s="3" t="s">
        <v>156</v>
      </c>
      <c r="C302" t="s">
        <v>8</v>
      </c>
      <c r="D302">
        <v>1.71</v>
      </c>
      <c r="E302">
        <v>59.879999999999995</v>
      </c>
    </row>
    <row r="303" spans="1:5" ht="15" thickBot="1" x14ac:dyDescent="0.35">
      <c r="A303" t="s">
        <v>54</v>
      </c>
      <c r="B303" s="3" t="s">
        <v>156</v>
      </c>
      <c r="C303" t="s">
        <v>11</v>
      </c>
      <c r="D303">
        <v>231.02</v>
      </c>
      <c r="E303">
        <v>329.06</v>
      </c>
    </row>
    <row r="304" spans="1:5" ht="15" thickBot="1" x14ac:dyDescent="0.35">
      <c r="A304" t="s">
        <v>54</v>
      </c>
      <c r="B304" s="3" t="s">
        <v>156</v>
      </c>
      <c r="C304" t="s">
        <v>15</v>
      </c>
      <c r="D304">
        <v>3.88</v>
      </c>
      <c r="E304">
        <v>6.87</v>
      </c>
    </row>
    <row r="305" spans="1:5" ht="15" thickBot="1" x14ac:dyDescent="0.35">
      <c r="A305" t="s">
        <v>54</v>
      </c>
      <c r="B305" s="3" t="s">
        <v>156</v>
      </c>
      <c r="C305" t="s">
        <v>5</v>
      </c>
      <c r="D305">
        <v>42.790000000000006</v>
      </c>
      <c r="E305">
        <v>151.46</v>
      </c>
    </row>
    <row r="306" spans="1:5" ht="15" thickBot="1" x14ac:dyDescent="0.35">
      <c r="A306" t="s">
        <v>54</v>
      </c>
      <c r="B306" s="3" t="s">
        <v>156</v>
      </c>
      <c r="C306" t="s">
        <v>6</v>
      </c>
      <c r="D306">
        <v>8.52</v>
      </c>
      <c r="E306">
        <v>9.15</v>
      </c>
    </row>
    <row r="307" spans="1:5" ht="15" thickBot="1" x14ac:dyDescent="0.35">
      <c r="A307" t="s">
        <v>54</v>
      </c>
      <c r="B307" s="3" t="s">
        <v>156</v>
      </c>
      <c r="C307" t="s">
        <v>13</v>
      </c>
      <c r="D307">
        <v>2.64</v>
      </c>
      <c r="E307">
        <v>3.38</v>
      </c>
    </row>
    <row r="308" spans="1:5" ht="15" thickBot="1" x14ac:dyDescent="0.35">
      <c r="A308" t="s">
        <v>54</v>
      </c>
      <c r="B308" s="3" t="s">
        <v>156</v>
      </c>
      <c r="C308" t="s">
        <v>14</v>
      </c>
      <c r="D308">
        <v>0</v>
      </c>
      <c r="E308">
        <v>0</v>
      </c>
    </row>
    <row r="309" spans="1:5" ht="15" thickBot="1" x14ac:dyDescent="0.35">
      <c r="A309" t="s">
        <v>54</v>
      </c>
      <c r="B309" s="3" t="s">
        <v>156</v>
      </c>
      <c r="C309" t="s">
        <v>12</v>
      </c>
      <c r="D309">
        <v>106.59</v>
      </c>
      <c r="E309">
        <v>20.330000000000002</v>
      </c>
    </row>
    <row r="310" spans="1:5" ht="15" thickBot="1" x14ac:dyDescent="0.35">
      <c r="A310" t="s">
        <v>103</v>
      </c>
      <c r="B310" s="3" t="s">
        <v>161</v>
      </c>
      <c r="C310" t="s">
        <v>7</v>
      </c>
      <c r="D310">
        <v>6.39</v>
      </c>
      <c r="E310">
        <v>197.18</v>
      </c>
    </row>
    <row r="311" spans="1:5" ht="15" thickBot="1" x14ac:dyDescent="0.35">
      <c r="A311" t="s">
        <v>103</v>
      </c>
      <c r="B311" s="3" t="s">
        <v>161</v>
      </c>
      <c r="C311" t="s">
        <v>10</v>
      </c>
      <c r="D311">
        <v>9.82</v>
      </c>
      <c r="E311">
        <v>9.02</v>
      </c>
    </row>
    <row r="312" spans="1:5" ht="15" thickBot="1" x14ac:dyDescent="0.35">
      <c r="A312" t="s">
        <v>103</v>
      </c>
      <c r="B312" s="3" t="s">
        <v>161</v>
      </c>
      <c r="C312" t="s">
        <v>9</v>
      </c>
      <c r="D312">
        <v>4.76</v>
      </c>
      <c r="E312">
        <v>7.6</v>
      </c>
    </row>
    <row r="313" spans="1:5" ht="15" thickBot="1" x14ac:dyDescent="0.35">
      <c r="A313" t="s">
        <v>103</v>
      </c>
      <c r="B313" s="3" t="s">
        <v>161</v>
      </c>
      <c r="C313" t="s">
        <v>8</v>
      </c>
      <c r="D313">
        <v>1.24</v>
      </c>
      <c r="E313">
        <v>43.42</v>
      </c>
    </row>
    <row r="314" spans="1:5" ht="15" thickBot="1" x14ac:dyDescent="0.35">
      <c r="A314" t="s">
        <v>103</v>
      </c>
      <c r="B314" s="3" t="s">
        <v>161</v>
      </c>
      <c r="C314" t="s">
        <v>11</v>
      </c>
      <c r="D314">
        <v>99.940000000000012</v>
      </c>
      <c r="E314">
        <v>142.35000000000002</v>
      </c>
    </row>
    <row r="315" spans="1:5" ht="15" thickBot="1" x14ac:dyDescent="0.35">
      <c r="A315" t="s">
        <v>103</v>
      </c>
      <c r="B315" s="3" t="s">
        <v>161</v>
      </c>
      <c r="C315" t="s">
        <v>15</v>
      </c>
      <c r="D315">
        <v>0.23</v>
      </c>
      <c r="E315">
        <v>0.41000000000000003</v>
      </c>
    </row>
    <row r="316" spans="1:5" ht="15" thickBot="1" x14ac:dyDescent="0.35">
      <c r="A316" t="s">
        <v>103</v>
      </c>
      <c r="B316" s="3" t="s">
        <v>161</v>
      </c>
      <c r="C316" t="s">
        <v>5</v>
      </c>
      <c r="D316">
        <v>19.82</v>
      </c>
      <c r="E316">
        <v>70.149999999999991</v>
      </c>
    </row>
    <row r="317" spans="1:5" ht="15" thickBot="1" x14ac:dyDescent="0.35">
      <c r="A317" t="s">
        <v>103</v>
      </c>
      <c r="B317" s="3" t="s">
        <v>161</v>
      </c>
      <c r="C317" t="s">
        <v>6</v>
      </c>
      <c r="D317">
        <v>20.150000000000002</v>
      </c>
      <c r="E317">
        <v>21.650000000000002</v>
      </c>
    </row>
    <row r="318" spans="1:5" ht="15" thickBot="1" x14ac:dyDescent="0.35">
      <c r="A318" t="s">
        <v>103</v>
      </c>
      <c r="B318" s="3" t="s">
        <v>161</v>
      </c>
      <c r="C318" t="s">
        <v>13</v>
      </c>
      <c r="D318">
        <v>67.7</v>
      </c>
      <c r="E318">
        <v>86.64</v>
      </c>
    </row>
    <row r="319" spans="1:5" ht="15" thickBot="1" x14ac:dyDescent="0.35">
      <c r="A319" t="s">
        <v>103</v>
      </c>
      <c r="B319" s="3" t="s">
        <v>161</v>
      </c>
      <c r="C319" t="s">
        <v>14</v>
      </c>
      <c r="D319">
        <v>6.34</v>
      </c>
      <c r="E319">
        <v>2.8499999999999996</v>
      </c>
    </row>
    <row r="320" spans="1:5" ht="15" thickBot="1" x14ac:dyDescent="0.35">
      <c r="A320" t="s">
        <v>103</v>
      </c>
      <c r="B320" s="3" t="s">
        <v>161</v>
      </c>
      <c r="C320" t="s">
        <v>12</v>
      </c>
      <c r="D320">
        <v>54.620000000000005</v>
      </c>
      <c r="E320">
        <v>10.42</v>
      </c>
    </row>
    <row r="321" spans="1:5" ht="15" thickBot="1" x14ac:dyDescent="0.35">
      <c r="A321" t="s">
        <v>73</v>
      </c>
      <c r="B321" s="3" t="s">
        <v>156</v>
      </c>
      <c r="C321" t="s">
        <v>7</v>
      </c>
      <c r="D321">
        <v>5.79</v>
      </c>
      <c r="E321">
        <v>178.67</v>
      </c>
    </row>
    <row r="322" spans="1:5" ht="15" thickBot="1" x14ac:dyDescent="0.35">
      <c r="A322" t="s">
        <v>73</v>
      </c>
      <c r="B322" s="3" t="s">
        <v>156</v>
      </c>
      <c r="C322" t="s">
        <v>10</v>
      </c>
      <c r="D322">
        <v>8.98</v>
      </c>
      <c r="E322">
        <v>8.25</v>
      </c>
    </row>
    <row r="323" spans="1:5" ht="15" thickBot="1" x14ac:dyDescent="0.35">
      <c r="A323" t="s">
        <v>73</v>
      </c>
      <c r="B323" s="3" t="s">
        <v>156</v>
      </c>
      <c r="C323" t="s">
        <v>9</v>
      </c>
      <c r="D323">
        <v>14.860000000000001</v>
      </c>
      <c r="E323">
        <v>23.73</v>
      </c>
    </row>
    <row r="324" spans="1:5" ht="15" thickBot="1" x14ac:dyDescent="0.35">
      <c r="A324" t="s">
        <v>73</v>
      </c>
      <c r="B324" s="3" t="s">
        <v>156</v>
      </c>
      <c r="C324" t="s">
        <v>8</v>
      </c>
      <c r="D324">
        <v>5.05</v>
      </c>
      <c r="E324">
        <v>176.85000000000002</v>
      </c>
    </row>
    <row r="325" spans="1:5" ht="15" thickBot="1" x14ac:dyDescent="0.35">
      <c r="A325" t="s">
        <v>73</v>
      </c>
      <c r="B325" s="3" t="s">
        <v>156</v>
      </c>
      <c r="C325" t="s">
        <v>11</v>
      </c>
      <c r="D325">
        <v>113.31</v>
      </c>
      <c r="E325">
        <v>161.4</v>
      </c>
    </row>
    <row r="326" spans="1:5" ht="15" thickBot="1" x14ac:dyDescent="0.35">
      <c r="A326" t="s">
        <v>73</v>
      </c>
      <c r="B326" s="3" t="s">
        <v>156</v>
      </c>
      <c r="C326" t="s">
        <v>15</v>
      </c>
      <c r="D326">
        <v>4.5999999999999996</v>
      </c>
      <c r="E326">
        <v>8.1399999999999988</v>
      </c>
    </row>
    <row r="327" spans="1:5" ht="15" thickBot="1" x14ac:dyDescent="0.35">
      <c r="A327" t="s">
        <v>73</v>
      </c>
      <c r="B327" s="3" t="s">
        <v>156</v>
      </c>
      <c r="C327" t="s">
        <v>5</v>
      </c>
      <c r="D327">
        <v>38.379999999999995</v>
      </c>
      <c r="E327">
        <v>135.85000000000002</v>
      </c>
    </row>
    <row r="328" spans="1:5" ht="15" thickBot="1" x14ac:dyDescent="0.35">
      <c r="A328" t="s">
        <v>73</v>
      </c>
      <c r="B328" s="3" t="s">
        <v>156</v>
      </c>
      <c r="C328" t="s">
        <v>6</v>
      </c>
      <c r="D328">
        <v>24.45</v>
      </c>
      <c r="E328">
        <v>26.259999999999998</v>
      </c>
    </row>
    <row r="329" spans="1:5" ht="15" thickBot="1" x14ac:dyDescent="0.35">
      <c r="A329" t="s">
        <v>73</v>
      </c>
      <c r="B329" s="3" t="s">
        <v>156</v>
      </c>
      <c r="C329" t="s">
        <v>13</v>
      </c>
      <c r="D329">
        <v>4.9400000000000004</v>
      </c>
      <c r="E329">
        <v>6.3199999999999994</v>
      </c>
    </row>
    <row r="330" spans="1:5" ht="15" thickBot="1" x14ac:dyDescent="0.35">
      <c r="A330" t="s">
        <v>73</v>
      </c>
      <c r="B330" s="3" t="s">
        <v>156</v>
      </c>
      <c r="C330" t="s">
        <v>14</v>
      </c>
      <c r="D330">
        <v>0.04</v>
      </c>
      <c r="E330">
        <v>0.02</v>
      </c>
    </row>
    <row r="331" spans="1:5" ht="15" thickBot="1" x14ac:dyDescent="0.35">
      <c r="A331" t="s">
        <v>73</v>
      </c>
      <c r="B331" s="3" t="s">
        <v>156</v>
      </c>
      <c r="C331" t="s">
        <v>12</v>
      </c>
      <c r="D331">
        <v>83.25</v>
      </c>
      <c r="E331">
        <v>15.88</v>
      </c>
    </row>
    <row r="332" spans="1:5" ht="15" thickBot="1" x14ac:dyDescent="0.35">
      <c r="A332" t="s">
        <v>69</v>
      </c>
      <c r="B332" s="3" t="s">
        <v>156</v>
      </c>
      <c r="C332" t="s">
        <v>7</v>
      </c>
      <c r="D332">
        <v>8.15</v>
      </c>
      <c r="E332">
        <v>251.49</v>
      </c>
    </row>
    <row r="333" spans="1:5" ht="15" thickBot="1" x14ac:dyDescent="0.35">
      <c r="A333" t="s">
        <v>69</v>
      </c>
      <c r="B333" s="3" t="s">
        <v>156</v>
      </c>
      <c r="C333" t="s">
        <v>10</v>
      </c>
      <c r="D333">
        <v>11.66</v>
      </c>
      <c r="E333">
        <v>10.709999999999999</v>
      </c>
    </row>
    <row r="334" spans="1:5" ht="15" thickBot="1" x14ac:dyDescent="0.35">
      <c r="A334" t="s">
        <v>69</v>
      </c>
      <c r="B334" s="3" t="s">
        <v>156</v>
      </c>
      <c r="C334" t="s">
        <v>9</v>
      </c>
      <c r="D334">
        <v>8.25</v>
      </c>
      <c r="E334">
        <v>13.17</v>
      </c>
    </row>
    <row r="335" spans="1:5" ht="15" thickBot="1" x14ac:dyDescent="0.35">
      <c r="A335" t="s">
        <v>69</v>
      </c>
      <c r="B335" s="3" t="s">
        <v>156</v>
      </c>
      <c r="C335" t="s">
        <v>8</v>
      </c>
      <c r="D335">
        <v>0.33999999999999997</v>
      </c>
      <c r="E335">
        <v>11.91</v>
      </c>
    </row>
    <row r="336" spans="1:5" ht="15" thickBot="1" x14ac:dyDescent="0.35">
      <c r="A336" t="s">
        <v>69</v>
      </c>
      <c r="B336" s="3" t="s">
        <v>156</v>
      </c>
      <c r="C336" t="s">
        <v>11</v>
      </c>
      <c r="D336">
        <v>195.2</v>
      </c>
      <c r="E336">
        <v>278.04000000000002</v>
      </c>
    </row>
    <row r="337" spans="1:5" ht="15" thickBot="1" x14ac:dyDescent="0.35">
      <c r="A337" t="s">
        <v>69</v>
      </c>
      <c r="B337" s="3" t="s">
        <v>156</v>
      </c>
      <c r="C337" t="s">
        <v>15</v>
      </c>
      <c r="D337">
        <v>2.4699999999999998</v>
      </c>
      <c r="E337">
        <v>4.37</v>
      </c>
    </row>
    <row r="338" spans="1:5" ht="15" thickBot="1" x14ac:dyDescent="0.35">
      <c r="A338" t="s">
        <v>69</v>
      </c>
      <c r="B338" s="3" t="s">
        <v>156</v>
      </c>
      <c r="C338" t="s">
        <v>5</v>
      </c>
      <c r="D338">
        <v>41.17</v>
      </c>
      <c r="E338">
        <v>145.72</v>
      </c>
    </row>
    <row r="339" spans="1:5" ht="15" thickBot="1" x14ac:dyDescent="0.35">
      <c r="A339" t="s">
        <v>69</v>
      </c>
      <c r="B339" s="3" t="s">
        <v>156</v>
      </c>
      <c r="C339" t="s">
        <v>6</v>
      </c>
      <c r="D339">
        <v>19.09</v>
      </c>
      <c r="E339">
        <v>20.51</v>
      </c>
    </row>
    <row r="340" spans="1:5" ht="15" thickBot="1" x14ac:dyDescent="0.35">
      <c r="A340" t="s">
        <v>69</v>
      </c>
      <c r="B340" s="3" t="s">
        <v>156</v>
      </c>
      <c r="C340" t="s">
        <v>13</v>
      </c>
      <c r="D340">
        <v>4.79</v>
      </c>
      <c r="E340">
        <v>6.13</v>
      </c>
    </row>
    <row r="341" spans="1:5" ht="15" thickBot="1" x14ac:dyDescent="0.35">
      <c r="A341" t="s">
        <v>69</v>
      </c>
      <c r="B341" s="3" t="s">
        <v>156</v>
      </c>
      <c r="C341" t="s">
        <v>14</v>
      </c>
      <c r="D341">
        <v>0.82000000000000006</v>
      </c>
      <c r="E341">
        <v>0.37</v>
      </c>
    </row>
    <row r="342" spans="1:5" ht="15" thickBot="1" x14ac:dyDescent="0.35">
      <c r="A342" t="s">
        <v>69</v>
      </c>
      <c r="B342" s="3" t="s">
        <v>156</v>
      </c>
      <c r="C342" t="s">
        <v>12</v>
      </c>
      <c r="D342">
        <v>92.669999999999987</v>
      </c>
      <c r="E342">
        <v>17.670000000000002</v>
      </c>
    </row>
    <row r="343" spans="1:5" ht="15" thickBot="1" x14ac:dyDescent="0.35">
      <c r="A343" t="s">
        <v>27</v>
      </c>
      <c r="B343" s="3" t="s">
        <v>156</v>
      </c>
      <c r="C343" t="s">
        <v>7</v>
      </c>
      <c r="D343">
        <v>28.459999999999997</v>
      </c>
      <c r="E343">
        <v>878.22</v>
      </c>
    </row>
    <row r="344" spans="1:5" ht="15" thickBot="1" x14ac:dyDescent="0.35">
      <c r="A344" t="s">
        <v>27</v>
      </c>
      <c r="B344" s="3" t="s">
        <v>156</v>
      </c>
      <c r="C344" t="s">
        <v>10</v>
      </c>
      <c r="D344">
        <v>15.350000000000001</v>
      </c>
      <c r="E344">
        <v>14.1</v>
      </c>
    </row>
    <row r="345" spans="1:5" ht="15" thickBot="1" x14ac:dyDescent="0.35">
      <c r="A345" t="s">
        <v>27</v>
      </c>
      <c r="B345" s="3" t="s">
        <v>156</v>
      </c>
      <c r="C345" t="s">
        <v>9</v>
      </c>
      <c r="D345">
        <v>16.489999999999998</v>
      </c>
      <c r="E345">
        <v>26.330000000000002</v>
      </c>
    </row>
    <row r="346" spans="1:5" ht="15" thickBot="1" x14ac:dyDescent="0.35">
      <c r="A346" t="s">
        <v>27</v>
      </c>
      <c r="B346" s="3" t="s">
        <v>156</v>
      </c>
      <c r="C346" t="s">
        <v>8</v>
      </c>
      <c r="D346">
        <v>0.92</v>
      </c>
      <c r="E346">
        <v>32.220000000000006</v>
      </c>
    </row>
    <row r="347" spans="1:5" ht="15" thickBot="1" x14ac:dyDescent="0.35">
      <c r="A347" t="s">
        <v>27</v>
      </c>
      <c r="B347" s="3" t="s">
        <v>156</v>
      </c>
      <c r="C347" t="s">
        <v>11</v>
      </c>
      <c r="D347">
        <v>277.3</v>
      </c>
      <c r="E347">
        <v>394.98999999999995</v>
      </c>
    </row>
    <row r="348" spans="1:5" ht="15" thickBot="1" x14ac:dyDescent="0.35">
      <c r="A348" t="s">
        <v>27</v>
      </c>
      <c r="B348" s="3" t="s">
        <v>156</v>
      </c>
      <c r="C348" t="s">
        <v>15</v>
      </c>
      <c r="D348">
        <v>5.94</v>
      </c>
      <c r="E348">
        <v>10.51</v>
      </c>
    </row>
    <row r="349" spans="1:5" ht="15" thickBot="1" x14ac:dyDescent="0.35">
      <c r="A349" t="s">
        <v>27</v>
      </c>
      <c r="B349" s="3" t="s">
        <v>156</v>
      </c>
      <c r="C349" t="s">
        <v>5</v>
      </c>
      <c r="D349">
        <v>24.87</v>
      </c>
      <c r="E349">
        <v>88.03</v>
      </c>
    </row>
    <row r="350" spans="1:5" ht="15" thickBot="1" x14ac:dyDescent="0.35">
      <c r="A350" t="s">
        <v>27</v>
      </c>
      <c r="B350" s="3" t="s">
        <v>156</v>
      </c>
      <c r="C350" t="s">
        <v>6</v>
      </c>
      <c r="D350">
        <v>26.75</v>
      </c>
      <c r="E350">
        <v>28.73</v>
      </c>
    </row>
    <row r="351" spans="1:5" ht="15" thickBot="1" x14ac:dyDescent="0.35">
      <c r="A351" t="s">
        <v>27</v>
      </c>
      <c r="B351" s="3" t="s">
        <v>156</v>
      </c>
      <c r="C351" t="s">
        <v>13</v>
      </c>
      <c r="D351">
        <v>4.96</v>
      </c>
      <c r="E351">
        <v>6.35</v>
      </c>
    </row>
    <row r="352" spans="1:5" ht="15" thickBot="1" x14ac:dyDescent="0.35">
      <c r="A352" t="s">
        <v>27</v>
      </c>
      <c r="B352" s="3" t="s">
        <v>156</v>
      </c>
      <c r="C352" t="s">
        <v>14</v>
      </c>
      <c r="D352">
        <v>0.03</v>
      </c>
      <c r="E352">
        <v>0.01</v>
      </c>
    </row>
    <row r="353" spans="1:5" ht="15" thickBot="1" x14ac:dyDescent="0.35">
      <c r="A353" t="s">
        <v>27</v>
      </c>
      <c r="B353" s="3" t="s">
        <v>156</v>
      </c>
      <c r="C353" t="s">
        <v>12</v>
      </c>
      <c r="D353">
        <v>98</v>
      </c>
      <c r="E353">
        <v>18.690000000000001</v>
      </c>
    </row>
    <row r="354" spans="1:5" ht="15" thickBot="1" x14ac:dyDescent="0.35">
      <c r="A354" t="s">
        <v>67</v>
      </c>
      <c r="B354" s="3" t="s">
        <v>158</v>
      </c>
      <c r="C354" t="s">
        <v>7</v>
      </c>
      <c r="D354">
        <v>16.610000000000003</v>
      </c>
      <c r="E354">
        <v>512.54999999999995</v>
      </c>
    </row>
    <row r="355" spans="1:5" ht="15" thickBot="1" x14ac:dyDescent="0.35">
      <c r="A355" t="s">
        <v>67</v>
      </c>
      <c r="B355" s="3" t="s">
        <v>158</v>
      </c>
      <c r="C355" t="s">
        <v>10</v>
      </c>
      <c r="D355">
        <v>8.01</v>
      </c>
      <c r="E355">
        <v>7.3599999999999994</v>
      </c>
    </row>
    <row r="356" spans="1:5" ht="15" thickBot="1" x14ac:dyDescent="0.35">
      <c r="A356" t="s">
        <v>67</v>
      </c>
      <c r="B356" s="3" t="s">
        <v>158</v>
      </c>
      <c r="C356" t="s">
        <v>9</v>
      </c>
      <c r="D356">
        <v>5.17</v>
      </c>
      <c r="E356">
        <v>8.25</v>
      </c>
    </row>
    <row r="357" spans="1:5" ht="15" thickBot="1" x14ac:dyDescent="0.35">
      <c r="A357" t="s">
        <v>67</v>
      </c>
      <c r="B357" s="3" t="s">
        <v>158</v>
      </c>
      <c r="C357" t="s">
        <v>8</v>
      </c>
      <c r="D357">
        <v>0.44</v>
      </c>
      <c r="E357">
        <v>15.41</v>
      </c>
    </row>
    <row r="358" spans="1:5" ht="15" thickBot="1" x14ac:dyDescent="0.35">
      <c r="A358" t="s">
        <v>67</v>
      </c>
      <c r="B358" s="3" t="s">
        <v>158</v>
      </c>
      <c r="C358" t="s">
        <v>11</v>
      </c>
      <c r="D358">
        <v>139.6</v>
      </c>
      <c r="E358">
        <v>198.85000000000002</v>
      </c>
    </row>
    <row r="359" spans="1:5" ht="15" thickBot="1" x14ac:dyDescent="0.35">
      <c r="A359" t="s">
        <v>67</v>
      </c>
      <c r="B359" s="3" t="s">
        <v>158</v>
      </c>
      <c r="C359" t="s">
        <v>15</v>
      </c>
      <c r="D359">
        <v>0.98</v>
      </c>
      <c r="E359">
        <v>1.73</v>
      </c>
    </row>
    <row r="360" spans="1:5" ht="15" thickBot="1" x14ac:dyDescent="0.35">
      <c r="A360" t="s">
        <v>67</v>
      </c>
      <c r="B360" s="3" t="s">
        <v>158</v>
      </c>
      <c r="C360" t="s">
        <v>5</v>
      </c>
      <c r="D360">
        <v>14.44</v>
      </c>
      <c r="E360">
        <v>51.11</v>
      </c>
    </row>
    <row r="361" spans="1:5" ht="15" thickBot="1" x14ac:dyDescent="0.35">
      <c r="A361" t="s">
        <v>67</v>
      </c>
      <c r="B361" s="3" t="s">
        <v>158</v>
      </c>
      <c r="C361" t="s">
        <v>6</v>
      </c>
      <c r="D361">
        <v>21.85</v>
      </c>
      <c r="E361">
        <v>23.47</v>
      </c>
    </row>
    <row r="362" spans="1:5" ht="15" thickBot="1" x14ac:dyDescent="0.35">
      <c r="A362" t="s">
        <v>67</v>
      </c>
      <c r="B362" s="3" t="s">
        <v>158</v>
      </c>
      <c r="C362" t="s">
        <v>13</v>
      </c>
      <c r="D362">
        <v>45.07</v>
      </c>
      <c r="E362">
        <v>57.68</v>
      </c>
    </row>
    <row r="363" spans="1:5" ht="15" thickBot="1" x14ac:dyDescent="0.35">
      <c r="A363" t="s">
        <v>67</v>
      </c>
      <c r="B363" s="3" t="s">
        <v>158</v>
      </c>
      <c r="C363" t="s">
        <v>14</v>
      </c>
      <c r="D363">
        <v>0</v>
      </c>
      <c r="E363">
        <v>0</v>
      </c>
    </row>
    <row r="364" spans="1:5" ht="15" thickBot="1" x14ac:dyDescent="0.35">
      <c r="A364" t="s">
        <v>67</v>
      </c>
      <c r="B364" s="3" t="s">
        <v>158</v>
      </c>
      <c r="C364" t="s">
        <v>12</v>
      </c>
      <c r="D364">
        <v>39.190000000000005</v>
      </c>
      <c r="E364">
        <v>7.4700000000000006</v>
      </c>
    </row>
    <row r="365" spans="1:5" ht="15" thickBot="1" x14ac:dyDescent="0.35">
      <c r="A365" t="s">
        <v>91</v>
      </c>
      <c r="B365" s="3" t="s">
        <v>157</v>
      </c>
      <c r="C365" t="s">
        <v>7</v>
      </c>
      <c r="D365">
        <v>12.88</v>
      </c>
      <c r="E365">
        <v>397.45</v>
      </c>
    </row>
    <row r="366" spans="1:5" ht="15" thickBot="1" x14ac:dyDescent="0.35">
      <c r="A366" t="s">
        <v>91</v>
      </c>
      <c r="B366" s="3" t="s">
        <v>157</v>
      </c>
      <c r="C366" t="s">
        <v>10</v>
      </c>
      <c r="D366">
        <v>4.59</v>
      </c>
      <c r="E366">
        <v>4.22</v>
      </c>
    </row>
    <row r="367" spans="1:5" ht="15" thickBot="1" x14ac:dyDescent="0.35">
      <c r="A367" t="s">
        <v>91</v>
      </c>
      <c r="B367" s="3" t="s">
        <v>157</v>
      </c>
      <c r="C367" t="s">
        <v>9</v>
      </c>
      <c r="D367">
        <v>21.459999999999997</v>
      </c>
      <c r="E367">
        <v>34.260000000000005</v>
      </c>
    </row>
    <row r="368" spans="1:5" ht="15" thickBot="1" x14ac:dyDescent="0.35">
      <c r="A368" t="s">
        <v>91</v>
      </c>
      <c r="B368" s="3" t="s">
        <v>157</v>
      </c>
      <c r="C368" t="s">
        <v>8</v>
      </c>
      <c r="D368">
        <v>1.58</v>
      </c>
      <c r="E368">
        <v>55.33</v>
      </c>
    </row>
    <row r="369" spans="1:5" ht="15" thickBot="1" x14ac:dyDescent="0.35">
      <c r="A369" t="s">
        <v>91</v>
      </c>
      <c r="B369" s="3" t="s">
        <v>157</v>
      </c>
      <c r="C369" t="s">
        <v>11</v>
      </c>
      <c r="D369">
        <v>59.46</v>
      </c>
      <c r="E369">
        <v>84.69</v>
      </c>
    </row>
    <row r="370" spans="1:5" ht="15" thickBot="1" x14ac:dyDescent="0.35">
      <c r="A370" t="s">
        <v>91</v>
      </c>
      <c r="B370" s="3" t="s">
        <v>157</v>
      </c>
      <c r="C370" t="s">
        <v>15</v>
      </c>
      <c r="D370">
        <v>1.82</v>
      </c>
      <c r="E370">
        <v>3.22</v>
      </c>
    </row>
    <row r="371" spans="1:5" ht="15" thickBot="1" x14ac:dyDescent="0.35">
      <c r="A371" t="s">
        <v>91</v>
      </c>
      <c r="B371" s="3" t="s">
        <v>157</v>
      </c>
      <c r="C371" t="s">
        <v>5</v>
      </c>
      <c r="D371">
        <v>0.02</v>
      </c>
      <c r="E371">
        <v>7.0000000000000007E-2</v>
      </c>
    </row>
    <row r="372" spans="1:5" ht="15" thickBot="1" x14ac:dyDescent="0.35">
      <c r="A372" t="s">
        <v>91</v>
      </c>
      <c r="B372" s="3" t="s">
        <v>157</v>
      </c>
      <c r="C372" t="s">
        <v>6</v>
      </c>
      <c r="D372">
        <v>14.43</v>
      </c>
      <c r="E372">
        <v>15.5</v>
      </c>
    </row>
    <row r="373" spans="1:5" ht="15" thickBot="1" x14ac:dyDescent="0.35">
      <c r="A373" t="s">
        <v>91</v>
      </c>
      <c r="B373" s="3" t="s">
        <v>157</v>
      </c>
      <c r="C373" t="s">
        <v>13</v>
      </c>
      <c r="D373">
        <v>39.770000000000003</v>
      </c>
      <c r="E373">
        <v>50.89</v>
      </c>
    </row>
    <row r="374" spans="1:5" ht="15" thickBot="1" x14ac:dyDescent="0.35">
      <c r="A374" t="s">
        <v>91</v>
      </c>
      <c r="B374" s="3" t="s">
        <v>157</v>
      </c>
      <c r="C374" t="s">
        <v>14</v>
      </c>
      <c r="D374">
        <v>0.64</v>
      </c>
      <c r="E374">
        <v>0.29000000000000004</v>
      </c>
    </row>
    <row r="375" spans="1:5" ht="15" thickBot="1" x14ac:dyDescent="0.35">
      <c r="A375" t="s">
        <v>91</v>
      </c>
      <c r="B375" s="3" t="s">
        <v>157</v>
      </c>
      <c r="C375" t="s">
        <v>12</v>
      </c>
      <c r="D375">
        <v>146.83000000000001</v>
      </c>
      <c r="E375">
        <v>28</v>
      </c>
    </row>
    <row r="376" spans="1:5" ht="15" thickBot="1" x14ac:dyDescent="0.35">
      <c r="A376" t="s">
        <v>102</v>
      </c>
      <c r="B376" s="3" t="s">
        <v>161</v>
      </c>
      <c r="C376" t="s">
        <v>7</v>
      </c>
      <c r="D376">
        <v>5.95</v>
      </c>
      <c r="E376">
        <v>183.6</v>
      </c>
    </row>
    <row r="377" spans="1:5" ht="15" thickBot="1" x14ac:dyDescent="0.35">
      <c r="A377" t="s">
        <v>102</v>
      </c>
      <c r="B377" s="3" t="s">
        <v>161</v>
      </c>
      <c r="C377" t="s">
        <v>10</v>
      </c>
      <c r="D377">
        <v>9.51</v>
      </c>
      <c r="E377">
        <v>8.7399999999999984</v>
      </c>
    </row>
    <row r="378" spans="1:5" ht="15" thickBot="1" x14ac:dyDescent="0.35">
      <c r="A378" t="s">
        <v>102</v>
      </c>
      <c r="B378" s="3" t="s">
        <v>161</v>
      </c>
      <c r="C378" t="s">
        <v>9</v>
      </c>
      <c r="D378">
        <v>6.25</v>
      </c>
      <c r="E378">
        <v>9.98</v>
      </c>
    </row>
    <row r="379" spans="1:5" ht="15" thickBot="1" x14ac:dyDescent="0.35">
      <c r="A379" t="s">
        <v>102</v>
      </c>
      <c r="B379" s="3" t="s">
        <v>161</v>
      </c>
      <c r="C379" t="s">
        <v>8</v>
      </c>
      <c r="D379">
        <v>0.02</v>
      </c>
      <c r="E379">
        <v>0.7</v>
      </c>
    </row>
    <row r="380" spans="1:5" ht="15" thickBot="1" x14ac:dyDescent="0.35">
      <c r="A380" t="s">
        <v>102</v>
      </c>
      <c r="B380" s="3" t="s">
        <v>161</v>
      </c>
      <c r="C380" t="s">
        <v>11</v>
      </c>
      <c r="D380">
        <v>124.34</v>
      </c>
      <c r="E380">
        <v>177.10999999999999</v>
      </c>
    </row>
    <row r="381" spans="1:5" ht="15" thickBot="1" x14ac:dyDescent="0.35">
      <c r="A381" t="s">
        <v>102</v>
      </c>
      <c r="B381" s="3" t="s">
        <v>161</v>
      </c>
      <c r="C381" t="s">
        <v>15</v>
      </c>
      <c r="D381">
        <v>1.1000000000000001</v>
      </c>
      <c r="E381">
        <v>1.95</v>
      </c>
    </row>
    <row r="382" spans="1:5" ht="15" thickBot="1" x14ac:dyDescent="0.35">
      <c r="A382" t="s">
        <v>102</v>
      </c>
      <c r="B382" s="3" t="s">
        <v>161</v>
      </c>
      <c r="C382" t="s">
        <v>5</v>
      </c>
      <c r="D382">
        <v>3.23</v>
      </c>
      <c r="E382">
        <v>11.43</v>
      </c>
    </row>
    <row r="383" spans="1:5" ht="15" thickBot="1" x14ac:dyDescent="0.35">
      <c r="A383" t="s">
        <v>102</v>
      </c>
      <c r="B383" s="3" t="s">
        <v>161</v>
      </c>
      <c r="C383" t="s">
        <v>6</v>
      </c>
      <c r="D383">
        <v>19.84</v>
      </c>
      <c r="E383">
        <v>21.310000000000002</v>
      </c>
    </row>
    <row r="384" spans="1:5" ht="15" thickBot="1" x14ac:dyDescent="0.35">
      <c r="A384" t="s">
        <v>102</v>
      </c>
      <c r="B384" s="3" t="s">
        <v>161</v>
      </c>
      <c r="C384" t="s">
        <v>13</v>
      </c>
      <c r="D384">
        <v>10.53</v>
      </c>
      <c r="E384">
        <v>13.48</v>
      </c>
    </row>
    <row r="385" spans="1:5" ht="15" thickBot="1" x14ac:dyDescent="0.35">
      <c r="A385" t="s">
        <v>102</v>
      </c>
      <c r="B385" s="3" t="s">
        <v>161</v>
      </c>
      <c r="C385" t="s">
        <v>14</v>
      </c>
      <c r="D385">
        <v>0.8</v>
      </c>
      <c r="E385">
        <v>0.36</v>
      </c>
    </row>
    <row r="386" spans="1:5" ht="15" thickBot="1" x14ac:dyDescent="0.35">
      <c r="A386" t="s">
        <v>102</v>
      </c>
      <c r="B386" s="3" t="s">
        <v>161</v>
      </c>
      <c r="C386" t="s">
        <v>12</v>
      </c>
      <c r="D386">
        <v>28.19</v>
      </c>
      <c r="E386">
        <v>5.38</v>
      </c>
    </row>
    <row r="387" spans="1:5" ht="15" thickBot="1" x14ac:dyDescent="0.35">
      <c r="A387" t="s">
        <v>63</v>
      </c>
      <c r="B387" s="3" t="s">
        <v>156</v>
      </c>
      <c r="C387" t="s">
        <v>7</v>
      </c>
      <c r="D387">
        <v>7.1899999999999995</v>
      </c>
      <c r="E387">
        <v>221.87</v>
      </c>
    </row>
    <row r="388" spans="1:5" ht="15" thickBot="1" x14ac:dyDescent="0.35">
      <c r="A388" t="s">
        <v>63</v>
      </c>
      <c r="B388" s="3" t="s">
        <v>156</v>
      </c>
      <c r="C388" t="s">
        <v>10</v>
      </c>
      <c r="D388">
        <v>12.66</v>
      </c>
      <c r="E388">
        <v>11.629999999999999</v>
      </c>
    </row>
    <row r="389" spans="1:5" ht="15" thickBot="1" x14ac:dyDescent="0.35">
      <c r="A389" t="s">
        <v>63</v>
      </c>
      <c r="B389" s="3" t="s">
        <v>156</v>
      </c>
      <c r="C389" t="s">
        <v>9</v>
      </c>
      <c r="D389">
        <v>12.78</v>
      </c>
      <c r="E389">
        <v>20.41</v>
      </c>
    </row>
    <row r="390" spans="1:5" ht="15" thickBot="1" x14ac:dyDescent="0.35">
      <c r="A390" t="s">
        <v>63</v>
      </c>
      <c r="B390" s="3" t="s">
        <v>156</v>
      </c>
      <c r="C390" t="s">
        <v>8</v>
      </c>
      <c r="D390">
        <v>0.44</v>
      </c>
      <c r="E390">
        <v>15.41</v>
      </c>
    </row>
    <row r="391" spans="1:5" ht="15" thickBot="1" x14ac:dyDescent="0.35">
      <c r="A391" t="s">
        <v>63</v>
      </c>
      <c r="B391" s="3" t="s">
        <v>156</v>
      </c>
      <c r="C391" t="s">
        <v>11</v>
      </c>
      <c r="D391">
        <v>284.85000000000002</v>
      </c>
      <c r="E391">
        <v>405.74</v>
      </c>
    </row>
    <row r="392" spans="1:5" ht="15" thickBot="1" x14ac:dyDescent="0.35">
      <c r="A392" t="s">
        <v>63</v>
      </c>
      <c r="B392" s="3" t="s">
        <v>156</v>
      </c>
      <c r="C392" t="s">
        <v>15</v>
      </c>
      <c r="D392">
        <v>4.29</v>
      </c>
      <c r="E392">
        <v>7.59</v>
      </c>
    </row>
    <row r="393" spans="1:5" ht="15" thickBot="1" x14ac:dyDescent="0.35">
      <c r="A393" t="s">
        <v>63</v>
      </c>
      <c r="B393" s="3" t="s">
        <v>156</v>
      </c>
      <c r="C393" t="s">
        <v>5</v>
      </c>
      <c r="D393">
        <v>29.68</v>
      </c>
      <c r="E393">
        <v>105.05</v>
      </c>
    </row>
    <row r="394" spans="1:5" ht="15" thickBot="1" x14ac:dyDescent="0.35">
      <c r="A394" t="s">
        <v>63</v>
      </c>
      <c r="B394" s="3" t="s">
        <v>156</v>
      </c>
      <c r="C394" t="s">
        <v>6</v>
      </c>
      <c r="D394">
        <v>21.110000000000003</v>
      </c>
      <c r="E394">
        <v>22.68</v>
      </c>
    </row>
    <row r="395" spans="1:5" ht="15" thickBot="1" x14ac:dyDescent="0.35">
      <c r="A395" t="s">
        <v>63</v>
      </c>
      <c r="B395" s="3" t="s">
        <v>156</v>
      </c>
      <c r="C395" t="s">
        <v>13</v>
      </c>
      <c r="D395">
        <v>2.56</v>
      </c>
      <c r="E395">
        <v>3.2800000000000002</v>
      </c>
    </row>
    <row r="396" spans="1:5" ht="15" thickBot="1" x14ac:dyDescent="0.35">
      <c r="A396" t="s">
        <v>63</v>
      </c>
      <c r="B396" s="3" t="s">
        <v>156</v>
      </c>
      <c r="C396" t="s">
        <v>14</v>
      </c>
      <c r="D396">
        <v>0.04</v>
      </c>
      <c r="E396">
        <v>0.02</v>
      </c>
    </row>
    <row r="397" spans="1:5" ht="15" thickBot="1" x14ac:dyDescent="0.35">
      <c r="A397" t="s">
        <v>63</v>
      </c>
      <c r="B397" s="3" t="s">
        <v>156</v>
      </c>
      <c r="C397" t="s">
        <v>12</v>
      </c>
      <c r="D397">
        <v>89.36</v>
      </c>
      <c r="E397">
        <v>17.04</v>
      </c>
    </row>
    <row r="398" spans="1:5" ht="15" thickBot="1" x14ac:dyDescent="0.35">
      <c r="A398" t="s">
        <v>122</v>
      </c>
      <c r="B398" s="3" t="s">
        <v>157</v>
      </c>
      <c r="C398" t="s">
        <v>7</v>
      </c>
      <c r="D398">
        <v>3.61</v>
      </c>
      <c r="E398">
        <v>111.4</v>
      </c>
    </row>
    <row r="399" spans="1:5" ht="15" thickBot="1" x14ac:dyDescent="0.35">
      <c r="A399" t="s">
        <v>122</v>
      </c>
      <c r="B399" s="3" t="s">
        <v>157</v>
      </c>
      <c r="C399" t="s">
        <v>10</v>
      </c>
      <c r="D399">
        <v>0.36</v>
      </c>
      <c r="E399">
        <v>0.32999999999999996</v>
      </c>
    </row>
    <row r="400" spans="1:5" ht="15" thickBot="1" x14ac:dyDescent="0.35">
      <c r="A400" t="s">
        <v>122</v>
      </c>
      <c r="B400" s="3" t="s">
        <v>157</v>
      </c>
      <c r="C400" t="s">
        <v>9</v>
      </c>
      <c r="D400">
        <v>0.24000000000000002</v>
      </c>
      <c r="E400">
        <v>0.38</v>
      </c>
    </row>
    <row r="401" spans="1:5" ht="15" thickBot="1" x14ac:dyDescent="0.35">
      <c r="A401" t="s">
        <v>122</v>
      </c>
      <c r="B401" s="3" t="s">
        <v>157</v>
      </c>
      <c r="C401" t="s">
        <v>8</v>
      </c>
      <c r="D401">
        <v>1.57</v>
      </c>
      <c r="E401">
        <v>54.98</v>
      </c>
    </row>
    <row r="402" spans="1:5" ht="15" thickBot="1" x14ac:dyDescent="0.35">
      <c r="A402" t="s">
        <v>122</v>
      </c>
      <c r="B402" s="3" t="s">
        <v>157</v>
      </c>
      <c r="C402" t="s">
        <v>11</v>
      </c>
      <c r="D402">
        <v>44.14</v>
      </c>
      <c r="E402">
        <v>62.87</v>
      </c>
    </row>
    <row r="403" spans="1:5" ht="15" thickBot="1" x14ac:dyDescent="0.35">
      <c r="A403" t="s">
        <v>122</v>
      </c>
      <c r="B403" s="3" t="s">
        <v>157</v>
      </c>
      <c r="C403" t="s">
        <v>15</v>
      </c>
      <c r="D403">
        <v>1.21</v>
      </c>
      <c r="E403">
        <v>2.14</v>
      </c>
    </row>
    <row r="404" spans="1:5" ht="15" thickBot="1" x14ac:dyDescent="0.35">
      <c r="A404" t="s">
        <v>122</v>
      </c>
      <c r="B404" s="3" t="s">
        <v>157</v>
      </c>
      <c r="C404" t="s">
        <v>5</v>
      </c>
      <c r="D404">
        <v>0.02</v>
      </c>
      <c r="E404">
        <v>7.0000000000000007E-2</v>
      </c>
    </row>
    <row r="405" spans="1:5" ht="15" thickBot="1" x14ac:dyDescent="0.35">
      <c r="A405" t="s">
        <v>122</v>
      </c>
      <c r="B405" s="3" t="s">
        <v>157</v>
      </c>
      <c r="C405" t="s">
        <v>6</v>
      </c>
      <c r="D405">
        <v>0.65999999999999992</v>
      </c>
      <c r="E405">
        <v>0.71</v>
      </c>
    </row>
    <row r="406" spans="1:5" ht="15" thickBot="1" x14ac:dyDescent="0.35">
      <c r="A406" t="s">
        <v>122</v>
      </c>
      <c r="B406" s="3" t="s">
        <v>157</v>
      </c>
      <c r="C406" t="s">
        <v>13</v>
      </c>
      <c r="D406">
        <v>2.25</v>
      </c>
      <c r="E406">
        <v>2.88</v>
      </c>
    </row>
    <row r="407" spans="1:5" ht="15" thickBot="1" x14ac:dyDescent="0.35">
      <c r="A407" t="s">
        <v>122</v>
      </c>
      <c r="B407" s="3" t="s">
        <v>157</v>
      </c>
      <c r="C407" t="s">
        <v>14</v>
      </c>
      <c r="D407">
        <v>0.45</v>
      </c>
      <c r="E407">
        <v>0.2</v>
      </c>
    </row>
    <row r="408" spans="1:5" ht="15" thickBot="1" x14ac:dyDescent="0.35">
      <c r="A408" t="s">
        <v>122</v>
      </c>
      <c r="B408" s="3" t="s">
        <v>157</v>
      </c>
      <c r="C408" t="s">
        <v>12</v>
      </c>
      <c r="D408">
        <v>31.259999999999998</v>
      </c>
      <c r="E408">
        <v>5.96</v>
      </c>
    </row>
    <row r="409" spans="1:5" ht="15" thickBot="1" x14ac:dyDescent="0.35">
      <c r="A409" t="s">
        <v>82</v>
      </c>
      <c r="B409" s="3" t="s">
        <v>162</v>
      </c>
      <c r="C409" t="s">
        <v>7</v>
      </c>
      <c r="D409">
        <v>8.9600000000000009</v>
      </c>
      <c r="E409">
        <v>276.48999999999995</v>
      </c>
    </row>
    <row r="410" spans="1:5" ht="15" thickBot="1" x14ac:dyDescent="0.35">
      <c r="A410" t="s">
        <v>82</v>
      </c>
      <c r="B410" s="3" t="s">
        <v>162</v>
      </c>
      <c r="C410" t="s">
        <v>10</v>
      </c>
      <c r="D410">
        <v>6.44</v>
      </c>
      <c r="E410">
        <v>5.92</v>
      </c>
    </row>
    <row r="411" spans="1:5" ht="15" thickBot="1" x14ac:dyDescent="0.35">
      <c r="A411" t="s">
        <v>82</v>
      </c>
      <c r="B411" s="3" t="s">
        <v>162</v>
      </c>
      <c r="C411" t="s">
        <v>9</v>
      </c>
      <c r="D411">
        <v>35.01</v>
      </c>
      <c r="E411">
        <v>55.9</v>
      </c>
    </row>
    <row r="412" spans="1:5" ht="15" thickBot="1" x14ac:dyDescent="0.35">
      <c r="A412" t="s">
        <v>82</v>
      </c>
      <c r="B412" s="3" t="s">
        <v>162</v>
      </c>
      <c r="C412" t="s">
        <v>8</v>
      </c>
      <c r="D412">
        <v>5.9</v>
      </c>
      <c r="E412">
        <v>206.62</v>
      </c>
    </row>
    <row r="413" spans="1:5" ht="15" thickBot="1" x14ac:dyDescent="0.35">
      <c r="A413" t="s">
        <v>82</v>
      </c>
      <c r="B413" s="3" t="s">
        <v>162</v>
      </c>
      <c r="C413" t="s">
        <v>11</v>
      </c>
      <c r="D413">
        <v>40.200000000000003</v>
      </c>
      <c r="E413">
        <v>57.260000000000005</v>
      </c>
    </row>
    <row r="414" spans="1:5" ht="15" thickBot="1" x14ac:dyDescent="0.35">
      <c r="A414" t="s">
        <v>82</v>
      </c>
      <c r="B414" s="3" t="s">
        <v>162</v>
      </c>
      <c r="C414" t="s">
        <v>15</v>
      </c>
      <c r="D414">
        <v>1.3</v>
      </c>
      <c r="E414">
        <v>2.2999999999999998</v>
      </c>
    </row>
    <row r="415" spans="1:5" ht="15" thickBot="1" x14ac:dyDescent="0.35">
      <c r="A415" t="s">
        <v>82</v>
      </c>
      <c r="B415" s="3" t="s">
        <v>162</v>
      </c>
      <c r="C415" t="s">
        <v>5</v>
      </c>
      <c r="D415">
        <v>4.3099999999999996</v>
      </c>
      <c r="E415">
        <v>15.26</v>
      </c>
    </row>
    <row r="416" spans="1:5" ht="15" thickBot="1" x14ac:dyDescent="0.35">
      <c r="A416" t="s">
        <v>82</v>
      </c>
      <c r="B416" s="3" t="s">
        <v>162</v>
      </c>
      <c r="C416" t="s">
        <v>6</v>
      </c>
      <c r="D416">
        <v>20.259999999999998</v>
      </c>
      <c r="E416">
        <v>21.759999999999998</v>
      </c>
    </row>
    <row r="417" spans="1:5" ht="15" thickBot="1" x14ac:dyDescent="0.35">
      <c r="A417" t="s">
        <v>82</v>
      </c>
      <c r="B417" s="3" t="s">
        <v>162</v>
      </c>
      <c r="C417" t="s">
        <v>13</v>
      </c>
      <c r="D417">
        <v>45.620000000000005</v>
      </c>
      <c r="E417">
        <v>58.379999999999995</v>
      </c>
    </row>
    <row r="418" spans="1:5" ht="15" thickBot="1" x14ac:dyDescent="0.35">
      <c r="A418" t="s">
        <v>82</v>
      </c>
      <c r="B418" s="3" t="s">
        <v>162</v>
      </c>
      <c r="C418" t="s">
        <v>14</v>
      </c>
      <c r="D418">
        <v>0.3</v>
      </c>
      <c r="E418">
        <v>0.14000000000000001</v>
      </c>
    </row>
    <row r="419" spans="1:5" ht="15" thickBot="1" x14ac:dyDescent="0.35">
      <c r="A419" t="s">
        <v>82</v>
      </c>
      <c r="B419" s="3" t="s">
        <v>162</v>
      </c>
      <c r="C419" t="s">
        <v>12</v>
      </c>
      <c r="D419">
        <v>84.22</v>
      </c>
      <c r="E419">
        <v>16.059999999999999</v>
      </c>
    </row>
    <row r="420" spans="1:5" ht="15" thickBot="1" x14ac:dyDescent="0.35">
      <c r="A420" t="s">
        <v>28</v>
      </c>
      <c r="B420" s="3" t="s">
        <v>156</v>
      </c>
      <c r="C420" t="s">
        <v>7</v>
      </c>
      <c r="D420">
        <v>19.22</v>
      </c>
      <c r="E420">
        <v>593.09</v>
      </c>
    </row>
    <row r="421" spans="1:5" ht="15" thickBot="1" x14ac:dyDescent="0.35">
      <c r="A421" t="s">
        <v>28</v>
      </c>
      <c r="B421" s="3" t="s">
        <v>156</v>
      </c>
      <c r="C421" t="s">
        <v>10</v>
      </c>
      <c r="D421">
        <v>9.5500000000000007</v>
      </c>
      <c r="E421">
        <v>8.77</v>
      </c>
    </row>
    <row r="422" spans="1:5" ht="15" thickBot="1" x14ac:dyDescent="0.35">
      <c r="A422" t="s">
        <v>28</v>
      </c>
      <c r="B422" s="3" t="s">
        <v>156</v>
      </c>
      <c r="C422" t="s">
        <v>9</v>
      </c>
      <c r="D422">
        <v>33.799999999999997</v>
      </c>
      <c r="E422">
        <v>53.97</v>
      </c>
    </row>
    <row r="423" spans="1:5" ht="15" thickBot="1" x14ac:dyDescent="0.35">
      <c r="A423" t="s">
        <v>28</v>
      </c>
      <c r="B423" s="3" t="s">
        <v>156</v>
      </c>
      <c r="C423" t="s">
        <v>8</v>
      </c>
      <c r="D423">
        <v>0.53</v>
      </c>
      <c r="E423">
        <v>18.559999999999999</v>
      </c>
    </row>
    <row r="424" spans="1:5" ht="15" thickBot="1" x14ac:dyDescent="0.35">
      <c r="A424" t="s">
        <v>28</v>
      </c>
      <c r="B424" s="3" t="s">
        <v>156</v>
      </c>
      <c r="C424" t="s">
        <v>11</v>
      </c>
      <c r="D424">
        <v>430.76</v>
      </c>
      <c r="E424">
        <v>613.57000000000005</v>
      </c>
    </row>
    <row r="425" spans="1:5" ht="15" thickBot="1" x14ac:dyDescent="0.35">
      <c r="A425" t="s">
        <v>28</v>
      </c>
      <c r="B425" s="3" t="s">
        <v>156</v>
      </c>
      <c r="C425" t="s">
        <v>15</v>
      </c>
      <c r="D425">
        <v>3.4299999999999997</v>
      </c>
      <c r="E425">
        <v>6.07</v>
      </c>
    </row>
    <row r="426" spans="1:5" ht="15" thickBot="1" x14ac:dyDescent="0.35">
      <c r="A426" t="s">
        <v>28</v>
      </c>
      <c r="B426" s="3" t="s">
        <v>156</v>
      </c>
      <c r="C426" t="s">
        <v>5</v>
      </c>
      <c r="D426">
        <v>36.14</v>
      </c>
      <c r="E426">
        <v>127.92</v>
      </c>
    </row>
    <row r="427" spans="1:5" ht="15" thickBot="1" x14ac:dyDescent="0.35">
      <c r="A427" t="s">
        <v>28</v>
      </c>
      <c r="B427" s="3" t="s">
        <v>156</v>
      </c>
      <c r="C427" t="s">
        <v>6</v>
      </c>
      <c r="D427">
        <v>19.87</v>
      </c>
      <c r="E427">
        <v>21.34</v>
      </c>
    </row>
    <row r="428" spans="1:5" ht="15" thickBot="1" x14ac:dyDescent="0.35">
      <c r="A428" t="s">
        <v>28</v>
      </c>
      <c r="B428" s="3" t="s">
        <v>156</v>
      </c>
      <c r="C428" t="s">
        <v>13</v>
      </c>
      <c r="D428">
        <v>4.42</v>
      </c>
      <c r="E428">
        <v>5.6599999999999993</v>
      </c>
    </row>
    <row r="429" spans="1:5" ht="15" thickBot="1" x14ac:dyDescent="0.35">
      <c r="A429" t="s">
        <v>28</v>
      </c>
      <c r="B429" s="3" t="s">
        <v>156</v>
      </c>
      <c r="C429" t="s">
        <v>14</v>
      </c>
      <c r="D429">
        <v>0.08</v>
      </c>
      <c r="E429">
        <v>0.04</v>
      </c>
    </row>
    <row r="430" spans="1:5" ht="15" thickBot="1" x14ac:dyDescent="0.35">
      <c r="A430" t="s">
        <v>28</v>
      </c>
      <c r="B430" s="3" t="s">
        <v>156</v>
      </c>
      <c r="C430" t="s">
        <v>12</v>
      </c>
      <c r="D430">
        <v>81.990000000000009</v>
      </c>
      <c r="E430">
        <v>15.639999999999999</v>
      </c>
    </row>
    <row r="431" spans="1:5" ht="15" thickBot="1" x14ac:dyDescent="0.35">
      <c r="A431" t="s">
        <v>31</v>
      </c>
      <c r="B431" s="3" t="s">
        <v>156</v>
      </c>
      <c r="C431" t="s">
        <v>7</v>
      </c>
      <c r="D431">
        <v>23.810000000000002</v>
      </c>
      <c r="E431">
        <v>734.73</v>
      </c>
    </row>
    <row r="432" spans="1:5" ht="15" thickBot="1" x14ac:dyDescent="0.35">
      <c r="A432" t="s">
        <v>31</v>
      </c>
      <c r="B432" s="3" t="s">
        <v>156</v>
      </c>
      <c r="C432" t="s">
        <v>10</v>
      </c>
      <c r="D432">
        <v>13.129999999999999</v>
      </c>
      <c r="E432">
        <v>12.06</v>
      </c>
    </row>
    <row r="433" spans="1:5" ht="15" thickBot="1" x14ac:dyDescent="0.35">
      <c r="A433" t="s">
        <v>31</v>
      </c>
      <c r="B433" s="3" t="s">
        <v>156</v>
      </c>
      <c r="C433" t="s">
        <v>9</v>
      </c>
      <c r="D433">
        <v>22.91</v>
      </c>
      <c r="E433">
        <v>36.58</v>
      </c>
    </row>
    <row r="434" spans="1:5" ht="15" thickBot="1" x14ac:dyDescent="0.35">
      <c r="A434" t="s">
        <v>31</v>
      </c>
      <c r="B434" s="3" t="s">
        <v>156</v>
      </c>
      <c r="C434" t="s">
        <v>8</v>
      </c>
      <c r="D434">
        <v>3.2800000000000002</v>
      </c>
      <c r="E434">
        <v>114.86999999999999</v>
      </c>
    </row>
    <row r="435" spans="1:5" ht="15" thickBot="1" x14ac:dyDescent="0.35">
      <c r="A435" t="s">
        <v>31</v>
      </c>
      <c r="B435" s="3" t="s">
        <v>156</v>
      </c>
      <c r="C435" t="s">
        <v>11</v>
      </c>
      <c r="D435">
        <v>241.31</v>
      </c>
      <c r="E435">
        <v>343.71999999999997</v>
      </c>
    </row>
    <row r="436" spans="1:5" ht="15" thickBot="1" x14ac:dyDescent="0.35">
      <c r="A436" t="s">
        <v>31</v>
      </c>
      <c r="B436" s="3" t="s">
        <v>156</v>
      </c>
      <c r="C436" t="s">
        <v>15</v>
      </c>
      <c r="D436">
        <v>5.39</v>
      </c>
      <c r="E436">
        <v>9.5399999999999991</v>
      </c>
    </row>
    <row r="437" spans="1:5" ht="15" thickBot="1" x14ac:dyDescent="0.35">
      <c r="A437" t="s">
        <v>31</v>
      </c>
      <c r="B437" s="3" t="s">
        <v>156</v>
      </c>
      <c r="C437" t="s">
        <v>5</v>
      </c>
      <c r="D437">
        <v>33.049999999999997</v>
      </c>
      <c r="E437">
        <v>116.98</v>
      </c>
    </row>
    <row r="438" spans="1:5" ht="15" thickBot="1" x14ac:dyDescent="0.35">
      <c r="A438" t="s">
        <v>31</v>
      </c>
      <c r="B438" s="3" t="s">
        <v>156</v>
      </c>
      <c r="C438" t="s">
        <v>6</v>
      </c>
      <c r="D438">
        <v>22.93</v>
      </c>
      <c r="E438">
        <v>24.630000000000003</v>
      </c>
    </row>
    <row r="439" spans="1:5" ht="15" thickBot="1" x14ac:dyDescent="0.35">
      <c r="A439" t="s">
        <v>31</v>
      </c>
      <c r="B439" s="3" t="s">
        <v>156</v>
      </c>
      <c r="C439" t="s">
        <v>13</v>
      </c>
      <c r="D439">
        <v>4.88</v>
      </c>
      <c r="E439">
        <v>6.24</v>
      </c>
    </row>
    <row r="440" spans="1:5" ht="15" thickBot="1" x14ac:dyDescent="0.35">
      <c r="A440" t="s">
        <v>31</v>
      </c>
      <c r="B440" s="3" t="s">
        <v>156</v>
      </c>
      <c r="C440" t="s">
        <v>14</v>
      </c>
      <c r="D440">
        <v>0.05</v>
      </c>
      <c r="E440">
        <v>0.02</v>
      </c>
    </row>
    <row r="441" spans="1:5" ht="15" thickBot="1" x14ac:dyDescent="0.35">
      <c r="A441" t="s">
        <v>31</v>
      </c>
      <c r="B441" s="3" t="s">
        <v>156</v>
      </c>
      <c r="C441" t="s">
        <v>12</v>
      </c>
      <c r="D441">
        <v>108.43</v>
      </c>
      <c r="E441">
        <v>20.68</v>
      </c>
    </row>
    <row r="442" spans="1:5" ht="15" thickBot="1" x14ac:dyDescent="0.35">
      <c r="A442" t="s">
        <v>35</v>
      </c>
      <c r="B442" s="3" t="s">
        <v>162</v>
      </c>
      <c r="C442" t="s">
        <v>7</v>
      </c>
      <c r="D442">
        <v>30.9</v>
      </c>
      <c r="E442">
        <v>953.51</v>
      </c>
    </row>
    <row r="443" spans="1:5" ht="15" thickBot="1" x14ac:dyDescent="0.35">
      <c r="A443" t="s">
        <v>35</v>
      </c>
      <c r="B443" s="3" t="s">
        <v>162</v>
      </c>
      <c r="C443" t="s">
        <v>10</v>
      </c>
      <c r="D443">
        <v>8.75</v>
      </c>
      <c r="E443">
        <v>8.0399999999999991</v>
      </c>
    </row>
    <row r="444" spans="1:5" ht="15" thickBot="1" x14ac:dyDescent="0.35">
      <c r="A444" t="s">
        <v>35</v>
      </c>
      <c r="B444" s="3" t="s">
        <v>162</v>
      </c>
      <c r="C444" t="s">
        <v>9</v>
      </c>
      <c r="D444">
        <v>38.949999999999996</v>
      </c>
      <c r="E444">
        <v>62.190000000000005</v>
      </c>
    </row>
    <row r="445" spans="1:5" ht="15" thickBot="1" x14ac:dyDescent="0.35">
      <c r="A445" t="s">
        <v>35</v>
      </c>
      <c r="B445" s="3" t="s">
        <v>162</v>
      </c>
      <c r="C445" t="s">
        <v>8</v>
      </c>
      <c r="D445">
        <v>2.8299999999999996</v>
      </c>
      <c r="E445">
        <v>99.11</v>
      </c>
    </row>
    <row r="446" spans="1:5" ht="15" thickBot="1" x14ac:dyDescent="0.35">
      <c r="A446" t="s">
        <v>35</v>
      </c>
      <c r="B446" s="3" t="s">
        <v>162</v>
      </c>
      <c r="C446" t="s">
        <v>11</v>
      </c>
      <c r="D446">
        <v>93.56</v>
      </c>
      <c r="E446">
        <v>133.26999999999998</v>
      </c>
    </row>
    <row r="447" spans="1:5" ht="15" thickBot="1" x14ac:dyDescent="0.35">
      <c r="A447" t="s">
        <v>35</v>
      </c>
      <c r="B447" s="3" t="s">
        <v>162</v>
      </c>
      <c r="C447" t="s">
        <v>15</v>
      </c>
      <c r="D447">
        <v>2.34</v>
      </c>
      <c r="E447">
        <v>4.1399999999999997</v>
      </c>
    </row>
    <row r="448" spans="1:5" ht="15" thickBot="1" x14ac:dyDescent="0.35">
      <c r="A448" t="s">
        <v>35</v>
      </c>
      <c r="B448" s="3" t="s">
        <v>162</v>
      </c>
      <c r="C448" t="s">
        <v>5</v>
      </c>
      <c r="D448">
        <v>14.75</v>
      </c>
      <c r="E448">
        <v>52.21</v>
      </c>
    </row>
    <row r="449" spans="1:5" ht="15" thickBot="1" x14ac:dyDescent="0.35">
      <c r="A449" t="s">
        <v>35</v>
      </c>
      <c r="B449" s="3" t="s">
        <v>162</v>
      </c>
      <c r="C449" t="s">
        <v>6</v>
      </c>
      <c r="D449">
        <v>49.55</v>
      </c>
      <c r="E449">
        <v>53.230000000000004</v>
      </c>
    </row>
    <row r="450" spans="1:5" ht="15" thickBot="1" x14ac:dyDescent="0.35">
      <c r="A450" t="s">
        <v>35</v>
      </c>
      <c r="B450" s="3" t="s">
        <v>162</v>
      </c>
      <c r="C450" t="s">
        <v>13</v>
      </c>
      <c r="D450">
        <v>35.590000000000003</v>
      </c>
      <c r="E450">
        <v>45.54</v>
      </c>
    </row>
    <row r="451" spans="1:5" ht="15" thickBot="1" x14ac:dyDescent="0.35">
      <c r="A451" t="s">
        <v>35</v>
      </c>
      <c r="B451" s="3" t="s">
        <v>162</v>
      </c>
      <c r="C451" t="s">
        <v>14</v>
      </c>
      <c r="D451">
        <v>0.77</v>
      </c>
      <c r="E451">
        <v>0.35</v>
      </c>
    </row>
    <row r="452" spans="1:5" ht="15" thickBot="1" x14ac:dyDescent="0.35">
      <c r="A452" t="s">
        <v>35</v>
      </c>
      <c r="B452" s="3" t="s">
        <v>162</v>
      </c>
      <c r="C452" t="s">
        <v>12</v>
      </c>
      <c r="D452">
        <v>68.669999999999987</v>
      </c>
      <c r="E452">
        <v>13.1</v>
      </c>
    </row>
    <row r="453" spans="1:5" ht="15" thickBot="1" x14ac:dyDescent="0.35">
      <c r="A453" t="s">
        <v>135</v>
      </c>
      <c r="B453" s="3" t="s">
        <v>157</v>
      </c>
      <c r="C453" t="s">
        <v>7</v>
      </c>
      <c r="D453">
        <v>2.16</v>
      </c>
      <c r="E453">
        <v>66.649999999999991</v>
      </c>
    </row>
    <row r="454" spans="1:5" ht="15" thickBot="1" x14ac:dyDescent="0.35">
      <c r="A454" t="s">
        <v>135</v>
      </c>
      <c r="B454" s="3" t="s">
        <v>157</v>
      </c>
      <c r="C454" t="s">
        <v>10</v>
      </c>
      <c r="D454">
        <v>0.99</v>
      </c>
      <c r="E454">
        <v>0.91</v>
      </c>
    </row>
    <row r="455" spans="1:5" ht="15" thickBot="1" x14ac:dyDescent="0.35">
      <c r="A455" t="s">
        <v>135</v>
      </c>
      <c r="B455" s="3" t="s">
        <v>157</v>
      </c>
      <c r="C455" t="s">
        <v>9</v>
      </c>
      <c r="D455">
        <v>23.130000000000003</v>
      </c>
      <c r="E455">
        <v>36.93</v>
      </c>
    </row>
    <row r="456" spans="1:5" ht="15" thickBot="1" x14ac:dyDescent="0.35">
      <c r="A456" t="s">
        <v>135</v>
      </c>
      <c r="B456" s="3" t="s">
        <v>157</v>
      </c>
      <c r="C456" t="s">
        <v>8</v>
      </c>
      <c r="D456">
        <v>0.71</v>
      </c>
      <c r="E456">
        <v>24.86</v>
      </c>
    </row>
    <row r="457" spans="1:5" ht="15" thickBot="1" x14ac:dyDescent="0.35">
      <c r="A457" t="s">
        <v>135</v>
      </c>
      <c r="B457" s="3" t="s">
        <v>157</v>
      </c>
      <c r="C457" t="s">
        <v>11</v>
      </c>
      <c r="D457">
        <v>45.71</v>
      </c>
      <c r="E457">
        <v>65.11</v>
      </c>
    </row>
    <row r="458" spans="1:5" ht="15" thickBot="1" x14ac:dyDescent="0.35">
      <c r="A458" t="s">
        <v>135</v>
      </c>
      <c r="B458" s="3" t="s">
        <v>157</v>
      </c>
      <c r="C458" t="s">
        <v>15</v>
      </c>
      <c r="D458">
        <v>5.2700000000000005</v>
      </c>
      <c r="E458">
        <v>9.33</v>
      </c>
    </row>
    <row r="459" spans="1:5" ht="15" thickBot="1" x14ac:dyDescent="0.35">
      <c r="A459" t="s">
        <v>135</v>
      </c>
      <c r="B459" s="3" t="s">
        <v>157</v>
      </c>
      <c r="C459" t="s">
        <v>5</v>
      </c>
      <c r="D459">
        <v>0.18</v>
      </c>
      <c r="E459">
        <v>0.64</v>
      </c>
    </row>
    <row r="460" spans="1:5" ht="15" thickBot="1" x14ac:dyDescent="0.35">
      <c r="A460" t="s">
        <v>135</v>
      </c>
      <c r="B460" s="3" t="s">
        <v>157</v>
      </c>
      <c r="C460" t="s">
        <v>6</v>
      </c>
      <c r="D460">
        <v>2.66</v>
      </c>
      <c r="E460">
        <v>2.86</v>
      </c>
    </row>
    <row r="461" spans="1:5" ht="15" thickBot="1" x14ac:dyDescent="0.35">
      <c r="A461" t="s">
        <v>135</v>
      </c>
      <c r="B461" s="3" t="s">
        <v>157</v>
      </c>
      <c r="C461" t="s">
        <v>13</v>
      </c>
      <c r="D461">
        <v>61.839999999999996</v>
      </c>
      <c r="E461">
        <v>79.14</v>
      </c>
    </row>
    <row r="462" spans="1:5" ht="15" thickBot="1" x14ac:dyDescent="0.35">
      <c r="A462" t="s">
        <v>135</v>
      </c>
      <c r="B462" s="3" t="s">
        <v>157</v>
      </c>
      <c r="C462" t="s">
        <v>14</v>
      </c>
      <c r="D462">
        <v>0</v>
      </c>
      <c r="E462">
        <v>0</v>
      </c>
    </row>
    <row r="463" spans="1:5" ht="15" thickBot="1" x14ac:dyDescent="0.35">
      <c r="A463" t="s">
        <v>135</v>
      </c>
      <c r="B463" s="3" t="s">
        <v>157</v>
      </c>
      <c r="C463" t="s">
        <v>12</v>
      </c>
      <c r="D463">
        <v>37.909999999999997</v>
      </c>
      <c r="E463">
        <v>7.23</v>
      </c>
    </row>
    <row r="464" spans="1:5" ht="15" thickBot="1" x14ac:dyDescent="0.35">
      <c r="A464" t="s">
        <v>100</v>
      </c>
      <c r="B464" s="3" t="s">
        <v>159</v>
      </c>
      <c r="C464" t="s">
        <v>7</v>
      </c>
      <c r="D464">
        <v>6.04</v>
      </c>
      <c r="E464">
        <v>186.38000000000002</v>
      </c>
    </row>
    <row r="465" spans="1:5" ht="15" thickBot="1" x14ac:dyDescent="0.35">
      <c r="A465" t="s">
        <v>100</v>
      </c>
      <c r="B465" s="3" t="s">
        <v>159</v>
      </c>
      <c r="C465" t="s">
        <v>10</v>
      </c>
      <c r="D465">
        <v>6.1199999999999992</v>
      </c>
      <c r="E465">
        <v>5.6199999999999992</v>
      </c>
    </row>
    <row r="466" spans="1:5" ht="15" thickBot="1" x14ac:dyDescent="0.35">
      <c r="A466" t="s">
        <v>100</v>
      </c>
      <c r="B466" s="3" t="s">
        <v>159</v>
      </c>
      <c r="C466" t="s">
        <v>9</v>
      </c>
      <c r="D466">
        <v>10.42</v>
      </c>
      <c r="E466">
        <v>16.64</v>
      </c>
    </row>
    <row r="467" spans="1:5" ht="15" thickBot="1" x14ac:dyDescent="0.35">
      <c r="A467" t="s">
        <v>100</v>
      </c>
      <c r="B467" s="3" t="s">
        <v>159</v>
      </c>
      <c r="C467" t="s">
        <v>8</v>
      </c>
      <c r="D467">
        <v>0.63</v>
      </c>
      <c r="E467">
        <v>22.06</v>
      </c>
    </row>
    <row r="468" spans="1:5" ht="15" thickBot="1" x14ac:dyDescent="0.35">
      <c r="A468" t="s">
        <v>100</v>
      </c>
      <c r="B468" s="3" t="s">
        <v>159</v>
      </c>
      <c r="C468" t="s">
        <v>11</v>
      </c>
      <c r="D468">
        <v>149.26</v>
      </c>
      <c r="E468">
        <v>212.60999999999999</v>
      </c>
    </row>
    <row r="469" spans="1:5" ht="15" thickBot="1" x14ac:dyDescent="0.35">
      <c r="A469" t="s">
        <v>100</v>
      </c>
      <c r="B469" s="3" t="s">
        <v>159</v>
      </c>
      <c r="C469" t="s">
        <v>15</v>
      </c>
      <c r="D469">
        <v>2.4699999999999998</v>
      </c>
      <c r="E469">
        <v>4.37</v>
      </c>
    </row>
    <row r="470" spans="1:5" ht="15" thickBot="1" x14ac:dyDescent="0.35">
      <c r="A470" t="s">
        <v>100</v>
      </c>
      <c r="B470" s="3" t="s">
        <v>159</v>
      </c>
      <c r="C470" t="s">
        <v>5</v>
      </c>
      <c r="D470">
        <v>8.93</v>
      </c>
      <c r="E470">
        <v>31.610000000000003</v>
      </c>
    </row>
    <row r="471" spans="1:5" ht="15" thickBot="1" x14ac:dyDescent="0.35">
      <c r="A471" t="s">
        <v>100</v>
      </c>
      <c r="B471" s="3" t="s">
        <v>159</v>
      </c>
      <c r="C471" t="s">
        <v>6</v>
      </c>
      <c r="D471">
        <v>12.28</v>
      </c>
      <c r="E471">
        <v>13.19</v>
      </c>
    </row>
    <row r="472" spans="1:5" ht="15" thickBot="1" x14ac:dyDescent="0.35">
      <c r="A472" t="s">
        <v>100</v>
      </c>
      <c r="B472" s="3" t="s">
        <v>159</v>
      </c>
      <c r="C472" t="s">
        <v>13</v>
      </c>
      <c r="D472">
        <v>2.64</v>
      </c>
      <c r="E472">
        <v>3.38</v>
      </c>
    </row>
    <row r="473" spans="1:5" ht="15" thickBot="1" x14ac:dyDescent="0.35">
      <c r="A473" t="s">
        <v>100</v>
      </c>
      <c r="B473" s="3" t="s">
        <v>159</v>
      </c>
      <c r="C473" t="s">
        <v>14</v>
      </c>
      <c r="D473">
        <v>0</v>
      </c>
      <c r="E473">
        <v>0</v>
      </c>
    </row>
    <row r="474" spans="1:5" ht="15" thickBot="1" x14ac:dyDescent="0.35">
      <c r="A474" t="s">
        <v>100</v>
      </c>
      <c r="B474" s="3" t="s">
        <v>159</v>
      </c>
      <c r="C474" t="s">
        <v>12</v>
      </c>
      <c r="D474">
        <v>163.43</v>
      </c>
      <c r="E474">
        <v>31.17</v>
      </c>
    </row>
    <row r="475" spans="1:5" ht="15" thickBot="1" x14ac:dyDescent="0.35">
      <c r="A475" t="s">
        <v>52</v>
      </c>
      <c r="B475" s="3" t="s">
        <v>156</v>
      </c>
      <c r="C475" t="s">
        <v>7</v>
      </c>
      <c r="D475">
        <v>13.16</v>
      </c>
      <c r="E475">
        <v>406.09</v>
      </c>
    </row>
    <row r="476" spans="1:5" ht="15" thickBot="1" x14ac:dyDescent="0.35">
      <c r="A476" t="s">
        <v>52</v>
      </c>
      <c r="B476" s="3" t="s">
        <v>156</v>
      </c>
      <c r="C476" t="s">
        <v>10</v>
      </c>
      <c r="D476">
        <v>12.2</v>
      </c>
      <c r="E476">
        <v>11.209999999999999</v>
      </c>
    </row>
    <row r="477" spans="1:5" ht="15" thickBot="1" x14ac:dyDescent="0.35">
      <c r="A477" t="s">
        <v>52</v>
      </c>
      <c r="B477" s="3" t="s">
        <v>156</v>
      </c>
      <c r="C477" t="s">
        <v>9</v>
      </c>
      <c r="D477">
        <v>11.16</v>
      </c>
      <c r="E477">
        <v>17.82</v>
      </c>
    </row>
    <row r="478" spans="1:5" ht="15" thickBot="1" x14ac:dyDescent="0.35">
      <c r="A478" t="s">
        <v>52</v>
      </c>
      <c r="B478" s="3" t="s">
        <v>156</v>
      </c>
      <c r="C478" t="s">
        <v>8</v>
      </c>
      <c r="D478">
        <v>0.73</v>
      </c>
      <c r="E478">
        <v>25.56</v>
      </c>
    </row>
    <row r="479" spans="1:5" ht="15" thickBot="1" x14ac:dyDescent="0.35">
      <c r="A479" t="s">
        <v>52</v>
      </c>
      <c r="B479" s="3" t="s">
        <v>156</v>
      </c>
      <c r="C479" t="s">
        <v>11</v>
      </c>
      <c r="D479">
        <v>258.7</v>
      </c>
      <c r="E479">
        <v>368.48999999999995</v>
      </c>
    </row>
    <row r="480" spans="1:5" ht="15" thickBot="1" x14ac:dyDescent="0.35">
      <c r="A480" t="s">
        <v>52</v>
      </c>
      <c r="B480" s="3" t="s">
        <v>156</v>
      </c>
      <c r="C480" t="s">
        <v>15</v>
      </c>
      <c r="D480">
        <v>7.96</v>
      </c>
      <c r="E480">
        <v>14.09</v>
      </c>
    </row>
    <row r="481" spans="1:5" ht="15" thickBot="1" x14ac:dyDescent="0.35">
      <c r="A481" t="s">
        <v>52</v>
      </c>
      <c r="B481" s="3" t="s">
        <v>156</v>
      </c>
      <c r="C481" t="s">
        <v>5</v>
      </c>
      <c r="D481">
        <v>51.809999999999995</v>
      </c>
      <c r="E481">
        <v>183.38000000000002</v>
      </c>
    </row>
    <row r="482" spans="1:5" ht="15" thickBot="1" x14ac:dyDescent="0.35">
      <c r="A482" t="s">
        <v>52</v>
      </c>
      <c r="B482" s="3" t="s">
        <v>156</v>
      </c>
      <c r="C482" t="s">
        <v>6</v>
      </c>
      <c r="D482">
        <v>17.75</v>
      </c>
      <c r="E482">
        <v>19.07</v>
      </c>
    </row>
    <row r="483" spans="1:5" ht="15" thickBot="1" x14ac:dyDescent="0.35">
      <c r="A483" t="s">
        <v>52</v>
      </c>
      <c r="B483" s="3" t="s">
        <v>156</v>
      </c>
      <c r="C483" t="s">
        <v>13</v>
      </c>
      <c r="D483">
        <v>3.34</v>
      </c>
      <c r="E483">
        <v>4.2700000000000005</v>
      </c>
    </row>
    <row r="484" spans="1:5" ht="15" thickBot="1" x14ac:dyDescent="0.35">
      <c r="A484" t="s">
        <v>52</v>
      </c>
      <c r="B484" s="3" t="s">
        <v>156</v>
      </c>
      <c r="C484" t="s">
        <v>14</v>
      </c>
      <c r="D484">
        <v>0.88</v>
      </c>
      <c r="E484">
        <v>0.4</v>
      </c>
    </row>
    <row r="485" spans="1:5" ht="15" thickBot="1" x14ac:dyDescent="0.35">
      <c r="A485" t="s">
        <v>52</v>
      </c>
      <c r="B485" s="3" t="s">
        <v>156</v>
      </c>
      <c r="C485" t="s">
        <v>12</v>
      </c>
      <c r="D485">
        <v>83.410000000000011</v>
      </c>
      <c r="E485">
        <v>15.91</v>
      </c>
    </row>
    <row r="486" spans="1:5" ht="15" thickBot="1" x14ac:dyDescent="0.35">
      <c r="A486" t="s">
        <v>133</v>
      </c>
      <c r="B486" s="3" t="s">
        <v>157</v>
      </c>
      <c r="C486" t="s">
        <v>7</v>
      </c>
      <c r="D486">
        <v>1.0900000000000001</v>
      </c>
      <c r="E486">
        <v>33.64</v>
      </c>
    </row>
    <row r="487" spans="1:5" ht="15" thickBot="1" x14ac:dyDescent="0.35">
      <c r="A487" t="s">
        <v>133</v>
      </c>
      <c r="B487" s="3" t="s">
        <v>157</v>
      </c>
      <c r="C487" t="s">
        <v>10</v>
      </c>
      <c r="D487">
        <v>1.21</v>
      </c>
      <c r="E487">
        <v>1.1100000000000001</v>
      </c>
    </row>
    <row r="488" spans="1:5" ht="15" thickBot="1" x14ac:dyDescent="0.35">
      <c r="A488" t="s">
        <v>133</v>
      </c>
      <c r="B488" s="3" t="s">
        <v>157</v>
      </c>
      <c r="C488" t="s">
        <v>9</v>
      </c>
      <c r="D488">
        <v>26.05</v>
      </c>
      <c r="E488">
        <v>41.59</v>
      </c>
    </row>
    <row r="489" spans="1:5" ht="15" thickBot="1" x14ac:dyDescent="0.35">
      <c r="A489" t="s">
        <v>133</v>
      </c>
      <c r="B489" s="3" t="s">
        <v>157</v>
      </c>
      <c r="C489" t="s">
        <v>8</v>
      </c>
      <c r="D489">
        <v>1.74</v>
      </c>
      <c r="E489">
        <v>60.93</v>
      </c>
    </row>
    <row r="490" spans="1:5" ht="15" thickBot="1" x14ac:dyDescent="0.35">
      <c r="A490" t="s">
        <v>133</v>
      </c>
      <c r="B490" s="3" t="s">
        <v>157</v>
      </c>
      <c r="C490" t="s">
        <v>11</v>
      </c>
      <c r="D490">
        <v>9.08</v>
      </c>
      <c r="E490">
        <v>12.93</v>
      </c>
    </row>
    <row r="491" spans="1:5" ht="15" thickBot="1" x14ac:dyDescent="0.35">
      <c r="A491" t="s">
        <v>133</v>
      </c>
      <c r="B491" s="3" t="s">
        <v>157</v>
      </c>
      <c r="C491" t="s">
        <v>15</v>
      </c>
      <c r="D491">
        <v>5.56</v>
      </c>
      <c r="E491">
        <v>9.84</v>
      </c>
    </row>
    <row r="492" spans="1:5" ht="15" thickBot="1" x14ac:dyDescent="0.35">
      <c r="A492" t="s">
        <v>133</v>
      </c>
      <c r="B492" s="3" t="s">
        <v>157</v>
      </c>
      <c r="C492" t="s">
        <v>5</v>
      </c>
      <c r="D492">
        <v>1.36</v>
      </c>
      <c r="E492">
        <v>4.8099999999999996</v>
      </c>
    </row>
    <row r="493" spans="1:5" ht="15" thickBot="1" x14ac:dyDescent="0.35">
      <c r="A493" t="s">
        <v>133</v>
      </c>
      <c r="B493" s="3" t="s">
        <v>157</v>
      </c>
      <c r="C493" t="s">
        <v>6</v>
      </c>
      <c r="D493">
        <v>8.629999999999999</v>
      </c>
      <c r="E493">
        <v>9.27</v>
      </c>
    </row>
    <row r="494" spans="1:5" ht="15" thickBot="1" x14ac:dyDescent="0.35">
      <c r="A494" t="s">
        <v>133</v>
      </c>
      <c r="B494" s="3" t="s">
        <v>157</v>
      </c>
      <c r="C494" t="s">
        <v>13</v>
      </c>
      <c r="D494">
        <v>32.03</v>
      </c>
      <c r="E494">
        <v>40.99</v>
      </c>
    </row>
    <row r="495" spans="1:5" ht="15" thickBot="1" x14ac:dyDescent="0.35">
      <c r="A495" t="s">
        <v>133</v>
      </c>
      <c r="B495" s="3" t="s">
        <v>157</v>
      </c>
      <c r="C495" t="s">
        <v>14</v>
      </c>
      <c r="D495">
        <v>0.01</v>
      </c>
      <c r="E495">
        <v>0</v>
      </c>
    </row>
    <row r="496" spans="1:5" ht="15" thickBot="1" x14ac:dyDescent="0.35">
      <c r="A496" t="s">
        <v>133</v>
      </c>
      <c r="B496" s="3" t="s">
        <v>157</v>
      </c>
      <c r="C496" t="s">
        <v>12</v>
      </c>
      <c r="D496">
        <v>14.450000000000001</v>
      </c>
      <c r="E496">
        <v>2.7600000000000002</v>
      </c>
    </row>
    <row r="497" spans="1:5" ht="15" thickBot="1" x14ac:dyDescent="0.35">
      <c r="A497" t="s">
        <v>30</v>
      </c>
      <c r="B497" s="3" t="s">
        <v>156</v>
      </c>
      <c r="C497" t="s">
        <v>7</v>
      </c>
      <c r="D497">
        <v>16.100000000000001</v>
      </c>
      <c r="E497">
        <v>496.81</v>
      </c>
    </row>
    <row r="498" spans="1:5" ht="15" thickBot="1" x14ac:dyDescent="0.35">
      <c r="A498" t="s">
        <v>30</v>
      </c>
      <c r="B498" s="3" t="s">
        <v>156</v>
      </c>
      <c r="C498" t="s">
        <v>10</v>
      </c>
      <c r="D498">
        <v>10.129999999999999</v>
      </c>
      <c r="E498">
        <v>9.31</v>
      </c>
    </row>
    <row r="499" spans="1:5" ht="15" thickBot="1" x14ac:dyDescent="0.35">
      <c r="A499" t="s">
        <v>30</v>
      </c>
      <c r="B499" s="3" t="s">
        <v>156</v>
      </c>
      <c r="C499" t="s">
        <v>9</v>
      </c>
      <c r="D499">
        <v>14.42</v>
      </c>
      <c r="E499">
        <v>23.02</v>
      </c>
    </row>
    <row r="500" spans="1:5" ht="15" thickBot="1" x14ac:dyDescent="0.35">
      <c r="A500" t="s">
        <v>30</v>
      </c>
      <c r="B500" s="3" t="s">
        <v>156</v>
      </c>
      <c r="C500" t="s">
        <v>8</v>
      </c>
      <c r="D500">
        <v>12.47</v>
      </c>
      <c r="E500">
        <v>436.7</v>
      </c>
    </row>
    <row r="501" spans="1:5" ht="15" thickBot="1" x14ac:dyDescent="0.35">
      <c r="A501" t="s">
        <v>30</v>
      </c>
      <c r="B501" s="3" t="s">
        <v>156</v>
      </c>
      <c r="C501" t="s">
        <v>11</v>
      </c>
      <c r="D501">
        <v>255.26</v>
      </c>
      <c r="E501">
        <v>363.59</v>
      </c>
    </row>
    <row r="502" spans="1:5" ht="15" thickBot="1" x14ac:dyDescent="0.35">
      <c r="A502" t="s">
        <v>30</v>
      </c>
      <c r="B502" s="3" t="s">
        <v>156</v>
      </c>
      <c r="C502" t="s">
        <v>15</v>
      </c>
      <c r="D502">
        <v>10.5</v>
      </c>
      <c r="E502">
        <v>18.59</v>
      </c>
    </row>
    <row r="503" spans="1:5" ht="15" thickBot="1" x14ac:dyDescent="0.35">
      <c r="A503" t="s">
        <v>30</v>
      </c>
      <c r="B503" s="3" t="s">
        <v>156</v>
      </c>
      <c r="C503" t="s">
        <v>5</v>
      </c>
      <c r="D503">
        <v>28.310000000000002</v>
      </c>
      <c r="E503">
        <v>100.2</v>
      </c>
    </row>
    <row r="504" spans="1:5" ht="15" thickBot="1" x14ac:dyDescent="0.35">
      <c r="A504" t="s">
        <v>30</v>
      </c>
      <c r="B504" s="3" t="s">
        <v>156</v>
      </c>
      <c r="C504" t="s">
        <v>6</v>
      </c>
      <c r="D504">
        <v>15.739999999999998</v>
      </c>
      <c r="E504">
        <v>16.91</v>
      </c>
    </row>
    <row r="505" spans="1:5" ht="15" thickBot="1" x14ac:dyDescent="0.35">
      <c r="A505" t="s">
        <v>30</v>
      </c>
      <c r="B505" s="3" t="s">
        <v>156</v>
      </c>
      <c r="C505" t="s">
        <v>13</v>
      </c>
      <c r="D505">
        <v>6.64</v>
      </c>
      <c r="E505">
        <v>8.5</v>
      </c>
    </row>
    <row r="506" spans="1:5" ht="15" thickBot="1" x14ac:dyDescent="0.35">
      <c r="A506" t="s">
        <v>30</v>
      </c>
      <c r="B506" s="3" t="s">
        <v>156</v>
      </c>
      <c r="C506" t="s">
        <v>14</v>
      </c>
      <c r="D506">
        <v>0.02</v>
      </c>
      <c r="E506">
        <v>0.01</v>
      </c>
    </row>
    <row r="507" spans="1:5" ht="15" thickBot="1" x14ac:dyDescent="0.35">
      <c r="A507" t="s">
        <v>30</v>
      </c>
      <c r="B507" s="3" t="s">
        <v>156</v>
      </c>
      <c r="C507" t="s">
        <v>12</v>
      </c>
      <c r="D507">
        <v>124.04</v>
      </c>
      <c r="E507">
        <v>23.650000000000002</v>
      </c>
    </row>
    <row r="508" spans="1:5" ht="15" thickBot="1" x14ac:dyDescent="0.35">
      <c r="A508" t="s">
        <v>101</v>
      </c>
      <c r="B508" s="3" t="s">
        <v>161</v>
      </c>
      <c r="C508" t="s">
        <v>7</v>
      </c>
      <c r="D508">
        <v>3.46</v>
      </c>
      <c r="E508">
        <v>106.77</v>
      </c>
    </row>
    <row r="509" spans="1:5" ht="15" thickBot="1" x14ac:dyDescent="0.35">
      <c r="A509" t="s">
        <v>101</v>
      </c>
      <c r="B509" s="3" t="s">
        <v>161</v>
      </c>
      <c r="C509" t="s">
        <v>10</v>
      </c>
      <c r="D509">
        <v>10.34</v>
      </c>
      <c r="E509">
        <v>9.5</v>
      </c>
    </row>
    <row r="510" spans="1:5" ht="15" thickBot="1" x14ac:dyDescent="0.35">
      <c r="A510" t="s">
        <v>101</v>
      </c>
      <c r="B510" s="3" t="s">
        <v>161</v>
      </c>
      <c r="C510" t="s">
        <v>9</v>
      </c>
      <c r="D510">
        <v>27.95</v>
      </c>
      <c r="E510">
        <v>44.63</v>
      </c>
    </row>
    <row r="511" spans="1:5" ht="15" thickBot="1" x14ac:dyDescent="0.35">
      <c r="A511" t="s">
        <v>101</v>
      </c>
      <c r="B511" s="3" t="s">
        <v>161</v>
      </c>
      <c r="C511" t="s">
        <v>8</v>
      </c>
      <c r="D511">
        <v>1.25</v>
      </c>
      <c r="E511">
        <v>43.77</v>
      </c>
    </row>
    <row r="512" spans="1:5" ht="15" thickBot="1" x14ac:dyDescent="0.35">
      <c r="A512" t="s">
        <v>101</v>
      </c>
      <c r="B512" s="3" t="s">
        <v>161</v>
      </c>
      <c r="C512" t="s">
        <v>11</v>
      </c>
      <c r="D512">
        <v>86.88</v>
      </c>
      <c r="E512">
        <v>123.75</v>
      </c>
    </row>
    <row r="513" spans="1:5" ht="15" thickBot="1" x14ac:dyDescent="0.35">
      <c r="A513" t="s">
        <v>101</v>
      </c>
      <c r="B513" s="3" t="s">
        <v>161</v>
      </c>
      <c r="C513" t="s">
        <v>15</v>
      </c>
      <c r="D513">
        <v>0.18</v>
      </c>
      <c r="E513">
        <v>0.32</v>
      </c>
    </row>
    <row r="514" spans="1:5" ht="15" thickBot="1" x14ac:dyDescent="0.35">
      <c r="A514" t="s">
        <v>101</v>
      </c>
      <c r="B514" s="3" t="s">
        <v>161</v>
      </c>
      <c r="C514" t="s">
        <v>5</v>
      </c>
      <c r="D514">
        <v>11.52</v>
      </c>
      <c r="E514">
        <v>40.78</v>
      </c>
    </row>
    <row r="515" spans="1:5" ht="15" thickBot="1" x14ac:dyDescent="0.35">
      <c r="A515" t="s">
        <v>101</v>
      </c>
      <c r="B515" s="3" t="s">
        <v>161</v>
      </c>
      <c r="C515" t="s">
        <v>6</v>
      </c>
      <c r="D515">
        <v>43.51</v>
      </c>
      <c r="E515">
        <v>46.74</v>
      </c>
    </row>
    <row r="516" spans="1:5" ht="15" thickBot="1" x14ac:dyDescent="0.35">
      <c r="A516" t="s">
        <v>101</v>
      </c>
      <c r="B516" s="3" t="s">
        <v>161</v>
      </c>
      <c r="C516" t="s">
        <v>13</v>
      </c>
      <c r="D516">
        <v>9.56</v>
      </c>
      <c r="E516">
        <v>12.229999999999999</v>
      </c>
    </row>
    <row r="517" spans="1:5" ht="15" thickBot="1" x14ac:dyDescent="0.35">
      <c r="A517" t="s">
        <v>101</v>
      </c>
      <c r="B517" s="3" t="s">
        <v>161</v>
      </c>
      <c r="C517" t="s">
        <v>14</v>
      </c>
      <c r="D517">
        <v>0.01</v>
      </c>
      <c r="E517">
        <v>0</v>
      </c>
    </row>
    <row r="518" spans="1:5" ht="15" thickBot="1" x14ac:dyDescent="0.35">
      <c r="A518" t="s">
        <v>101</v>
      </c>
      <c r="B518" s="3" t="s">
        <v>161</v>
      </c>
      <c r="C518" t="s">
        <v>12</v>
      </c>
      <c r="D518">
        <v>59.59</v>
      </c>
      <c r="E518">
        <v>11.360000000000001</v>
      </c>
    </row>
    <row r="519" spans="1:5" ht="15" thickBot="1" x14ac:dyDescent="0.35">
      <c r="A519" t="s">
        <v>113</v>
      </c>
      <c r="B519" s="3" t="s">
        <v>161</v>
      </c>
      <c r="C519" t="s">
        <v>7</v>
      </c>
      <c r="D519">
        <v>5.6</v>
      </c>
      <c r="E519">
        <v>172.8</v>
      </c>
    </row>
    <row r="520" spans="1:5" ht="15" thickBot="1" x14ac:dyDescent="0.35">
      <c r="A520" t="s">
        <v>113</v>
      </c>
      <c r="B520" s="3" t="s">
        <v>161</v>
      </c>
      <c r="C520" t="s">
        <v>10</v>
      </c>
      <c r="D520">
        <v>14.61</v>
      </c>
      <c r="E520">
        <v>13.42</v>
      </c>
    </row>
    <row r="521" spans="1:5" ht="15" thickBot="1" x14ac:dyDescent="0.35">
      <c r="A521" t="s">
        <v>113</v>
      </c>
      <c r="B521" s="3" t="s">
        <v>161</v>
      </c>
      <c r="C521" t="s">
        <v>9</v>
      </c>
      <c r="D521">
        <v>1.08</v>
      </c>
      <c r="E521">
        <v>1.72</v>
      </c>
    </row>
    <row r="522" spans="1:5" ht="15" thickBot="1" x14ac:dyDescent="0.35">
      <c r="A522" t="s">
        <v>113</v>
      </c>
      <c r="B522" s="3" t="s">
        <v>161</v>
      </c>
      <c r="C522" t="s">
        <v>8</v>
      </c>
      <c r="D522">
        <v>0.23</v>
      </c>
      <c r="E522">
        <v>8.0500000000000007</v>
      </c>
    </row>
    <row r="523" spans="1:5" ht="15" thickBot="1" x14ac:dyDescent="0.35">
      <c r="A523" t="s">
        <v>113</v>
      </c>
      <c r="B523" s="3" t="s">
        <v>161</v>
      </c>
      <c r="C523" t="s">
        <v>11</v>
      </c>
      <c r="D523">
        <v>46.6</v>
      </c>
      <c r="E523">
        <v>66.38</v>
      </c>
    </row>
    <row r="524" spans="1:5" ht="15" thickBot="1" x14ac:dyDescent="0.35">
      <c r="A524" t="s">
        <v>113</v>
      </c>
      <c r="B524" s="3" t="s">
        <v>161</v>
      </c>
      <c r="C524" t="s">
        <v>15</v>
      </c>
      <c r="D524">
        <v>2</v>
      </c>
      <c r="E524">
        <v>3.54</v>
      </c>
    </row>
    <row r="525" spans="1:5" ht="15" thickBot="1" x14ac:dyDescent="0.35">
      <c r="A525" t="s">
        <v>113</v>
      </c>
      <c r="B525" s="3" t="s">
        <v>161</v>
      </c>
      <c r="C525" t="s">
        <v>5</v>
      </c>
      <c r="D525">
        <v>4.8499999999999996</v>
      </c>
      <c r="E525">
        <v>17.170000000000002</v>
      </c>
    </row>
    <row r="526" spans="1:5" ht="15" thickBot="1" x14ac:dyDescent="0.35">
      <c r="A526" t="s">
        <v>113</v>
      </c>
      <c r="B526" s="3" t="s">
        <v>161</v>
      </c>
      <c r="C526" t="s">
        <v>6</v>
      </c>
      <c r="D526">
        <v>16.45</v>
      </c>
      <c r="E526">
        <v>17.670000000000002</v>
      </c>
    </row>
    <row r="527" spans="1:5" ht="15" thickBot="1" x14ac:dyDescent="0.35">
      <c r="A527" t="s">
        <v>113</v>
      </c>
      <c r="B527" s="3" t="s">
        <v>161</v>
      </c>
      <c r="C527" t="s">
        <v>13</v>
      </c>
      <c r="D527">
        <v>5.6599999999999993</v>
      </c>
      <c r="E527">
        <v>7.24</v>
      </c>
    </row>
    <row r="528" spans="1:5" ht="15" thickBot="1" x14ac:dyDescent="0.35">
      <c r="A528" t="s">
        <v>113</v>
      </c>
      <c r="B528" s="3" t="s">
        <v>161</v>
      </c>
      <c r="C528" t="s">
        <v>14</v>
      </c>
      <c r="D528">
        <v>0.32</v>
      </c>
      <c r="E528">
        <v>0.14000000000000001</v>
      </c>
    </row>
    <row r="529" spans="1:5" ht="15" thickBot="1" x14ac:dyDescent="0.35">
      <c r="A529" t="s">
        <v>113</v>
      </c>
      <c r="B529" s="3" t="s">
        <v>161</v>
      </c>
      <c r="C529" t="s">
        <v>12</v>
      </c>
      <c r="D529">
        <v>35.9</v>
      </c>
      <c r="E529">
        <v>6.85</v>
      </c>
    </row>
    <row r="530" spans="1:5" ht="15" thickBot="1" x14ac:dyDescent="0.35">
      <c r="A530" t="s">
        <v>129</v>
      </c>
      <c r="B530" s="3" t="s">
        <v>157</v>
      </c>
      <c r="C530" t="s">
        <v>7</v>
      </c>
      <c r="D530">
        <v>6.26</v>
      </c>
      <c r="E530">
        <v>193.17</v>
      </c>
    </row>
    <row r="531" spans="1:5" ht="15" thickBot="1" x14ac:dyDescent="0.35">
      <c r="A531" t="s">
        <v>129</v>
      </c>
      <c r="B531" s="3" t="s">
        <v>157</v>
      </c>
      <c r="C531" t="s">
        <v>10</v>
      </c>
      <c r="D531">
        <v>1.95</v>
      </c>
      <c r="E531">
        <v>1.79</v>
      </c>
    </row>
    <row r="532" spans="1:5" ht="15" thickBot="1" x14ac:dyDescent="0.35">
      <c r="A532" t="s">
        <v>129</v>
      </c>
      <c r="B532" s="3" t="s">
        <v>157</v>
      </c>
      <c r="C532" t="s">
        <v>9</v>
      </c>
      <c r="D532">
        <v>9.18</v>
      </c>
      <c r="E532">
        <v>14.66</v>
      </c>
    </row>
    <row r="533" spans="1:5" ht="15" thickBot="1" x14ac:dyDescent="0.35">
      <c r="A533" t="s">
        <v>129</v>
      </c>
      <c r="B533" s="3" t="s">
        <v>157</v>
      </c>
      <c r="C533" t="s">
        <v>8</v>
      </c>
      <c r="D533">
        <v>1.6</v>
      </c>
      <c r="E533">
        <v>56.03</v>
      </c>
    </row>
    <row r="534" spans="1:5" ht="15" thickBot="1" x14ac:dyDescent="0.35">
      <c r="A534" t="s">
        <v>129</v>
      </c>
      <c r="B534" s="3" t="s">
        <v>157</v>
      </c>
      <c r="C534" t="s">
        <v>11</v>
      </c>
      <c r="D534">
        <v>20.62</v>
      </c>
      <c r="E534">
        <v>29.37</v>
      </c>
    </row>
    <row r="535" spans="1:5" ht="15" thickBot="1" x14ac:dyDescent="0.35">
      <c r="A535" t="s">
        <v>129</v>
      </c>
      <c r="B535" s="3" t="s">
        <v>157</v>
      </c>
      <c r="C535" t="s">
        <v>15</v>
      </c>
      <c r="D535">
        <v>4.1399999999999997</v>
      </c>
      <c r="E535">
        <v>7.33</v>
      </c>
    </row>
    <row r="536" spans="1:5" ht="15" thickBot="1" x14ac:dyDescent="0.35">
      <c r="A536" t="s">
        <v>129</v>
      </c>
      <c r="B536" s="3" t="s">
        <v>157</v>
      </c>
      <c r="C536" t="s">
        <v>5</v>
      </c>
      <c r="D536">
        <v>0.16</v>
      </c>
      <c r="E536">
        <v>0.57000000000000006</v>
      </c>
    </row>
    <row r="537" spans="1:5" ht="15" thickBot="1" x14ac:dyDescent="0.35">
      <c r="A537" t="s">
        <v>129</v>
      </c>
      <c r="B537" s="3" t="s">
        <v>157</v>
      </c>
      <c r="C537" t="s">
        <v>6</v>
      </c>
      <c r="D537">
        <v>1.83</v>
      </c>
      <c r="E537">
        <v>1.97</v>
      </c>
    </row>
    <row r="538" spans="1:5" ht="15" thickBot="1" x14ac:dyDescent="0.35">
      <c r="A538" t="s">
        <v>129</v>
      </c>
      <c r="B538" s="3" t="s">
        <v>157</v>
      </c>
      <c r="C538" t="s">
        <v>13</v>
      </c>
      <c r="D538">
        <v>97.11999999999999</v>
      </c>
      <c r="E538">
        <v>124.28</v>
      </c>
    </row>
    <row r="539" spans="1:5" ht="15" thickBot="1" x14ac:dyDescent="0.35">
      <c r="A539" t="s">
        <v>129</v>
      </c>
      <c r="B539" s="3" t="s">
        <v>157</v>
      </c>
      <c r="C539" t="s">
        <v>14</v>
      </c>
      <c r="D539">
        <v>0</v>
      </c>
      <c r="E539">
        <v>0</v>
      </c>
    </row>
    <row r="540" spans="1:5" ht="15" thickBot="1" x14ac:dyDescent="0.35">
      <c r="A540" t="s">
        <v>129</v>
      </c>
      <c r="B540" s="3" t="s">
        <v>157</v>
      </c>
      <c r="C540" t="s">
        <v>12</v>
      </c>
      <c r="D540">
        <v>18.55</v>
      </c>
      <c r="E540">
        <v>3.54</v>
      </c>
    </row>
    <row r="541" spans="1:5" ht="15" thickBot="1" x14ac:dyDescent="0.35">
      <c r="A541" t="s">
        <v>105</v>
      </c>
      <c r="B541" s="3" t="s">
        <v>161</v>
      </c>
      <c r="C541" t="s">
        <v>7</v>
      </c>
      <c r="D541">
        <v>7.1899999999999995</v>
      </c>
      <c r="E541">
        <v>221.87</v>
      </c>
    </row>
    <row r="542" spans="1:5" ht="15" thickBot="1" x14ac:dyDescent="0.35">
      <c r="A542" t="s">
        <v>105</v>
      </c>
      <c r="B542" s="3" t="s">
        <v>161</v>
      </c>
      <c r="C542" t="s">
        <v>10</v>
      </c>
      <c r="D542">
        <v>5.1899999999999995</v>
      </c>
      <c r="E542">
        <v>4.7700000000000005</v>
      </c>
    </row>
    <row r="543" spans="1:5" ht="15" thickBot="1" x14ac:dyDescent="0.35">
      <c r="A543" t="s">
        <v>105</v>
      </c>
      <c r="B543" s="3" t="s">
        <v>161</v>
      </c>
      <c r="C543" t="s">
        <v>9</v>
      </c>
      <c r="D543">
        <v>2.7</v>
      </c>
      <c r="E543">
        <v>4.3099999999999996</v>
      </c>
    </row>
    <row r="544" spans="1:5" ht="15" thickBot="1" x14ac:dyDescent="0.35">
      <c r="A544" t="s">
        <v>105</v>
      </c>
      <c r="B544" s="3" t="s">
        <v>161</v>
      </c>
      <c r="C544" t="s">
        <v>8</v>
      </c>
      <c r="D544">
        <v>0.04</v>
      </c>
      <c r="E544">
        <v>1.4</v>
      </c>
    </row>
    <row r="545" spans="1:5" ht="15" thickBot="1" x14ac:dyDescent="0.35">
      <c r="A545" t="s">
        <v>105</v>
      </c>
      <c r="B545" s="3" t="s">
        <v>161</v>
      </c>
      <c r="C545" t="s">
        <v>11</v>
      </c>
      <c r="D545">
        <v>91.33</v>
      </c>
      <c r="E545">
        <v>130.09</v>
      </c>
    </row>
    <row r="546" spans="1:5" ht="15" thickBot="1" x14ac:dyDescent="0.35">
      <c r="A546" t="s">
        <v>105</v>
      </c>
      <c r="B546" s="3" t="s">
        <v>161</v>
      </c>
      <c r="C546" t="s">
        <v>15</v>
      </c>
      <c r="D546">
        <v>0.75</v>
      </c>
      <c r="E546">
        <v>1.33</v>
      </c>
    </row>
    <row r="547" spans="1:5" ht="15" thickBot="1" x14ac:dyDescent="0.35">
      <c r="A547" t="s">
        <v>105</v>
      </c>
      <c r="B547" s="3" t="s">
        <v>161</v>
      </c>
      <c r="C547" t="s">
        <v>5</v>
      </c>
      <c r="D547">
        <v>6.48</v>
      </c>
      <c r="E547">
        <v>22.939999999999998</v>
      </c>
    </row>
    <row r="548" spans="1:5" ht="15" thickBot="1" x14ac:dyDescent="0.35">
      <c r="A548" t="s">
        <v>105</v>
      </c>
      <c r="B548" s="3" t="s">
        <v>161</v>
      </c>
      <c r="C548" t="s">
        <v>6</v>
      </c>
      <c r="D548">
        <v>20.29</v>
      </c>
      <c r="E548">
        <v>21.8</v>
      </c>
    </row>
    <row r="549" spans="1:5" ht="15" thickBot="1" x14ac:dyDescent="0.35">
      <c r="A549" t="s">
        <v>105</v>
      </c>
      <c r="B549" s="3" t="s">
        <v>161</v>
      </c>
      <c r="C549" t="s">
        <v>13</v>
      </c>
      <c r="D549">
        <v>14.42</v>
      </c>
      <c r="E549">
        <v>18.45</v>
      </c>
    </row>
    <row r="550" spans="1:5" ht="15" thickBot="1" x14ac:dyDescent="0.35">
      <c r="A550" t="s">
        <v>105</v>
      </c>
      <c r="B550" s="3" t="s">
        <v>161</v>
      </c>
      <c r="C550" t="s">
        <v>14</v>
      </c>
      <c r="D550">
        <v>0.01</v>
      </c>
      <c r="E550">
        <v>0</v>
      </c>
    </row>
    <row r="551" spans="1:5" ht="15" thickBot="1" x14ac:dyDescent="0.35">
      <c r="A551" t="s">
        <v>105</v>
      </c>
      <c r="B551" s="3" t="s">
        <v>161</v>
      </c>
      <c r="C551" t="s">
        <v>12</v>
      </c>
      <c r="D551">
        <v>37.36</v>
      </c>
      <c r="E551">
        <v>7.1199999999999992</v>
      </c>
    </row>
    <row r="552" spans="1:5" ht="15" thickBot="1" x14ac:dyDescent="0.35">
      <c r="A552" t="s">
        <v>34</v>
      </c>
      <c r="B552" s="3" t="s">
        <v>159</v>
      </c>
      <c r="C552" t="s">
        <v>7</v>
      </c>
      <c r="D552">
        <v>25.82</v>
      </c>
      <c r="E552">
        <v>796.75</v>
      </c>
    </row>
    <row r="553" spans="1:5" ht="15" thickBot="1" x14ac:dyDescent="0.35">
      <c r="A553" t="s">
        <v>34</v>
      </c>
      <c r="B553" s="3" t="s">
        <v>159</v>
      </c>
      <c r="C553" t="s">
        <v>10</v>
      </c>
      <c r="D553">
        <v>14.5</v>
      </c>
      <c r="E553">
        <v>13.32</v>
      </c>
    </row>
    <row r="554" spans="1:5" ht="15" thickBot="1" x14ac:dyDescent="0.35">
      <c r="A554" t="s">
        <v>34</v>
      </c>
      <c r="B554" s="3" t="s">
        <v>159</v>
      </c>
      <c r="C554" t="s">
        <v>9</v>
      </c>
      <c r="D554">
        <v>42.44</v>
      </c>
      <c r="E554">
        <v>67.760000000000005</v>
      </c>
    </row>
    <row r="555" spans="1:5" ht="15" thickBot="1" x14ac:dyDescent="0.35">
      <c r="A555" t="s">
        <v>34</v>
      </c>
      <c r="B555" s="3" t="s">
        <v>159</v>
      </c>
      <c r="C555" t="s">
        <v>8</v>
      </c>
      <c r="D555">
        <v>2.2200000000000002</v>
      </c>
      <c r="E555">
        <v>77.740000000000009</v>
      </c>
    </row>
    <row r="556" spans="1:5" ht="15" thickBot="1" x14ac:dyDescent="0.35">
      <c r="A556" t="s">
        <v>34</v>
      </c>
      <c r="B556" s="3" t="s">
        <v>159</v>
      </c>
      <c r="C556" t="s">
        <v>11</v>
      </c>
      <c r="D556">
        <v>105.85</v>
      </c>
      <c r="E556">
        <v>150.76999999999998</v>
      </c>
    </row>
    <row r="557" spans="1:5" ht="15" thickBot="1" x14ac:dyDescent="0.35">
      <c r="A557" t="s">
        <v>34</v>
      </c>
      <c r="B557" s="3" t="s">
        <v>159</v>
      </c>
      <c r="C557" t="s">
        <v>15</v>
      </c>
      <c r="D557">
        <v>13.81</v>
      </c>
      <c r="E557">
        <v>24.439999999999998</v>
      </c>
    </row>
    <row r="558" spans="1:5" ht="15" thickBot="1" x14ac:dyDescent="0.35">
      <c r="A558" t="s">
        <v>34</v>
      </c>
      <c r="B558" s="3" t="s">
        <v>159</v>
      </c>
      <c r="C558" t="s">
        <v>5</v>
      </c>
      <c r="D558">
        <v>67.11</v>
      </c>
      <c r="E558">
        <v>237.54</v>
      </c>
    </row>
    <row r="559" spans="1:5" ht="15" thickBot="1" x14ac:dyDescent="0.35">
      <c r="A559" t="s">
        <v>34</v>
      </c>
      <c r="B559" s="3" t="s">
        <v>159</v>
      </c>
      <c r="C559" t="s">
        <v>6</v>
      </c>
      <c r="D559">
        <v>54.86</v>
      </c>
      <c r="E559">
        <v>58.93</v>
      </c>
    </row>
    <row r="560" spans="1:5" ht="15" thickBot="1" x14ac:dyDescent="0.35">
      <c r="A560" t="s">
        <v>34</v>
      </c>
      <c r="B560" s="3" t="s">
        <v>159</v>
      </c>
      <c r="C560" t="s">
        <v>13</v>
      </c>
      <c r="D560">
        <v>43.48</v>
      </c>
      <c r="E560">
        <v>55.64</v>
      </c>
    </row>
    <row r="561" spans="1:5" ht="15" thickBot="1" x14ac:dyDescent="0.35">
      <c r="A561" t="s">
        <v>34</v>
      </c>
      <c r="B561" s="3" t="s">
        <v>159</v>
      </c>
      <c r="C561" t="s">
        <v>14</v>
      </c>
      <c r="D561">
        <v>2.79</v>
      </c>
      <c r="E561">
        <v>1.26</v>
      </c>
    </row>
    <row r="562" spans="1:5" ht="15" thickBot="1" x14ac:dyDescent="0.35">
      <c r="A562" t="s">
        <v>34</v>
      </c>
      <c r="B562" s="3" t="s">
        <v>159</v>
      </c>
      <c r="C562" t="s">
        <v>12</v>
      </c>
      <c r="D562">
        <v>53.14</v>
      </c>
      <c r="E562">
        <v>10.129999999999999</v>
      </c>
    </row>
    <row r="563" spans="1:5" ht="15" thickBot="1" x14ac:dyDescent="0.35">
      <c r="A563" t="s">
        <v>88</v>
      </c>
      <c r="B563" s="3" t="s">
        <v>156</v>
      </c>
      <c r="C563" t="s">
        <v>7</v>
      </c>
      <c r="D563">
        <v>4.96</v>
      </c>
      <c r="E563">
        <v>153.06</v>
      </c>
    </row>
    <row r="564" spans="1:5" ht="15" thickBot="1" x14ac:dyDescent="0.35">
      <c r="A564" t="s">
        <v>88</v>
      </c>
      <c r="B564" s="3" t="s">
        <v>156</v>
      </c>
      <c r="C564" t="s">
        <v>10</v>
      </c>
      <c r="D564">
        <v>12.450000000000001</v>
      </c>
      <c r="E564">
        <v>11.44</v>
      </c>
    </row>
    <row r="565" spans="1:5" ht="15" thickBot="1" x14ac:dyDescent="0.35">
      <c r="A565" t="s">
        <v>88</v>
      </c>
      <c r="B565" s="3" t="s">
        <v>156</v>
      </c>
      <c r="C565" t="s">
        <v>9</v>
      </c>
      <c r="D565">
        <v>4.9300000000000006</v>
      </c>
      <c r="E565">
        <v>7.87</v>
      </c>
    </row>
    <row r="566" spans="1:5" ht="15" thickBot="1" x14ac:dyDescent="0.35">
      <c r="A566" t="s">
        <v>88</v>
      </c>
      <c r="B566" s="3" t="s">
        <v>156</v>
      </c>
      <c r="C566" t="s">
        <v>8</v>
      </c>
      <c r="D566">
        <v>0.11</v>
      </c>
      <c r="E566">
        <v>3.8499999999999996</v>
      </c>
    </row>
    <row r="567" spans="1:5" ht="15" thickBot="1" x14ac:dyDescent="0.35">
      <c r="A567" t="s">
        <v>88</v>
      </c>
      <c r="B567" s="3" t="s">
        <v>156</v>
      </c>
      <c r="C567" t="s">
        <v>11</v>
      </c>
      <c r="D567">
        <v>159.05000000000001</v>
      </c>
      <c r="E567">
        <v>226.55</v>
      </c>
    </row>
    <row r="568" spans="1:5" ht="15" thickBot="1" x14ac:dyDescent="0.35">
      <c r="A568" t="s">
        <v>88</v>
      </c>
      <c r="B568" s="3" t="s">
        <v>156</v>
      </c>
      <c r="C568" t="s">
        <v>15</v>
      </c>
      <c r="D568">
        <v>0.64</v>
      </c>
      <c r="E568">
        <v>1.1300000000000001</v>
      </c>
    </row>
    <row r="569" spans="1:5" ht="15" thickBot="1" x14ac:dyDescent="0.35">
      <c r="A569" t="s">
        <v>88</v>
      </c>
      <c r="B569" s="3" t="s">
        <v>156</v>
      </c>
      <c r="C569" t="s">
        <v>5</v>
      </c>
      <c r="D569">
        <v>34.93</v>
      </c>
      <c r="E569">
        <v>123.63</v>
      </c>
    </row>
    <row r="570" spans="1:5" ht="15" thickBot="1" x14ac:dyDescent="0.35">
      <c r="A570" t="s">
        <v>88</v>
      </c>
      <c r="B570" s="3" t="s">
        <v>156</v>
      </c>
      <c r="C570" t="s">
        <v>6</v>
      </c>
      <c r="D570">
        <v>23.779999999999998</v>
      </c>
      <c r="E570">
        <v>25.54</v>
      </c>
    </row>
    <row r="571" spans="1:5" ht="15" thickBot="1" x14ac:dyDescent="0.35">
      <c r="A571" t="s">
        <v>88</v>
      </c>
      <c r="B571" s="3" t="s">
        <v>156</v>
      </c>
      <c r="C571" t="s">
        <v>13</v>
      </c>
      <c r="D571">
        <v>2.15</v>
      </c>
      <c r="E571">
        <v>2.75</v>
      </c>
    </row>
    <row r="572" spans="1:5" ht="15" thickBot="1" x14ac:dyDescent="0.35">
      <c r="A572" t="s">
        <v>88</v>
      </c>
      <c r="B572" s="3" t="s">
        <v>156</v>
      </c>
      <c r="C572" t="s">
        <v>14</v>
      </c>
      <c r="D572">
        <v>0.01</v>
      </c>
      <c r="E572">
        <v>0</v>
      </c>
    </row>
    <row r="573" spans="1:5" ht="15" thickBot="1" x14ac:dyDescent="0.35">
      <c r="A573" t="s">
        <v>88</v>
      </c>
      <c r="B573" s="3" t="s">
        <v>156</v>
      </c>
      <c r="C573" t="s">
        <v>12</v>
      </c>
      <c r="D573">
        <v>109.98</v>
      </c>
      <c r="E573">
        <v>20.97</v>
      </c>
    </row>
    <row r="574" spans="1:5" ht="15" thickBot="1" x14ac:dyDescent="0.35">
      <c r="A574" t="s">
        <v>18</v>
      </c>
      <c r="B574" s="3" t="s">
        <v>156</v>
      </c>
      <c r="C574" t="s">
        <v>7</v>
      </c>
      <c r="D574">
        <v>13.360000000000001</v>
      </c>
      <c r="E574">
        <v>412.26</v>
      </c>
    </row>
    <row r="575" spans="1:5" ht="15" thickBot="1" x14ac:dyDescent="0.35">
      <c r="A575" t="s">
        <v>18</v>
      </c>
      <c r="B575" s="3" t="s">
        <v>156</v>
      </c>
      <c r="C575" t="s">
        <v>10</v>
      </c>
      <c r="D575">
        <v>8.2399999999999984</v>
      </c>
      <c r="E575">
        <v>7.57</v>
      </c>
    </row>
    <row r="576" spans="1:5" ht="15" thickBot="1" x14ac:dyDescent="0.35">
      <c r="A576" t="s">
        <v>18</v>
      </c>
      <c r="B576" s="3" t="s">
        <v>156</v>
      </c>
      <c r="C576" t="s">
        <v>9</v>
      </c>
      <c r="D576">
        <v>74.410000000000011</v>
      </c>
      <c r="E576">
        <v>118.81</v>
      </c>
    </row>
    <row r="577" spans="1:5" ht="15" thickBot="1" x14ac:dyDescent="0.35">
      <c r="A577" t="s">
        <v>18</v>
      </c>
      <c r="B577" s="3" t="s">
        <v>156</v>
      </c>
      <c r="C577" t="s">
        <v>8</v>
      </c>
      <c r="D577">
        <v>21.12</v>
      </c>
      <c r="E577">
        <v>739.62</v>
      </c>
    </row>
    <row r="578" spans="1:5" ht="15" thickBot="1" x14ac:dyDescent="0.35">
      <c r="A578" t="s">
        <v>18</v>
      </c>
      <c r="B578" s="3" t="s">
        <v>156</v>
      </c>
      <c r="C578" t="s">
        <v>11</v>
      </c>
      <c r="D578">
        <v>225.82000000000002</v>
      </c>
      <c r="E578">
        <v>321.66000000000003</v>
      </c>
    </row>
    <row r="579" spans="1:5" ht="15" thickBot="1" x14ac:dyDescent="0.35">
      <c r="A579" t="s">
        <v>18</v>
      </c>
      <c r="B579" s="3" t="s">
        <v>156</v>
      </c>
      <c r="C579" t="s">
        <v>15</v>
      </c>
      <c r="D579">
        <v>3.88</v>
      </c>
      <c r="E579">
        <v>6.87</v>
      </c>
    </row>
    <row r="580" spans="1:5" ht="15" thickBot="1" x14ac:dyDescent="0.35">
      <c r="A580" t="s">
        <v>18</v>
      </c>
      <c r="B580" s="3" t="s">
        <v>156</v>
      </c>
      <c r="C580" t="s">
        <v>5</v>
      </c>
      <c r="D580">
        <v>21.69</v>
      </c>
      <c r="E580">
        <v>76.77</v>
      </c>
    </row>
    <row r="581" spans="1:5" ht="15" thickBot="1" x14ac:dyDescent="0.35">
      <c r="A581" t="s">
        <v>18</v>
      </c>
      <c r="B581" s="3" t="s">
        <v>156</v>
      </c>
      <c r="C581" t="s">
        <v>6</v>
      </c>
      <c r="D581">
        <v>26.87</v>
      </c>
      <c r="E581">
        <v>28.86</v>
      </c>
    </row>
    <row r="582" spans="1:5" ht="15" thickBot="1" x14ac:dyDescent="0.35">
      <c r="A582" t="s">
        <v>18</v>
      </c>
      <c r="B582" s="3" t="s">
        <v>156</v>
      </c>
      <c r="C582" t="s">
        <v>13</v>
      </c>
      <c r="D582">
        <v>3.8899999999999997</v>
      </c>
      <c r="E582">
        <v>4.9800000000000004</v>
      </c>
    </row>
    <row r="583" spans="1:5" ht="15" thickBot="1" x14ac:dyDescent="0.35">
      <c r="A583" t="s">
        <v>18</v>
      </c>
      <c r="B583" s="3" t="s">
        <v>156</v>
      </c>
      <c r="C583" t="s">
        <v>14</v>
      </c>
      <c r="D583">
        <v>0.11</v>
      </c>
      <c r="E583">
        <v>0.05</v>
      </c>
    </row>
    <row r="584" spans="1:5" ht="15" thickBot="1" x14ac:dyDescent="0.35">
      <c r="A584" t="s">
        <v>18</v>
      </c>
      <c r="B584" s="3" t="s">
        <v>156</v>
      </c>
      <c r="C584" t="s">
        <v>12</v>
      </c>
      <c r="D584">
        <v>72.92</v>
      </c>
      <c r="E584">
        <v>13.91</v>
      </c>
    </row>
    <row r="585" spans="1:5" ht="15" thickBot="1" x14ac:dyDescent="0.35">
      <c r="A585" t="s">
        <v>136</v>
      </c>
      <c r="B585" s="3" t="s">
        <v>159</v>
      </c>
      <c r="C585" t="s">
        <v>7</v>
      </c>
      <c r="D585">
        <v>0.81</v>
      </c>
      <c r="E585">
        <v>24.99</v>
      </c>
    </row>
    <row r="586" spans="1:5" ht="15" thickBot="1" x14ac:dyDescent="0.35">
      <c r="A586" t="s">
        <v>136</v>
      </c>
      <c r="B586" s="3" t="s">
        <v>159</v>
      </c>
      <c r="C586" t="s">
        <v>10</v>
      </c>
      <c r="D586">
        <v>2.58</v>
      </c>
      <c r="E586">
        <v>2.3699999999999997</v>
      </c>
    </row>
    <row r="587" spans="1:5" ht="15" thickBot="1" x14ac:dyDescent="0.35">
      <c r="A587" t="s">
        <v>136</v>
      </c>
      <c r="B587" s="3" t="s">
        <v>159</v>
      </c>
      <c r="C587" t="s">
        <v>9</v>
      </c>
      <c r="D587">
        <v>4.71</v>
      </c>
      <c r="E587">
        <v>7.52</v>
      </c>
    </row>
    <row r="588" spans="1:5" ht="15" thickBot="1" x14ac:dyDescent="0.35">
      <c r="A588" t="s">
        <v>136</v>
      </c>
      <c r="B588" s="3" t="s">
        <v>159</v>
      </c>
      <c r="C588" t="s">
        <v>8</v>
      </c>
      <c r="D588">
        <v>0.57999999999999996</v>
      </c>
      <c r="E588">
        <v>20.310000000000002</v>
      </c>
    </row>
    <row r="589" spans="1:5" ht="15" thickBot="1" x14ac:dyDescent="0.35">
      <c r="A589" t="s">
        <v>136</v>
      </c>
      <c r="B589" s="3" t="s">
        <v>159</v>
      </c>
      <c r="C589" t="s">
        <v>11</v>
      </c>
      <c r="D589">
        <v>84.5</v>
      </c>
      <c r="E589">
        <v>120.36</v>
      </c>
    </row>
    <row r="590" spans="1:5" ht="15" thickBot="1" x14ac:dyDescent="0.35">
      <c r="A590" t="s">
        <v>136</v>
      </c>
      <c r="B590" s="3" t="s">
        <v>159</v>
      </c>
      <c r="C590" t="s">
        <v>15</v>
      </c>
      <c r="D590">
        <v>1.92</v>
      </c>
      <c r="E590">
        <v>3.4</v>
      </c>
    </row>
    <row r="591" spans="1:5" ht="15" thickBot="1" x14ac:dyDescent="0.35">
      <c r="A591" t="s">
        <v>136</v>
      </c>
      <c r="B591" s="3" t="s">
        <v>159</v>
      </c>
      <c r="C591" t="s">
        <v>5</v>
      </c>
      <c r="D591">
        <v>0.28000000000000003</v>
      </c>
      <c r="E591">
        <v>0.99</v>
      </c>
    </row>
    <row r="592" spans="1:5" ht="15" thickBot="1" x14ac:dyDescent="0.35">
      <c r="A592" t="s">
        <v>136</v>
      </c>
      <c r="B592" s="3" t="s">
        <v>159</v>
      </c>
      <c r="C592" t="s">
        <v>6</v>
      </c>
      <c r="D592">
        <v>1.8800000000000001</v>
      </c>
      <c r="E592">
        <v>2.02</v>
      </c>
    </row>
    <row r="593" spans="1:5" ht="15" thickBot="1" x14ac:dyDescent="0.35">
      <c r="A593" t="s">
        <v>136</v>
      </c>
      <c r="B593" s="3" t="s">
        <v>159</v>
      </c>
      <c r="C593" t="s">
        <v>13</v>
      </c>
      <c r="D593">
        <v>69.490000000000009</v>
      </c>
      <c r="E593">
        <v>88.93</v>
      </c>
    </row>
    <row r="594" spans="1:5" ht="15" thickBot="1" x14ac:dyDescent="0.35">
      <c r="A594" t="s">
        <v>136</v>
      </c>
      <c r="B594" s="3" t="s">
        <v>159</v>
      </c>
      <c r="C594" t="s">
        <v>14</v>
      </c>
      <c r="D594">
        <v>0.39</v>
      </c>
      <c r="E594">
        <v>0.18</v>
      </c>
    </row>
    <row r="595" spans="1:5" ht="15" thickBot="1" x14ac:dyDescent="0.35">
      <c r="A595" t="s">
        <v>136</v>
      </c>
      <c r="B595" s="3" t="s">
        <v>159</v>
      </c>
      <c r="C595" t="s">
        <v>12</v>
      </c>
      <c r="D595">
        <v>60.56</v>
      </c>
      <c r="E595">
        <v>11.55</v>
      </c>
    </row>
    <row r="596" spans="1:5" ht="15" thickBot="1" x14ac:dyDescent="0.35">
      <c r="A596" t="s">
        <v>142</v>
      </c>
      <c r="B596" s="3" t="s">
        <v>159</v>
      </c>
      <c r="C596" t="s">
        <v>7</v>
      </c>
      <c r="D596">
        <v>2.59</v>
      </c>
      <c r="E596">
        <v>79.92</v>
      </c>
    </row>
    <row r="597" spans="1:5" ht="15" thickBot="1" x14ac:dyDescent="0.35">
      <c r="A597" t="s">
        <v>142</v>
      </c>
      <c r="B597" s="3" t="s">
        <v>159</v>
      </c>
      <c r="C597" t="s">
        <v>10</v>
      </c>
      <c r="D597">
        <v>4.88</v>
      </c>
      <c r="E597">
        <v>4.4800000000000004</v>
      </c>
    </row>
    <row r="598" spans="1:5" ht="15" thickBot="1" x14ac:dyDescent="0.35">
      <c r="A598" t="s">
        <v>142</v>
      </c>
      <c r="B598" s="3" t="s">
        <v>159</v>
      </c>
      <c r="C598" t="s">
        <v>9</v>
      </c>
      <c r="D598">
        <v>25.650000000000002</v>
      </c>
      <c r="E598">
        <v>40.949999999999996</v>
      </c>
    </row>
    <row r="599" spans="1:5" ht="15" thickBot="1" x14ac:dyDescent="0.35">
      <c r="A599" t="s">
        <v>142</v>
      </c>
      <c r="B599" s="3" t="s">
        <v>159</v>
      </c>
      <c r="C599" t="s">
        <v>8</v>
      </c>
      <c r="D599">
        <v>0.46</v>
      </c>
      <c r="E599">
        <v>16.110000000000003</v>
      </c>
    </row>
    <row r="600" spans="1:5" ht="15" thickBot="1" x14ac:dyDescent="0.35">
      <c r="A600" t="s">
        <v>142</v>
      </c>
      <c r="B600" s="3" t="s">
        <v>159</v>
      </c>
      <c r="C600" t="s">
        <v>11</v>
      </c>
      <c r="D600">
        <v>14.82</v>
      </c>
      <c r="E600">
        <v>21.110000000000003</v>
      </c>
    </row>
    <row r="601" spans="1:5" ht="15" thickBot="1" x14ac:dyDescent="0.35">
      <c r="A601" t="s">
        <v>142</v>
      </c>
      <c r="B601" s="3" t="s">
        <v>159</v>
      </c>
      <c r="C601" t="s">
        <v>15</v>
      </c>
      <c r="D601">
        <v>4.92</v>
      </c>
      <c r="E601">
        <v>8.7099999999999991</v>
      </c>
    </row>
    <row r="602" spans="1:5" ht="15" thickBot="1" x14ac:dyDescent="0.35">
      <c r="A602" t="s">
        <v>142</v>
      </c>
      <c r="B602" s="3" t="s">
        <v>159</v>
      </c>
      <c r="C602" t="s">
        <v>5</v>
      </c>
      <c r="D602">
        <v>2.98</v>
      </c>
      <c r="E602">
        <v>10.55</v>
      </c>
    </row>
    <row r="603" spans="1:5" ht="15" thickBot="1" x14ac:dyDescent="0.35">
      <c r="A603" t="s">
        <v>142</v>
      </c>
      <c r="B603" s="3" t="s">
        <v>159</v>
      </c>
      <c r="C603" t="s">
        <v>6</v>
      </c>
      <c r="D603">
        <v>7.5</v>
      </c>
      <c r="E603">
        <v>8.06</v>
      </c>
    </row>
    <row r="604" spans="1:5" ht="15" thickBot="1" x14ac:dyDescent="0.35">
      <c r="A604" t="s">
        <v>142</v>
      </c>
      <c r="B604" s="3" t="s">
        <v>159</v>
      </c>
      <c r="C604" t="s">
        <v>13</v>
      </c>
      <c r="D604">
        <v>134.62</v>
      </c>
      <c r="E604">
        <v>172.26999999999998</v>
      </c>
    </row>
    <row r="605" spans="1:5" ht="15" thickBot="1" x14ac:dyDescent="0.35">
      <c r="A605" t="s">
        <v>142</v>
      </c>
      <c r="B605" s="3" t="s">
        <v>159</v>
      </c>
      <c r="C605" t="s">
        <v>14</v>
      </c>
      <c r="D605">
        <v>1.1200000000000001</v>
      </c>
      <c r="E605">
        <v>0.5</v>
      </c>
    </row>
    <row r="606" spans="1:5" ht="15" thickBot="1" x14ac:dyDescent="0.35">
      <c r="A606" t="s">
        <v>142</v>
      </c>
      <c r="B606" s="3" t="s">
        <v>159</v>
      </c>
      <c r="C606" t="s">
        <v>12</v>
      </c>
      <c r="D606">
        <v>25.45</v>
      </c>
      <c r="E606">
        <v>4.8499999999999996</v>
      </c>
    </row>
    <row r="607" spans="1:5" ht="15" thickBot="1" x14ac:dyDescent="0.35">
      <c r="A607" t="s">
        <v>116</v>
      </c>
      <c r="B607" s="3" t="s">
        <v>159</v>
      </c>
      <c r="C607" t="s">
        <v>7</v>
      </c>
      <c r="D607">
        <v>3.58</v>
      </c>
      <c r="E607">
        <v>110.47</v>
      </c>
    </row>
    <row r="608" spans="1:5" ht="15" thickBot="1" x14ac:dyDescent="0.35">
      <c r="A608" t="s">
        <v>116</v>
      </c>
      <c r="B608" s="3" t="s">
        <v>159</v>
      </c>
      <c r="C608" t="s">
        <v>10</v>
      </c>
      <c r="D608">
        <v>7.7</v>
      </c>
      <c r="E608">
        <v>7.07</v>
      </c>
    </row>
    <row r="609" spans="1:5" ht="15" thickBot="1" x14ac:dyDescent="0.35">
      <c r="A609" t="s">
        <v>116</v>
      </c>
      <c r="B609" s="3" t="s">
        <v>159</v>
      </c>
      <c r="C609" t="s">
        <v>9</v>
      </c>
      <c r="D609">
        <v>9.8000000000000007</v>
      </c>
      <c r="E609">
        <v>15.65</v>
      </c>
    </row>
    <row r="610" spans="1:5" ht="15" thickBot="1" x14ac:dyDescent="0.35">
      <c r="A610" t="s">
        <v>116</v>
      </c>
      <c r="B610" s="3" t="s">
        <v>159</v>
      </c>
      <c r="C610" t="s">
        <v>8</v>
      </c>
      <c r="D610">
        <v>3.69</v>
      </c>
      <c r="E610">
        <v>129.22</v>
      </c>
    </row>
    <row r="611" spans="1:5" ht="15" thickBot="1" x14ac:dyDescent="0.35">
      <c r="A611" t="s">
        <v>116</v>
      </c>
      <c r="B611" s="3" t="s">
        <v>159</v>
      </c>
      <c r="C611" t="s">
        <v>11</v>
      </c>
      <c r="D611">
        <v>46.690000000000005</v>
      </c>
      <c r="E611">
        <v>66.510000000000005</v>
      </c>
    </row>
    <row r="612" spans="1:5" ht="15" thickBot="1" x14ac:dyDescent="0.35">
      <c r="A612" t="s">
        <v>116</v>
      </c>
      <c r="B612" s="3" t="s">
        <v>159</v>
      </c>
      <c r="C612" t="s">
        <v>15</v>
      </c>
      <c r="D612">
        <v>12.16</v>
      </c>
      <c r="E612">
        <v>21.52</v>
      </c>
    </row>
    <row r="613" spans="1:5" ht="15" thickBot="1" x14ac:dyDescent="0.35">
      <c r="A613" t="s">
        <v>116</v>
      </c>
      <c r="B613" s="3" t="s">
        <v>159</v>
      </c>
      <c r="C613" t="s">
        <v>5</v>
      </c>
      <c r="D613">
        <v>0</v>
      </c>
      <c r="E613">
        <v>0</v>
      </c>
    </row>
    <row r="614" spans="1:5" ht="15" thickBot="1" x14ac:dyDescent="0.35">
      <c r="A614" t="s">
        <v>116</v>
      </c>
      <c r="B614" s="3" t="s">
        <v>159</v>
      </c>
      <c r="C614" t="s">
        <v>6</v>
      </c>
      <c r="D614">
        <v>25.38</v>
      </c>
      <c r="E614">
        <v>27.259999999999998</v>
      </c>
    </row>
    <row r="615" spans="1:5" ht="15" thickBot="1" x14ac:dyDescent="0.35">
      <c r="A615" t="s">
        <v>116</v>
      </c>
      <c r="B615" s="3" t="s">
        <v>159</v>
      </c>
      <c r="C615" t="s">
        <v>13</v>
      </c>
      <c r="D615">
        <v>29.95</v>
      </c>
      <c r="E615">
        <v>38.33</v>
      </c>
    </row>
    <row r="616" spans="1:5" ht="15" thickBot="1" x14ac:dyDescent="0.35">
      <c r="A616" t="s">
        <v>116</v>
      </c>
      <c r="B616" s="3" t="s">
        <v>159</v>
      </c>
      <c r="C616" t="s">
        <v>14</v>
      </c>
      <c r="D616">
        <v>0</v>
      </c>
      <c r="E616">
        <v>0</v>
      </c>
    </row>
    <row r="617" spans="1:5" ht="15" thickBot="1" x14ac:dyDescent="0.35">
      <c r="A617" t="s">
        <v>116</v>
      </c>
      <c r="B617" s="3" t="s">
        <v>159</v>
      </c>
      <c r="C617" t="s">
        <v>12</v>
      </c>
      <c r="D617">
        <v>153.31</v>
      </c>
      <c r="E617">
        <v>29.24</v>
      </c>
    </row>
    <row r="618" spans="1:5" ht="15" thickBot="1" x14ac:dyDescent="0.35">
      <c r="A618" t="s">
        <v>29</v>
      </c>
      <c r="B618" s="3" t="s">
        <v>156</v>
      </c>
      <c r="C618" t="s">
        <v>7</v>
      </c>
      <c r="D618">
        <v>22.35</v>
      </c>
      <c r="E618">
        <v>689.67000000000007</v>
      </c>
    </row>
    <row r="619" spans="1:5" ht="15" thickBot="1" x14ac:dyDescent="0.35">
      <c r="A619" t="s">
        <v>29</v>
      </c>
      <c r="B619" s="3" t="s">
        <v>156</v>
      </c>
      <c r="C619" t="s">
        <v>10</v>
      </c>
      <c r="D619">
        <v>8.9600000000000009</v>
      </c>
      <c r="E619">
        <v>8.2299999999999986</v>
      </c>
    </row>
    <row r="620" spans="1:5" ht="15" thickBot="1" x14ac:dyDescent="0.35">
      <c r="A620" t="s">
        <v>29</v>
      </c>
      <c r="B620" s="3" t="s">
        <v>156</v>
      </c>
      <c r="C620" t="s">
        <v>9</v>
      </c>
      <c r="D620">
        <v>17.39</v>
      </c>
      <c r="E620">
        <v>27.77</v>
      </c>
    </row>
    <row r="621" spans="1:5" ht="15" thickBot="1" x14ac:dyDescent="0.35">
      <c r="A621" t="s">
        <v>29</v>
      </c>
      <c r="B621" s="3" t="s">
        <v>156</v>
      </c>
      <c r="C621" t="s">
        <v>8</v>
      </c>
      <c r="D621">
        <v>4.0999999999999996</v>
      </c>
      <c r="E621">
        <v>143.58000000000001</v>
      </c>
    </row>
    <row r="622" spans="1:5" ht="15" thickBot="1" x14ac:dyDescent="0.35">
      <c r="A622" t="s">
        <v>29</v>
      </c>
      <c r="B622" s="3" t="s">
        <v>156</v>
      </c>
      <c r="C622" t="s">
        <v>11</v>
      </c>
      <c r="D622">
        <v>291.86</v>
      </c>
      <c r="E622">
        <v>415.72999999999996</v>
      </c>
    </row>
    <row r="623" spans="1:5" ht="15" thickBot="1" x14ac:dyDescent="0.35">
      <c r="A623" t="s">
        <v>29</v>
      </c>
      <c r="B623" s="3" t="s">
        <v>156</v>
      </c>
      <c r="C623" t="s">
        <v>15</v>
      </c>
      <c r="D623">
        <v>4.0999999999999996</v>
      </c>
      <c r="E623">
        <v>7.26</v>
      </c>
    </row>
    <row r="624" spans="1:5" ht="15" thickBot="1" x14ac:dyDescent="0.35">
      <c r="A624" t="s">
        <v>29</v>
      </c>
      <c r="B624" s="3" t="s">
        <v>156</v>
      </c>
      <c r="C624" t="s">
        <v>5</v>
      </c>
      <c r="D624">
        <v>32.4</v>
      </c>
      <c r="E624">
        <v>114.67999999999999</v>
      </c>
    </row>
    <row r="625" spans="1:5" ht="15" thickBot="1" x14ac:dyDescent="0.35">
      <c r="A625" t="s">
        <v>29</v>
      </c>
      <c r="B625" s="3" t="s">
        <v>156</v>
      </c>
      <c r="C625" t="s">
        <v>6</v>
      </c>
      <c r="D625">
        <v>26.259999999999998</v>
      </c>
      <c r="E625">
        <v>28.21</v>
      </c>
    </row>
    <row r="626" spans="1:5" ht="15" thickBot="1" x14ac:dyDescent="0.35">
      <c r="A626" t="s">
        <v>29</v>
      </c>
      <c r="B626" s="3" t="s">
        <v>156</v>
      </c>
      <c r="C626" t="s">
        <v>13</v>
      </c>
      <c r="D626">
        <v>3</v>
      </c>
      <c r="E626">
        <v>3.84</v>
      </c>
    </row>
    <row r="627" spans="1:5" ht="15" thickBot="1" x14ac:dyDescent="0.35">
      <c r="A627" t="s">
        <v>29</v>
      </c>
      <c r="B627" s="3" t="s">
        <v>156</v>
      </c>
      <c r="C627" t="s">
        <v>14</v>
      </c>
      <c r="D627">
        <v>0.25</v>
      </c>
      <c r="E627">
        <v>0.11</v>
      </c>
    </row>
    <row r="628" spans="1:5" ht="15" thickBot="1" x14ac:dyDescent="0.35">
      <c r="A628" t="s">
        <v>29</v>
      </c>
      <c r="B628" s="3" t="s">
        <v>156</v>
      </c>
      <c r="C628" t="s">
        <v>12</v>
      </c>
      <c r="D628">
        <v>107.98</v>
      </c>
      <c r="E628">
        <v>20.59</v>
      </c>
    </row>
    <row r="629" spans="1:5" ht="15" thickBot="1" x14ac:dyDescent="0.35">
      <c r="A629" t="s">
        <v>36</v>
      </c>
      <c r="B629" s="3" t="s">
        <v>159</v>
      </c>
      <c r="C629" t="s">
        <v>7</v>
      </c>
      <c r="D629">
        <v>28.779999999999998</v>
      </c>
      <c r="E629">
        <v>888.09</v>
      </c>
    </row>
    <row r="630" spans="1:5" ht="15" thickBot="1" x14ac:dyDescent="0.35">
      <c r="A630" t="s">
        <v>36</v>
      </c>
      <c r="B630" s="3" t="s">
        <v>159</v>
      </c>
      <c r="C630" t="s">
        <v>10</v>
      </c>
      <c r="D630">
        <v>11.350000000000001</v>
      </c>
      <c r="E630">
        <v>10.43</v>
      </c>
    </row>
    <row r="631" spans="1:5" ht="15" thickBot="1" x14ac:dyDescent="0.35">
      <c r="A631" t="s">
        <v>36</v>
      </c>
      <c r="B631" s="3" t="s">
        <v>159</v>
      </c>
      <c r="C631" t="s">
        <v>9</v>
      </c>
      <c r="D631">
        <v>22.18</v>
      </c>
      <c r="E631">
        <v>35.409999999999997</v>
      </c>
    </row>
    <row r="632" spans="1:5" ht="15" thickBot="1" x14ac:dyDescent="0.35">
      <c r="A632" t="s">
        <v>36</v>
      </c>
      <c r="B632" s="3" t="s">
        <v>159</v>
      </c>
      <c r="C632" t="s">
        <v>8</v>
      </c>
      <c r="D632">
        <v>1.87</v>
      </c>
      <c r="E632">
        <v>65.490000000000009</v>
      </c>
    </row>
    <row r="633" spans="1:5" ht="15" thickBot="1" x14ac:dyDescent="0.35">
      <c r="A633" t="s">
        <v>36</v>
      </c>
      <c r="B633" s="3" t="s">
        <v>159</v>
      </c>
      <c r="C633" t="s">
        <v>11</v>
      </c>
      <c r="D633">
        <v>193.6</v>
      </c>
      <c r="E633">
        <v>275.76</v>
      </c>
    </row>
    <row r="634" spans="1:5" ht="15" thickBot="1" x14ac:dyDescent="0.35">
      <c r="A634" t="s">
        <v>36</v>
      </c>
      <c r="B634" s="3" t="s">
        <v>159</v>
      </c>
      <c r="C634" t="s">
        <v>15</v>
      </c>
      <c r="D634">
        <v>7.71</v>
      </c>
      <c r="E634">
        <v>13.65</v>
      </c>
    </row>
    <row r="635" spans="1:5" ht="15" thickBot="1" x14ac:dyDescent="0.35">
      <c r="A635" t="s">
        <v>36</v>
      </c>
      <c r="B635" s="3" t="s">
        <v>159</v>
      </c>
      <c r="C635" t="s">
        <v>5</v>
      </c>
      <c r="D635">
        <v>1.99</v>
      </c>
      <c r="E635">
        <v>7.04</v>
      </c>
    </row>
    <row r="636" spans="1:5" ht="15" thickBot="1" x14ac:dyDescent="0.35">
      <c r="A636" t="s">
        <v>36</v>
      </c>
      <c r="B636" s="3" t="s">
        <v>159</v>
      </c>
      <c r="C636" t="s">
        <v>6</v>
      </c>
      <c r="D636">
        <v>62.5</v>
      </c>
      <c r="E636">
        <v>67.14</v>
      </c>
    </row>
    <row r="637" spans="1:5" ht="15" thickBot="1" x14ac:dyDescent="0.35">
      <c r="A637" t="s">
        <v>36</v>
      </c>
      <c r="B637" s="3" t="s">
        <v>159</v>
      </c>
      <c r="C637" t="s">
        <v>13</v>
      </c>
      <c r="D637">
        <v>16.810000000000002</v>
      </c>
      <c r="E637">
        <v>21.51</v>
      </c>
    </row>
    <row r="638" spans="1:5" ht="15" thickBot="1" x14ac:dyDescent="0.35">
      <c r="A638" t="s">
        <v>36</v>
      </c>
      <c r="B638" s="3" t="s">
        <v>159</v>
      </c>
      <c r="C638" t="s">
        <v>14</v>
      </c>
      <c r="D638">
        <v>0.1</v>
      </c>
      <c r="E638">
        <v>0.05</v>
      </c>
    </row>
    <row r="639" spans="1:5" ht="15" thickBot="1" x14ac:dyDescent="0.35">
      <c r="A639" t="s">
        <v>36</v>
      </c>
      <c r="B639" s="3" t="s">
        <v>159</v>
      </c>
      <c r="C639" t="s">
        <v>12</v>
      </c>
      <c r="D639">
        <v>110.86</v>
      </c>
      <c r="E639">
        <v>21.14</v>
      </c>
    </row>
    <row r="640" spans="1:5" ht="15" thickBot="1" x14ac:dyDescent="0.35">
      <c r="A640" t="s">
        <v>43</v>
      </c>
      <c r="B640" s="3" t="s">
        <v>156</v>
      </c>
      <c r="C640" t="s">
        <v>7</v>
      </c>
      <c r="D640">
        <v>18.600000000000001</v>
      </c>
      <c r="E640">
        <v>573.95999999999992</v>
      </c>
    </row>
    <row r="641" spans="1:5" ht="15" thickBot="1" x14ac:dyDescent="0.35">
      <c r="A641" t="s">
        <v>43</v>
      </c>
      <c r="B641" s="3" t="s">
        <v>156</v>
      </c>
      <c r="C641" t="s">
        <v>10</v>
      </c>
      <c r="D641">
        <v>13.34</v>
      </c>
      <c r="E641">
        <v>12.25</v>
      </c>
    </row>
    <row r="642" spans="1:5" ht="15" thickBot="1" x14ac:dyDescent="0.35">
      <c r="A642" t="s">
        <v>43</v>
      </c>
      <c r="B642" s="3" t="s">
        <v>156</v>
      </c>
      <c r="C642" t="s">
        <v>9</v>
      </c>
      <c r="D642">
        <v>15.6</v>
      </c>
      <c r="E642">
        <v>24.91</v>
      </c>
    </row>
    <row r="643" spans="1:5" ht="15" thickBot="1" x14ac:dyDescent="0.35">
      <c r="A643" t="s">
        <v>43</v>
      </c>
      <c r="B643" s="3" t="s">
        <v>156</v>
      </c>
      <c r="C643" t="s">
        <v>8</v>
      </c>
      <c r="D643">
        <v>0.92</v>
      </c>
      <c r="E643">
        <v>32.220000000000006</v>
      </c>
    </row>
    <row r="644" spans="1:5" ht="15" thickBot="1" x14ac:dyDescent="0.35">
      <c r="A644" t="s">
        <v>43</v>
      </c>
      <c r="B644" s="3" t="s">
        <v>156</v>
      </c>
      <c r="C644" t="s">
        <v>11</v>
      </c>
      <c r="D644">
        <v>246.88000000000002</v>
      </c>
      <c r="E644">
        <v>351.66</v>
      </c>
    </row>
    <row r="645" spans="1:5" ht="15" thickBot="1" x14ac:dyDescent="0.35">
      <c r="A645" t="s">
        <v>43</v>
      </c>
      <c r="B645" s="3" t="s">
        <v>156</v>
      </c>
      <c r="C645" t="s">
        <v>15</v>
      </c>
      <c r="D645">
        <v>7.63</v>
      </c>
      <c r="E645">
        <v>13.51</v>
      </c>
    </row>
    <row r="646" spans="1:5" ht="15" thickBot="1" x14ac:dyDescent="0.35">
      <c r="A646" t="s">
        <v>43</v>
      </c>
      <c r="B646" s="3" t="s">
        <v>156</v>
      </c>
      <c r="C646" t="s">
        <v>5</v>
      </c>
      <c r="D646">
        <v>40.28</v>
      </c>
      <c r="E646">
        <v>142.57</v>
      </c>
    </row>
    <row r="647" spans="1:5" ht="15" thickBot="1" x14ac:dyDescent="0.35">
      <c r="A647" t="s">
        <v>43</v>
      </c>
      <c r="B647" s="3" t="s">
        <v>156</v>
      </c>
      <c r="C647" t="s">
        <v>6</v>
      </c>
      <c r="D647">
        <v>18.610000000000003</v>
      </c>
      <c r="E647">
        <v>19.989999999999998</v>
      </c>
    </row>
    <row r="648" spans="1:5" ht="15" thickBot="1" x14ac:dyDescent="0.35">
      <c r="A648" t="s">
        <v>43</v>
      </c>
      <c r="B648" s="3" t="s">
        <v>156</v>
      </c>
      <c r="C648" t="s">
        <v>13</v>
      </c>
      <c r="D648">
        <v>5.74</v>
      </c>
      <c r="E648">
        <v>7.35</v>
      </c>
    </row>
    <row r="649" spans="1:5" ht="15" thickBot="1" x14ac:dyDescent="0.35">
      <c r="A649" t="s">
        <v>43</v>
      </c>
      <c r="B649" s="3" t="s">
        <v>156</v>
      </c>
      <c r="C649" t="s">
        <v>14</v>
      </c>
      <c r="D649">
        <v>0.01</v>
      </c>
      <c r="E649">
        <v>0</v>
      </c>
    </row>
    <row r="650" spans="1:5" ht="15" thickBot="1" x14ac:dyDescent="0.35">
      <c r="A650" t="s">
        <v>43</v>
      </c>
      <c r="B650" s="3" t="s">
        <v>156</v>
      </c>
      <c r="C650" t="s">
        <v>12</v>
      </c>
      <c r="D650">
        <v>146.37</v>
      </c>
      <c r="E650">
        <v>27.91</v>
      </c>
    </row>
    <row r="651" spans="1:5" ht="15" thickBot="1" x14ac:dyDescent="0.35">
      <c r="A651" t="s">
        <v>108</v>
      </c>
      <c r="B651" s="3" t="s">
        <v>161</v>
      </c>
      <c r="C651" t="s">
        <v>7</v>
      </c>
      <c r="D651">
        <v>3.9699999999999998</v>
      </c>
      <c r="E651">
        <v>122.51</v>
      </c>
    </row>
    <row r="652" spans="1:5" ht="15" thickBot="1" x14ac:dyDescent="0.35">
      <c r="A652" t="s">
        <v>108</v>
      </c>
      <c r="B652" s="3" t="s">
        <v>161</v>
      </c>
      <c r="C652" t="s">
        <v>10</v>
      </c>
      <c r="D652">
        <v>2.27</v>
      </c>
      <c r="E652">
        <v>2.09</v>
      </c>
    </row>
    <row r="653" spans="1:5" ht="15" thickBot="1" x14ac:dyDescent="0.35">
      <c r="A653" t="s">
        <v>108</v>
      </c>
      <c r="B653" s="3" t="s">
        <v>161</v>
      </c>
      <c r="C653" t="s">
        <v>9</v>
      </c>
      <c r="D653">
        <v>21.95</v>
      </c>
      <c r="E653">
        <v>35.049999999999997</v>
      </c>
    </row>
    <row r="654" spans="1:5" ht="15" thickBot="1" x14ac:dyDescent="0.35">
      <c r="A654" t="s">
        <v>108</v>
      </c>
      <c r="B654" s="3" t="s">
        <v>161</v>
      </c>
      <c r="C654" t="s">
        <v>8</v>
      </c>
      <c r="D654">
        <v>1.26</v>
      </c>
      <c r="E654">
        <v>44.13</v>
      </c>
    </row>
    <row r="655" spans="1:5" ht="15" thickBot="1" x14ac:dyDescent="0.35">
      <c r="A655" t="s">
        <v>108</v>
      </c>
      <c r="B655" s="3" t="s">
        <v>161</v>
      </c>
      <c r="C655" t="s">
        <v>11</v>
      </c>
      <c r="D655">
        <v>91.13</v>
      </c>
      <c r="E655">
        <v>129.81</v>
      </c>
    </row>
    <row r="656" spans="1:5" ht="15" thickBot="1" x14ac:dyDescent="0.35">
      <c r="A656" t="s">
        <v>108</v>
      </c>
      <c r="B656" s="3" t="s">
        <v>161</v>
      </c>
      <c r="C656" t="s">
        <v>15</v>
      </c>
      <c r="D656">
        <v>1.82</v>
      </c>
      <c r="E656">
        <v>3.22</v>
      </c>
    </row>
    <row r="657" spans="1:5" ht="15" thickBot="1" x14ac:dyDescent="0.35">
      <c r="A657" t="s">
        <v>108</v>
      </c>
      <c r="B657" s="3" t="s">
        <v>161</v>
      </c>
      <c r="C657" t="s">
        <v>5</v>
      </c>
      <c r="D657">
        <v>3.9899999999999998</v>
      </c>
      <c r="E657">
        <v>14.12</v>
      </c>
    </row>
    <row r="658" spans="1:5" ht="15" thickBot="1" x14ac:dyDescent="0.35">
      <c r="A658" t="s">
        <v>108</v>
      </c>
      <c r="B658" s="3" t="s">
        <v>161</v>
      </c>
      <c r="C658" t="s">
        <v>6</v>
      </c>
      <c r="D658">
        <v>52.51</v>
      </c>
      <c r="E658">
        <v>56.41</v>
      </c>
    </row>
    <row r="659" spans="1:5" ht="15" thickBot="1" x14ac:dyDescent="0.35">
      <c r="A659" t="s">
        <v>108</v>
      </c>
      <c r="B659" s="3" t="s">
        <v>161</v>
      </c>
      <c r="C659" t="s">
        <v>13</v>
      </c>
      <c r="D659">
        <v>23.45</v>
      </c>
      <c r="E659">
        <v>30.01</v>
      </c>
    </row>
    <row r="660" spans="1:5" ht="15" thickBot="1" x14ac:dyDescent="0.35">
      <c r="A660" t="s">
        <v>108</v>
      </c>
      <c r="B660" s="3" t="s">
        <v>161</v>
      </c>
      <c r="C660" t="s">
        <v>14</v>
      </c>
      <c r="D660">
        <v>0</v>
      </c>
      <c r="E660">
        <v>0</v>
      </c>
    </row>
    <row r="661" spans="1:5" ht="15" thickBot="1" x14ac:dyDescent="0.35">
      <c r="A661" t="s">
        <v>108</v>
      </c>
      <c r="B661" s="3" t="s">
        <v>161</v>
      </c>
      <c r="C661" t="s">
        <v>12</v>
      </c>
      <c r="D661">
        <v>70.669999999999987</v>
      </c>
      <c r="E661">
        <v>13.48</v>
      </c>
    </row>
    <row r="662" spans="1:5" ht="15" thickBot="1" x14ac:dyDescent="0.35">
      <c r="A662" t="s">
        <v>99</v>
      </c>
      <c r="B662" s="3" t="s">
        <v>159</v>
      </c>
      <c r="C662" t="s">
        <v>7</v>
      </c>
      <c r="D662">
        <v>9.15</v>
      </c>
      <c r="E662">
        <v>282.35000000000002</v>
      </c>
    </row>
    <row r="663" spans="1:5" ht="15" thickBot="1" x14ac:dyDescent="0.35">
      <c r="A663" t="s">
        <v>99</v>
      </c>
      <c r="B663" s="3" t="s">
        <v>159</v>
      </c>
      <c r="C663" t="s">
        <v>10</v>
      </c>
      <c r="D663">
        <v>19.150000000000002</v>
      </c>
      <c r="E663">
        <v>17.59</v>
      </c>
    </row>
    <row r="664" spans="1:5" ht="15" thickBot="1" x14ac:dyDescent="0.35">
      <c r="A664" t="s">
        <v>99</v>
      </c>
      <c r="B664" s="3" t="s">
        <v>159</v>
      </c>
      <c r="C664" t="s">
        <v>9</v>
      </c>
      <c r="D664">
        <v>31.1</v>
      </c>
      <c r="E664">
        <v>49.660000000000004</v>
      </c>
    </row>
    <row r="665" spans="1:5" ht="15" thickBot="1" x14ac:dyDescent="0.35">
      <c r="A665" t="s">
        <v>99</v>
      </c>
      <c r="B665" s="3" t="s">
        <v>159</v>
      </c>
      <c r="C665" t="s">
        <v>8</v>
      </c>
      <c r="D665">
        <v>0.14000000000000001</v>
      </c>
      <c r="E665">
        <v>4.9000000000000004</v>
      </c>
    </row>
    <row r="666" spans="1:5" ht="15" thickBot="1" x14ac:dyDescent="0.35">
      <c r="A666" t="s">
        <v>99</v>
      </c>
      <c r="B666" s="3" t="s">
        <v>159</v>
      </c>
      <c r="C666" t="s">
        <v>11</v>
      </c>
      <c r="D666">
        <v>72.06</v>
      </c>
      <c r="E666">
        <v>102.64</v>
      </c>
    </row>
    <row r="667" spans="1:5" ht="15" thickBot="1" x14ac:dyDescent="0.35">
      <c r="A667" t="s">
        <v>99</v>
      </c>
      <c r="B667" s="3" t="s">
        <v>159</v>
      </c>
      <c r="C667" t="s">
        <v>15</v>
      </c>
      <c r="D667">
        <v>2.59</v>
      </c>
      <c r="E667">
        <v>4.58</v>
      </c>
    </row>
    <row r="668" spans="1:5" ht="15" thickBot="1" x14ac:dyDescent="0.35">
      <c r="A668" t="s">
        <v>99</v>
      </c>
      <c r="B668" s="3" t="s">
        <v>159</v>
      </c>
      <c r="C668" t="s">
        <v>5</v>
      </c>
      <c r="D668">
        <v>20.62</v>
      </c>
      <c r="E668">
        <v>72.98</v>
      </c>
    </row>
    <row r="669" spans="1:5" ht="15" thickBot="1" x14ac:dyDescent="0.35">
      <c r="A669" t="s">
        <v>99</v>
      </c>
      <c r="B669" s="3" t="s">
        <v>159</v>
      </c>
      <c r="C669" t="s">
        <v>6</v>
      </c>
      <c r="D669">
        <v>19.419999999999998</v>
      </c>
      <c r="E669">
        <v>20.86</v>
      </c>
    </row>
    <row r="670" spans="1:5" ht="15" thickBot="1" x14ac:dyDescent="0.35">
      <c r="A670" t="s">
        <v>99</v>
      </c>
      <c r="B670" s="3" t="s">
        <v>159</v>
      </c>
      <c r="C670" t="s">
        <v>13</v>
      </c>
      <c r="D670">
        <v>59.849999999999994</v>
      </c>
      <c r="E670">
        <v>76.59</v>
      </c>
    </row>
    <row r="671" spans="1:5" ht="15" thickBot="1" x14ac:dyDescent="0.35">
      <c r="A671" t="s">
        <v>99</v>
      </c>
      <c r="B671" s="3" t="s">
        <v>159</v>
      </c>
      <c r="C671" t="s">
        <v>14</v>
      </c>
      <c r="D671">
        <v>7.34</v>
      </c>
      <c r="E671">
        <v>3.3</v>
      </c>
    </row>
    <row r="672" spans="1:5" ht="15" thickBot="1" x14ac:dyDescent="0.35">
      <c r="A672" t="s">
        <v>99</v>
      </c>
      <c r="B672" s="3" t="s">
        <v>159</v>
      </c>
      <c r="C672" t="s">
        <v>12</v>
      </c>
      <c r="D672">
        <v>45.04</v>
      </c>
      <c r="E672">
        <v>8.59</v>
      </c>
    </row>
    <row r="673" spans="1:5" ht="15" thickBot="1" x14ac:dyDescent="0.35">
      <c r="A673" t="s">
        <v>98</v>
      </c>
      <c r="B673" s="3" t="s">
        <v>159</v>
      </c>
      <c r="C673" t="s">
        <v>7</v>
      </c>
      <c r="D673">
        <v>5.6099999999999994</v>
      </c>
      <c r="E673">
        <v>173.10999999999999</v>
      </c>
    </row>
    <row r="674" spans="1:5" ht="15" thickBot="1" x14ac:dyDescent="0.35">
      <c r="A674" t="s">
        <v>98</v>
      </c>
      <c r="B674" s="3" t="s">
        <v>159</v>
      </c>
      <c r="C674" t="s">
        <v>10</v>
      </c>
      <c r="D674">
        <v>3.92</v>
      </c>
      <c r="E674">
        <v>3.6</v>
      </c>
    </row>
    <row r="675" spans="1:5" ht="15" thickBot="1" x14ac:dyDescent="0.35">
      <c r="A675" t="s">
        <v>98</v>
      </c>
      <c r="B675" s="3" t="s">
        <v>159</v>
      </c>
      <c r="C675" t="s">
        <v>9</v>
      </c>
      <c r="D675">
        <v>5.13</v>
      </c>
      <c r="E675">
        <v>8.19</v>
      </c>
    </row>
    <row r="676" spans="1:5" ht="15" thickBot="1" x14ac:dyDescent="0.35">
      <c r="A676" t="s">
        <v>98</v>
      </c>
      <c r="B676" s="3" t="s">
        <v>159</v>
      </c>
      <c r="C676" t="s">
        <v>8</v>
      </c>
      <c r="D676">
        <v>5.68</v>
      </c>
      <c r="E676">
        <v>198.91</v>
      </c>
    </row>
    <row r="677" spans="1:5" ht="15" thickBot="1" x14ac:dyDescent="0.35">
      <c r="A677" t="s">
        <v>98</v>
      </c>
      <c r="B677" s="3" t="s">
        <v>159</v>
      </c>
      <c r="C677" t="s">
        <v>11</v>
      </c>
      <c r="D677">
        <v>77.679999999999993</v>
      </c>
      <c r="E677">
        <v>110.64999999999999</v>
      </c>
    </row>
    <row r="678" spans="1:5" ht="15" thickBot="1" x14ac:dyDescent="0.35">
      <c r="A678" t="s">
        <v>98</v>
      </c>
      <c r="B678" s="3" t="s">
        <v>159</v>
      </c>
      <c r="C678" t="s">
        <v>15</v>
      </c>
      <c r="D678">
        <v>3.56</v>
      </c>
      <c r="E678">
        <v>6.3</v>
      </c>
    </row>
    <row r="679" spans="1:5" ht="15" thickBot="1" x14ac:dyDescent="0.35">
      <c r="A679" t="s">
        <v>98</v>
      </c>
      <c r="B679" s="3" t="s">
        <v>159</v>
      </c>
      <c r="C679" t="s">
        <v>5</v>
      </c>
      <c r="D679">
        <v>0.02</v>
      </c>
      <c r="E679">
        <v>7.0000000000000007E-2</v>
      </c>
    </row>
    <row r="680" spans="1:5" ht="15" thickBot="1" x14ac:dyDescent="0.35">
      <c r="A680" t="s">
        <v>98</v>
      </c>
      <c r="B680" s="3" t="s">
        <v>159</v>
      </c>
      <c r="C680" t="s">
        <v>6</v>
      </c>
      <c r="D680">
        <v>33.39</v>
      </c>
      <c r="E680">
        <v>35.869999999999997</v>
      </c>
    </row>
    <row r="681" spans="1:5" ht="15" thickBot="1" x14ac:dyDescent="0.35">
      <c r="A681" t="s">
        <v>98</v>
      </c>
      <c r="B681" s="3" t="s">
        <v>159</v>
      </c>
      <c r="C681" t="s">
        <v>13</v>
      </c>
      <c r="D681">
        <v>19.670000000000002</v>
      </c>
      <c r="E681">
        <v>25.17</v>
      </c>
    </row>
    <row r="682" spans="1:5" ht="15" thickBot="1" x14ac:dyDescent="0.35">
      <c r="A682" t="s">
        <v>98</v>
      </c>
      <c r="B682" s="3" t="s">
        <v>159</v>
      </c>
      <c r="C682" t="s">
        <v>14</v>
      </c>
      <c r="D682">
        <v>0.02</v>
      </c>
      <c r="E682">
        <v>0.01</v>
      </c>
    </row>
    <row r="683" spans="1:5" ht="15" thickBot="1" x14ac:dyDescent="0.35">
      <c r="A683" t="s">
        <v>98</v>
      </c>
      <c r="B683" s="3" t="s">
        <v>159</v>
      </c>
      <c r="C683" t="s">
        <v>12</v>
      </c>
      <c r="D683">
        <v>136.73999999999998</v>
      </c>
      <c r="E683">
        <v>26.08</v>
      </c>
    </row>
    <row r="684" spans="1:5" ht="15" thickBot="1" x14ac:dyDescent="0.35">
      <c r="A684" t="s">
        <v>24</v>
      </c>
      <c r="B684" s="3" t="s">
        <v>159</v>
      </c>
      <c r="C684" t="s">
        <v>7</v>
      </c>
      <c r="D684">
        <v>23.38</v>
      </c>
      <c r="E684">
        <v>721.45999999999992</v>
      </c>
    </row>
    <row r="685" spans="1:5" ht="15" thickBot="1" x14ac:dyDescent="0.35">
      <c r="A685" t="s">
        <v>24</v>
      </c>
      <c r="B685" s="3" t="s">
        <v>159</v>
      </c>
      <c r="C685" t="s">
        <v>10</v>
      </c>
      <c r="D685">
        <v>8.2899999999999991</v>
      </c>
      <c r="E685">
        <v>7.6199999999999992</v>
      </c>
    </row>
    <row r="686" spans="1:5" ht="15" thickBot="1" x14ac:dyDescent="0.35">
      <c r="A686" t="s">
        <v>24</v>
      </c>
      <c r="B686" s="3" t="s">
        <v>159</v>
      </c>
      <c r="C686" t="s">
        <v>9</v>
      </c>
      <c r="D686">
        <v>5.21</v>
      </c>
      <c r="E686">
        <v>8.32</v>
      </c>
    </row>
    <row r="687" spans="1:5" ht="15" thickBot="1" x14ac:dyDescent="0.35">
      <c r="A687" t="s">
        <v>24</v>
      </c>
      <c r="B687" s="3" t="s">
        <v>159</v>
      </c>
      <c r="C687" t="s">
        <v>8</v>
      </c>
      <c r="D687">
        <v>9.56</v>
      </c>
      <c r="E687">
        <v>334.78999999999996</v>
      </c>
    </row>
    <row r="688" spans="1:5" ht="15" thickBot="1" x14ac:dyDescent="0.35">
      <c r="A688" t="s">
        <v>24</v>
      </c>
      <c r="B688" s="3" t="s">
        <v>159</v>
      </c>
      <c r="C688" t="s">
        <v>11</v>
      </c>
      <c r="D688">
        <v>288.12</v>
      </c>
      <c r="E688">
        <v>410.4</v>
      </c>
    </row>
    <row r="689" spans="1:5" ht="15" thickBot="1" x14ac:dyDescent="0.35">
      <c r="A689" t="s">
        <v>24</v>
      </c>
      <c r="B689" s="3" t="s">
        <v>159</v>
      </c>
      <c r="C689" t="s">
        <v>15</v>
      </c>
      <c r="D689">
        <v>5.14</v>
      </c>
      <c r="E689">
        <v>9.1</v>
      </c>
    </row>
    <row r="690" spans="1:5" ht="15" thickBot="1" x14ac:dyDescent="0.35">
      <c r="A690" t="s">
        <v>24</v>
      </c>
      <c r="B690" s="3" t="s">
        <v>159</v>
      </c>
      <c r="C690" t="s">
        <v>5</v>
      </c>
      <c r="D690">
        <v>10.360000000000001</v>
      </c>
      <c r="E690">
        <v>36.67</v>
      </c>
    </row>
    <row r="691" spans="1:5" ht="15" thickBot="1" x14ac:dyDescent="0.35">
      <c r="A691" t="s">
        <v>24</v>
      </c>
      <c r="B691" s="3" t="s">
        <v>159</v>
      </c>
      <c r="C691" t="s">
        <v>6</v>
      </c>
      <c r="D691">
        <v>18.38</v>
      </c>
      <c r="E691">
        <v>19.739999999999998</v>
      </c>
    </row>
    <row r="692" spans="1:5" ht="15" thickBot="1" x14ac:dyDescent="0.35">
      <c r="A692" t="s">
        <v>24</v>
      </c>
      <c r="B692" s="3" t="s">
        <v>159</v>
      </c>
      <c r="C692" t="s">
        <v>13</v>
      </c>
      <c r="D692">
        <v>7.3199999999999994</v>
      </c>
      <c r="E692">
        <v>9.370000000000001</v>
      </c>
    </row>
    <row r="693" spans="1:5" ht="15" thickBot="1" x14ac:dyDescent="0.35">
      <c r="A693" t="s">
        <v>24</v>
      </c>
      <c r="B693" s="3" t="s">
        <v>159</v>
      </c>
      <c r="C693" t="s">
        <v>14</v>
      </c>
      <c r="D693">
        <v>0.03</v>
      </c>
      <c r="E693">
        <v>0.01</v>
      </c>
    </row>
    <row r="694" spans="1:5" ht="15" thickBot="1" x14ac:dyDescent="0.35">
      <c r="A694" t="s">
        <v>24</v>
      </c>
      <c r="B694" s="3" t="s">
        <v>159</v>
      </c>
      <c r="C694" t="s">
        <v>12</v>
      </c>
      <c r="D694">
        <v>92.31</v>
      </c>
      <c r="E694">
        <v>17.600000000000001</v>
      </c>
    </row>
    <row r="695" spans="1:5" ht="15" thickBot="1" x14ac:dyDescent="0.35">
      <c r="A695" t="s">
        <v>97</v>
      </c>
      <c r="B695" s="3" t="s">
        <v>157</v>
      </c>
      <c r="C695" t="s">
        <v>7</v>
      </c>
      <c r="D695">
        <v>9.5399999999999991</v>
      </c>
      <c r="E695">
        <v>294.38</v>
      </c>
    </row>
    <row r="696" spans="1:5" ht="15" thickBot="1" x14ac:dyDescent="0.35">
      <c r="A696" t="s">
        <v>97</v>
      </c>
      <c r="B696" s="3" t="s">
        <v>157</v>
      </c>
      <c r="C696" t="s">
        <v>10</v>
      </c>
      <c r="D696">
        <v>1.84</v>
      </c>
      <c r="E696">
        <v>1.6900000000000002</v>
      </c>
    </row>
    <row r="697" spans="1:5" ht="15" thickBot="1" x14ac:dyDescent="0.35">
      <c r="A697" t="s">
        <v>97</v>
      </c>
      <c r="B697" s="3" t="s">
        <v>157</v>
      </c>
      <c r="C697" t="s">
        <v>9</v>
      </c>
      <c r="D697">
        <v>4.2700000000000005</v>
      </c>
      <c r="E697">
        <v>6.8199999999999994</v>
      </c>
    </row>
    <row r="698" spans="1:5" ht="15" thickBot="1" x14ac:dyDescent="0.35">
      <c r="A698" t="s">
        <v>97</v>
      </c>
      <c r="B698" s="3" t="s">
        <v>157</v>
      </c>
      <c r="C698" t="s">
        <v>8</v>
      </c>
      <c r="D698">
        <v>1.86</v>
      </c>
      <c r="E698">
        <v>65.14</v>
      </c>
    </row>
    <row r="699" spans="1:5" ht="15" thickBot="1" x14ac:dyDescent="0.35">
      <c r="A699" t="s">
        <v>97</v>
      </c>
      <c r="B699" s="3" t="s">
        <v>157</v>
      </c>
      <c r="C699" t="s">
        <v>11</v>
      </c>
      <c r="D699">
        <v>94.86</v>
      </c>
      <c r="E699">
        <v>135.12</v>
      </c>
    </row>
    <row r="700" spans="1:5" ht="15" thickBot="1" x14ac:dyDescent="0.35">
      <c r="A700" t="s">
        <v>97</v>
      </c>
      <c r="B700" s="3" t="s">
        <v>157</v>
      </c>
      <c r="C700" t="s">
        <v>15</v>
      </c>
      <c r="D700">
        <v>1.6400000000000001</v>
      </c>
      <c r="E700">
        <v>2.9</v>
      </c>
    </row>
    <row r="701" spans="1:5" ht="15" thickBot="1" x14ac:dyDescent="0.35">
      <c r="A701" t="s">
        <v>97</v>
      </c>
      <c r="B701" s="3" t="s">
        <v>157</v>
      </c>
      <c r="C701" t="s">
        <v>5</v>
      </c>
      <c r="D701">
        <v>0.29000000000000004</v>
      </c>
      <c r="E701">
        <v>1.03</v>
      </c>
    </row>
    <row r="702" spans="1:5" ht="15" thickBot="1" x14ac:dyDescent="0.35">
      <c r="A702" t="s">
        <v>97</v>
      </c>
      <c r="B702" s="3" t="s">
        <v>157</v>
      </c>
      <c r="C702" t="s">
        <v>6</v>
      </c>
      <c r="D702">
        <v>0.47000000000000003</v>
      </c>
      <c r="E702">
        <v>0.5</v>
      </c>
    </row>
    <row r="703" spans="1:5" ht="15" thickBot="1" x14ac:dyDescent="0.35">
      <c r="A703" t="s">
        <v>97</v>
      </c>
      <c r="B703" s="3" t="s">
        <v>157</v>
      </c>
      <c r="C703" t="s">
        <v>13</v>
      </c>
      <c r="D703">
        <v>12.94</v>
      </c>
      <c r="E703">
        <v>16.559999999999999</v>
      </c>
    </row>
    <row r="704" spans="1:5" ht="15" thickBot="1" x14ac:dyDescent="0.35">
      <c r="A704" t="s">
        <v>97</v>
      </c>
      <c r="B704" s="3" t="s">
        <v>157</v>
      </c>
      <c r="C704" t="s">
        <v>14</v>
      </c>
      <c r="D704">
        <v>0.2</v>
      </c>
      <c r="E704">
        <v>0.09</v>
      </c>
    </row>
    <row r="705" spans="1:5" ht="15" thickBot="1" x14ac:dyDescent="0.35">
      <c r="A705" t="s">
        <v>97</v>
      </c>
      <c r="B705" s="3" t="s">
        <v>157</v>
      </c>
      <c r="C705" t="s">
        <v>12</v>
      </c>
      <c r="D705">
        <v>34.65</v>
      </c>
      <c r="E705">
        <v>6.6099999999999994</v>
      </c>
    </row>
    <row r="706" spans="1:5" ht="15" thickBot="1" x14ac:dyDescent="0.35">
      <c r="A706" t="s">
        <v>39</v>
      </c>
      <c r="B706" s="3" t="s">
        <v>159</v>
      </c>
      <c r="C706" t="s">
        <v>7</v>
      </c>
      <c r="D706">
        <v>13.03</v>
      </c>
      <c r="E706">
        <v>402.08</v>
      </c>
    </row>
    <row r="707" spans="1:5" ht="15" thickBot="1" x14ac:dyDescent="0.35">
      <c r="A707" t="s">
        <v>39</v>
      </c>
      <c r="B707" s="3" t="s">
        <v>159</v>
      </c>
      <c r="C707" t="s">
        <v>10</v>
      </c>
      <c r="D707">
        <v>12.6</v>
      </c>
      <c r="E707">
        <v>11.57</v>
      </c>
    </row>
    <row r="708" spans="1:5" ht="15" thickBot="1" x14ac:dyDescent="0.35">
      <c r="A708" t="s">
        <v>39</v>
      </c>
      <c r="B708" s="3" t="s">
        <v>159</v>
      </c>
      <c r="C708" t="s">
        <v>9</v>
      </c>
      <c r="D708">
        <v>11.99</v>
      </c>
      <c r="E708">
        <v>19.14</v>
      </c>
    </row>
    <row r="709" spans="1:5" ht="15" thickBot="1" x14ac:dyDescent="0.35">
      <c r="A709" t="s">
        <v>39</v>
      </c>
      <c r="B709" s="3" t="s">
        <v>159</v>
      </c>
      <c r="C709" t="s">
        <v>8</v>
      </c>
      <c r="D709">
        <v>15.61</v>
      </c>
      <c r="E709">
        <v>546.66</v>
      </c>
    </row>
    <row r="710" spans="1:5" ht="15" thickBot="1" x14ac:dyDescent="0.35">
      <c r="A710" t="s">
        <v>39</v>
      </c>
      <c r="B710" s="3" t="s">
        <v>159</v>
      </c>
      <c r="C710" t="s">
        <v>11</v>
      </c>
      <c r="D710">
        <v>157.66</v>
      </c>
      <c r="E710">
        <v>224.57</v>
      </c>
    </row>
    <row r="711" spans="1:5" ht="15" thickBot="1" x14ac:dyDescent="0.35">
      <c r="A711" t="s">
        <v>39</v>
      </c>
      <c r="B711" s="3" t="s">
        <v>159</v>
      </c>
      <c r="C711" t="s">
        <v>15</v>
      </c>
      <c r="D711">
        <v>5.23</v>
      </c>
      <c r="E711">
        <v>9.26</v>
      </c>
    </row>
    <row r="712" spans="1:5" ht="15" thickBot="1" x14ac:dyDescent="0.35">
      <c r="A712" t="s">
        <v>39</v>
      </c>
      <c r="B712" s="3" t="s">
        <v>159</v>
      </c>
      <c r="C712" t="s">
        <v>5</v>
      </c>
      <c r="D712">
        <v>0</v>
      </c>
      <c r="E712">
        <v>0</v>
      </c>
    </row>
    <row r="713" spans="1:5" ht="15" thickBot="1" x14ac:dyDescent="0.35">
      <c r="A713" t="s">
        <v>39</v>
      </c>
      <c r="B713" s="3" t="s">
        <v>159</v>
      </c>
      <c r="C713" t="s">
        <v>6</v>
      </c>
      <c r="D713">
        <v>53.61</v>
      </c>
      <c r="E713">
        <v>57.59</v>
      </c>
    </row>
    <row r="714" spans="1:5" ht="15" thickBot="1" x14ac:dyDescent="0.35">
      <c r="A714" t="s">
        <v>39</v>
      </c>
      <c r="B714" s="3" t="s">
        <v>159</v>
      </c>
      <c r="C714" t="s">
        <v>13</v>
      </c>
      <c r="D714">
        <v>43.83</v>
      </c>
      <c r="E714">
        <v>56.09</v>
      </c>
    </row>
    <row r="715" spans="1:5" ht="15" thickBot="1" x14ac:dyDescent="0.35">
      <c r="A715" t="s">
        <v>39</v>
      </c>
      <c r="B715" s="3" t="s">
        <v>159</v>
      </c>
      <c r="C715" t="s">
        <v>14</v>
      </c>
      <c r="D715">
        <v>0.06</v>
      </c>
      <c r="E715">
        <v>0.03</v>
      </c>
    </row>
    <row r="716" spans="1:5" ht="15" thickBot="1" x14ac:dyDescent="0.35">
      <c r="A716" t="s">
        <v>39</v>
      </c>
      <c r="B716" s="3" t="s">
        <v>159</v>
      </c>
      <c r="C716" t="s">
        <v>12</v>
      </c>
      <c r="D716">
        <v>96.76</v>
      </c>
      <c r="E716">
        <v>18.45</v>
      </c>
    </row>
    <row r="717" spans="1:5" ht="15" thickBot="1" x14ac:dyDescent="0.35">
      <c r="A717" t="s">
        <v>80</v>
      </c>
      <c r="B717" s="3" t="s">
        <v>156</v>
      </c>
      <c r="C717" t="s">
        <v>7</v>
      </c>
      <c r="D717">
        <v>5.1099999999999994</v>
      </c>
      <c r="E717">
        <v>157.68</v>
      </c>
    </row>
    <row r="718" spans="1:5" ht="15" thickBot="1" x14ac:dyDescent="0.35">
      <c r="A718" t="s">
        <v>80</v>
      </c>
      <c r="B718" s="3" t="s">
        <v>156</v>
      </c>
      <c r="C718" t="s">
        <v>10</v>
      </c>
      <c r="D718">
        <v>14.03</v>
      </c>
      <c r="E718">
        <v>12.89</v>
      </c>
    </row>
    <row r="719" spans="1:5" ht="15" thickBot="1" x14ac:dyDescent="0.35">
      <c r="A719" t="s">
        <v>80</v>
      </c>
      <c r="B719" s="3" t="s">
        <v>156</v>
      </c>
      <c r="C719" t="s">
        <v>9</v>
      </c>
      <c r="D719">
        <v>21.3</v>
      </c>
      <c r="E719">
        <v>34.01</v>
      </c>
    </row>
    <row r="720" spans="1:5" ht="15" thickBot="1" x14ac:dyDescent="0.35">
      <c r="A720" t="s">
        <v>80</v>
      </c>
      <c r="B720" s="3" t="s">
        <v>156</v>
      </c>
      <c r="C720" t="s">
        <v>8</v>
      </c>
      <c r="D720">
        <v>0.33999999999999997</v>
      </c>
      <c r="E720">
        <v>11.91</v>
      </c>
    </row>
    <row r="721" spans="1:5" ht="15" thickBot="1" x14ac:dyDescent="0.35">
      <c r="A721" t="s">
        <v>80</v>
      </c>
      <c r="B721" s="3" t="s">
        <v>156</v>
      </c>
      <c r="C721" t="s">
        <v>11</v>
      </c>
      <c r="D721">
        <v>174.10999999999999</v>
      </c>
      <c r="E721">
        <v>248</v>
      </c>
    </row>
    <row r="722" spans="1:5" ht="15" thickBot="1" x14ac:dyDescent="0.35">
      <c r="A722" t="s">
        <v>80</v>
      </c>
      <c r="B722" s="3" t="s">
        <v>156</v>
      </c>
      <c r="C722" t="s">
        <v>15</v>
      </c>
      <c r="D722">
        <v>3.7800000000000002</v>
      </c>
      <c r="E722">
        <v>6.6899999999999995</v>
      </c>
    </row>
    <row r="723" spans="1:5" ht="15" thickBot="1" x14ac:dyDescent="0.35">
      <c r="A723" t="s">
        <v>80</v>
      </c>
      <c r="B723" s="3" t="s">
        <v>156</v>
      </c>
      <c r="C723" t="s">
        <v>5</v>
      </c>
      <c r="D723">
        <v>34.96</v>
      </c>
      <c r="E723">
        <v>123.74000000000001</v>
      </c>
    </row>
    <row r="724" spans="1:5" ht="15" thickBot="1" x14ac:dyDescent="0.35">
      <c r="A724" t="s">
        <v>80</v>
      </c>
      <c r="B724" s="3" t="s">
        <v>156</v>
      </c>
      <c r="C724" t="s">
        <v>6</v>
      </c>
      <c r="D724">
        <v>20.53</v>
      </c>
      <c r="E724">
        <v>22.05</v>
      </c>
    </row>
    <row r="725" spans="1:5" ht="15" thickBot="1" x14ac:dyDescent="0.35">
      <c r="A725" t="s">
        <v>80</v>
      </c>
      <c r="B725" s="3" t="s">
        <v>156</v>
      </c>
      <c r="C725" t="s">
        <v>13</v>
      </c>
      <c r="D725">
        <v>2.21</v>
      </c>
      <c r="E725">
        <v>2.8299999999999996</v>
      </c>
    </row>
    <row r="726" spans="1:5" ht="15" thickBot="1" x14ac:dyDescent="0.35">
      <c r="A726" t="s">
        <v>80</v>
      </c>
      <c r="B726" s="3" t="s">
        <v>156</v>
      </c>
      <c r="C726" t="s">
        <v>14</v>
      </c>
      <c r="D726">
        <v>0.04</v>
      </c>
      <c r="E726">
        <v>0.02</v>
      </c>
    </row>
    <row r="727" spans="1:5" ht="15" thickBot="1" x14ac:dyDescent="0.35">
      <c r="A727" t="s">
        <v>80</v>
      </c>
      <c r="B727" s="3" t="s">
        <v>156</v>
      </c>
      <c r="C727" t="s">
        <v>12</v>
      </c>
      <c r="D727">
        <v>72.13</v>
      </c>
      <c r="E727">
        <v>13.76</v>
      </c>
    </row>
    <row r="728" spans="1:5" ht="15" thickBot="1" x14ac:dyDescent="0.35">
      <c r="A728" t="s">
        <v>143</v>
      </c>
      <c r="B728" s="3" t="s">
        <v>157</v>
      </c>
      <c r="C728" t="s">
        <v>7</v>
      </c>
      <c r="D728">
        <v>0.77999999999999992</v>
      </c>
      <c r="E728">
        <v>24.07</v>
      </c>
    </row>
    <row r="729" spans="1:5" ht="15" thickBot="1" x14ac:dyDescent="0.35">
      <c r="A729" t="s">
        <v>143</v>
      </c>
      <c r="B729" s="3" t="s">
        <v>157</v>
      </c>
      <c r="C729" t="s">
        <v>10</v>
      </c>
      <c r="D729">
        <v>2.0499999999999998</v>
      </c>
      <c r="E729">
        <v>1.8800000000000001</v>
      </c>
    </row>
    <row r="730" spans="1:5" ht="15" thickBot="1" x14ac:dyDescent="0.35">
      <c r="A730" t="s">
        <v>143</v>
      </c>
      <c r="B730" s="3" t="s">
        <v>157</v>
      </c>
      <c r="C730" t="s">
        <v>9</v>
      </c>
      <c r="D730">
        <v>4.13</v>
      </c>
      <c r="E730">
        <v>6.59</v>
      </c>
    </row>
    <row r="731" spans="1:5" ht="15" thickBot="1" x14ac:dyDescent="0.35">
      <c r="A731" t="s">
        <v>143</v>
      </c>
      <c r="B731" s="3" t="s">
        <v>157</v>
      </c>
      <c r="C731" t="s">
        <v>8</v>
      </c>
      <c r="D731">
        <v>0.48000000000000004</v>
      </c>
      <c r="E731">
        <v>16.810000000000002</v>
      </c>
    </row>
    <row r="732" spans="1:5" ht="15" thickBot="1" x14ac:dyDescent="0.35">
      <c r="A732" t="s">
        <v>143</v>
      </c>
      <c r="B732" s="3" t="s">
        <v>157</v>
      </c>
      <c r="C732" t="s">
        <v>11</v>
      </c>
      <c r="D732">
        <v>3.04</v>
      </c>
      <c r="E732">
        <v>4.33</v>
      </c>
    </row>
    <row r="733" spans="1:5" ht="15" thickBot="1" x14ac:dyDescent="0.35">
      <c r="A733" t="s">
        <v>143</v>
      </c>
      <c r="B733" s="3" t="s">
        <v>157</v>
      </c>
      <c r="C733" t="s">
        <v>15</v>
      </c>
      <c r="D733">
        <v>1.31</v>
      </c>
      <c r="E733">
        <v>2.3199999999999998</v>
      </c>
    </row>
    <row r="734" spans="1:5" ht="15" thickBot="1" x14ac:dyDescent="0.35">
      <c r="A734" t="s">
        <v>143</v>
      </c>
      <c r="B734" s="3" t="s">
        <v>157</v>
      </c>
      <c r="C734" t="s">
        <v>5</v>
      </c>
      <c r="D734">
        <v>4.01</v>
      </c>
      <c r="E734">
        <v>14.19</v>
      </c>
    </row>
    <row r="735" spans="1:5" ht="15" thickBot="1" x14ac:dyDescent="0.35">
      <c r="A735" t="s">
        <v>143</v>
      </c>
      <c r="B735" s="3" t="s">
        <v>157</v>
      </c>
      <c r="C735" t="s">
        <v>6</v>
      </c>
      <c r="D735">
        <v>8.91</v>
      </c>
      <c r="E735">
        <v>9.57</v>
      </c>
    </row>
    <row r="736" spans="1:5" ht="15" thickBot="1" x14ac:dyDescent="0.35">
      <c r="A736" t="s">
        <v>143</v>
      </c>
      <c r="B736" s="3" t="s">
        <v>157</v>
      </c>
      <c r="C736" t="s">
        <v>13</v>
      </c>
      <c r="D736">
        <v>94.75</v>
      </c>
      <c r="E736">
        <v>121.25</v>
      </c>
    </row>
    <row r="737" spans="1:5" ht="15" thickBot="1" x14ac:dyDescent="0.35">
      <c r="A737" t="s">
        <v>143</v>
      </c>
      <c r="B737" s="3" t="s">
        <v>157</v>
      </c>
      <c r="C737" t="s">
        <v>14</v>
      </c>
      <c r="D737">
        <v>0.63</v>
      </c>
      <c r="E737">
        <v>0.28000000000000003</v>
      </c>
    </row>
    <row r="738" spans="1:5" ht="15" thickBot="1" x14ac:dyDescent="0.35">
      <c r="A738" t="s">
        <v>143</v>
      </c>
      <c r="B738" s="3" t="s">
        <v>157</v>
      </c>
      <c r="C738" t="s">
        <v>12</v>
      </c>
      <c r="D738">
        <v>10.950000000000001</v>
      </c>
      <c r="E738">
        <v>2.09</v>
      </c>
    </row>
    <row r="739" spans="1:5" ht="15" thickBot="1" x14ac:dyDescent="0.35">
      <c r="A739" t="s">
        <v>61</v>
      </c>
      <c r="B739" s="3" t="s">
        <v>156</v>
      </c>
      <c r="C739" t="s">
        <v>7</v>
      </c>
      <c r="D739">
        <v>4.49</v>
      </c>
      <c r="E739">
        <v>138.55000000000001</v>
      </c>
    </row>
    <row r="740" spans="1:5" ht="15" thickBot="1" x14ac:dyDescent="0.35">
      <c r="A740" t="s">
        <v>61</v>
      </c>
      <c r="B740" s="3" t="s">
        <v>156</v>
      </c>
      <c r="C740" t="s">
        <v>10</v>
      </c>
      <c r="D740">
        <v>13.11</v>
      </c>
      <c r="E740">
        <v>12.04</v>
      </c>
    </row>
    <row r="741" spans="1:5" ht="15" thickBot="1" x14ac:dyDescent="0.35">
      <c r="A741" t="s">
        <v>61</v>
      </c>
      <c r="B741" s="3" t="s">
        <v>156</v>
      </c>
      <c r="C741" t="s">
        <v>9</v>
      </c>
      <c r="D741">
        <v>42.39</v>
      </c>
      <c r="E741">
        <v>67.679999999999993</v>
      </c>
    </row>
    <row r="742" spans="1:5" ht="15" thickBot="1" x14ac:dyDescent="0.35">
      <c r="A742" t="s">
        <v>61</v>
      </c>
      <c r="B742" s="3" t="s">
        <v>156</v>
      </c>
      <c r="C742" t="s">
        <v>8</v>
      </c>
      <c r="D742">
        <v>0.24000000000000002</v>
      </c>
      <c r="E742">
        <v>8.4</v>
      </c>
    </row>
    <row r="743" spans="1:5" ht="15" thickBot="1" x14ac:dyDescent="0.35">
      <c r="A743" t="s">
        <v>61</v>
      </c>
      <c r="B743" s="3" t="s">
        <v>156</v>
      </c>
      <c r="C743" t="s">
        <v>11</v>
      </c>
      <c r="D743">
        <v>295.45999999999998</v>
      </c>
      <c r="E743">
        <v>420.85</v>
      </c>
    </row>
    <row r="744" spans="1:5" ht="15" thickBot="1" x14ac:dyDescent="0.35">
      <c r="A744" t="s">
        <v>61</v>
      </c>
      <c r="B744" s="3" t="s">
        <v>156</v>
      </c>
      <c r="C744" t="s">
        <v>15</v>
      </c>
      <c r="D744">
        <v>2.13</v>
      </c>
      <c r="E744">
        <v>3.77</v>
      </c>
    </row>
    <row r="745" spans="1:5" ht="15" thickBot="1" x14ac:dyDescent="0.35">
      <c r="A745" t="s">
        <v>61</v>
      </c>
      <c r="B745" s="3" t="s">
        <v>156</v>
      </c>
      <c r="C745" t="s">
        <v>5</v>
      </c>
      <c r="D745">
        <v>45.67</v>
      </c>
      <c r="E745">
        <v>161.65</v>
      </c>
    </row>
    <row r="746" spans="1:5" ht="15" thickBot="1" x14ac:dyDescent="0.35">
      <c r="A746" t="s">
        <v>61</v>
      </c>
      <c r="B746" s="3" t="s">
        <v>156</v>
      </c>
      <c r="C746" t="s">
        <v>6</v>
      </c>
      <c r="D746">
        <v>26.84</v>
      </c>
      <c r="E746">
        <v>28.830000000000002</v>
      </c>
    </row>
    <row r="747" spans="1:5" ht="15" thickBot="1" x14ac:dyDescent="0.35">
      <c r="A747" t="s">
        <v>61</v>
      </c>
      <c r="B747" s="3" t="s">
        <v>156</v>
      </c>
      <c r="C747" t="s">
        <v>13</v>
      </c>
      <c r="D747">
        <v>3.07</v>
      </c>
      <c r="E747">
        <v>3.9299999999999997</v>
      </c>
    </row>
    <row r="748" spans="1:5" ht="15" thickBot="1" x14ac:dyDescent="0.35">
      <c r="A748" t="s">
        <v>61</v>
      </c>
      <c r="B748" s="3" t="s">
        <v>156</v>
      </c>
      <c r="C748" t="s">
        <v>14</v>
      </c>
      <c r="D748">
        <v>0.02</v>
      </c>
      <c r="E748">
        <v>0.01</v>
      </c>
    </row>
    <row r="749" spans="1:5" ht="15" thickBot="1" x14ac:dyDescent="0.35">
      <c r="A749" t="s">
        <v>61</v>
      </c>
      <c r="B749" s="3" t="s">
        <v>156</v>
      </c>
      <c r="C749" t="s">
        <v>12</v>
      </c>
      <c r="D749">
        <v>121.59</v>
      </c>
      <c r="E749">
        <v>23.19</v>
      </c>
    </row>
    <row r="750" spans="1:5" ht="15" thickBot="1" x14ac:dyDescent="0.35">
      <c r="A750" t="s">
        <v>22</v>
      </c>
      <c r="B750" s="3" t="s">
        <v>156</v>
      </c>
      <c r="C750" t="s">
        <v>7</v>
      </c>
      <c r="D750">
        <v>29.88</v>
      </c>
      <c r="E750">
        <v>922.03</v>
      </c>
    </row>
    <row r="751" spans="1:5" ht="15" thickBot="1" x14ac:dyDescent="0.35">
      <c r="A751" t="s">
        <v>22</v>
      </c>
      <c r="B751" s="3" t="s">
        <v>156</v>
      </c>
      <c r="C751" t="s">
        <v>10</v>
      </c>
      <c r="D751">
        <v>14.639999999999999</v>
      </c>
      <c r="E751">
        <v>13.450000000000001</v>
      </c>
    </row>
    <row r="752" spans="1:5" ht="15" thickBot="1" x14ac:dyDescent="0.35">
      <c r="A752" t="s">
        <v>22</v>
      </c>
      <c r="B752" s="3" t="s">
        <v>156</v>
      </c>
      <c r="C752" t="s">
        <v>9</v>
      </c>
      <c r="D752">
        <v>23.09</v>
      </c>
      <c r="E752">
        <v>36.869999999999997</v>
      </c>
    </row>
    <row r="753" spans="1:5" ht="15" thickBot="1" x14ac:dyDescent="0.35">
      <c r="A753" t="s">
        <v>22</v>
      </c>
      <c r="B753" s="3" t="s">
        <v>156</v>
      </c>
      <c r="C753" t="s">
        <v>8</v>
      </c>
      <c r="D753">
        <v>1.6700000000000002</v>
      </c>
      <c r="E753">
        <v>58.48</v>
      </c>
    </row>
    <row r="754" spans="1:5" ht="15" thickBot="1" x14ac:dyDescent="0.35">
      <c r="A754" t="s">
        <v>22</v>
      </c>
      <c r="B754" s="3" t="s">
        <v>156</v>
      </c>
      <c r="C754" t="s">
        <v>11</v>
      </c>
      <c r="D754">
        <v>255.3</v>
      </c>
      <c r="E754">
        <v>363.65000000000003</v>
      </c>
    </row>
    <row r="755" spans="1:5" ht="15" thickBot="1" x14ac:dyDescent="0.35">
      <c r="A755" t="s">
        <v>22</v>
      </c>
      <c r="B755" s="3" t="s">
        <v>156</v>
      </c>
      <c r="C755" t="s">
        <v>15</v>
      </c>
      <c r="D755">
        <v>0.93</v>
      </c>
      <c r="E755">
        <v>1.6500000000000001</v>
      </c>
    </row>
    <row r="756" spans="1:5" ht="15" thickBot="1" x14ac:dyDescent="0.35">
      <c r="A756" t="s">
        <v>22</v>
      </c>
      <c r="B756" s="3" t="s">
        <v>156</v>
      </c>
      <c r="C756" t="s">
        <v>5</v>
      </c>
      <c r="D756">
        <v>43.58</v>
      </c>
      <c r="E756">
        <v>154.25</v>
      </c>
    </row>
    <row r="757" spans="1:5" ht="15" thickBot="1" x14ac:dyDescent="0.35">
      <c r="A757" t="s">
        <v>22</v>
      </c>
      <c r="B757" s="3" t="s">
        <v>156</v>
      </c>
      <c r="C757" t="s">
        <v>6</v>
      </c>
      <c r="D757">
        <v>21.37</v>
      </c>
      <c r="E757">
        <v>22.959999999999997</v>
      </c>
    </row>
    <row r="758" spans="1:5" ht="15" thickBot="1" x14ac:dyDescent="0.35">
      <c r="A758" t="s">
        <v>22</v>
      </c>
      <c r="B758" s="3" t="s">
        <v>156</v>
      </c>
      <c r="C758" t="s">
        <v>13</v>
      </c>
      <c r="D758">
        <v>4.2</v>
      </c>
      <c r="E758">
        <v>5.37</v>
      </c>
    </row>
    <row r="759" spans="1:5" ht="15" thickBot="1" x14ac:dyDescent="0.35">
      <c r="A759" t="s">
        <v>22</v>
      </c>
      <c r="B759" s="3" t="s">
        <v>156</v>
      </c>
      <c r="C759" t="s">
        <v>14</v>
      </c>
      <c r="D759">
        <v>0.04</v>
      </c>
      <c r="E759">
        <v>0.02</v>
      </c>
    </row>
    <row r="760" spans="1:5" ht="15" thickBot="1" x14ac:dyDescent="0.35">
      <c r="A760" t="s">
        <v>22</v>
      </c>
      <c r="B760" s="3" t="s">
        <v>156</v>
      </c>
      <c r="C760" t="s">
        <v>12</v>
      </c>
      <c r="D760">
        <v>103.2</v>
      </c>
      <c r="E760">
        <v>19.68</v>
      </c>
    </row>
    <row r="761" spans="1:5" ht="15" thickBot="1" x14ac:dyDescent="0.35">
      <c r="A761" t="s">
        <v>87</v>
      </c>
      <c r="B761" s="3" t="s">
        <v>156</v>
      </c>
      <c r="C761" t="s">
        <v>7</v>
      </c>
      <c r="D761">
        <v>7.6899999999999995</v>
      </c>
      <c r="E761">
        <v>237.3</v>
      </c>
    </row>
    <row r="762" spans="1:5" ht="15" thickBot="1" x14ac:dyDescent="0.35">
      <c r="A762" t="s">
        <v>87</v>
      </c>
      <c r="B762" s="3" t="s">
        <v>156</v>
      </c>
      <c r="C762" t="s">
        <v>10</v>
      </c>
      <c r="D762">
        <v>6.38</v>
      </c>
      <c r="E762">
        <v>5.8599999999999994</v>
      </c>
    </row>
    <row r="763" spans="1:5" ht="15" thickBot="1" x14ac:dyDescent="0.35">
      <c r="A763" t="s">
        <v>87</v>
      </c>
      <c r="B763" s="3" t="s">
        <v>156</v>
      </c>
      <c r="C763" t="s">
        <v>9</v>
      </c>
      <c r="D763">
        <v>5.4700000000000006</v>
      </c>
      <c r="E763">
        <v>8.7299999999999986</v>
      </c>
    </row>
    <row r="764" spans="1:5" ht="15" thickBot="1" x14ac:dyDescent="0.35">
      <c r="A764" t="s">
        <v>87</v>
      </c>
      <c r="B764" s="3" t="s">
        <v>156</v>
      </c>
      <c r="C764" t="s">
        <v>8</v>
      </c>
      <c r="D764">
        <v>0.94000000000000006</v>
      </c>
      <c r="E764">
        <v>32.92</v>
      </c>
    </row>
    <row r="765" spans="1:5" ht="15" thickBot="1" x14ac:dyDescent="0.35">
      <c r="A765" t="s">
        <v>87</v>
      </c>
      <c r="B765" s="3" t="s">
        <v>156</v>
      </c>
      <c r="C765" t="s">
        <v>11</v>
      </c>
      <c r="D765">
        <v>157.93</v>
      </c>
      <c r="E765">
        <v>224.96</v>
      </c>
    </row>
    <row r="766" spans="1:5" ht="15" thickBot="1" x14ac:dyDescent="0.35">
      <c r="A766" t="s">
        <v>87</v>
      </c>
      <c r="B766" s="3" t="s">
        <v>156</v>
      </c>
      <c r="C766" t="s">
        <v>15</v>
      </c>
      <c r="D766">
        <v>5.87</v>
      </c>
      <c r="E766">
        <v>10.39</v>
      </c>
    </row>
    <row r="767" spans="1:5" ht="15" thickBot="1" x14ac:dyDescent="0.35">
      <c r="A767" t="s">
        <v>87</v>
      </c>
      <c r="B767" s="3" t="s">
        <v>156</v>
      </c>
      <c r="C767" t="s">
        <v>5</v>
      </c>
      <c r="D767">
        <v>10.350000000000001</v>
      </c>
      <c r="E767">
        <v>36.630000000000003</v>
      </c>
    </row>
    <row r="768" spans="1:5" ht="15" thickBot="1" x14ac:dyDescent="0.35">
      <c r="A768" t="s">
        <v>87</v>
      </c>
      <c r="B768" s="3" t="s">
        <v>156</v>
      </c>
      <c r="C768" t="s">
        <v>6</v>
      </c>
      <c r="D768">
        <v>18.77</v>
      </c>
      <c r="E768">
        <v>20.16</v>
      </c>
    </row>
    <row r="769" spans="1:5" ht="15" thickBot="1" x14ac:dyDescent="0.35">
      <c r="A769" t="s">
        <v>87</v>
      </c>
      <c r="B769" s="3" t="s">
        <v>156</v>
      </c>
      <c r="C769" t="s">
        <v>13</v>
      </c>
      <c r="D769">
        <v>2.8099999999999996</v>
      </c>
      <c r="E769">
        <v>3.6</v>
      </c>
    </row>
    <row r="770" spans="1:5" ht="15" thickBot="1" x14ac:dyDescent="0.35">
      <c r="A770" t="s">
        <v>87</v>
      </c>
      <c r="B770" s="3" t="s">
        <v>156</v>
      </c>
      <c r="C770" t="s">
        <v>14</v>
      </c>
      <c r="D770">
        <v>0.46</v>
      </c>
      <c r="E770">
        <v>0.21000000000000002</v>
      </c>
    </row>
    <row r="771" spans="1:5" ht="15" thickBot="1" x14ac:dyDescent="0.35">
      <c r="A771" t="s">
        <v>87</v>
      </c>
      <c r="B771" s="3" t="s">
        <v>156</v>
      </c>
      <c r="C771" t="s">
        <v>12</v>
      </c>
      <c r="D771">
        <v>104.8</v>
      </c>
      <c r="E771">
        <v>19.989999999999998</v>
      </c>
    </row>
    <row r="772" spans="1:5" ht="15" thickBot="1" x14ac:dyDescent="0.35">
      <c r="A772" t="s">
        <v>127</v>
      </c>
      <c r="B772" s="3" t="s">
        <v>157</v>
      </c>
      <c r="C772" t="s">
        <v>7</v>
      </c>
      <c r="D772">
        <v>7.51</v>
      </c>
      <c r="E772">
        <v>231.73999999999998</v>
      </c>
    </row>
    <row r="773" spans="1:5" ht="15" thickBot="1" x14ac:dyDescent="0.35">
      <c r="A773" t="s">
        <v>127</v>
      </c>
      <c r="B773" s="3" t="s">
        <v>157</v>
      </c>
      <c r="C773" t="s">
        <v>10</v>
      </c>
      <c r="D773">
        <v>0.71</v>
      </c>
      <c r="E773">
        <v>0.65</v>
      </c>
    </row>
    <row r="774" spans="1:5" ht="15" thickBot="1" x14ac:dyDescent="0.35">
      <c r="A774" t="s">
        <v>127</v>
      </c>
      <c r="B774" s="3" t="s">
        <v>157</v>
      </c>
      <c r="C774" t="s">
        <v>9</v>
      </c>
      <c r="D774">
        <v>4.41</v>
      </c>
      <c r="E774">
        <v>7.04</v>
      </c>
    </row>
    <row r="775" spans="1:5" ht="15" thickBot="1" x14ac:dyDescent="0.35">
      <c r="A775" t="s">
        <v>127</v>
      </c>
      <c r="B775" s="3" t="s">
        <v>157</v>
      </c>
      <c r="C775" t="s">
        <v>8</v>
      </c>
      <c r="D775">
        <v>0.57000000000000006</v>
      </c>
      <c r="E775">
        <v>19.959999999999997</v>
      </c>
    </row>
    <row r="776" spans="1:5" ht="15" thickBot="1" x14ac:dyDescent="0.35">
      <c r="A776" t="s">
        <v>127</v>
      </c>
      <c r="B776" s="3" t="s">
        <v>157</v>
      </c>
      <c r="C776" t="s">
        <v>11</v>
      </c>
      <c r="D776">
        <v>24.84</v>
      </c>
      <c r="E776">
        <v>35.379999999999995</v>
      </c>
    </row>
    <row r="777" spans="1:5" ht="15" thickBot="1" x14ac:dyDescent="0.35">
      <c r="A777" t="s">
        <v>127</v>
      </c>
      <c r="B777" s="3" t="s">
        <v>157</v>
      </c>
      <c r="C777" t="s">
        <v>15</v>
      </c>
      <c r="D777">
        <v>0.35</v>
      </c>
      <c r="E777">
        <v>0.62</v>
      </c>
    </row>
    <row r="778" spans="1:5" ht="15" thickBot="1" x14ac:dyDescent="0.35">
      <c r="A778" t="s">
        <v>127</v>
      </c>
      <c r="B778" s="3" t="s">
        <v>157</v>
      </c>
      <c r="C778" t="s">
        <v>5</v>
      </c>
      <c r="D778">
        <v>2.56</v>
      </c>
      <c r="E778">
        <v>9.06</v>
      </c>
    </row>
    <row r="779" spans="1:5" ht="15" thickBot="1" x14ac:dyDescent="0.35">
      <c r="A779" t="s">
        <v>127</v>
      </c>
      <c r="B779" s="3" t="s">
        <v>157</v>
      </c>
      <c r="C779" t="s">
        <v>6</v>
      </c>
      <c r="D779">
        <v>3.14</v>
      </c>
      <c r="E779">
        <v>3.3699999999999997</v>
      </c>
    </row>
    <row r="780" spans="1:5" ht="15" thickBot="1" x14ac:dyDescent="0.35">
      <c r="A780" t="s">
        <v>127</v>
      </c>
      <c r="B780" s="3" t="s">
        <v>157</v>
      </c>
      <c r="C780" t="s">
        <v>13</v>
      </c>
      <c r="D780">
        <v>102.53</v>
      </c>
      <c r="E780">
        <v>131.20999999999998</v>
      </c>
    </row>
    <row r="781" spans="1:5" ht="15" thickBot="1" x14ac:dyDescent="0.35">
      <c r="A781" t="s">
        <v>127</v>
      </c>
      <c r="B781" s="3" t="s">
        <v>157</v>
      </c>
      <c r="C781" t="s">
        <v>14</v>
      </c>
      <c r="D781">
        <v>0</v>
      </c>
      <c r="E781">
        <v>0</v>
      </c>
    </row>
    <row r="782" spans="1:5" ht="15" thickBot="1" x14ac:dyDescent="0.35">
      <c r="A782" t="s">
        <v>127</v>
      </c>
      <c r="B782" s="3" t="s">
        <v>157</v>
      </c>
      <c r="C782" t="s">
        <v>12</v>
      </c>
      <c r="D782">
        <v>9.01</v>
      </c>
      <c r="E782">
        <v>1.72</v>
      </c>
    </row>
    <row r="783" spans="1:5" ht="15" thickBot="1" x14ac:dyDescent="0.35">
      <c r="A783" t="s">
        <v>128</v>
      </c>
      <c r="B783" s="3" t="s">
        <v>157</v>
      </c>
      <c r="C783" t="s">
        <v>7</v>
      </c>
      <c r="D783">
        <v>2.3499999999999996</v>
      </c>
      <c r="E783">
        <v>72.52</v>
      </c>
    </row>
    <row r="784" spans="1:5" ht="15" thickBot="1" x14ac:dyDescent="0.35">
      <c r="A784" t="s">
        <v>128</v>
      </c>
      <c r="B784" s="3" t="s">
        <v>157</v>
      </c>
      <c r="C784" t="s">
        <v>10</v>
      </c>
      <c r="D784">
        <v>1.08</v>
      </c>
      <c r="E784">
        <v>0.99</v>
      </c>
    </row>
    <row r="785" spans="1:5" ht="15" thickBot="1" x14ac:dyDescent="0.35">
      <c r="A785" t="s">
        <v>128</v>
      </c>
      <c r="B785" s="3" t="s">
        <v>157</v>
      </c>
      <c r="C785" t="s">
        <v>9</v>
      </c>
      <c r="D785">
        <v>7.33</v>
      </c>
      <c r="E785">
        <v>11.7</v>
      </c>
    </row>
    <row r="786" spans="1:5" ht="15" thickBot="1" x14ac:dyDescent="0.35">
      <c r="A786" t="s">
        <v>128</v>
      </c>
      <c r="B786" s="3" t="s">
        <v>157</v>
      </c>
      <c r="C786" t="s">
        <v>8</v>
      </c>
      <c r="D786">
        <v>2.0699999999999998</v>
      </c>
      <c r="E786">
        <v>72.490000000000009</v>
      </c>
    </row>
    <row r="787" spans="1:5" ht="15" thickBot="1" x14ac:dyDescent="0.35">
      <c r="A787" t="s">
        <v>128</v>
      </c>
      <c r="B787" s="3" t="s">
        <v>157</v>
      </c>
      <c r="C787" t="s">
        <v>11</v>
      </c>
      <c r="D787">
        <v>7.98</v>
      </c>
      <c r="E787">
        <v>11.370000000000001</v>
      </c>
    </row>
    <row r="788" spans="1:5" ht="15" thickBot="1" x14ac:dyDescent="0.35">
      <c r="A788" t="s">
        <v>128</v>
      </c>
      <c r="B788" s="3" t="s">
        <v>157</v>
      </c>
      <c r="C788" t="s">
        <v>15</v>
      </c>
      <c r="D788">
        <v>5.08</v>
      </c>
      <c r="E788">
        <v>8.99</v>
      </c>
    </row>
    <row r="789" spans="1:5" ht="15" thickBot="1" x14ac:dyDescent="0.35">
      <c r="A789" t="s">
        <v>128</v>
      </c>
      <c r="B789" s="3" t="s">
        <v>157</v>
      </c>
      <c r="C789" t="s">
        <v>5</v>
      </c>
      <c r="D789">
        <v>5.45</v>
      </c>
      <c r="E789">
        <v>19.29</v>
      </c>
    </row>
    <row r="790" spans="1:5" ht="15" thickBot="1" x14ac:dyDescent="0.35">
      <c r="A790" t="s">
        <v>128</v>
      </c>
      <c r="B790" s="3" t="s">
        <v>157</v>
      </c>
      <c r="C790" t="s">
        <v>6</v>
      </c>
      <c r="D790">
        <v>1.3800000000000001</v>
      </c>
      <c r="E790">
        <v>1.48</v>
      </c>
    </row>
    <row r="791" spans="1:5" ht="15" thickBot="1" x14ac:dyDescent="0.35">
      <c r="A791" t="s">
        <v>128</v>
      </c>
      <c r="B791" s="3" t="s">
        <v>157</v>
      </c>
      <c r="C791" t="s">
        <v>13</v>
      </c>
      <c r="D791">
        <v>4.75</v>
      </c>
      <c r="E791">
        <v>6.08</v>
      </c>
    </row>
    <row r="792" spans="1:5" ht="15" thickBot="1" x14ac:dyDescent="0.35">
      <c r="A792" t="s">
        <v>128</v>
      </c>
      <c r="B792" s="3" t="s">
        <v>157</v>
      </c>
      <c r="C792" t="s">
        <v>14</v>
      </c>
      <c r="D792">
        <v>1.76</v>
      </c>
      <c r="E792">
        <v>0.78999999999999992</v>
      </c>
    </row>
    <row r="793" spans="1:5" ht="15" thickBot="1" x14ac:dyDescent="0.35">
      <c r="A793" t="s">
        <v>128</v>
      </c>
      <c r="B793" s="3" t="s">
        <v>157</v>
      </c>
      <c r="C793" t="s">
        <v>12</v>
      </c>
      <c r="D793">
        <v>11.77</v>
      </c>
      <c r="E793">
        <v>2.2400000000000002</v>
      </c>
    </row>
    <row r="794" spans="1:5" ht="15" thickBot="1" x14ac:dyDescent="0.35">
      <c r="A794" t="s">
        <v>111</v>
      </c>
      <c r="B794" s="3" t="s">
        <v>159</v>
      </c>
      <c r="C794" t="s">
        <v>7</v>
      </c>
      <c r="D794">
        <v>6.52</v>
      </c>
      <c r="E794">
        <v>201.19</v>
      </c>
    </row>
    <row r="795" spans="1:5" ht="15" thickBot="1" x14ac:dyDescent="0.35">
      <c r="A795" t="s">
        <v>111</v>
      </c>
      <c r="B795" s="3" t="s">
        <v>159</v>
      </c>
      <c r="C795" t="s">
        <v>10</v>
      </c>
      <c r="D795">
        <v>16.57</v>
      </c>
      <c r="E795">
        <v>15.219999999999999</v>
      </c>
    </row>
    <row r="796" spans="1:5" ht="15" thickBot="1" x14ac:dyDescent="0.35">
      <c r="A796" t="s">
        <v>111</v>
      </c>
      <c r="B796" s="3" t="s">
        <v>159</v>
      </c>
      <c r="C796" t="s">
        <v>9</v>
      </c>
      <c r="D796">
        <v>49.43</v>
      </c>
      <c r="E796">
        <v>78.92</v>
      </c>
    </row>
    <row r="797" spans="1:5" ht="15" thickBot="1" x14ac:dyDescent="0.35">
      <c r="A797" t="s">
        <v>111</v>
      </c>
      <c r="B797" s="3" t="s">
        <v>159</v>
      </c>
      <c r="C797" t="s">
        <v>8</v>
      </c>
      <c r="D797">
        <v>0.94000000000000006</v>
      </c>
      <c r="E797">
        <v>32.92</v>
      </c>
    </row>
    <row r="798" spans="1:5" ht="15" thickBot="1" x14ac:dyDescent="0.35">
      <c r="A798" t="s">
        <v>111</v>
      </c>
      <c r="B798" s="3" t="s">
        <v>159</v>
      </c>
      <c r="C798" t="s">
        <v>11</v>
      </c>
      <c r="D798">
        <v>25.279999999999998</v>
      </c>
      <c r="E798">
        <v>36.01</v>
      </c>
    </row>
    <row r="799" spans="1:5" ht="15" thickBot="1" x14ac:dyDescent="0.35">
      <c r="A799" t="s">
        <v>111</v>
      </c>
      <c r="B799" s="3" t="s">
        <v>159</v>
      </c>
      <c r="C799" t="s">
        <v>15</v>
      </c>
      <c r="D799">
        <v>2.9</v>
      </c>
      <c r="E799">
        <v>5.13</v>
      </c>
    </row>
    <row r="800" spans="1:5" ht="15" thickBot="1" x14ac:dyDescent="0.35">
      <c r="A800" t="s">
        <v>111</v>
      </c>
      <c r="B800" s="3" t="s">
        <v>159</v>
      </c>
      <c r="C800" t="s">
        <v>5</v>
      </c>
      <c r="D800">
        <v>7.76</v>
      </c>
      <c r="E800">
        <v>27.47</v>
      </c>
    </row>
    <row r="801" spans="1:5" ht="15" thickBot="1" x14ac:dyDescent="0.35">
      <c r="A801" t="s">
        <v>111</v>
      </c>
      <c r="B801" s="3" t="s">
        <v>159</v>
      </c>
      <c r="C801" t="s">
        <v>6</v>
      </c>
      <c r="D801">
        <v>41.01</v>
      </c>
      <c r="E801">
        <v>44.05</v>
      </c>
    </row>
    <row r="802" spans="1:5" ht="15" thickBot="1" x14ac:dyDescent="0.35">
      <c r="A802" t="s">
        <v>111</v>
      </c>
      <c r="B802" s="3" t="s">
        <v>159</v>
      </c>
      <c r="C802" t="s">
        <v>13</v>
      </c>
      <c r="D802">
        <v>81.25</v>
      </c>
      <c r="E802">
        <v>103.98</v>
      </c>
    </row>
    <row r="803" spans="1:5" ht="15" thickBot="1" x14ac:dyDescent="0.35">
      <c r="A803" t="s">
        <v>111</v>
      </c>
      <c r="B803" s="3" t="s">
        <v>159</v>
      </c>
      <c r="C803" t="s">
        <v>14</v>
      </c>
      <c r="D803">
        <v>0.04</v>
      </c>
      <c r="E803">
        <v>0.02</v>
      </c>
    </row>
    <row r="804" spans="1:5" ht="15" thickBot="1" x14ac:dyDescent="0.35">
      <c r="A804" t="s">
        <v>111</v>
      </c>
      <c r="B804" s="3" t="s">
        <v>159</v>
      </c>
      <c r="C804" t="s">
        <v>12</v>
      </c>
      <c r="D804">
        <v>51.04</v>
      </c>
      <c r="E804">
        <v>9.7299999999999986</v>
      </c>
    </row>
    <row r="805" spans="1:5" ht="15" thickBot="1" x14ac:dyDescent="0.35">
      <c r="A805" t="s">
        <v>72</v>
      </c>
      <c r="B805" s="3" t="s">
        <v>159</v>
      </c>
      <c r="C805" t="s">
        <v>7</v>
      </c>
      <c r="D805">
        <v>9.44</v>
      </c>
      <c r="E805">
        <v>291.3</v>
      </c>
    </row>
    <row r="806" spans="1:5" ht="15" thickBot="1" x14ac:dyDescent="0.35">
      <c r="A806" t="s">
        <v>72</v>
      </c>
      <c r="B806" s="3" t="s">
        <v>159</v>
      </c>
      <c r="C806" t="s">
        <v>10</v>
      </c>
      <c r="D806">
        <v>10.79</v>
      </c>
      <c r="E806">
        <v>9.91</v>
      </c>
    </row>
    <row r="807" spans="1:5" ht="15" thickBot="1" x14ac:dyDescent="0.35">
      <c r="A807" t="s">
        <v>72</v>
      </c>
      <c r="B807" s="3" t="s">
        <v>159</v>
      </c>
      <c r="C807" t="s">
        <v>9</v>
      </c>
      <c r="D807">
        <v>179.70999999999998</v>
      </c>
      <c r="E807">
        <v>286.94</v>
      </c>
    </row>
    <row r="808" spans="1:5" ht="15" thickBot="1" x14ac:dyDescent="0.35">
      <c r="A808" t="s">
        <v>72</v>
      </c>
      <c r="B808" s="3" t="s">
        <v>159</v>
      </c>
      <c r="C808" t="s">
        <v>8</v>
      </c>
      <c r="D808">
        <v>0.7</v>
      </c>
      <c r="E808">
        <v>24.51</v>
      </c>
    </row>
    <row r="809" spans="1:5" ht="15" thickBot="1" x14ac:dyDescent="0.35">
      <c r="A809" t="s">
        <v>72</v>
      </c>
      <c r="B809" s="3" t="s">
        <v>159</v>
      </c>
      <c r="C809" t="s">
        <v>11</v>
      </c>
      <c r="D809">
        <v>111.47</v>
      </c>
      <c r="E809">
        <v>158.78</v>
      </c>
    </row>
    <row r="810" spans="1:5" ht="15" thickBot="1" x14ac:dyDescent="0.35">
      <c r="A810" t="s">
        <v>72</v>
      </c>
      <c r="B810" s="3" t="s">
        <v>159</v>
      </c>
      <c r="C810" t="s">
        <v>15</v>
      </c>
      <c r="D810">
        <v>15.83</v>
      </c>
      <c r="E810">
        <v>28.02</v>
      </c>
    </row>
    <row r="811" spans="1:5" ht="15" thickBot="1" x14ac:dyDescent="0.35">
      <c r="A811" t="s">
        <v>72</v>
      </c>
      <c r="B811" s="3" t="s">
        <v>159</v>
      </c>
      <c r="C811" t="s">
        <v>5</v>
      </c>
      <c r="D811">
        <v>1.22</v>
      </c>
      <c r="E811">
        <v>4.3199999999999994</v>
      </c>
    </row>
    <row r="812" spans="1:5" ht="15" thickBot="1" x14ac:dyDescent="0.35">
      <c r="A812" t="s">
        <v>72</v>
      </c>
      <c r="B812" s="3" t="s">
        <v>159</v>
      </c>
      <c r="C812" t="s">
        <v>6</v>
      </c>
      <c r="D812">
        <v>18.47</v>
      </c>
      <c r="E812">
        <v>19.84</v>
      </c>
    </row>
    <row r="813" spans="1:5" ht="15" thickBot="1" x14ac:dyDescent="0.35">
      <c r="A813" t="s">
        <v>72</v>
      </c>
      <c r="B813" s="3" t="s">
        <v>159</v>
      </c>
      <c r="C813" t="s">
        <v>13</v>
      </c>
      <c r="D813">
        <v>50.730000000000004</v>
      </c>
      <c r="E813">
        <v>64.92</v>
      </c>
    </row>
    <row r="814" spans="1:5" ht="15" thickBot="1" x14ac:dyDescent="0.35">
      <c r="A814" t="s">
        <v>72</v>
      </c>
      <c r="B814" s="3" t="s">
        <v>159</v>
      </c>
      <c r="C814" t="s">
        <v>14</v>
      </c>
      <c r="D814">
        <v>0.2</v>
      </c>
      <c r="E814">
        <v>0.09</v>
      </c>
    </row>
    <row r="815" spans="1:5" ht="15" thickBot="1" x14ac:dyDescent="0.35">
      <c r="A815" t="s">
        <v>72</v>
      </c>
      <c r="B815" s="3" t="s">
        <v>159</v>
      </c>
      <c r="C815" t="s">
        <v>12</v>
      </c>
      <c r="D815">
        <v>77.77</v>
      </c>
      <c r="E815">
        <v>14.83</v>
      </c>
    </row>
    <row r="816" spans="1:5" ht="15" thickBot="1" x14ac:dyDescent="0.35">
      <c r="A816" t="s">
        <v>46</v>
      </c>
      <c r="B816" s="3" t="s">
        <v>156</v>
      </c>
      <c r="C816" t="s">
        <v>7</v>
      </c>
      <c r="D816">
        <v>19.22</v>
      </c>
      <c r="E816">
        <v>593.09</v>
      </c>
    </row>
    <row r="817" spans="1:5" ht="15" thickBot="1" x14ac:dyDescent="0.35">
      <c r="A817" t="s">
        <v>46</v>
      </c>
      <c r="B817" s="3" t="s">
        <v>156</v>
      </c>
      <c r="C817" t="s">
        <v>10</v>
      </c>
      <c r="D817">
        <v>11.639999999999999</v>
      </c>
      <c r="E817">
        <v>10.69</v>
      </c>
    </row>
    <row r="818" spans="1:5" ht="15" thickBot="1" x14ac:dyDescent="0.35">
      <c r="A818" t="s">
        <v>46</v>
      </c>
      <c r="B818" s="3" t="s">
        <v>156</v>
      </c>
      <c r="C818" t="s">
        <v>9</v>
      </c>
      <c r="D818">
        <v>24.58</v>
      </c>
      <c r="E818">
        <v>39.25</v>
      </c>
    </row>
    <row r="819" spans="1:5" ht="15" thickBot="1" x14ac:dyDescent="0.35">
      <c r="A819" t="s">
        <v>46</v>
      </c>
      <c r="B819" s="3" t="s">
        <v>156</v>
      </c>
      <c r="C819" t="s">
        <v>8</v>
      </c>
      <c r="D819">
        <v>1.1900000000000002</v>
      </c>
      <c r="E819">
        <v>41.67</v>
      </c>
    </row>
    <row r="820" spans="1:5" ht="15" thickBot="1" x14ac:dyDescent="0.35">
      <c r="A820" t="s">
        <v>46</v>
      </c>
      <c r="B820" s="3" t="s">
        <v>156</v>
      </c>
      <c r="C820" t="s">
        <v>11</v>
      </c>
      <c r="D820">
        <v>190.06</v>
      </c>
      <c r="E820">
        <v>270.71999999999997</v>
      </c>
    </row>
    <row r="821" spans="1:5" ht="15" thickBot="1" x14ac:dyDescent="0.35">
      <c r="A821" t="s">
        <v>46</v>
      </c>
      <c r="B821" s="3" t="s">
        <v>156</v>
      </c>
      <c r="C821" t="s">
        <v>15</v>
      </c>
      <c r="D821">
        <v>5.6199999999999992</v>
      </c>
      <c r="E821">
        <v>9.9500000000000011</v>
      </c>
    </row>
    <row r="822" spans="1:5" ht="15" thickBot="1" x14ac:dyDescent="0.35">
      <c r="A822" t="s">
        <v>46</v>
      </c>
      <c r="B822" s="3" t="s">
        <v>156</v>
      </c>
      <c r="C822" t="s">
        <v>5</v>
      </c>
      <c r="D822">
        <v>34.24</v>
      </c>
      <c r="E822">
        <v>121.19</v>
      </c>
    </row>
    <row r="823" spans="1:5" ht="15" thickBot="1" x14ac:dyDescent="0.35">
      <c r="A823" t="s">
        <v>46</v>
      </c>
      <c r="B823" s="3" t="s">
        <v>156</v>
      </c>
      <c r="C823" t="s">
        <v>6</v>
      </c>
      <c r="D823">
        <v>26.4</v>
      </c>
      <c r="E823">
        <v>28.36</v>
      </c>
    </row>
    <row r="824" spans="1:5" ht="15" thickBot="1" x14ac:dyDescent="0.35">
      <c r="A824" t="s">
        <v>46</v>
      </c>
      <c r="B824" s="3" t="s">
        <v>156</v>
      </c>
      <c r="C824" t="s">
        <v>13</v>
      </c>
      <c r="D824">
        <v>4.96</v>
      </c>
      <c r="E824">
        <v>6.35</v>
      </c>
    </row>
    <row r="825" spans="1:5" ht="15" thickBot="1" x14ac:dyDescent="0.35">
      <c r="A825" t="s">
        <v>46</v>
      </c>
      <c r="B825" s="3" t="s">
        <v>156</v>
      </c>
      <c r="C825" t="s">
        <v>14</v>
      </c>
      <c r="D825">
        <v>0.05</v>
      </c>
      <c r="E825">
        <v>0.02</v>
      </c>
    </row>
    <row r="826" spans="1:5" ht="15" thickBot="1" x14ac:dyDescent="0.35">
      <c r="A826" t="s">
        <v>46</v>
      </c>
      <c r="B826" s="3" t="s">
        <v>156</v>
      </c>
      <c r="C826" t="s">
        <v>12</v>
      </c>
      <c r="D826">
        <v>139.58000000000001</v>
      </c>
      <c r="E826">
        <v>26.62</v>
      </c>
    </row>
    <row r="827" spans="1:5" ht="15" thickBot="1" x14ac:dyDescent="0.35">
      <c r="A827" t="s">
        <v>92</v>
      </c>
      <c r="B827" s="3" t="s">
        <v>157</v>
      </c>
      <c r="C827" t="s">
        <v>7</v>
      </c>
      <c r="D827">
        <v>5.99</v>
      </c>
      <c r="E827">
        <v>184.84</v>
      </c>
    </row>
    <row r="828" spans="1:5" ht="15" thickBot="1" x14ac:dyDescent="0.35">
      <c r="A828" t="s">
        <v>92</v>
      </c>
      <c r="B828" s="3" t="s">
        <v>157</v>
      </c>
      <c r="C828" t="s">
        <v>10</v>
      </c>
      <c r="D828">
        <v>6.3199999999999994</v>
      </c>
      <c r="E828">
        <v>5.81</v>
      </c>
    </row>
    <row r="829" spans="1:5" ht="15" thickBot="1" x14ac:dyDescent="0.35">
      <c r="A829" t="s">
        <v>92</v>
      </c>
      <c r="B829" s="3" t="s">
        <v>157</v>
      </c>
      <c r="C829" t="s">
        <v>9</v>
      </c>
      <c r="D829">
        <v>19.66</v>
      </c>
      <c r="E829">
        <v>31.39</v>
      </c>
    </row>
    <row r="830" spans="1:5" ht="15" thickBot="1" x14ac:dyDescent="0.35">
      <c r="A830" t="s">
        <v>92</v>
      </c>
      <c r="B830" s="3" t="s">
        <v>157</v>
      </c>
      <c r="C830" t="s">
        <v>8</v>
      </c>
      <c r="D830">
        <v>4.08</v>
      </c>
      <c r="E830">
        <v>142.88000000000002</v>
      </c>
    </row>
    <row r="831" spans="1:5" ht="15" thickBot="1" x14ac:dyDescent="0.35">
      <c r="A831" t="s">
        <v>92</v>
      </c>
      <c r="B831" s="3" t="s">
        <v>157</v>
      </c>
      <c r="C831" t="s">
        <v>11</v>
      </c>
      <c r="D831">
        <v>117.27</v>
      </c>
      <c r="E831">
        <v>167.04</v>
      </c>
    </row>
    <row r="832" spans="1:5" ht="15" thickBot="1" x14ac:dyDescent="0.35">
      <c r="A832" t="s">
        <v>92</v>
      </c>
      <c r="B832" s="3" t="s">
        <v>157</v>
      </c>
      <c r="C832" t="s">
        <v>15</v>
      </c>
      <c r="D832">
        <v>2.3299999999999996</v>
      </c>
      <c r="E832">
        <v>4.1199999999999992</v>
      </c>
    </row>
    <row r="833" spans="1:5" ht="15" thickBot="1" x14ac:dyDescent="0.35">
      <c r="A833" t="s">
        <v>92</v>
      </c>
      <c r="B833" s="3" t="s">
        <v>157</v>
      </c>
      <c r="C833" t="s">
        <v>5</v>
      </c>
      <c r="D833">
        <v>4.08</v>
      </c>
      <c r="E833">
        <v>14.44</v>
      </c>
    </row>
    <row r="834" spans="1:5" ht="15" thickBot="1" x14ac:dyDescent="0.35">
      <c r="A834" t="s">
        <v>92</v>
      </c>
      <c r="B834" s="3" t="s">
        <v>157</v>
      </c>
      <c r="C834" t="s">
        <v>6</v>
      </c>
      <c r="D834">
        <v>38.51</v>
      </c>
      <c r="E834">
        <v>41.37</v>
      </c>
    </row>
    <row r="835" spans="1:5" ht="15" thickBot="1" x14ac:dyDescent="0.35">
      <c r="A835" t="s">
        <v>92</v>
      </c>
      <c r="B835" s="3" t="s">
        <v>157</v>
      </c>
      <c r="C835" t="s">
        <v>13</v>
      </c>
      <c r="D835">
        <v>45.56</v>
      </c>
      <c r="E835">
        <v>58.3</v>
      </c>
    </row>
    <row r="836" spans="1:5" ht="15" thickBot="1" x14ac:dyDescent="0.35">
      <c r="A836" t="s">
        <v>92</v>
      </c>
      <c r="B836" s="3" t="s">
        <v>157</v>
      </c>
      <c r="C836" t="s">
        <v>14</v>
      </c>
      <c r="D836">
        <v>0.3</v>
      </c>
      <c r="E836">
        <v>0.14000000000000001</v>
      </c>
    </row>
    <row r="837" spans="1:5" ht="15" thickBot="1" x14ac:dyDescent="0.35">
      <c r="A837" t="s">
        <v>92</v>
      </c>
      <c r="B837" s="3" t="s">
        <v>157</v>
      </c>
      <c r="C837" t="s">
        <v>12</v>
      </c>
      <c r="D837">
        <v>114.02</v>
      </c>
      <c r="E837">
        <v>21.74</v>
      </c>
    </row>
    <row r="838" spans="1:5" ht="15" thickBot="1" x14ac:dyDescent="0.35">
      <c r="A838" t="s">
        <v>64</v>
      </c>
      <c r="B838" s="3" t="s">
        <v>161</v>
      </c>
      <c r="C838" t="s">
        <v>7</v>
      </c>
      <c r="D838">
        <v>15.33</v>
      </c>
      <c r="E838">
        <v>473.05</v>
      </c>
    </row>
    <row r="839" spans="1:5" ht="15" thickBot="1" x14ac:dyDescent="0.35">
      <c r="A839" t="s">
        <v>64</v>
      </c>
      <c r="B839" s="3" t="s">
        <v>161</v>
      </c>
      <c r="C839" t="s">
        <v>10</v>
      </c>
      <c r="D839">
        <v>18.34</v>
      </c>
      <c r="E839">
        <v>16.850000000000001</v>
      </c>
    </row>
    <row r="840" spans="1:5" ht="15" thickBot="1" x14ac:dyDescent="0.35">
      <c r="A840" t="s">
        <v>64</v>
      </c>
      <c r="B840" s="3" t="s">
        <v>161</v>
      </c>
      <c r="C840" t="s">
        <v>9</v>
      </c>
      <c r="D840">
        <v>7.56</v>
      </c>
      <c r="E840">
        <v>12.07</v>
      </c>
    </row>
    <row r="841" spans="1:5" ht="15" thickBot="1" x14ac:dyDescent="0.35">
      <c r="A841" t="s">
        <v>64</v>
      </c>
      <c r="B841" s="3" t="s">
        <v>161</v>
      </c>
      <c r="C841" t="s">
        <v>8</v>
      </c>
      <c r="D841">
        <v>0.89</v>
      </c>
      <c r="E841">
        <v>31.17</v>
      </c>
    </row>
    <row r="842" spans="1:5" ht="15" thickBot="1" x14ac:dyDescent="0.35">
      <c r="A842" t="s">
        <v>64</v>
      </c>
      <c r="B842" s="3" t="s">
        <v>161</v>
      </c>
      <c r="C842" t="s">
        <v>11</v>
      </c>
      <c r="D842">
        <v>111.86999999999999</v>
      </c>
      <c r="E842">
        <v>159.35000000000002</v>
      </c>
    </row>
    <row r="843" spans="1:5" ht="15" thickBot="1" x14ac:dyDescent="0.35">
      <c r="A843" t="s">
        <v>64</v>
      </c>
      <c r="B843" s="3" t="s">
        <v>161</v>
      </c>
      <c r="C843" t="s">
        <v>15</v>
      </c>
      <c r="D843">
        <v>2.5099999999999998</v>
      </c>
      <c r="E843">
        <v>4.4400000000000004</v>
      </c>
    </row>
    <row r="844" spans="1:5" ht="15" thickBot="1" x14ac:dyDescent="0.35">
      <c r="A844" t="s">
        <v>64</v>
      </c>
      <c r="B844" s="3" t="s">
        <v>161</v>
      </c>
      <c r="C844" t="s">
        <v>5</v>
      </c>
      <c r="D844">
        <v>15.229999999999999</v>
      </c>
      <c r="E844">
        <v>53.91</v>
      </c>
    </row>
    <row r="845" spans="1:5" ht="15" thickBot="1" x14ac:dyDescent="0.35">
      <c r="A845" t="s">
        <v>64</v>
      </c>
      <c r="B845" s="3" t="s">
        <v>161</v>
      </c>
      <c r="C845" t="s">
        <v>6</v>
      </c>
      <c r="D845">
        <v>30.12</v>
      </c>
      <c r="E845">
        <v>32.349999999999994</v>
      </c>
    </row>
    <row r="846" spans="1:5" ht="15" thickBot="1" x14ac:dyDescent="0.35">
      <c r="A846" t="s">
        <v>64</v>
      </c>
      <c r="B846" s="3" t="s">
        <v>161</v>
      </c>
      <c r="C846" t="s">
        <v>13</v>
      </c>
      <c r="D846">
        <v>5.64</v>
      </c>
      <c r="E846">
        <v>7.22</v>
      </c>
    </row>
    <row r="847" spans="1:5" ht="15" thickBot="1" x14ac:dyDescent="0.35">
      <c r="A847" t="s">
        <v>64</v>
      </c>
      <c r="B847" s="3" t="s">
        <v>161</v>
      </c>
      <c r="C847" t="s">
        <v>14</v>
      </c>
      <c r="D847">
        <v>0.02</v>
      </c>
      <c r="E847">
        <v>0.01</v>
      </c>
    </row>
    <row r="848" spans="1:5" ht="15" thickBot="1" x14ac:dyDescent="0.35">
      <c r="A848" t="s">
        <v>64</v>
      </c>
      <c r="B848" s="3" t="s">
        <v>161</v>
      </c>
      <c r="C848" t="s">
        <v>12</v>
      </c>
      <c r="D848">
        <v>35.21</v>
      </c>
      <c r="E848">
        <v>6.71</v>
      </c>
    </row>
    <row r="849" spans="1:5" ht="15" thickBot="1" x14ac:dyDescent="0.35">
      <c r="A849" t="s">
        <v>94</v>
      </c>
      <c r="B849" s="3" t="s">
        <v>157</v>
      </c>
      <c r="C849" t="s">
        <v>7</v>
      </c>
      <c r="D849">
        <v>8.0399999999999991</v>
      </c>
      <c r="E849">
        <v>248.1</v>
      </c>
    </row>
    <row r="850" spans="1:5" ht="15" thickBot="1" x14ac:dyDescent="0.35">
      <c r="A850" t="s">
        <v>94</v>
      </c>
      <c r="B850" s="3" t="s">
        <v>157</v>
      </c>
      <c r="C850" t="s">
        <v>10</v>
      </c>
      <c r="D850">
        <v>6.68</v>
      </c>
      <c r="E850">
        <v>6.14</v>
      </c>
    </row>
    <row r="851" spans="1:5" ht="15" thickBot="1" x14ac:dyDescent="0.35">
      <c r="A851" t="s">
        <v>94</v>
      </c>
      <c r="B851" s="3" t="s">
        <v>157</v>
      </c>
      <c r="C851" t="s">
        <v>9</v>
      </c>
      <c r="D851">
        <v>17.439999999999998</v>
      </c>
      <c r="E851">
        <v>27.85</v>
      </c>
    </row>
    <row r="852" spans="1:5" ht="15" thickBot="1" x14ac:dyDescent="0.35">
      <c r="A852" t="s">
        <v>94</v>
      </c>
      <c r="B852" s="3" t="s">
        <v>157</v>
      </c>
      <c r="C852" t="s">
        <v>8</v>
      </c>
      <c r="D852">
        <v>4.3599999999999994</v>
      </c>
      <c r="E852">
        <v>152.69</v>
      </c>
    </row>
    <row r="853" spans="1:5" ht="15" thickBot="1" x14ac:dyDescent="0.35">
      <c r="A853" t="s">
        <v>94</v>
      </c>
      <c r="B853" s="3" t="s">
        <v>157</v>
      </c>
      <c r="C853" t="s">
        <v>11</v>
      </c>
      <c r="D853">
        <v>54.68</v>
      </c>
      <c r="E853">
        <v>77.89</v>
      </c>
    </row>
    <row r="854" spans="1:5" ht="15" thickBot="1" x14ac:dyDescent="0.35">
      <c r="A854" t="s">
        <v>94</v>
      </c>
      <c r="B854" s="3" t="s">
        <v>157</v>
      </c>
      <c r="C854" t="s">
        <v>15</v>
      </c>
      <c r="D854">
        <v>3.23</v>
      </c>
      <c r="E854">
        <v>5.72</v>
      </c>
    </row>
    <row r="855" spans="1:5" ht="15" thickBot="1" x14ac:dyDescent="0.35">
      <c r="A855" t="s">
        <v>94</v>
      </c>
      <c r="B855" s="3" t="s">
        <v>157</v>
      </c>
      <c r="C855" t="s">
        <v>5</v>
      </c>
      <c r="D855">
        <v>0.01</v>
      </c>
      <c r="E855">
        <v>0.04</v>
      </c>
    </row>
    <row r="856" spans="1:5" ht="15" thickBot="1" x14ac:dyDescent="0.35">
      <c r="A856" t="s">
        <v>94</v>
      </c>
      <c r="B856" s="3" t="s">
        <v>157</v>
      </c>
      <c r="C856" t="s">
        <v>6</v>
      </c>
      <c r="D856">
        <v>20.77</v>
      </c>
      <c r="E856">
        <v>22.310000000000002</v>
      </c>
    </row>
    <row r="857" spans="1:5" ht="15" thickBot="1" x14ac:dyDescent="0.35">
      <c r="A857" t="s">
        <v>94</v>
      </c>
      <c r="B857" s="3" t="s">
        <v>157</v>
      </c>
      <c r="C857" t="s">
        <v>13</v>
      </c>
      <c r="D857">
        <v>1.1000000000000001</v>
      </c>
      <c r="E857">
        <v>1.41</v>
      </c>
    </row>
    <row r="858" spans="1:5" ht="15" thickBot="1" x14ac:dyDescent="0.35">
      <c r="A858" t="s">
        <v>94</v>
      </c>
      <c r="B858" s="3" t="s">
        <v>157</v>
      </c>
      <c r="C858" t="s">
        <v>14</v>
      </c>
      <c r="D858">
        <v>0</v>
      </c>
      <c r="E858">
        <v>0</v>
      </c>
    </row>
    <row r="859" spans="1:5" ht="15" thickBot="1" x14ac:dyDescent="0.35">
      <c r="A859" t="s">
        <v>94</v>
      </c>
      <c r="B859" s="3" t="s">
        <v>157</v>
      </c>
      <c r="C859" t="s">
        <v>12</v>
      </c>
      <c r="D859">
        <v>179.7</v>
      </c>
      <c r="E859">
        <v>34.270000000000003</v>
      </c>
    </row>
    <row r="860" spans="1:5" ht="15" thickBot="1" x14ac:dyDescent="0.35">
      <c r="A860" t="s">
        <v>138</v>
      </c>
      <c r="B860" s="3" t="s">
        <v>157</v>
      </c>
      <c r="C860" t="s">
        <v>7</v>
      </c>
      <c r="D860">
        <v>1.04</v>
      </c>
      <c r="E860">
        <v>32.090000000000003</v>
      </c>
    </row>
    <row r="861" spans="1:5" ht="15" thickBot="1" x14ac:dyDescent="0.35">
      <c r="A861" t="s">
        <v>138</v>
      </c>
      <c r="B861" s="3" t="s">
        <v>157</v>
      </c>
      <c r="C861" t="s">
        <v>10</v>
      </c>
      <c r="D861">
        <v>1.7</v>
      </c>
      <c r="E861">
        <v>1.56</v>
      </c>
    </row>
    <row r="862" spans="1:5" ht="15" thickBot="1" x14ac:dyDescent="0.35">
      <c r="A862" t="s">
        <v>138</v>
      </c>
      <c r="B862" s="3" t="s">
        <v>157</v>
      </c>
      <c r="C862" t="s">
        <v>9</v>
      </c>
      <c r="D862">
        <v>7.74</v>
      </c>
      <c r="E862">
        <v>12.360000000000001</v>
      </c>
    </row>
    <row r="863" spans="1:5" ht="15" thickBot="1" x14ac:dyDescent="0.35">
      <c r="A863" t="s">
        <v>138</v>
      </c>
      <c r="B863" s="3" t="s">
        <v>157</v>
      </c>
      <c r="C863" t="s">
        <v>8</v>
      </c>
      <c r="D863">
        <v>0.9</v>
      </c>
      <c r="E863">
        <v>31.52</v>
      </c>
    </row>
    <row r="864" spans="1:5" ht="15" thickBot="1" x14ac:dyDescent="0.35">
      <c r="A864" t="s">
        <v>138</v>
      </c>
      <c r="B864" s="3" t="s">
        <v>157</v>
      </c>
      <c r="C864" t="s">
        <v>11</v>
      </c>
      <c r="D864">
        <v>4.79</v>
      </c>
      <c r="E864">
        <v>6.8199999999999994</v>
      </c>
    </row>
    <row r="865" spans="1:5" ht="15" thickBot="1" x14ac:dyDescent="0.35">
      <c r="A865" t="s">
        <v>138</v>
      </c>
      <c r="B865" s="3" t="s">
        <v>157</v>
      </c>
      <c r="C865" t="s">
        <v>15</v>
      </c>
      <c r="D865">
        <v>2.61</v>
      </c>
      <c r="E865">
        <v>4.6199999999999992</v>
      </c>
    </row>
    <row r="866" spans="1:5" ht="15" thickBot="1" x14ac:dyDescent="0.35">
      <c r="A866" t="s">
        <v>138</v>
      </c>
      <c r="B866" s="3" t="s">
        <v>157</v>
      </c>
      <c r="C866" t="s">
        <v>5</v>
      </c>
      <c r="D866">
        <v>5.13</v>
      </c>
      <c r="E866">
        <v>18.16</v>
      </c>
    </row>
    <row r="867" spans="1:5" ht="15" thickBot="1" x14ac:dyDescent="0.35">
      <c r="A867" t="s">
        <v>138</v>
      </c>
      <c r="B867" s="3" t="s">
        <v>157</v>
      </c>
      <c r="C867" t="s">
        <v>6</v>
      </c>
      <c r="D867">
        <v>1.41</v>
      </c>
      <c r="E867">
        <v>1.51</v>
      </c>
    </row>
    <row r="868" spans="1:5" ht="15" thickBot="1" x14ac:dyDescent="0.35">
      <c r="A868" t="s">
        <v>138</v>
      </c>
      <c r="B868" s="3" t="s">
        <v>157</v>
      </c>
      <c r="C868" t="s">
        <v>13</v>
      </c>
      <c r="D868">
        <v>23.41</v>
      </c>
      <c r="E868">
        <v>29.959999999999997</v>
      </c>
    </row>
    <row r="869" spans="1:5" ht="15" thickBot="1" x14ac:dyDescent="0.35">
      <c r="A869" t="s">
        <v>138</v>
      </c>
      <c r="B869" s="3" t="s">
        <v>157</v>
      </c>
      <c r="C869" t="s">
        <v>14</v>
      </c>
      <c r="D869">
        <v>0.03</v>
      </c>
      <c r="E869">
        <v>0.01</v>
      </c>
    </row>
    <row r="870" spans="1:5" ht="15" thickBot="1" x14ac:dyDescent="0.35">
      <c r="A870" t="s">
        <v>138</v>
      </c>
      <c r="B870" s="3" t="s">
        <v>157</v>
      </c>
      <c r="C870" t="s">
        <v>12</v>
      </c>
      <c r="D870">
        <v>14.65</v>
      </c>
      <c r="E870">
        <v>2.79</v>
      </c>
    </row>
    <row r="871" spans="1:5" ht="15" thickBot="1" x14ac:dyDescent="0.35">
      <c r="A871" t="s">
        <v>123</v>
      </c>
      <c r="B871" s="3" t="s">
        <v>159</v>
      </c>
      <c r="C871" t="s">
        <v>7</v>
      </c>
      <c r="D871">
        <v>4.9400000000000004</v>
      </c>
      <c r="E871">
        <v>152.44</v>
      </c>
    </row>
    <row r="872" spans="1:5" ht="15" thickBot="1" x14ac:dyDescent="0.35">
      <c r="A872" t="s">
        <v>123</v>
      </c>
      <c r="B872" s="3" t="s">
        <v>159</v>
      </c>
      <c r="C872" t="s">
        <v>10</v>
      </c>
      <c r="D872">
        <v>6.45</v>
      </c>
      <c r="E872">
        <v>5.92</v>
      </c>
    </row>
    <row r="873" spans="1:5" ht="15" thickBot="1" x14ac:dyDescent="0.35">
      <c r="A873" t="s">
        <v>123</v>
      </c>
      <c r="B873" s="3" t="s">
        <v>159</v>
      </c>
      <c r="C873" t="s">
        <v>9</v>
      </c>
      <c r="D873">
        <v>54.260000000000005</v>
      </c>
      <c r="E873">
        <v>86.64</v>
      </c>
    </row>
    <row r="874" spans="1:5" ht="15" thickBot="1" x14ac:dyDescent="0.35">
      <c r="A874" t="s">
        <v>123</v>
      </c>
      <c r="B874" s="3" t="s">
        <v>159</v>
      </c>
      <c r="C874" t="s">
        <v>8</v>
      </c>
      <c r="D874">
        <v>0.89</v>
      </c>
      <c r="E874">
        <v>31.17</v>
      </c>
    </row>
    <row r="875" spans="1:5" ht="15" thickBot="1" x14ac:dyDescent="0.35">
      <c r="A875" t="s">
        <v>123</v>
      </c>
      <c r="B875" s="3" t="s">
        <v>159</v>
      </c>
      <c r="C875" t="s">
        <v>11</v>
      </c>
      <c r="D875">
        <v>31.479999999999997</v>
      </c>
      <c r="E875">
        <v>44.839999999999996</v>
      </c>
    </row>
    <row r="876" spans="1:5" ht="15" thickBot="1" x14ac:dyDescent="0.35">
      <c r="A876" t="s">
        <v>123</v>
      </c>
      <c r="B876" s="3" t="s">
        <v>159</v>
      </c>
      <c r="C876" t="s">
        <v>15</v>
      </c>
      <c r="D876">
        <v>4.5</v>
      </c>
      <c r="E876">
        <v>7.9700000000000006</v>
      </c>
    </row>
    <row r="877" spans="1:5" ht="15" thickBot="1" x14ac:dyDescent="0.35">
      <c r="A877" t="s">
        <v>123</v>
      </c>
      <c r="B877" s="3" t="s">
        <v>159</v>
      </c>
      <c r="C877" t="s">
        <v>5</v>
      </c>
      <c r="D877">
        <v>11.31</v>
      </c>
      <c r="E877">
        <v>40.03</v>
      </c>
    </row>
    <row r="878" spans="1:5" ht="15" thickBot="1" x14ac:dyDescent="0.35">
      <c r="A878" t="s">
        <v>123</v>
      </c>
      <c r="B878" s="3" t="s">
        <v>159</v>
      </c>
      <c r="C878" t="s">
        <v>6</v>
      </c>
      <c r="D878">
        <v>21.87</v>
      </c>
      <c r="E878">
        <v>23.49</v>
      </c>
    </row>
    <row r="879" spans="1:5" ht="15" thickBot="1" x14ac:dyDescent="0.35">
      <c r="A879" t="s">
        <v>123</v>
      </c>
      <c r="B879" s="3" t="s">
        <v>159</v>
      </c>
      <c r="C879" t="s">
        <v>13</v>
      </c>
      <c r="D879">
        <v>132.80000000000001</v>
      </c>
      <c r="E879">
        <v>169.94</v>
      </c>
    </row>
    <row r="880" spans="1:5" ht="15" thickBot="1" x14ac:dyDescent="0.35">
      <c r="A880" t="s">
        <v>123</v>
      </c>
      <c r="B880" s="3" t="s">
        <v>159</v>
      </c>
      <c r="C880" t="s">
        <v>14</v>
      </c>
      <c r="D880">
        <v>0.38</v>
      </c>
      <c r="E880">
        <v>0.17</v>
      </c>
    </row>
    <row r="881" spans="1:5" ht="15" thickBot="1" x14ac:dyDescent="0.35">
      <c r="A881" t="s">
        <v>123</v>
      </c>
      <c r="B881" s="3" t="s">
        <v>159</v>
      </c>
      <c r="C881" t="s">
        <v>12</v>
      </c>
      <c r="D881">
        <v>6.22</v>
      </c>
      <c r="E881">
        <v>1.1900000000000002</v>
      </c>
    </row>
    <row r="882" spans="1:5" ht="15" thickBot="1" x14ac:dyDescent="0.35">
      <c r="A882" t="s">
        <v>109</v>
      </c>
      <c r="B882" s="3" t="s">
        <v>157</v>
      </c>
      <c r="C882" t="s">
        <v>7</v>
      </c>
      <c r="D882">
        <v>3.75</v>
      </c>
      <c r="E882">
        <v>115.72</v>
      </c>
    </row>
    <row r="883" spans="1:5" ht="15" thickBot="1" x14ac:dyDescent="0.35">
      <c r="A883" t="s">
        <v>109</v>
      </c>
      <c r="B883" s="3" t="s">
        <v>157</v>
      </c>
      <c r="C883" t="s">
        <v>10</v>
      </c>
      <c r="D883">
        <v>1.6300000000000001</v>
      </c>
      <c r="E883">
        <v>1.5</v>
      </c>
    </row>
    <row r="884" spans="1:5" ht="15" thickBot="1" x14ac:dyDescent="0.35">
      <c r="A884" t="s">
        <v>109</v>
      </c>
      <c r="B884" s="3" t="s">
        <v>157</v>
      </c>
      <c r="C884" t="s">
        <v>9</v>
      </c>
      <c r="D884">
        <v>10.7</v>
      </c>
      <c r="E884">
        <v>17.079999999999998</v>
      </c>
    </row>
    <row r="885" spans="1:5" ht="15" thickBot="1" x14ac:dyDescent="0.35">
      <c r="A885" t="s">
        <v>109</v>
      </c>
      <c r="B885" s="3" t="s">
        <v>157</v>
      </c>
      <c r="C885" t="s">
        <v>8</v>
      </c>
      <c r="D885">
        <v>2.27</v>
      </c>
      <c r="E885">
        <v>79.5</v>
      </c>
    </row>
    <row r="886" spans="1:5" ht="15" thickBot="1" x14ac:dyDescent="0.35">
      <c r="A886" t="s">
        <v>109</v>
      </c>
      <c r="B886" s="3" t="s">
        <v>157</v>
      </c>
      <c r="C886" t="s">
        <v>11</v>
      </c>
      <c r="D886">
        <v>73.05</v>
      </c>
      <c r="E886">
        <v>104.05</v>
      </c>
    </row>
    <row r="887" spans="1:5" ht="15" thickBot="1" x14ac:dyDescent="0.35">
      <c r="A887" t="s">
        <v>109</v>
      </c>
      <c r="B887" s="3" t="s">
        <v>157</v>
      </c>
      <c r="C887" t="s">
        <v>15</v>
      </c>
      <c r="D887">
        <v>0.71</v>
      </c>
      <c r="E887">
        <v>1.26</v>
      </c>
    </row>
    <row r="888" spans="1:5" ht="15" thickBot="1" x14ac:dyDescent="0.35">
      <c r="A888" t="s">
        <v>109</v>
      </c>
      <c r="B888" s="3" t="s">
        <v>157</v>
      </c>
      <c r="C888" t="s">
        <v>5</v>
      </c>
      <c r="D888">
        <v>4.21</v>
      </c>
      <c r="E888">
        <v>14.9</v>
      </c>
    </row>
    <row r="889" spans="1:5" ht="15" thickBot="1" x14ac:dyDescent="0.35">
      <c r="A889" t="s">
        <v>109</v>
      </c>
      <c r="B889" s="3" t="s">
        <v>157</v>
      </c>
      <c r="C889" t="s">
        <v>6</v>
      </c>
      <c r="D889">
        <v>12.19</v>
      </c>
      <c r="E889">
        <v>13.09</v>
      </c>
    </row>
    <row r="890" spans="1:5" ht="15" thickBot="1" x14ac:dyDescent="0.35">
      <c r="A890" t="s">
        <v>109</v>
      </c>
      <c r="B890" s="3" t="s">
        <v>157</v>
      </c>
      <c r="C890" t="s">
        <v>13</v>
      </c>
      <c r="D890">
        <v>6.31</v>
      </c>
      <c r="E890">
        <v>8.07</v>
      </c>
    </row>
    <row r="891" spans="1:5" ht="15" thickBot="1" x14ac:dyDescent="0.35">
      <c r="A891" t="s">
        <v>109</v>
      </c>
      <c r="B891" s="3" t="s">
        <v>157</v>
      </c>
      <c r="C891" t="s">
        <v>14</v>
      </c>
      <c r="D891">
        <v>7.0000000000000007E-2</v>
      </c>
      <c r="E891">
        <v>0.03</v>
      </c>
    </row>
    <row r="892" spans="1:5" ht="15" thickBot="1" x14ac:dyDescent="0.35">
      <c r="A892" t="s">
        <v>109</v>
      </c>
      <c r="B892" s="3" t="s">
        <v>157</v>
      </c>
      <c r="C892" t="s">
        <v>12</v>
      </c>
      <c r="D892">
        <v>36.260000000000005</v>
      </c>
      <c r="E892">
        <v>6.91</v>
      </c>
    </row>
    <row r="893" spans="1:5" ht="15" thickBot="1" x14ac:dyDescent="0.35">
      <c r="A893" t="s">
        <v>115</v>
      </c>
      <c r="B893" s="3" t="s">
        <v>159</v>
      </c>
      <c r="C893" t="s">
        <v>7</v>
      </c>
      <c r="D893">
        <v>7.89</v>
      </c>
      <c r="E893">
        <v>243.47</v>
      </c>
    </row>
    <row r="894" spans="1:5" ht="15" thickBot="1" x14ac:dyDescent="0.35">
      <c r="A894" t="s">
        <v>115</v>
      </c>
      <c r="B894" s="3" t="s">
        <v>159</v>
      </c>
      <c r="C894" t="s">
        <v>10</v>
      </c>
      <c r="D894">
        <v>1.42</v>
      </c>
      <c r="E894">
        <v>1.3</v>
      </c>
    </row>
    <row r="895" spans="1:5" ht="15" thickBot="1" x14ac:dyDescent="0.35">
      <c r="A895" t="s">
        <v>115</v>
      </c>
      <c r="B895" s="3" t="s">
        <v>159</v>
      </c>
      <c r="C895" t="s">
        <v>9</v>
      </c>
      <c r="D895">
        <v>2.17</v>
      </c>
      <c r="E895">
        <v>3.46</v>
      </c>
    </row>
    <row r="896" spans="1:5" ht="15" thickBot="1" x14ac:dyDescent="0.35">
      <c r="A896" t="s">
        <v>115</v>
      </c>
      <c r="B896" s="3" t="s">
        <v>159</v>
      </c>
      <c r="C896" t="s">
        <v>8</v>
      </c>
      <c r="D896">
        <v>2.1</v>
      </c>
      <c r="E896">
        <v>73.540000000000006</v>
      </c>
    </row>
    <row r="897" spans="1:5" ht="15" thickBot="1" x14ac:dyDescent="0.35">
      <c r="A897" t="s">
        <v>115</v>
      </c>
      <c r="B897" s="3" t="s">
        <v>159</v>
      </c>
      <c r="C897" t="s">
        <v>11</v>
      </c>
      <c r="D897">
        <v>52.1</v>
      </c>
      <c r="E897">
        <v>74.210000000000008</v>
      </c>
    </row>
    <row r="898" spans="1:5" ht="15" thickBot="1" x14ac:dyDescent="0.35">
      <c r="A898" t="s">
        <v>115</v>
      </c>
      <c r="B898" s="3" t="s">
        <v>159</v>
      </c>
      <c r="C898" t="s">
        <v>15</v>
      </c>
      <c r="D898">
        <v>2.42</v>
      </c>
      <c r="E898">
        <v>4.28</v>
      </c>
    </row>
    <row r="899" spans="1:5" ht="15" thickBot="1" x14ac:dyDescent="0.35">
      <c r="A899" t="s">
        <v>115</v>
      </c>
      <c r="B899" s="3" t="s">
        <v>159</v>
      </c>
      <c r="C899" t="s">
        <v>5</v>
      </c>
      <c r="D899">
        <v>0.66999999999999993</v>
      </c>
      <c r="E899">
        <v>2.3699999999999997</v>
      </c>
    </row>
    <row r="900" spans="1:5" ht="15" thickBot="1" x14ac:dyDescent="0.35">
      <c r="A900" t="s">
        <v>115</v>
      </c>
      <c r="B900" s="3" t="s">
        <v>159</v>
      </c>
      <c r="C900" t="s">
        <v>6</v>
      </c>
      <c r="D900">
        <v>1.56</v>
      </c>
      <c r="E900">
        <v>1.6800000000000002</v>
      </c>
    </row>
    <row r="901" spans="1:5" ht="15" thickBot="1" x14ac:dyDescent="0.35">
      <c r="A901" t="s">
        <v>115</v>
      </c>
      <c r="B901" s="3" t="s">
        <v>159</v>
      </c>
      <c r="C901" t="s">
        <v>13</v>
      </c>
      <c r="D901">
        <v>87.75</v>
      </c>
      <c r="E901">
        <v>112.29</v>
      </c>
    </row>
    <row r="902" spans="1:5" ht="15" thickBot="1" x14ac:dyDescent="0.35">
      <c r="A902" t="s">
        <v>115</v>
      </c>
      <c r="B902" s="3" t="s">
        <v>159</v>
      </c>
      <c r="C902" t="s">
        <v>14</v>
      </c>
      <c r="D902">
        <v>0.01</v>
      </c>
      <c r="E902">
        <v>0</v>
      </c>
    </row>
    <row r="903" spans="1:5" ht="15" thickBot="1" x14ac:dyDescent="0.35">
      <c r="A903" t="s">
        <v>115</v>
      </c>
      <c r="B903" s="3" t="s">
        <v>159</v>
      </c>
      <c r="C903" t="s">
        <v>12</v>
      </c>
      <c r="D903">
        <v>50.46</v>
      </c>
      <c r="E903">
        <v>9.6199999999999992</v>
      </c>
    </row>
    <row r="904" spans="1:5" ht="15" thickBot="1" x14ac:dyDescent="0.35">
      <c r="A904" t="s">
        <v>38</v>
      </c>
      <c r="B904" s="3" t="s">
        <v>156</v>
      </c>
      <c r="C904" t="s">
        <v>7</v>
      </c>
      <c r="D904">
        <v>17.670000000000002</v>
      </c>
      <c r="E904">
        <v>545.26</v>
      </c>
    </row>
    <row r="905" spans="1:5" ht="15" thickBot="1" x14ac:dyDescent="0.35">
      <c r="A905" t="s">
        <v>38</v>
      </c>
      <c r="B905" s="3" t="s">
        <v>156</v>
      </c>
      <c r="C905" t="s">
        <v>10</v>
      </c>
      <c r="D905">
        <v>14.03</v>
      </c>
      <c r="E905">
        <v>12.89</v>
      </c>
    </row>
    <row r="906" spans="1:5" ht="15" thickBot="1" x14ac:dyDescent="0.35">
      <c r="A906" t="s">
        <v>38</v>
      </c>
      <c r="B906" s="3" t="s">
        <v>156</v>
      </c>
      <c r="C906" t="s">
        <v>9</v>
      </c>
      <c r="D906">
        <v>18.64</v>
      </c>
      <c r="E906">
        <v>29.759999999999998</v>
      </c>
    </row>
    <row r="907" spans="1:5" ht="15" thickBot="1" x14ac:dyDescent="0.35">
      <c r="A907" t="s">
        <v>38</v>
      </c>
      <c r="B907" s="3" t="s">
        <v>156</v>
      </c>
      <c r="C907" t="s">
        <v>8</v>
      </c>
      <c r="D907">
        <v>0.94000000000000006</v>
      </c>
      <c r="E907">
        <v>32.92</v>
      </c>
    </row>
    <row r="908" spans="1:5" ht="15" thickBot="1" x14ac:dyDescent="0.35">
      <c r="A908" t="s">
        <v>38</v>
      </c>
      <c r="B908" s="3" t="s">
        <v>156</v>
      </c>
      <c r="C908" t="s">
        <v>11</v>
      </c>
      <c r="D908">
        <v>341.46999999999997</v>
      </c>
      <c r="E908">
        <v>486.39</v>
      </c>
    </row>
    <row r="909" spans="1:5" ht="15" thickBot="1" x14ac:dyDescent="0.35">
      <c r="A909" t="s">
        <v>38</v>
      </c>
      <c r="B909" s="3" t="s">
        <v>156</v>
      </c>
      <c r="C909" t="s">
        <v>15</v>
      </c>
      <c r="D909">
        <v>7.94</v>
      </c>
      <c r="E909">
        <v>14.05</v>
      </c>
    </row>
    <row r="910" spans="1:5" ht="15" thickBot="1" x14ac:dyDescent="0.35">
      <c r="A910" t="s">
        <v>38</v>
      </c>
      <c r="B910" s="3" t="s">
        <v>156</v>
      </c>
      <c r="C910" t="s">
        <v>5</v>
      </c>
      <c r="D910">
        <v>36.36</v>
      </c>
      <c r="E910">
        <v>128.69999999999999</v>
      </c>
    </row>
    <row r="911" spans="1:5" ht="15" thickBot="1" x14ac:dyDescent="0.35">
      <c r="A911" t="s">
        <v>38</v>
      </c>
      <c r="B911" s="3" t="s">
        <v>156</v>
      </c>
      <c r="C911" t="s">
        <v>6</v>
      </c>
      <c r="D911">
        <v>23.9</v>
      </c>
      <c r="E911">
        <v>25.67</v>
      </c>
    </row>
    <row r="912" spans="1:5" ht="15" thickBot="1" x14ac:dyDescent="0.35">
      <c r="A912" t="s">
        <v>38</v>
      </c>
      <c r="B912" s="3" t="s">
        <v>156</v>
      </c>
      <c r="C912" t="s">
        <v>13</v>
      </c>
      <c r="D912">
        <v>2.9299999999999997</v>
      </c>
      <c r="E912">
        <v>3.75</v>
      </c>
    </row>
    <row r="913" spans="1:5" ht="15" thickBot="1" x14ac:dyDescent="0.35">
      <c r="A913" t="s">
        <v>38</v>
      </c>
      <c r="B913" s="3" t="s">
        <v>156</v>
      </c>
      <c r="C913" t="s">
        <v>14</v>
      </c>
      <c r="D913">
        <v>0.12000000000000001</v>
      </c>
      <c r="E913">
        <v>0.05</v>
      </c>
    </row>
    <row r="914" spans="1:5" ht="15" thickBot="1" x14ac:dyDescent="0.35">
      <c r="A914" t="s">
        <v>38</v>
      </c>
      <c r="B914" s="3" t="s">
        <v>156</v>
      </c>
      <c r="C914" t="s">
        <v>12</v>
      </c>
      <c r="D914">
        <v>70.169999999999987</v>
      </c>
      <c r="E914">
        <v>13.38</v>
      </c>
    </row>
    <row r="915" spans="1:5" ht="15" thickBot="1" x14ac:dyDescent="0.35">
      <c r="A915" t="s">
        <v>58</v>
      </c>
      <c r="B915" s="3" t="s">
        <v>162</v>
      </c>
      <c r="C915" t="s">
        <v>7</v>
      </c>
      <c r="D915">
        <v>16.07</v>
      </c>
      <c r="E915">
        <v>495.89</v>
      </c>
    </row>
    <row r="916" spans="1:5" ht="15" thickBot="1" x14ac:dyDescent="0.35">
      <c r="A916" t="s">
        <v>58</v>
      </c>
      <c r="B916" s="3" t="s">
        <v>162</v>
      </c>
      <c r="C916" t="s">
        <v>10</v>
      </c>
      <c r="D916">
        <v>8.8500000000000014</v>
      </c>
      <c r="E916">
        <v>8.129999999999999</v>
      </c>
    </row>
    <row r="917" spans="1:5" ht="15" thickBot="1" x14ac:dyDescent="0.35">
      <c r="A917" t="s">
        <v>58</v>
      </c>
      <c r="B917" s="3" t="s">
        <v>162</v>
      </c>
      <c r="C917" t="s">
        <v>9</v>
      </c>
      <c r="D917">
        <v>19.38</v>
      </c>
      <c r="E917">
        <v>30.939999999999998</v>
      </c>
    </row>
    <row r="918" spans="1:5" ht="15" thickBot="1" x14ac:dyDescent="0.35">
      <c r="A918" t="s">
        <v>58</v>
      </c>
      <c r="B918" s="3" t="s">
        <v>162</v>
      </c>
      <c r="C918" t="s">
        <v>8</v>
      </c>
      <c r="D918">
        <v>1.95</v>
      </c>
      <c r="E918">
        <v>68.290000000000006</v>
      </c>
    </row>
    <row r="919" spans="1:5" ht="15" thickBot="1" x14ac:dyDescent="0.35">
      <c r="A919" t="s">
        <v>58</v>
      </c>
      <c r="B919" s="3" t="s">
        <v>162</v>
      </c>
      <c r="C919" t="s">
        <v>11</v>
      </c>
      <c r="D919">
        <v>108</v>
      </c>
      <c r="E919">
        <v>153.84</v>
      </c>
    </row>
    <row r="920" spans="1:5" ht="15" thickBot="1" x14ac:dyDescent="0.35">
      <c r="A920" t="s">
        <v>58</v>
      </c>
      <c r="B920" s="3" t="s">
        <v>162</v>
      </c>
      <c r="C920" t="s">
        <v>15</v>
      </c>
      <c r="D920">
        <v>2.96</v>
      </c>
      <c r="E920">
        <v>5.24</v>
      </c>
    </row>
    <row r="921" spans="1:5" ht="15" thickBot="1" x14ac:dyDescent="0.35">
      <c r="A921" t="s">
        <v>58</v>
      </c>
      <c r="B921" s="3" t="s">
        <v>162</v>
      </c>
      <c r="C921" t="s">
        <v>5</v>
      </c>
      <c r="D921">
        <v>19.899999999999999</v>
      </c>
      <c r="E921">
        <v>70.440000000000012</v>
      </c>
    </row>
    <row r="922" spans="1:5" ht="15" thickBot="1" x14ac:dyDescent="0.35">
      <c r="A922" t="s">
        <v>58</v>
      </c>
      <c r="B922" s="3" t="s">
        <v>162</v>
      </c>
      <c r="C922" t="s">
        <v>6</v>
      </c>
      <c r="D922">
        <v>44.36</v>
      </c>
      <c r="E922">
        <v>47.65</v>
      </c>
    </row>
    <row r="923" spans="1:5" ht="15" thickBot="1" x14ac:dyDescent="0.35">
      <c r="A923" t="s">
        <v>58</v>
      </c>
      <c r="B923" s="3" t="s">
        <v>162</v>
      </c>
      <c r="C923" t="s">
        <v>13</v>
      </c>
      <c r="D923">
        <v>17.47</v>
      </c>
      <c r="E923">
        <v>22.36</v>
      </c>
    </row>
    <row r="924" spans="1:5" ht="15" thickBot="1" x14ac:dyDescent="0.35">
      <c r="A924" t="s">
        <v>58</v>
      </c>
      <c r="B924" s="3" t="s">
        <v>162</v>
      </c>
      <c r="C924" t="s">
        <v>14</v>
      </c>
      <c r="D924">
        <v>0.55000000000000004</v>
      </c>
      <c r="E924">
        <v>0.25</v>
      </c>
    </row>
    <row r="925" spans="1:5" ht="15" thickBot="1" x14ac:dyDescent="0.35">
      <c r="A925" t="s">
        <v>58</v>
      </c>
      <c r="B925" s="3" t="s">
        <v>162</v>
      </c>
      <c r="C925" t="s">
        <v>12</v>
      </c>
      <c r="D925">
        <v>81.75</v>
      </c>
      <c r="E925">
        <v>15.59</v>
      </c>
    </row>
    <row r="926" spans="1:5" ht="15" thickBot="1" x14ac:dyDescent="0.35">
      <c r="A926" t="s">
        <v>19</v>
      </c>
      <c r="B926" s="3" t="s">
        <v>162</v>
      </c>
      <c r="C926" t="s">
        <v>7</v>
      </c>
      <c r="D926">
        <v>22.49</v>
      </c>
      <c r="E926">
        <v>693.99</v>
      </c>
    </row>
    <row r="927" spans="1:5" ht="15" thickBot="1" x14ac:dyDescent="0.35">
      <c r="A927" t="s">
        <v>19</v>
      </c>
      <c r="B927" s="3" t="s">
        <v>162</v>
      </c>
      <c r="C927" t="s">
        <v>10</v>
      </c>
      <c r="D927">
        <v>9.91</v>
      </c>
      <c r="E927">
        <v>9.1</v>
      </c>
    </row>
    <row r="928" spans="1:5" ht="15" thickBot="1" x14ac:dyDescent="0.35">
      <c r="A928" t="s">
        <v>19</v>
      </c>
      <c r="B928" s="3" t="s">
        <v>162</v>
      </c>
      <c r="C928" t="s">
        <v>9</v>
      </c>
      <c r="D928">
        <v>20.36</v>
      </c>
      <c r="E928">
        <v>32.51</v>
      </c>
    </row>
    <row r="929" spans="1:5" ht="15" thickBot="1" x14ac:dyDescent="0.35">
      <c r="A929" t="s">
        <v>19</v>
      </c>
      <c r="B929" s="3" t="s">
        <v>162</v>
      </c>
      <c r="C929" t="s">
        <v>8</v>
      </c>
      <c r="D929">
        <v>18.91</v>
      </c>
      <c r="E929">
        <v>662.23</v>
      </c>
    </row>
    <row r="930" spans="1:5" ht="15" thickBot="1" x14ac:dyDescent="0.35">
      <c r="A930" t="s">
        <v>19</v>
      </c>
      <c r="B930" s="3" t="s">
        <v>162</v>
      </c>
      <c r="C930" t="s">
        <v>11</v>
      </c>
      <c r="D930">
        <v>137.25</v>
      </c>
      <c r="E930">
        <v>195.5</v>
      </c>
    </row>
    <row r="931" spans="1:5" ht="15" thickBot="1" x14ac:dyDescent="0.35">
      <c r="A931" t="s">
        <v>19</v>
      </c>
      <c r="B931" s="3" t="s">
        <v>162</v>
      </c>
      <c r="C931" t="s">
        <v>15</v>
      </c>
      <c r="D931">
        <v>8.2199999999999989</v>
      </c>
      <c r="E931">
        <v>14.55</v>
      </c>
    </row>
    <row r="932" spans="1:5" ht="15" thickBot="1" x14ac:dyDescent="0.35">
      <c r="A932" t="s">
        <v>19</v>
      </c>
      <c r="B932" s="3" t="s">
        <v>162</v>
      </c>
      <c r="C932" t="s">
        <v>5</v>
      </c>
      <c r="D932">
        <v>22.29</v>
      </c>
      <c r="E932">
        <v>78.900000000000006</v>
      </c>
    </row>
    <row r="933" spans="1:5" ht="15" thickBot="1" x14ac:dyDescent="0.35">
      <c r="A933" t="s">
        <v>19</v>
      </c>
      <c r="B933" s="3" t="s">
        <v>162</v>
      </c>
      <c r="C933" t="s">
        <v>6</v>
      </c>
      <c r="D933">
        <v>34.979999999999997</v>
      </c>
      <c r="E933">
        <v>37.58</v>
      </c>
    </row>
    <row r="934" spans="1:5" ht="15" thickBot="1" x14ac:dyDescent="0.35">
      <c r="A934" t="s">
        <v>19</v>
      </c>
      <c r="B934" s="3" t="s">
        <v>162</v>
      </c>
      <c r="C934" t="s">
        <v>13</v>
      </c>
      <c r="D934">
        <v>9.16</v>
      </c>
      <c r="E934">
        <v>11.719999999999999</v>
      </c>
    </row>
    <row r="935" spans="1:5" ht="15" thickBot="1" x14ac:dyDescent="0.35">
      <c r="A935" t="s">
        <v>19</v>
      </c>
      <c r="B935" s="3" t="s">
        <v>162</v>
      </c>
      <c r="C935" t="s">
        <v>14</v>
      </c>
      <c r="D935">
        <v>0.44</v>
      </c>
      <c r="E935">
        <v>0.2</v>
      </c>
    </row>
    <row r="936" spans="1:5" ht="15" thickBot="1" x14ac:dyDescent="0.35">
      <c r="A936" t="s">
        <v>19</v>
      </c>
      <c r="B936" s="3" t="s">
        <v>162</v>
      </c>
      <c r="C936" t="s">
        <v>12</v>
      </c>
      <c r="D936">
        <v>76.910000000000011</v>
      </c>
      <c r="E936">
        <v>14.67</v>
      </c>
    </row>
    <row r="937" spans="1:5" ht="15" thickBot="1" x14ac:dyDescent="0.35">
      <c r="A937" t="s">
        <v>120</v>
      </c>
      <c r="B937" s="3" t="s">
        <v>161</v>
      </c>
      <c r="C937" t="s">
        <v>7</v>
      </c>
      <c r="D937">
        <v>4.7300000000000004</v>
      </c>
      <c r="E937">
        <v>145.96</v>
      </c>
    </row>
    <row r="938" spans="1:5" ht="15" thickBot="1" x14ac:dyDescent="0.35">
      <c r="A938" t="s">
        <v>120</v>
      </c>
      <c r="B938" s="3" t="s">
        <v>161</v>
      </c>
      <c r="C938" t="s">
        <v>10</v>
      </c>
      <c r="D938">
        <v>4.9000000000000004</v>
      </c>
      <c r="E938">
        <v>4.5</v>
      </c>
    </row>
    <row r="939" spans="1:5" ht="15" thickBot="1" x14ac:dyDescent="0.35">
      <c r="A939" t="s">
        <v>120</v>
      </c>
      <c r="B939" s="3" t="s">
        <v>161</v>
      </c>
      <c r="C939" t="s">
        <v>9</v>
      </c>
      <c r="D939">
        <v>3.59</v>
      </c>
      <c r="E939">
        <v>5.73</v>
      </c>
    </row>
    <row r="940" spans="1:5" ht="15" thickBot="1" x14ac:dyDescent="0.35">
      <c r="A940" t="s">
        <v>120</v>
      </c>
      <c r="B940" s="3" t="s">
        <v>161</v>
      </c>
      <c r="C940" t="s">
        <v>8</v>
      </c>
      <c r="D940">
        <v>0.01</v>
      </c>
      <c r="E940">
        <v>0.35</v>
      </c>
    </row>
    <row r="941" spans="1:5" ht="15" thickBot="1" x14ac:dyDescent="0.35">
      <c r="A941" t="s">
        <v>120</v>
      </c>
      <c r="B941" s="3" t="s">
        <v>161</v>
      </c>
      <c r="C941" t="s">
        <v>11</v>
      </c>
      <c r="D941">
        <v>85.16</v>
      </c>
      <c r="E941">
        <v>121.3</v>
      </c>
    </row>
    <row r="942" spans="1:5" ht="15" thickBot="1" x14ac:dyDescent="0.35">
      <c r="A942" t="s">
        <v>120</v>
      </c>
      <c r="B942" s="3" t="s">
        <v>161</v>
      </c>
      <c r="C942" t="s">
        <v>15</v>
      </c>
      <c r="D942">
        <v>2.36</v>
      </c>
      <c r="E942">
        <v>4.18</v>
      </c>
    </row>
    <row r="943" spans="1:5" ht="15" thickBot="1" x14ac:dyDescent="0.35">
      <c r="A943" t="s">
        <v>120</v>
      </c>
      <c r="B943" s="3" t="s">
        <v>161</v>
      </c>
      <c r="C943" t="s">
        <v>5</v>
      </c>
      <c r="D943">
        <v>3.38</v>
      </c>
      <c r="E943">
        <v>11.96</v>
      </c>
    </row>
    <row r="944" spans="1:5" ht="15" thickBot="1" x14ac:dyDescent="0.35">
      <c r="A944" t="s">
        <v>120</v>
      </c>
      <c r="B944" s="3" t="s">
        <v>161</v>
      </c>
      <c r="C944" t="s">
        <v>6</v>
      </c>
      <c r="D944">
        <v>21.310000000000002</v>
      </c>
      <c r="E944">
        <v>22.89</v>
      </c>
    </row>
    <row r="945" spans="1:5" ht="15" thickBot="1" x14ac:dyDescent="0.35">
      <c r="A945" t="s">
        <v>120</v>
      </c>
      <c r="B945" s="3" t="s">
        <v>161</v>
      </c>
      <c r="C945" t="s">
        <v>13</v>
      </c>
      <c r="D945">
        <v>43.33</v>
      </c>
      <c r="E945">
        <v>55.449999999999996</v>
      </c>
    </row>
    <row r="946" spans="1:5" ht="15" thickBot="1" x14ac:dyDescent="0.35">
      <c r="A946" t="s">
        <v>120</v>
      </c>
      <c r="B946" s="3" t="s">
        <v>161</v>
      </c>
      <c r="C946" t="s">
        <v>14</v>
      </c>
      <c r="D946">
        <v>0.01</v>
      </c>
      <c r="E946">
        <v>0</v>
      </c>
    </row>
    <row r="947" spans="1:5" ht="15" thickBot="1" x14ac:dyDescent="0.35">
      <c r="A947" t="s">
        <v>120</v>
      </c>
      <c r="B947" s="3" t="s">
        <v>161</v>
      </c>
      <c r="C947" t="s">
        <v>12</v>
      </c>
      <c r="D947">
        <v>28.17</v>
      </c>
      <c r="E947">
        <v>5.37</v>
      </c>
    </row>
    <row r="948" spans="1:5" ht="15" thickBot="1" x14ac:dyDescent="0.35">
      <c r="A948" t="s">
        <v>96</v>
      </c>
      <c r="B948" s="3" t="s">
        <v>157</v>
      </c>
      <c r="C948" t="s">
        <v>7</v>
      </c>
      <c r="D948">
        <v>8.9700000000000006</v>
      </c>
      <c r="E948">
        <v>276.8</v>
      </c>
    </row>
    <row r="949" spans="1:5" ht="15" thickBot="1" x14ac:dyDescent="0.35">
      <c r="A949" t="s">
        <v>96</v>
      </c>
      <c r="B949" s="3" t="s">
        <v>157</v>
      </c>
      <c r="C949" t="s">
        <v>10</v>
      </c>
      <c r="D949">
        <v>0.3</v>
      </c>
      <c r="E949">
        <v>0.28000000000000003</v>
      </c>
    </row>
    <row r="950" spans="1:5" ht="15" thickBot="1" x14ac:dyDescent="0.35">
      <c r="A950" t="s">
        <v>96</v>
      </c>
      <c r="B950" s="3" t="s">
        <v>157</v>
      </c>
      <c r="C950" t="s">
        <v>9</v>
      </c>
      <c r="D950">
        <v>2.7</v>
      </c>
      <c r="E950">
        <v>4.3099999999999996</v>
      </c>
    </row>
    <row r="951" spans="1:5" ht="15" thickBot="1" x14ac:dyDescent="0.35">
      <c r="A951" t="s">
        <v>96</v>
      </c>
      <c r="B951" s="3" t="s">
        <v>157</v>
      </c>
      <c r="C951" t="s">
        <v>8</v>
      </c>
      <c r="D951">
        <v>4.17</v>
      </c>
      <c r="E951">
        <v>146.03</v>
      </c>
    </row>
    <row r="952" spans="1:5" ht="15" thickBot="1" x14ac:dyDescent="0.35">
      <c r="A952" t="s">
        <v>96</v>
      </c>
      <c r="B952" s="3" t="s">
        <v>157</v>
      </c>
      <c r="C952" t="s">
        <v>11</v>
      </c>
      <c r="D952">
        <v>58.92</v>
      </c>
      <c r="E952">
        <v>83.93</v>
      </c>
    </row>
    <row r="953" spans="1:5" ht="15" thickBot="1" x14ac:dyDescent="0.35">
      <c r="A953" t="s">
        <v>96</v>
      </c>
      <c r="B953" s="3" t="s">
        <v>157</v>
      </c>
      <c r="C953" t="s">
        <v>15</v>
      </c>
      <c r="D953">
        <v>6.95</v>
      </c>
      <c r="E953">
        <v>12.3</v>
      </c>
    </row>
    <row r="954" spans="1:5" ht="15" thickBot="1" x14ac:dyDescent="0.35">
      <c r="A954" t="s">
        <v>96</v>
      </c>
      <c r="B954" s="3" t="s">
        <v>157</v>
      </c>
      <c r="C954" t="s">
        <v>5</v>
      </c>
      <c r="D954">
        <v>0.09</v>
      </c>
      <c r="E954">
        <v>0.32</v>
      </c>
    </row>
    <row r="955" spans="1:5" ht="15" thickBot="1" x14ac:dyDescent="0.35">
      <c r="A955" t="s">
        <v>96</v>
      </c>
      <c r="B955" s="3" t="s">
        <v>157</v>
      </c>
      <c r="C955" t="s">
        <v>6</v>
      </c>
      <c r="D955">
        <v>1.08</v>
      </c>
      <c r="E955">
        <v>1.1600000000000001</v>
      </c>
    </row>
    <row r="956" spans="1:5" ht="15" thickBot="1" x14ac:dyDescent="0.35">
      <c r="A956" t="s">
        <v>96</v>
      </c>
      <c r="B956" s="3" t="s">
        <v>157</v>
      </c>
      <c r="C956" t="s">
        <v>13</v>
      </c>
      <c r="D956">
        <v>13.17</v>
      </c>
      <c r="E956">
        <v>16.850000000000001</v>
      </c>
    </row>
    <row r="957" spans="1:5" ht="15" thickBot="1" x14ac:dyDescent="0.35">
      <c r="A957" t="s">
        <v>96</v>
      </c>
      <c r="B957" s="3" t="s">
        <v>157</v>
      </c>
      <c r="C957" t="s">
        <v>14</v>
      </c>
      <c r="D957">
        <v>0</v>
      </c>
      <c r="E957">
        <v>0</v>
      </c>
    </row>
    <row r="958" spans="1:5" ht="15" thickBot="1" x14ac:dyDescent="0.35">
      <c r="A958" t="s">
        <v>96</v>
      </c>
      <c r="B958" s="3" t="s">
        <v>157</v>
      </c>
      <c r="C958" t="s">
        <v>12</v>
      </c>
      <c r="D958">
        <v>4.79</v>
      </c>
      <c r="E958">
        <v>0.91</v>
      </c>
    </row>
    <row r="959" spans="1:5" ht="15" thickBot="1" x14ac:dyDescent="0.35">
      <c r="A959" t="s">
        <v>130</v>
      </c>
      <c r="B959" s="3" t="s">
        <v>157</v>
      </c>
      <c r="C959" t="s">
        <v>7</v>
      </c>
      <c r="D959">
        <v>2.3299999999999996</v>
      </c>
      <c r="E959">
        <v>71.900000000000006</v>
      </c>
    </row>
    <row r="960" spans="1:5" ht="15" thickBot="1" x14ac:dyDescent="0.35">
      <c r="A960" t="s">
        <v>130</v>
      </c>
      <c r="B960" s="3" t="s">
        <v>157</v>
      </c>
      <c r="C960" t="s">
        <v>10</v>
      </c>
      <c r="D960">
        <v>3.46</v>
      </c>
      <c r="E960">
        <v>3.18</v>
      </c>
    </row>
    <row r="961" spans="1:5" ht="15" thickBot="1" x14ac:dyDescent="0.35">
      <c r="A961" t="s">
        <v>130</v>
      </c>
      <c r="B961" s="3" t="s">
        <v>157</v>
      </c>
      <c r="C961" t="s">
        <v>9</v>
      </c>
      <c r="D961">
        <v>16.03</v>
      </c>
      <c r="E961">
        <v>25.59</v>
      </c>
    </row>
    <row r="962" spans="1:5" ht="15" thickBot="1" x14ac:dyDescent="0.35">
      <c r="A962" t="s">
        <v>130</v>
      </c>
      <c r="B962" s="3" t="s">
        <v>157</v>
      </c>
      <c r="C962" t="s">
        <v>8</v>
      </c>
      <c r="D962">
        <v>2.72</v>
      </c>
      <c r="E962">
        <v>95.25</v>
      </c>
    </row>
    <row r="963" spans="1:5" ht="15" thickBot="1" x14ac:dyDescent="0.35">
      <c r="A963" t="s">
        <v>130</v>
      </c>
      <c r="B963" s="3" t="s">
        <v>157</v>
      </c>
      <c r="C963" t="s">
        <v>11</v>
      </c>
      <c r="D963">
        <v>7.91</v>
      </c>
      <c r="E963">
        <v>11.27</v>
      </c>
    </row>
    <row r="964" spans="1:5" ht="15" thickBot="1" x14ac:dyDescent="0.35">
      <c r="A964" t="s">
        <v>130</v>
      </c>
      <c r="B964" s="3" t="s">
        <v>157</v>
      </c>
      <c r="C964" t="s">
        <v>15</v>
      </c>
      <c r="D964">
        <v>6.9300000000000006</v>
      </c>
      <c r="E964">
        <v>12.27</v>
      </c>
    </row>
    <row r="965" spans="1:5" ht="15" thickBot="1" x14ac:dyDescent="0.35">
      <c r="A965" t="s">
        <v>130</v>
      </c>
      <c r="B965" s="3" t="s">
        <v>157</v>
      </c>
      <c r="C965" t="s">
        <v>5</v>
      </c>
      <c r="D965">
        <v>1.47</v>
      </c>
      <c r="E965">
        <v>5.2</v>
      </c>
    </row>
    <row r="966" spans="1:5" ht="15" thickBot="1" x14ac:dyDescent="0.35">
      <c r="A966" t="s">
        <v>130</v>
      </c>
      <c r="B966" s="3" t="s">
        <v>157</v>
      </c>
      <c r="C966" t="s">
        <v>6</v>
      </c>
      <c r="D966">
        <v>1.73</v>
      </c>
      <c r="E966">
        <v>1.86</v>
      </c>
    </row>
    <row r="967" spans="1:5" ht="15" thickBot="1" x14ac:dyDescent="0.35">
      <c r="A967" t="s">
        <v>130</v>
      </c>
      <c r="B967" s="3" t="s">
        <v>157</v>
      </c>
      <c r="C967" t="s">
        <v>13</v>
      </c>
      <c r="D967">
        <v>28.23</v>
      </c>
      <c r="E967">
        <v>36.130000000000003</v>
      </c>
    </row>
    <row r="968" spans="1:5" ht="15" thickBot="1" x14ac:dyDescent="0.35">
      <c r="A968" t="s">
        <v>130</v>
      </c>
      <c r="B968" s="3" t="s">
        <v>157</v>
      </c>
      <c r="C968" t="s">
        <v>14</v>
      </c>
      <c r="D968">
        <v>2.6</v>
      </c>
      <c r="E968">
        <v>1.1700000000000002</v>
      </c>
    </row>
    <row r="969" spans="1:5" ht="15" thickBot="1" x14ac:dyDescent="0.35">
      <c r="A969" t="s">
        <v>130</v>
      </c>
      <c r="B969" s="3" t="s">
        <v>157</v>
      </c>
      <c r="C969" t="s">
        <v>12</v>
      </c>
      <c r="D969">
        <v>20.82</v>
      </c>
      <c r="E969">
        <v>3.9699999999999998</v>
      </c>
    </row>
    <row r="970" spans="1:5" ht="15" thickBot="1" x14ac:dyDescent="0.35">
      <c r="A970" t="s">
        <v>33</v>
      </c>
      <c r="B970" s="3" t="s">
        <v>156</v>
      </c>
      <c r="C970" t="s">
        <v>7</v>
      </c>
      <c r="D970">
        <v>19.830000000000002</v>
      </c>
      <c r="E970">
        <v>611.91</v>
      </c>
    </row>
    <row r="971" spans="1:5" ht="15" thickBot="1" x14ac:dyDescent="0.35">
      <c r="A971" t="s">
        <v>33</v>
      </c>
      <c r="B971" s="3" t="s">
        <v>156</v>
      </c>
      <c r="C971" t="s">
        <v>10</v>
      </c>
      <c r="D971">
        <v>11.41</v>
      </c>
      <c r="E971">
        <v>10.48</v>
      </c>
    </row>
    <row r="972" spans="1:5" ht="15" thickBot="1" x14ac:dyDescent="0.35">
      <c r="A972" t="s">
        <v>33</v>
      </c>
      <c r="B972" s="3" t="s">
        <v>156</v>
      </c>
      <c r="C972" t="s">
        <v>9</v>
      </c>
      <c r="D972">
        <v>38.18</v>
      </c>
      <c r="E972">
        <v>60.96</v>
      </c>
    </row>
    <row r="973" spans="1:5" ht="15" thickBot="1" x14ac:dyDescent="0.35">
      <c r="A973" t="s">
        <v>33</v>
      </c>
      <c r="B973" s="3" t="s">
        <v>156</v>
      </c>
      <c r="C973" t="s">
        <v>8</v>
      </c>
      <c r="D973">
        <v>5.34</v>
      </c>
      <c r="E973">
        <v>187.01</v>
      </c>
    </row>
    <row r="974" spans="1:5" ht="15" thickBot="1" x14ac:dyDescent="0.35">
      <c r="A974" t="s">
        <v>33</v>
      </c>
      <c r="B974" s="3" t="s">
        <v>156</v>
      </c>
      <c r="C974" t="s">
        <v>11</v>
      </c>
      <c r="D974">
        <v>261.34000000000003</v>
      </c>
      <c r="E974">
        <v>372.25</v>
      </c>
    </row>
    <row r="975" spans="1:5" ht="15" thickBot="1" x14ac:dyDescent="0.35">
      <c r="A975" t="s">
        <v>33</v>
      </c>
      <c r="B975" s="3" t="s">
        <v>156</v>
      </c>
      <c r="C975" t="s">
        <v>15</v>
      </c>
      <c r="D975">
        <v>5.28</v>
      </c>
      <c r="E975">
        <v>9.3500000000000014</v>
      </c>
    </row>
    <row r="976" spans="1:5" ht="15" thickBot="1" x14ac:dyDescent="0.35">
      <c r="A976" t="s">
        <v>33</v>
      </c>
      <c r="B976" s="3" t="s">
        <v>156</v>
      </c>
      <c r="C976" t="s">
        <v>5</v>
      </c>
      <c r="D976">
        <v>23.51</v>
      </c>
      <c r="E976">
        <v>83.210000000000008</v>
      </c>
    </row>
    <row r="977" spans="1:5" ht="15" thickBot="1" x14ac:dyDescent="0.35">
      <c r="A977" t="s">
        <v>33</v>
      </c>
      <c r="B977" s="3" t="s">
        <v>156</v>
      </c>
      <c r="C977" t="s">
        <v>6</v>
      </c>
      <c r="D977">
        <v>21.01</v>
      </c>
      <c r="E977">
        <v>22.57</v>
      </c>
    </row>
    <row r="978" spans="1:5" ht="15" thickBot="1" x14ac:dyDescent="0.35">
      <c r="A978" t="s">
        <v>33</v>
      </c>
      <c r="B978" s="3" t="s">
        <v>156</v>
      </c>
      <c r="C978" t="s">
        <v>13</v>
      </c>
      <c r="D978">
        <v>4.3599999999999994</v>
      </c>
      <c r="E978">
        <v>5.58</v>
      </c>
    </row>
    <row r="979" spans="1:5" ht="15" thickBot="1" x14ac:dyDescent="0.35">
      <c r="A979" t="s">
        <v>33</v>
      </c>
      <c r="B979" s="3" t="s">
        <v>156</v>
      </c>
      <c r="C979" t="s">
        <v>14</v>
      </c>
      <c r="D979">
        <v>0.11</v>
      </c>
      <c r="E979">
        <v>0.05</v>
      </c>
    </row>
    <row r="980" spans="1:5" ht="15" thickBot="1" x14ac:dyDescent="0.35">
      <c r="A980" t="s">
        <v>33</v>
      </c>
      <c r="B980" s="3" t="s">
        <v>156</v>
      </c>
      <c r="C980" t="s">
        <v>12</v>
      </c>
      <c r="D980">
        <v>97.11999999999999</v>
      </c>
      <c r="E980">
        <v>18.52</v>
      </c>
    </row>
    <row r="981" spans="1:5" ht="15" thickBot="1" x14ac:dyDescent="0.35">
      <c r="A981" t="s">
        <v>42</v>
      </c>
      <c r="B981" s="3" t="s">
        <v>159</v>
      </c>
      <c r="C981" t="s">
        <v>7</v>
      </c>
      <c r="D981">
        <v>15.1</v>
      </c>
      <c r="E981">
        <v>465.95</v>
      </c>
    </row>
    <row r="982" spans="1:5" ht="15" thickBot="1" x14ac:dyDescent="0.35">
      <c r="A982" t="s">
        <v>42</v>
      </c>
      <c r="B982" s="3" t="s">
        <v>159</v>
      </c>
      <c r="C982" t="s">
        <v>10</v>
      </c>
      <c r="D982">
        <v>7.8</v>
      </c>
      <c r="E982">
        <v>7.17</v>
      </c>
    </row>
    <row r="983" spans="1:5" ht="15" thickBot="1" x14ac:dyDescent="0.35">
      <c r="A983" t="s">
        <v>42</v>
      </c>
      <c r="B983" s="3" t="s">
        <v>159</v>
      </c>
      <c r="C983" t="s">
        <v>9</v>
      </c>
      <c r="D983">
        <v>21.56</v>
      </c>
      <c r="E983">
        <v>34.42</v>
      </c>
    </row>
    <row r="984" spans="1:5" ht="15" thickBot="1" x14ac:dyDescent="0.35">
      <c r="A984" t="s">
        <v>42</v>
      </c>
      <c r="B984" s="3" t="s">
        <v>159</v>
      </c>
      <c r="C984" t="s">
        <v>8</v>
      </c>
      <c r="D984">
        <v>12.870000000000001</v>
      </c>
      <c r="E984">
        <v>450.71</v>
      </c>
    </row>
    <row r="985" spans="1:5" ht="15" thickBot="1" x14ac:dyDescent="0.35">
      <c r="A985" t="s">
        <v>42</v>
      </c>
      <c r="B985" s="3" t="s">
        <v>159</v>
      </c>
      <c r="C985" t="s">
        <v>11</v>
      </c>
      <c r="D985">
        <v>152.28</v>
      </c>
      <c r="E985">
        <v>216.91</v>
      </c>
    </row>
    <row r="986" spans="1:5" ht="15" thickBot="1" x14ac:dyDescent="0.35">
      <c r="A986" t="s">
        <v>42</v>
      </c>
      <c r="B986" s="3" t="s">
        <v>159</v>
      </c>
      <c r="C986" t="s">
        <v>15</v>
      </c>
      <c r="D986">
        <v>1.6800000000000002</v>
      </c>
      <c r="E986">
        <v>2.9699999999999998</v>
      </c>
    </row>
    <row r="987" spans="1:5" ht="15" thickBot="1" x14ac:dyDescent="0.35">
      <c r="A987" t="s">
        <v>42</v>
      </c>
      <c r="B987" s="3" t="s">
        <v>159</v>
      </c>
      <c r="C987" t="s">
        <v>5</v>
      </c>
      <c r="D987">
        <v>0.01</v>
      </c>
      <c r="E987">
        <v>0.04</v>
      </c>
    </row>
    <row r="988" spans="1:5" ht="15" thickBot="1" x14ac:dyDescent="0.35">
      <c r="A988" t="s">
        <v>42</v>
      </c>
      <c r="B988" s="3" t="s">
        <v>159</v>
      </c>
      <c r="C988" t="s">
        <v>6</v>
      </c>
      <c r="D988">
        <v>31.51</v>
      </c>
      <c r="E988">
        <v>33.849999999999994</v>
      </c>
    </row>
    <row r="989" spans="1:5" ht="15" thickBot="1" x14ac:dyDescent="0.35">
      <c r="A989" t="s">
        <v>42</v>
      </c>
      <c r="B989" s="3" t="s">
        <v>159</v>
      </c>
      <c r="C989" t="s">
        <v>13</v>
      </c>
      <c r="D989">
        <v>56.55</v>
      </c>
      <c r="E989">
        <v>72.36999999999999</v>
      </c>
    </row>
    <row r="990" spans="1:5" ht="15" thickBot="1" x14ac:dyDescent="0.35">
      <c r="A990" t="s">
        <v>42</v>
      </c>
      <c r="B990" s="3" t="s">
        <v>159</v>
      </c>
      <c r="C990" t="s">
        <v>14</v>
      </c>
      <c r="D990">
        <v>0.21000000000000002</v>
      </c>
      <c r="E990">
        <v>0.09</v>
      </c>
    </row>
    <row r="991" spans="1:5" ht="15" thickBot="1" x14ac:dyDescent="0.35">
      <c r="A991" t="s">
        <v>42</v>
      </c>
      <c r="B991" s="3" t="s">
        <v>159</v>
      </c>
      <c r="C991" t="s">
        <v>12</v>
      </c>
      <c r="D991">
        <v>64.099999999999994</v>
      </c>
      <c r="E991">
        <v>12.219999999999999</v>
      </c>
    </row>
    <row r="992" spans="1:5" ht="15" thickBot="1" x14ac:dyDescent="0.35">
      <c r="A992" t="s">
        <v>78</v>
      </c>
      <c r="B992" s="3" t="s">
        <v>159</v>
      </c>
      <c r="C992" t="s">
        <v>7</v>
      </c>
      <c r="D992">
        <v>8.82</v>
      </c>
      <c r="E992">
        <v>272.17</v>
      </c>
    </row>
    <row r="993" spans="1:5" ht="15" thickBot="1" x14ac:dyDescent="0.35">
      <c r="A993" t="s">
        <v>78</v>
      </c>
      <c r="B993" s="3" t="s">
        <v>159</v>
      </c>
      <c r="C993" t="s">
        <v>10</v>
      </c>
      <c r="D993">
        <v>2.9499999999999997</v>
      </c>
      <c r="E993">
        <v>2.71</v>
      </c>
    </row>
    <row r="994" spans="1:5" ht="15" thickBot="1" x14ac:dyDescent="0.35">
      <c r="A994" t="s">
        <v>78</v>
      </c>
      <c r="B994" s="3" t="s">
        <v>159</v>
      </c>
      <c r="C994" t="s">
        <v>9</v>
      </c>
      <c r="D994">
        <v>1.87</v>
      </c>
      <c r="E994">
        <v>2.9899999999999998</v>
      </c>
    </row>
    <row r="995" spans="1:5" ht="15" thickBot="1" x14ac:dyDescent="0.35">
      <c r="A995" t="s">
        <v>78</v>
      </c>
      <c r="B995" s="3" t="s">
        <v>159</v>
      </c>
      <c r="C995" t="s">
        <v>8</v>
      </c>
      <c r="D995">
        <v>2.46</v>
      </c>
      <c r="E995">
        <v>86.149999999999991</v>
      </c>
    </row>
    <row r="996" spans="1:5" ht="15" thickBot="1" x14ac:dyDescent="0.35">
      <c r="A996" t="s">
        <v>78</v>
      </c>
      <c r="B996" s="3" t="s">
        <v>159</v>
      </c>
      <c r="C996" t="s">
        <v>11</v>
      </c>
      <c r="D996">
        <v>183.13</v>
      </c>
      <c r="E996">
        <v>260.85000000000002</v>
      </c>
    </row>
    <row r="997" spans="1:5" ht="15" thickBot="1" x14ac:dyDescent="0.35">
      <c r="A997" t="s">
        <v>78</v>
      </c>
      <c r="B997" s="3" t="s">
        <v>159</v>
      </c>
      <c r="C997" t="s">
        <v>15</v>
      </c>
      <c r="D997">
        <v>0.83000000000000007</v>
      </c>
      <c r="E997">
        <v>1.47</v>
      </c>
    </row>
    <row r="998" spans="1:5" ht="15" thickBot="1" x14ac:dyDescent="0.35">
      <c r="A998" t="s">
        <v>78</v>
      </c>
      <c r="B998" s="3" t="s">
        <v>159</v>
      </c>
      <c r="C998" t="s">
        <v>5</v>
      </c>
      <c r="D998">
        <v>0</v>
      </c>
      <c r="E998">
        <v>0</v>
      </c>
    </row>
    <row r="999" spans="1:5" ht="15" thickBot="1" x14ac:dyDescent="0.35">
      <c r="A999" t="s">
        <v>78</v>
      </c>
      <c r="B999" s="3" t="s">
        <v>159</v>
      </c>
      <c r="C999" t="s">
        <v>6</v>
      </c>
      <c r="D999">
        <v>5.01</v>
      </c>
      <c r="E999">
        <v>5.38</v>
      </c>
    </row>
    <row r="1000" spans="1:5" ht="15" thickBot="1" x14ac:dyDescent="0.35">
      <c r="A1000" t="s">
        <v>78</v>
      </c>
      <c r="B1000" s="3" t="s">
        <v>159</v>
      </c>
      <c r="C1000" t="s">
        <v>13</v>
      </c>
      <c r="D1000">
        <v>12.25</v>
      </c>
      <c r="E1000">
        <v>15.68</v>
      </c>
    </row>
    <row r="1001" spans="1:5" ht="15" thickBot="1" x14ac:dyDescent="0.35">
      <c r="A1001" t="s">
        <v>78</v>
      </c>
      <c r="B1001" s="3" t="s">
        <v>159</v>
      </c>
      <c r="C1001" t="s">
        <v>14</v>
      </c>
      <c r="D1001">
        <v>0</v>
      </c>
      <c r="E1001">
        <v>0</v>
      </c>
    </row>
    <row r="1002" spans="1:5" ht="15" thickBot="1" x14ac:dyDescent="0.35">
      <c r="A1002" t="s">
        <v>78</v>
      </c>
      <c r="B1002" s="3" t="s">
        <v>159</v>
      </c>
      <c r="C1002" t="s">
        <v>12</v>
      </c>
      <c r="D1002">
        <v>113.63</v>
      </c>
      <c r="E1002">
        <v>21.67</v>
      </c>
    </row>
    <row r="1003" spans="1:5" ht="15" thickBot="1" x14ac:dyDescent="0.35">
      <c r="A1003" t="s">
        <v>68</v>
      </c>
      <c r="B1003" s="3" t="s">
        <v>161</v>
      </c>
      <c r="C1003" t="s">
        <v>7</v>
      </c>
      <c r="D1003">
        <v>20.399999999999999</v>
      </c>
      <c r="E1003">
        <v>629.5</v>
      </c>
    </row>
    <row r="1004" spans="1:5" ht="15" thickBot="1" x14ac:dyDescent="0.35">
      <c r="A1004" t="s">
        <v>68</v>
      </c>
      <c r="B1004" s="3" t="s">
        <v>161</v>
      </c>
      <c r="C1004" t="s">
        <v>10</v>
      </c>
      <c r="D1004">
        <v>4.53</v>
      </c>
      <c r="E1004">
        <v>4.1599999999999993</v>
      </c>
    </row>
    <row r="1005" spans="1:5" ht="15" thickBot="1" x14ac:dyDescent="0.35">
      <c r="A1005" t="s">
        <v>68</v>
      </c>
      <c r="B1005" s="3" t="s">
        <v>161</v>
      </c>
      <c r="C1005" t="s">
        <v>9</v>
      </c>
      <c r="D1005">
        <v>11.05</v>
      </c>
      <c r="E1005">
        <v>17.64</v>
      </c>
    </row>
    <row r="1006" spans="1:5" ht="15" thickBot="1" x14ac:dyDescent="0.35">
      <c r="A1006" t="s">
        <v>68</v>
      </c>
      <c r="B1006" s="3" t="s">
        <v>161</v>
      </c>
      <c r="C1006" t="s">
        <v>8</v>
      </c>
      <c r="D1006">
        <v>0.01</v>
      </c>
      <c r="E1006">
        <v>0.35</v>
      </c>
    </row>
    <row r="1007" spans="1:5" ht="15" thickBot="1" x14ac:dyDescent="0.35">
      <c r="A1007" t="s">
        <v>68</v>
      </c>
      <c r="B1007" s="3" t="s">
        <v>161</v>
      </c>
      <c r="C1007" t="s">
        <v>11</v>
      </c>
      <c r="D1007">
        <v>70.290000000000006</v>
      </c>
      <c r="E1007">
        <v>100.11999999999999</v>
      </c>
    </row>
    <row r="1008" spans="1:5" ht="15" thickBot="1" x14ac:dyDescent="0.35">
      <c r="A1008" t="s">
        <v>68</v>
      </c>
      <c r="B1008" s="3" t="s">
        <v>161</v>
      </c>
      <c r="C1008" t="s">
        <v>15</v>
      </c>
      <c r="D1008">
        <v>1.05</v>
      </c>
      <c r="E1008">
        <v>1.86</v>
      </c>
    </row>
    <row r="1009" spans="1:5" ht="15" thickBot="1" x14ac:dyDescent="0.35">
      <c r="A1009" t="s">
        <v>68</v>
      </c>
      <c r="B1009" s="3" t="s">
        <v>161</v>
      </c>
      <c r="C1009" t="s">
        <v>5</v>
      </c>
      <c r="D1009">
        <v>13.48</v>
      </c>
      <c r="E1009">
        <v>47.71</v>
      </c>
    </row>
    <row r="1010" spans="1:5" ht="15" thickBot="1" x14ac:dyDescent="0.35">
      <c r="A1010" t="s">
        <v>68</v>
      </c>
      <c r="B1010" s="3" t="s">
        <v>161</v>
      </c>
      <c r="C1010" t="s">
        <v>6</v>
      </c>
      <c r="D1010">
        <v>30.810000000000002</v>
      </c>
      <c r="E1010">
        <v>33.1</v>
      </c>
    </row>
    <row r="1011" spans="1:5" ht="15" thickBot="1" x14ac:dyDescent="0.35">
      <c r="A1011" t="s">
        <v>68</v>
      </c>
      <c r="B1011" s="3" t="s">
        <v>161</v>
      </c>
      <c r="C1011" t="s">
        <v>13</v>
      </c>
      <c r="D1011">
        <v>66.42</v>
      </c>
      <c r="E1011">
        <v>85</v>
      </c>
    </row>
    <row r="1012" spans="1:5" ht="15" thickBot="1" x14ac:dyDescent="0.35">
      <c r="A1012" t="s">
        <v>68</v>
      </c>
      <c r="B1012" s="3" t="s">
        <v>161</v>
      </c>
      <c r="C1012" t="s">
        <v>14</v>
      </c>
      <c r="D1012">
        <v>3.53</v>
      </c>
      <c r="E1012">
        <v>1.59</v>
      </c>
    </row>
    <row r="1013" spans="1:5" ht="15" thickBot="1" x14ac:dyDescent="0.35">
      <c r="A1013" t="s">
        <v>68</v>
      </c>
      <c r="B1013" s="3" t="s">
        <v>161</v>
      </c>
      <c r="C1013" t="s">
        <v>12</v>
      </c>
      <c r="D1013">
        <v>38.96</v>
      </c>
      <c r="E1013">
        <v>7.4300000000000006</v>
      </c>
    </row>
    <row r="1014" spans="1:5" ht="15" thickBot="1" x14ac:dyDescent="0.35">
      <c r="A1014" t="s">
        <v>57</v>
      </c>
      <c r="B1014" s="3" t="s">
        <v>158</v>
      </c>
      <c r="C1014" t="s">
        <v>7</v>
      </c>
      <c r="D1014">
        <v>19.810000000000002</v>
      </c>
      <c r="E1014">
        <v>611.29000000000008</v>
      </c>
    </row>
    <row r="1015" spans="1:5" ht="15" thickBot="1" x14ac:dyDescent="0.35">
      <c r="A1015" t="s">
        <v>57</v>
      </c>
      <c r="B1015" s="3" t="s">
        <v>158</v>
      </c>
      <c r="C1015" t="s">
        <v>10</v>
      </c>
      <c r="D1015">
        <v>18.830000000000002</v>
      </c>
      <c r="E1015">
        <v>17.3</v>
      </c>
    </row>
    <row r="1016" spans="1:5" ht="15" thickBot="1" x14ac:dyDescent="0.35">
      <c r="A1016" t="s">
        <v>57</v>
      </c>
      <c r="B1016" s="3" t="s">
        <v>158</v>
      </c>
      <c r="C1016" t="s">
        <v>9</v>
      </c>
      <c r="D1016">
        <v>3.6</v>
      </c>
      <c r="E1016">
        <v>5.75</v>
      </c>
    </row>
    <row r="1017" spans="1:5" ht="15" thickBot="1" x14ac:dyDescent="0.35">
      <c r="A1017" t="s">
        <v>57</v>
      </c>
      <c r="B1017" s="3" t="s">
        <v>158</v>
      </c>
      <c r="C1017" t="s">
        <v>8</v>
      </c>
      <c r="D1017">
        <v>0.56000000000000005</v>
      </c>
      <c r="E1017">
        <v>19.610000000000003</v>
      </c>
    </row>
    <row r="1018" spans="1:5" ht="15" thickBot="1" x14ac:dyDescent="0.35">
      <c r="A1018" t="s">
        <v>57</v>
      </c>
      <c r="B1018" s="3" t="s">
        <v>158</v>
      </c>
      <c r="C1018" t="s">
        <v>11</v>
      </c>
      <c r="D1018">
        <v>75.72</v>
      </c>
      <c r="E1018">
        <v>107.86</v>
      </c>
    </row>
    <row r="1019" spans="1:5" ht="15" thickBot="1" x14ac:dyDescent="0.35">
      <c r="A1019" t="s">
        <v>57</v>
      </c>
      <c r="B1019" s="3" t="s">
        <v>158</v>
      </c>
      <c r="C1019" t="s">
        <v>15</v>
      </c>
      <c r="D1019">
        <v>1.6</v>
      </c>
      <c r="E1019">
        <v>2.8299999999999996</v>
      </c>
    </row>
    <row r="1020" spans="1:5" ht="15" thickBot="1" x14ac:dyDescent="0.35">
      <c r="A1020" t="s">
        <v>57</v>
      </c>
      <c r="B1020" s="3" t="s">
        <v>158</v>
      </c>
      <c r="C1020" t="s">
        <v>5</v>
      </c>
      <c r="D1020">
        <v>26.24</v>
      </c>
      <c r="E1020">
        <v>92.88</v>
      </c>
    </row>
    <row r="1021" spans="1:5" ht="15" thickBot="1" x14ac:dyDescent="0.35">
      <c r="A1021" t="s">
        <v>57</v>
      </c>
      <c r="B1021" s="3" t="s">
        <v>158</v>
      </c>
      <c r="C1021" t="s">
        <v>6</v>
      </c>
      <c r="D1021">
        <v>6.39</v>
      </c>
      <c r="E1021">
        <v>6.8599999999999994</v>
      </c>
    </row>
    <row r="1022" spans="1:5" ht="15" thickBot="1" x14ac:dyDescent="0.35">
      <c r="A1022" t="s">
        <v>57</v>
      </c>
      <c r="B1022" s="3" t="s">
        <v>158</v>
      </c>
      <c r="C1022" t="s">
        <v>13</v>
      </c>
      <c r="D1022">
        <v>4.91</v>
      </c>
      <c r="E1022">
        <v>6.28</v>
      </c>
    </row>
    <row r="1023" spans="1:5" ht="15" thickBot="1" x14ac:dyDescent="0.35">
      <c r="A1023" t="s">
        <v>57</v>
      </c>
      <c r="B1023" s="3" t="s">
        <v>158</v>
      </c>
      <c r="C1023" t="s">
        <v>14</v>
      </c>
      <c r="D1023">
        <v>0</v>
      </c>
      <c r="E1023">
        <v>0</v>
      </c>
    </row>
    <row r="1024" spans="1:5" ht="15" thickBot="1" x14ac:dyDescent="0.35">
      <c r="A1024" t="s">
        <v>57</v>
      </c>
      <c r="B1024" s="3" t="s">
        <v>158</v>
      </c>
      <c r="C1024" t="s">
        <v>12</v>
      </c>
      <c r="D1024">
        <v>31.51</v>
      </c>
      <c r="E1024">
        <v>6.01</v>
      </c>
    </row>
    <row r="1025" spans="1:5" ht="15" thickBot="1" x14ac:dyDescent="0.35">
      <c r="A1025" t="s">
        <v>119</v>
      </c>
      <c r="B1025" s="3" t="s">
        <v>158</v>
      </c>
      <c r="C1025" t="s">
        <v>7</v>
      </c>
      <c r="D1025">
        <v>4.6899999999999995</v>
      </c>
      <c r="E1025">
        <v>144.72</v>
      </c>
    </row>
    <row r="1026" spans="1:5" ht="15" thickBot="1" x14ac:dyDescent="0.35">
      <c r="A1026" t="s">
        <v>119</v>
      </c>
      <c r="B1026" s="3" t="s">
        <v>158</v>
      </c>
      <c r="C1026" t="s">
        <v>10</v>
      </c>
      <c r="D1026">
        <v>8.76</v>
      </c>
      <c r="E1026">
        <v>8.0500000000000007</v>
      </c>
    </row>
    <row r="1027" spans="1:5" ht="15" thickBot="1" x14ac:dyDescent="0.35">
      <c r="A1027" t="s">
        <v>119</v>
      </c>
      <c r="B1027" s="3" t="s">
        <v>158</v>
      </c>
      <c r="C1027" t="s">
        <v>9</v>
      </c>
      <c r="D1027">
        <v>15.739999999999998</v>
      </c>
      <c r="E1027">
        <v>25.130000000000003</v>
      </c>
    </row>
    <row r="1028" spans="1:5" ht="15" thickBot="1" x14ac:dyDescent="0.35">
      <c r="A1028" t="s">
        <v>119</v>
      </c>
      <c r="B1028" s="3" t="s">
        <v>158</v>
      </c>
      <c r="C1028" t="s">
        <v>8</v>
      </c>
      <c r="D1028">
        <v>1</v>
      </c>
      <c r="E1028">
        <v>35.020000000000003</v>
      </c>
    </row>
    <row r="1029" spans="1:5" ht="15" thickBot="1" x14ac:dyDescent="0.35">
      <c r="A1029" t="s">
        <v>119</v>
      </c>
      <c r="B1029" s="3" t="s">
        <v>158</v>
      </c>
      <c r="C1029" t="s">
        <v>11</v>
      </c>
      <c r="D1029">
        <v>62.15</v>
      </c>
      <c r="E1029">
        <v>88.53</v>
      </c>
    </row>
    <row r="1030" spans="1:5" ht="15" thickBot="1" x14ac:dyDescent="0.35">
      <c r="A1030" t="s">
        <v>119</v>
      </c>
      <c r="B1030" s="3" t="s">
        <v>158</v>
      </c>
      <c r="C1030" t="s">
        <v>15</v>
      </c>
      <c r="D1030">
        <v>0.65</v>
      </c>
      <c r="E1030">
        <v>1.1500000000000001</v>
      </c>
    </row>
    <row r="1031" spans="1:5" ht="15" thickBot="1" x14ac:dyDescent="0.35">
      <c r="A1031" t="s">
        <v>119</v>
      </c>
      <c r="B1031" s="3" t="s">
        <v>158</v>
      </c>
      <c r="C1031" t="s">
        <v>5</v>
      </c>
      <c r="D1031">
        <v>3.8499999999999996</v>
      </c>
      <c r="E1031">
        <v>13.629999999999999</v>
      </c>
    </row>
    <row r="1032" spans="1:5" ht="15" thickBot="1" x14ac:dyDescent="0.35">
      <c r="A1032" t="s">
        <v>119</v>
      </c>
      <c r="B1032" s="3" t="s">
        <v>158</v>
      </c>
      <c r="C1032" t="s">
        <v>6</v>
      </c>
      <c r="D1032">
        <v>11.719999999999999</v>
      </c>
      <c r="E1032">
        <v>12.59</v>
      </c>
    </row>
    <row r="1033" spans="1:5" ht="15" thickBot="1" x14ac:dyDescent="0.35">
      <c r="A1033" t="s">
        <v>119</v>
      </c>
      <c r="B1033" s="3" t="s">
        <v>158</v>
      </c>
      <c r="C1033" t="s">
        <v>13</v>
      </c>
      <c r="D1033">
        <v>48.92</v>
      </c>
      <c r="E1033">
        <v>62.6</v>
      </c>
    </row>
    <row r="1034" spans="1:5" ht="15" thickBot="1" x14ac:dyDescent="0.35">
      <c r="A1034" t="s">
        <v>119</v>
      </c>
      <c r="B1034" s="3" t="s">
        <v>158</v>
      </c>
      <c r="C1034" t="s">
        <v>14</v>
      </c>
      <c r="D1034">
        <v>1.59</v>
      </c>
      <c r="E1034">
        <v>0.72</v>
      </c>
    </row>
    <row r="1035" spans="1:5" ht="15" thickBot="1" x14ac:dyDescent="0.35">
      <c r="A1035" t="s">
        <v>119</v>
      </c>
      <c r="B1035" s="3" t="s">
        <v>158</v>
      </c>
      <c r="C1035" t="s">
        <v>12</v>
      </c>
      <c r="D1035">
        <v>56.120000000000005</v>
      </c>
      <c r="E1035">
        <v>10.7</v>
      </c>
    </row>
    <row r="1036" spans="1:5" ht="15" thickBot="1" x14ac:dyDescent="0.35">
      <c r="A1036" t="s">
        <v>132</v>
      </c>
      <c r="B1036" s="3" t="s">
        <v>159</v>
      </c>
      <c r="C1036" t="s">
        <v>7</v>
      </c>
      <c r="D1036">
        <v>4.0599999999999996</v>
      </c>
      <c r="E1036">
        <v>125.28</v>
      </c>
    </row>
    <row r="1037" spans="1:5" ht="15" thickBot="1" x14ac:dyDescent="0.35">
      <c r="A1037" t="s">
        <v>132</v>
      </c>
      <c r="B1037" s="3" t="s">
        <v>159</v>
      </c>
      <c r="C1037" t="s">
        <v>10</v>
      </c>
      <c r="D1037">
        <v>4.0199999999999996</v>
      </c>
      <c r="E1037">
        <v>3.69</v>
      </c>
    </row>
    <row r="1038" spans="1:5" ht="15" thickBot="1" x14ac:dyDescent="0.35">
      <c r="A1038" t="s">
        <v>132</v>
      </c>
      <c r="B1038" s="3" t="s">
        <v>159</v>
      </c>
      <c r="C1038" t="s">
        <v>9</v>
      </c>
      <c r="D1038">
        <v>28.51</v>
      </c>
      <c r="E1038">
        <v>45.52</v>
      </c>
    </row>
    <row r="1039" spans="1:5" ht="15" thickBot="1" x14ac:dyDescent="0.35">
      <c r="A1039" t="s">
        <v>132</v>
      </c>
      <c r="B1039" s="3" t="s">
        <v>159</v>
      </c>
      <c r="C1039" t="s">
        <v>8</v>
      </c>
      <c r="D1039">
        <v>0.56000000000000005</v>
      </c>
      <c r="E1039">
        <v>19.610000000000003</v>
      </c>
    </row>
    <row r="1040" spans="1:5" ht="15" thickBot="1" x14ac:dyDescent="0.35">
      <c r="A1040" t="s">
        <v>132</v>
      </c>
      <c r="B1040" s="3" t="s">
        <v>159</v>
      </c>
      <c r="C1040" t="s">
        <v>11</v>
      </c>
      <c r="D1040">
        <v>15.66</v>
      </c>
      <c r="E1040">
        <v>22.310000000000002</v>
      </c>
    </row>
    <row r="1041" spans="1:5" ht="15" thickBot="1" x14ac:dyDescent="0.35">
      <c r="A1041" t="s">
        <v>132</v>
      </c>
      <c r="B1041" s="3" t="s">
        <v>159</v>
      </c>
      <c r="C1041" t="s">
        <v>15</v>
      </c>
      <c r="D1041">
        <v>2.08</v>
      </c>
      <c r="E1041">
        <v>3.68</v>
      </c>
    </row>
    <row r="1042" spans="1:5" ht="15" thickBot="1" x14ac:dyDescent="0.35">
      <c r="A1042" t="s">
        <v>132</v>
      </c>
      <c r="B1042" s="3" t="s">
        <v>159</v>
      </c>
      <c r="C1042" t="s">
        <v>5</v>
      </c>
      <c r="D1042">
        <v>18.399999999999999</v>
      </c>
      <c r="E1042">
        <v>65.13</v>
      </c>
    </row>
    <row r="1043" spans="1:5" ht="15" thickBot="1" x14ac:dyDescent="0.35">
      <c r="A1043" t="s">
        <v>132</v>
      </c>
      <c r="B1043" s="3" t="s">
        <v>159</v>
      </c>
      <c r="C1043" t="s">
        <v>6</v>
      </c>
      <c r="D1043">
        <v>11.91</v>
      </c>
      <c r="E1043">
        <v>12.79</v>
      </c>
    </row>
    <row r="1044" spans="1:5" ht="15" thickBot="1" x14ac:dyDescent="0.35">
      <c r="A1044" t="s">
        <v>132</v>
      </c>
      <c r="B1044" s="3" t="s">
        <v>159</v>
      </c>
      <c r="C1044" t="s">
        <v>13</v>
      </c>
      <c r="D1044">
        <v>119.44000000000001</v>
      </c>
      <c r="E1044">
        <v>152.85000000000002</v>
      </c>
    </row>
    <row r="1045" spans="1:5" ht="15" thickBot="1" x14ac:dyDescent="0.35">
      <c r="A1045" t="s">
        <v>132</v>
      </c>
      <c r="B1045" s="3" t="s">
        <v>159</v>
      </c>
      <c r="C1045" t="s">
        <v>14</v>
      </c>
      <c r="D1045">
        <v>0.03</v>
      </c>
      <c r="E1045">
        <v>0.01</v>
      </c>
    </row>
    <row r="1046" spans="1:5" ht="15" thickBot="1" x14ac:dyDescent="0.35">
      <c r="A1046" t="s">
        <v>132</v>
      </c>
      <c r="B1046" s="3" t="s">
        <v>159</v>
      </c>
      <c r="C1046" t="s">
        <v>12</v>
      </c>
      <c r="D1046">
        <v>23.12</v>
      </c>
      <c r="E1046">
        <v>4.41</v>
      </c>
    </row>
    <row r="1047" spans="1:5" ht="15" thickBot="1" x14ac:dyDescent="0.35">
      <c r="A1047" t="s">
        <v>84</v>
      </c>
      <c r="B1047" s="3" t="s">
        <v>156</v>
      </c>
      <c r="C1047" t="s">
        <v>7</v>
      </c>
      <c r="D1047">
        <v>2.3199999999999998</v>
      </c>
      <c r="E1047">
        <v>71.59</v>
      </c>
    </row>
    <row r="1048" spans="1:5" ht="15" thickBot="1" x14ac:dyDescent="0.35">
      <c r="A1048" t="s">
        <v>84</v>
      </c>
      <c r="B1048" s="3" t="s">
        <v>156</v>
      </c>
      <c r="C1048" t="s">
        <v>10</v>
      </c>
      <c r="D1048">
        <v>7.53</v>
      </c>
      <c r="E1048">
        <v>6.92</v>
      </c>
    </row>
    <row r="1049" spans="1:5" ht="15" thickBot="1" x14ac:dyDescent="0.35">
      <c r="A1049" t="s">
        <v>84</v>
      </c>
      <c r="B1049" s="3" t="s">
        <v>156</v>
      </c>
      <c r="C1049" t="s">
        <v>9</v>
      </c>
      <c r="D1049">
        <v>10.49</v>
      </c>
      <c r="E1049">
        <v>16.75</v>
      </c>
    </row>
    <row r="1050" spans="1:5" ht="15" thickBot="1" x14ac:dyDescent="0.35">
      <c r="A1050" t="s">
        <v>84</v>
      </c>
      <c r="B1050" s="3" t="s">
        <v>156</v>
      </c>
      <c r="C1050" t="s">
        <v>8</v>
      </c>
      <c r="D1050">
        <v>0.02</v>
      </c>
      <c r="E1050">
        <v>0.7</v>
      </c>
    </row>
    <row r="1051" spans="1:5" ht="15" thickBot="1" x14ac:dyDescent="0.35">
      <c r="A1051" t="s">
        <v>84</v>
      </c>
      <c r="B1051" s="3" t="s">
        <v>156</v>
      </c>
      <c r="C1051" t="s">
        <v>11</v>
      </c>
      <c r="D1051">
        <v>205.39000000000001</v>
      </c>
      <c r="E1051">
        <v>292.56</v>
      </c>
    </row>
    <row r="1052" spans="1:5" ht="15" thickBot="1" x14ac:dyDescent="0.35">
      <c r="A1052" t="s">
        <v>84</v>
      </c>
      <c r="B1052" s="3" t="s">
        <v>156</v>
      </c>
      <c r="C1052" t="s">
        <v>15</v>
      </c>
      <c r="D1052">
        <v>2.23</v>
      </c>
      <c r="E1052">
        <v>3.9499999999999997</v>
      </c>
    </row>
    <row r="1053" spans="1:5" ht="15" thickBot="1" x14ac:dyDescent="0.35">
      <c r="A1053" t="s">
        <v>84</v>
      </c>
      <c r="B1053" s="3" t="s">
        <v>156</v>
      </c>
      <c r="C1053" t="s">
        <v>5</v>
      </c>
      <c r="D1053">
        <v>46.190000000000005</v>
      </c>
      <c r="E1053">
        <v>163.49</v>
      </c>
    </row>
    <row r="1054" spans="1:5" ht="15" thickBot="1" x14ac:dyDescent="0.35">
      <c r="A1054" t="s">
        <v>84</v>
      </c>
      <c r="B1054" s="3" t="s">
        <v>156</v>
      </c>
      <c r="C1054" t="s">
        <v>6</v>
      </c>
      <c r="D1054">
        <v>27.41</v>
      </c>
      <c r="E1054">
        <v>29.439999999999998</v>
      </c>
    </row>
    <row r="1055" spans="1:5" ht="15" thickBot="1" x14ac:dyDescent="0.35">
      <c r="A1055" t="s">
        <v>84</v>
      </c>
      <c r="B1055" s="3" t="s">
        <v>156</v>
      </c>
      <c r="C1055" t="s">
        <v>13</v>
      </c>
      <c r="D1055">
        <v>0.95000000000000007</v>
      </c>
      <c r="E1055">
        <v>1.22</v>
      </c>
    </row>
    <row r="1056" spans="1:5" ht="15" thickBot="1" x14ac:dyDescent="0.35">
      <c r="A1056" t="s">
        <v>84</v>
      </c>
      <c r="B1056" s="3" t="s">
        <v>156</v>
      </c>
      <c r="C1056" t="s">
        <v>14</v>
      </c>
      <c r="D1056">
        <v>0.06</v>
      </c>
      <c r="E1056">
        <v>0.03</v>
      </c>
    </row>
    <row r="1057" spans="1:5" ht="15" thickBot="1" x14ac:dyDescent="0.35">
      <c r="A1057" t="s">
        <v>84</v>
      </c>
      <c r="B1057" s="3" t="s">
        <v>156</v>
      </c>
      <c r="C1057" t="s">
        <v>12</v>
      </c>
      <c r="D1057">
        <v>108.83</v>
      </c>
      <c r="E1057">
        <v>20.75</v>
      </c>
    </row>
    <row r="1058" spans="1:5" ht="15" thickBot="1" x14ac:dyDescent="0.35">
      <c r="A1058" t="s">
        <v>45</v>
      </c>
      <c r="B1058" s="3" t="s">
        <v>156</v>
      </c>
      <c r="C1058" t="s">
        <v>7</v>
      </c>
      <c r="D1058">
        <v>16.45</v>
      </c>
      <c r="E1058">
        <v>507.61</v>
      </c>
    </row>
    <row r="1059" spans="1:5" ht="15" thickBot="1" x14ac:dyDescent="0.35">
      <c r="A1059" t="s">
        <v>45</v>
      </c>
      <c r="B1059" s="3" t="s">
        <v>156</v>
      </c>
      <c r="C1059" t="s">
        <v>10</v>
      </c>
      <c r="D1059">
        <v>9.0500000000000007</v>
      </c>
      <c r="E1059">
        <v>8.31</v>
      </c>
    </row>
    <row r="1060" spans="1:5" ht="15" thickBot="1" x14ac:dyDescent="0.35">
      <c r="A1060" t="s">
        <v>45</v>
      </c>
      <c r="B1060" s="3" t="s">
        <v>156</v>
      </c>
      <c r="C1060" t="s">
        <v>9</v>
      </c>
      <c r="D1060">
        <v>45.39</v>
      </c>
      <c r="E1060">
        <v>72.47</v>
      </c>
    </row>
    <row r="1061" spans="1:5" ht="15" thickBot="1" x14ac:dyDescent="0.35">
      <c r="A1061" t="s">
        <v>45</v>
      </c>
      <c r="B1061" s="3" t="s">
        <v>156</v>
      </c>
      <c r="C1061" t="s">
        <v>8</v>
      </c>
      <c r="D1061">
        <v>2.38</v>
      </c>
      <c r="E1061">
        <v>83.35</v>
      </c>
    </row>
    <row r="1062" spans="1:5" ht="15" thickBot="1" x14ac:dyDescent="0.35">
      <c r="A1062" t="s">
        <v>45</v>
      </c>
      <c r="B1062" s="3" t="s">
        <v>156</v>
      </c>
      <c r="C1062" t="s">
        <v>11</v>
      </c>
      <c r="D1062">
        <v>205.04</v>
      </c>
      <c r="E1062">
        <v>292.06</v>
      </c>
    </row>
    <row r="1063" spans="1:5" ht="15" thickBot="1" x14ac:dyDescent="0.35">
      <c r="A1063" t="s">
        <v>45</v>
      </c>
      <c r="B1063" s="3" t="s">
        <v>156</v>
      </c>
      <c r="C1063" t="s">
        <v>15</v>
      </c>
      <c r="D1063">
        <v>3.9099999999999997</v>
      </c>
      <c r="E1063">
        <v>6.92</v>
      </c>
    </row>
    <row r="1064" spans="1:5" ht="15" thickBot="1" x14ac:dyDescent="0.35">
      <c r="A1064" t="s">
        <v>45</v>
      </c>
      <c r="B1064" s="3" t="s">
        <v>156</v>
      </c>
      <c r="C1064" t="s">
        <v>5</v>
      </c>
      <c r="D1064">
        <v>37.909999999999997</v>
      </c>
      <c r="E1064">
        <v>134.18</v>
      </c>
    </row>
    <row r="1065" spans="1:5" ht="15" thickBot="1" x14ac:dyDescent="0.35">
      <c r="A1065" t="s">
        <v>45</v>
      </c>
      <c r="B1065" s="3" t="s">
        <v>156</v>
      </c>
      <c r="C1065" t="s">
        <v>6</v>
      </c>
      <c r="D1065">
        <v>30.14</v>
      </c>
      <c r="E1065">
        <v>32.379999999999995</v>
      </c>
    </row>
    <row r="1066" spans="1:5" ht="15" thickBot="1" x14ac:dyDescent="0.35">
      <c r="A1066" t="s">
        <v>45</v>
      </c>
      <c r="B1066" s="3" t="s">
        <v>156</v>
      </c>
      <c r="C1066" t="s">
        <v>13</v>
      </c>
      <c r="D1066">
        <v>14.860000000000001</v>
      </c>
      <c r="E1066">
        <v>19.02</v>
      </c>
    </row>
    <row r="1067" spans="1:5" ht="15" thickBot="1" x14ac:dyDescent="0.35">
      <c r="A1067" t="s">
        <v>45</v>
      </c>
      <c r="B1067" s="3" t="s">
        <v>156</v>
      </c>
      <c r="C1067" t="s">
        <v>14</v>
      </c>
      <c r="D1067">
        <v>0.01</v>
      </c>
      <c r="E1067">
        <v>0</v>
      </c>
    </row>
    <row r="1068" spans="1:5" ht="15" thickBot="1" x14ac:dyDescent="0.35">
      <c r="A1068" t="s">
        <v>45</v>
      </c>
      <c r="B1068" s="3" t="s">
        <v>156</v>
      </c>
      <c r="C1068" t="s">
        <v>12</v>
      </c>
      <c r="D1068">
        <v>94.3</v>
      </c>
      <c r="E1068">
        <v>17.979999999999997</v>
      </c>
    </row>
    <row r="1069" spans="1:5" ht="15" thickBot="1" x14ac:dyDescent="0.35">
      <c r="A1069" t="s">
        <v>70</v>
      </c>
      <c r="B1069" s="3" t="s">
        <v>156</v>
      </c>
      <c r="C1069" t="s">
        <v>7</v>
      </c>
      <c r="D1069">
        <v>4.78</v>
      </c>
      <c r="E1069">
        <v>147.5</v>
      </c>
    </row>
    <row r="1070" spans="1:5" ht="15" thickBot="1" x14ac:dyDescent="0.35">
      <c r="A1070" t="s">
        <v>70</v>
      </c>
      <c r="B1070" s="3" t="s">
        <v>156</v>
      </c>
      <c r="C1070" t="s">
        <v>10</v>
      </c>
      <c r="D1070">
        <v>12.94</v>
      </c>
      <c r="E1070">
        <v>11.89</v>
      </c>
    </row>
    <row r="1071" spans="1:5" ht="15" thickBot="1" x14ac:dyDescent="0.35">
      <c r="A1071" t="s">
        <v>70</v>
      </c>
      <c r="B1071" s="3" t="s">
        <v>156</v>
      </c>
      <c r="C1071" t="s">
        <v>9</v>
      </c>
      <c r="D1071">
        <v>6.07</v>
      </c>
      <c r="E1071">
        <v>9.69</v>
      </c>
    </row>
    <row r="1072" spans="1:5" ht="15" thickBot="1" x14ac:dyDescent="0.35">
      <c r="A1072" t="s">
        <v>70</v>
      </c>
      <c r="B1072" s="3" t="s">
        <v>156</v>
      </c>
      <c r="C1072" t="s">
        <v>8</v>
      </c>
      <c r="D1072">
        <v>3.4099999999999997</v>
      </c>
      <c r="E1072">
        <v>119.42</v>
      </c>
    </row>
    <row r="1073" spans="1:5" ht="15" thickBot="1" x14ac:dyDescent="0.35">
      <c r="A1073" t="s">
        <v>70</v>
      </c>
      <c r="B1073" s="3" t="s">
        <v>156</v>
      </c>
      <c r="C1073" t="s">
        <v>11</v>
      </c>
      <c r="D1073">
        <v>238.33</v>
      </c>
      <c r="E1073">
        <v>339.47999999999996</v>
      </c>
    </row>
    <row r="1074" spans="1:5" ht="15" thickBot="1" x14ac:dyDescent="0.35">
      <c r="A1074" t="s">
        <v>70</v>
      </c>
      <c r="B1074" s="3" t="s">
        <v>156</v>
      </c>
      <c r="C1074" t="s">
        <v>15</v>
      </c>
      <c r="D1074">
        <v>1.8</v>
      </c>
      <c r="E1074">
        <v>3.19</v>
      </c>
    </row>
    <row r="1075" spans="1:5" ht="15" thickBot="1" x14ac:dyDescent="0.35">
      <c r="A1075" t="s">
        <v>70</v>
      </c>
      <c r="B1075" s="3" t="s">
        <v>156</v>
      </c>
      <c r="C1075" t="s">
        <v>5</v>
      </c>
      <c r="D1075">
        <v>25.310000000000002</v>
      </c>
      <c r="E1075">
        <v>89.58</v>
      </c>
    </row>
    <row r="1076" spans="1:5" ht="15" thickBot="1" x14ac:dyDescent="0.35">
      <c r="A1076" t="s">
        <v>70</v>
      </c>
      <c r="B1076" s="3" t="s">
        <v>156</v>
      </c>
      <c r="C1076" t="s">
        <v>6</v>
      </c>
      <c r="D1076">
        <v>15.38</v>
      </c>
      <c r="E1076">
        <v>16.52</v>
      </c>
    </row>
    <row r="1077" spans="1:5" ht="15" thickBot="1" x14ac:dyDescent="0.35">
      <c r="A1077" t="s">
        <v>70</v>
      </c>
      <c r="B1077" s="3" t="s">
        <v>156</v>
      </c>
      <c r="C1077" t="s">
        <v>13</v>
      </c>
      <c r="D1077">
        <v>2.59</v>
      </c>
      <c r="E1077">
        <v>3.3099999999999996</v>
      </c>
    </row>
    <row r="1078" spans="1:5" ht="15" thickBot="1" x14ac:dyDescent="0.35">
      <c r="A1078" t="s">
        <v>70</v>
      </c>
      <c r="B1078" s="3" t="s">
        <v>156</v>
      </c>
      <c r="C1078" t="s">
        <v>14</v>
      </c>
      <c r="D1078">
        <v>0.01</v>
      </c>
      <c r="E1078">
        <v>0</v>
      </c>
    </row>
    <row r="1079" spans="1:5" ht="15" thickBot="1" x14ac:dyDescent="0.35">
      <c r="A1079" t="s">
        <v>70</v>
      </c>
      <c r="B1079" s="3" t="s">
        <v>156</v>
      </c>
      <c r="C1079" t="s">
        <v>12</v>
      </c>
      <c r="D1079">
        <v>134.87</v>
      </c>
      <c r="E1079">
        <v>25.72</v>
      </c>
    </row>
    <row r="1080" spans="1:5" ht="15" thickBot="1" x14ac:dyDescent="0.35">
      <c r="A1080" t="s">
        <v>53</v>
      </c>
      <c r="B1080" s="3" t="s">
        <v>156</v>
      </c>
      <c r="C1080" t="s">
        <v>7</v>
      </c>
      <c r="D1080">
        <v>16.979999999999997</v>
      </c>
      <c r="E1080">
        <v>523.97</v>
      </c>
    </row>
    <row r="1081" spans="1:5" ht="15" thickBot="1" x14ac:dyDescent="0.35">
      <c r="A1081" t="s">
        <v>53</v>
      </c>
      <c r="B1081" s="3" t="s">
        <v>156</v>
      </c>
      <c r="C1081" t="s">
        <v>10</v>
      </c>
      <c r="D1081">
        <v>15.43</v>
      </c>
      <c r="E1081">
        <v>14.17</v>
      </c>
    </row>
    <row r="1082" spans="1:5" ht="15" thickBot="1" x14ac:dyDescent="0.35">
      <c r="A1082" t="s">
        <v>53</v>
      </c>
      <c r="B1082" s="3" t="s">
        <v>156</v>
      </c>
      <c r="C1082" t="s">
        <v>9</v>
      </c>
      <c r="D1082">
        <v>20.82</v>
      </c>
      <c r="E1082">
        <v>33.24</v>
      </c>
    </row>
    <row r="1083" spans="1:5" ht="15" thickBot="1" x14ac:dyDescent="0.35">
      <c r="A1083" t="s">
        <v>53</v>
      </c>
      <c r="B1083" s="3" t="s">
        <v>156</v>
      </c>
      <c r="C1083" t="s">
        <v>8</v>
      </c>
      <c r="D1083">
        <v>1.4</v>
      </c>
      <c r="E1083">
        <v>49.03</v>
      </c>
    </row>
    <row r="1084" spans="1:5" ht="15" thickBot="1" x14ac:dyDescent="0.35">
      <c r="A1084" t="s">
        <v>53</v>
      </c>
      <c r="B1084" s="3" t="s">
        <v>156</v>
      </c>
      <c r="C1084" t="s">
        <v>11</v>
      </c>
      <c r="D1084">
        <v>163.57</v>
      </c>
      <c r="E1084">
        <v>232.99</v>
      </c>
    </row>
    <row r="1085" spans="1:5" ht="15" thickBot="1" x14ac:dyDescent="0.35">
      <c r="A1085" t="s">
        <v>53</v>
      </c>
      <c r="B1085" s="3" t="s">
        <v>156</v>
      </c>
      <c r="C1085" t="s">
        <v>15</v>
      </c>
      <c r="D1085">
        <v>1.62</v>
      </c>
      <c r="E1085">
        <v>2.8699999999999997</v>
      </c>
    </row>
    <row r="1086" spans="1:5" ht="15" thickBot="1" x14ac:dyDescent="0.35">
      <c r="A1086" t="s">
        <v>53</v>
      </c>
      <c r="B1086" s="3" t="s">
        <v>156</v>
      </c>
      <c r="C1086" t="s">
        <v>5</v>
      </c>
      <c r="D1086">
        <v>25.66</v>
      </c>
      <c r="E1086">
        <v>90.82</v>
      </c>
    </row>
    <row r="1087" spans="1:5" ht="15" thickBot="1" x14ac:dyDescent="0.35">
      <c r="A1087" t="s">
        <v>53</v>
      </c>
      <c r="B1087" s="3" t="s">
        <v>156</v>
      </c>
      <c r="C1087" t="s">
        <v>6</v>
      </c>
      <c r="D1087">
        <v>27.5</v>
      </c>
      <c r="E1087">
        <v>29.54</v>
      </c>
    </row>
    <row r="1088" spans="1:5" ht="15" thickBot="1" x14ac:dyDescent="0.35">
      <c r="A1088" t="s">
        <v>53</v>
      </c>
      <c r="B1088" s="3" t="s">
        <v>156</v>
      </c>
      <c r="C1088" t="s">
        <v>13</v>
      </c>
      <c r="D1088">
        <v>4.71</v>
      </c>
      <c r="E1088">
        <v>6.03</v>
      </c>
    </row>
    <row r="1089" spans="1:5" ht="15" thickBot="1" x14ac:dyDescent="0.35">
      <c r="A1089" t="s">
        <v>53</v>
      </c>
      <c r="B1089" s="3" t="s">
        <v>156</v>
      </c>
      <c r="C1089" t="s">
        <v>14</v>
      </c>
      <c r="D1089">
        <v>0.05</v>
      </c>
      <c r="E1089">
        <v>0.02</v>
      </c>
    </row>
    <row r="1090" spans="1:5" ht="15" thickBot="1" x14ac:dyDescent="0.35">
      <c r="A1090" t="s">
        <v>53</v>
      </c>
      <c r="B1090" s="3" t="s">
        <v>156</v>
      </c>
      <c r="C1090" t="s">
        <v>12</v>
      </c>
      <c r="D1090">
        <v>130.99</v>
      </c>
      <c r="E1090">
        <v>24.979999999999997</v>
      </c>
    </row>
    <row r="1091" spans="1:5" ht="15" thickBot="1" x14ac:dyDescent="0.35">
      <c r="A1091" t="s">
        <v>131</v>
      </c>
      <c r="B1091" s="3" t="s">
        <v>157</v>
      </c>
      <c r="C1091" t="s">
        <v>7</v>
      </c>
      <c r="D1091">
        <v>2.5299999999999998</v>
      </c>
      <c r="E1091">
        <v>78.069999999999993</v>
      </c>
    </row>
    <row r="1092" spans="1:5" ht="15" thickBot="1" x14ac:dyDescent="0.35">
      <c r="A1092" t="s">
        <v>131</v>
      </c>
      <c r="B1092" s="3" t="s">
        <v>157</v>
      </c>
      <c r="C1092" t="s">
        <v>10</v>
      </c>
      <c r="D1092">
        <v>0.16</v>
      </c>
      <c r="E1092">
        <v>0.15000000000000002</v>
      </c>
    </row>
    <row r="1093" spans="1:5" ht="15" thickBot="1" x14ac:dyDescent="0.35">
      <c r="A1093" t="s">
        <v>131</v>
      </c>
      <c r="B1093" s="3" t="s">
        <v>157</v>
      </c>
      <c r="C1093" t="s">
        <v>9</v>
      </c>
      <c r="D1093">
        <v>3.88</v>
      </c>
      <c r="E1093">
        <v>6.2</v>
      </c>
    </row>
    <row r="1094" spans="1:5" ht="15" thickBot="1" x14ac:dyDescent="0.35">
      <c r="A1094" t="s">
        <v>131</v>
      </c>
      <c r="B1094" s="3" t="s">
        <v>157</v>
      </c>
      <c r="C1094" t="s">
        <v>8</v>
      </c>
      <c r="D1094">
        <v>1.93</v>
      </c>
      <c r="E1094">
        <v>67.59</v>
      </c>
    </row>
    <row r="1095" spans="1:5" ht="15" thickBot="1" x14ac:dyDescent="0.35">
      <c r="A1095" t="s">
        <v>131</v>
      </c>
      <c r="B1095" s="3" t="s">
        <v>157</v>
      </c>
      <c r="C1095" t="s">
        <v>11</v>
      </c>
      <c r="D1095">
        <v>7.23</v>
      </c>
      <c r="E1095">
        <v>10.3</v>
      </c>
    </row>
    <row r="1096" spans="1:5" ht="15" thickBot="1" x14ac:dyDescent="0.35">
      <c r="A1096" t="s">
        <v>131</v>
      </c>
      <c r="B1096" s="3" t="s">
        <v>157</v>
      </c>
      <c r="C1096" t="s">
        <v>15</v>
      </c>
      <c r="D1096">
        <v>0.57999999999999996</v>
      </c>
      <c r="E1096">
        <v>1.03</v>
      </c>
    </row>
    <row r="1097" spans="1:5" ht="15" thickBot="1" x14ac:dyDescent="0.35">
      <c r="A1097" t="s">
        <v>131</v>
      </c>
      <c r="B1097" s="3" t="s">
        <v>157</v>
      </c>
      <c r="C1097" t="s">
        <v>5</v>
      </c>
      <c r="D1097">
        <v>0.76</v>
      </c>
      <c r="E1097">
        <v>2.69</v>
      </c>
    </row>
    <row r="1098" spans="1:5" ht="15" thickBot="1" x14ac:dyDescent="0.35">
      <c r="A1098" t="s">
        <v>131</v>
      </c>
      <c r="B1098" s="3" t="s">
        <v>157</v>
      </c>
      <c r="C1098" t="s">
        <v>6</v>
      </c>
      <c r="D1098">
        <v>1.34</v>
      </c>
      <c r="E1098">
        <v>1.44</v>
      </c>
    </row>
    <row r="1099" spans="1:5" ht="15" thickBot="1" x14ac:dyDescent="0.35">
      <c r="A1099" t="s">
        <v>131</v>
      </c>
      <c r="B1099" s="3" t="s">
        <v>157</v>
      </c>
      <c r="C1099" t="s">
        <v>13</v>
      </c>
      <c r="D1099">
        <v>8.6999999999999993</v>
      </c>
      <c r="E1099">
        <v>11.129999999999999</v>
      </c>
    </row>
    <row r="1100" spans="1:5" ht="15" thickBot="1" x14ac:dyDescent="0.35">
      <c r="A1100" t="s">
        <v>131</v>
      </c>
      <c r="B1100" s="3" t="s">
        <v>157</v>
      </c>
      <c r="C1100" t="s">
        <v>14</v>
      </c>
      <c r="D1100">
        <v>1.93</v>
      </c>
      <c r="E1100">
        <v>0.87000000000000011</v>
      </c>
    </row>
    <row r="1101" spans="1:5" ht="15" thickBot="1" x14ac:dyDescent="0.35">
      <c r="A1101" t="s">
        <v>131</v>
      </c>
      <c r="B1101" s="3" t="s">
        <v>157</v>
      </c>
      <c r="C1101" t="s">
        <v>12</v>
      </c>
      <c r="D1101">
        <v>11.34</v>
      </c>
      <c r="E1101">
        <v>2.16</v>
      </c>
    </row>
    <row r="1102" spans="1:5" ht="15" thickBot="1" x14ac:dyDescent="0.35">
      <c r="A1102" t="s">
        <v>85</v>
      </c>
      <c r="B1102" s="3" t="s">
        <v>159</v>
      </c>
      <c r="C1102" t="s">
        <v>7</v>
      </c>
      <c r="D1102">
        <v>6.45</v>
      </c>
      <c r="E1102">
        <v>199.03</v>
      </c>
    </row>
    <row r="1103" spans="1:5" ht="15" thickBot="1" x14ac:dyDescent="0.35">
      <c r="A1103" t="s">
        <v>85</v>
      </c>
      <c r="B1103" s="3" t="s">
        <v>159</v>
      </c>
      <c r="C1103" t="s">
        <v>10</v>
      </c>
      <c r="D1103">
        <v>5.37</v>
      </c>
      <c r="E1103">
        <v>4.9300000000000006</v>
      </c>
    </row>
    <row r="1104" spans="1:5" ht="15" thickBot="1" x14ac:dyDescent="0.35">
      <c r="A1104" t="s">
        <v>85</v>
      </c>
      <c r="B1104" s="3" t="s">
        <v>159</v>
      </c>
      <c r="C1104" t="s">
        <v>9</v>
      </c>
      <c r="D1104">
        <v>11.99</v>
      </c>
      <c r="E1104">
        <v>19.14</v>
      </c>
    </row>
    <row r="1105" spans="1:5" ht="15" thickBot="1" x14ac:dyDescent="0.35">
      <c r="A1105" t="s">
        <v>85</v>
      </c>
      <c r="B1105" s="3" t="s">
        <v>159</v>
      </c>
      <c r="C1105" t="s">
        <v>8</v>
      </c>
      <c r="D1105">
        <v>6.54</v>
      </c>
      <c r="E1105">
        <v>229.03</v>
      </c>
    </row>
    <row r="1106" spans="1:5" ht="15" thickBot="1" x14ac:dyDescent="0.35">
      <c r="A1106" t="s">
        <v>85</v>
      </c>
      <c r="B1106" s="3" t="s">
        <v>159</v>
      </c>
      <c r="C1106" t="s">
        <v>11</v>
      </c>
      <c r="D1106">
        <v>83.649999999999991</v>
      </c>
      <c r="E1106">
        <v>119.14999999999999</v>
      </c>
    </row>
    <row r="1107" spans="1:5" ht="15" thickBot="1" x14ac:dyDescent="0.35">
      <c r="A1107" t="s">
        <v>85</v>
      </c>
      <c r="B1107" s="3" t="s">
        <v>159</v>
      </c>
      <c r="C1107" t="s">
        <v>15</v>
      </c>
      <c r="D1107">
        <v>3.23</v>
      </c>
      <c r="E1107">
        <v>5.72</v>
      </c>
    </row>
    <row r="1108" spans="1:5" ht="15" thickBot="1" x14ac:dyDescent="0.35">
      <c r="A1108" t="s">
        <v>85</v>
      </c>
      <c r="B1108" s="3" t="s">
        <v>159</v>
      </c>
      <c r="C1108" t="s">
        <v>5</v>
      </c>
      <c r="D1108">
        <v>0</v>
      </c>
      <c r="E1108">
        <v>0</v>
      </c>
    </row>
    <row r="1109" spans="1:5" ht="15" thickBot="1" x14ac:dyDescent="0.35">
      <c r="A1109" t="s">
        <v>85</v>
      </c>
      <c r="B1109" s="3" t="s">
        <v>159</v>
      </c>
      <c r="C1109" t="s">
        <v>6</v>
      </c>
      <c r="D1109">
        <v>49.05</v>
      </c>
      <c r="E1109">
        <v>52.690000000000005</v>
      </c>
    </row>
    <row r="1110" spans="1:5" ht="15" thickBot="1" x14ac:dyDescent="0.35">
      <c r="A1110" t="s">
        <v>85</v>
      </c>
      <c r="B1110" s="3" t="s">
        <v>159</v>
      </c>
      <c r="C1110" t="s">
        <v>13</v>
      </c>
      <c r="D1110">
        <v>36.020000000000003</v>
      </c>
      <c r="E1110">
        <v>46.09</v>
      </c>
    </row>
    <row r="1111" spans="1:5" ht="15" thickBot="1" x14ac:dyDescent="0.35">
      <c r="A1111" t="s">
        <v>85</v>
      </c>
      <c r="B1111" s="3" t="s">
        <v>159</v>
      </c>
      <c r="C1111" t="s">
        <v>14</v>
      </c>
      <c r="D1111">
        <v>0.05</v>
      </c>
      <c r="E1111">
        <v>0.02</v>
      </c>
    </row>
    <row r="1112" spans="1:5" ht="15" thickBot="1" x14ac:dyDescent="0.35">
      <c r="A1112" t="s">
        <v>85</v>
      </c>
      <c r="B1112" s="3" t="s">
        <v>159</v>
      </c>
      <c r="C1112" t="s">
        <v>12</v>
      </c>
      <c r="D1112">
        <v>89.47</v>
      </c>
      <c r="E1112">
        <v>17.059999999999999</v>
      </c>
    </row>
    <row r="1113" spans="1:5" ht="15" thickBot="1" x14ac:dyDescent="0.35">
      <c r="A1113" t="s">
        <v>118</v>
      </c>
      <c r="B1113" s="3" t="s">
        <v>157</v>
      </c>
      <c r="C1113" t="s">
        <v>7</v>
      </c>
      <c r="D1113">
        <v>5.85</v>
      </c>
      <c r="E1113">
        <v>180.52</v>
      </c>
    </row>
    <row r="1114" spans="1:5" ht="15" thickBot="1" x14ac:dyDescent="0.35">
      <c r="A1114" t="s">
        <v>118</v>
      </c>
      <c r="B1114" s="3" t="s">
        <v>157</v>
      </c>
      <c r="C1114" t="s">
        <v>10</v>
      </c>
      <c r="D1114">
        <v>1.6300000000000001</v>
      </c>
      <c r="E1114">
        <v>1.5</v>
      </c>
    </row>
    <row r="1115" spans="1:5" ht="15" thickBot="1" x14ac:dyDescent="0.35">
      <c r="A1115" t="s">
        <v>118</v>
      </c>
      <c r="B1115" s="3" t="s">
        <v>157</v>
      </c>
      <c r="C1115" t="s">
        <v>9</v>
      </c>
      <c r="D1115">
        <v>22.939999999999998</v>
      </c>
      <c r="E1115">
        <v>36.630000000000003</v>
      </c>
    </row>
    <row r="1116" spans="1:5" ht="15" thickBot="1" x14ac:dyDescent="0.35">
      <c r="A1116" t="s">
        <v>118</v>
      </c>
      <c r="B1116" s="3" t="s">
        <v>157</v>
      </c>
      <c r="C1116" t="s">
        <v>8</v>
      </c>
      <c r="D1116">
        <v>3.19</v>
      </c>
      <c r="E1116">
        <v>111.71000000000001</v>
      </c>
    </row>
    <row r="1117" spans="1:5" ht="15" thickBot="1" x14ac:dyDescent="0.35">
      <c r="A1117" t="s">
        <v>118</v>
      </c>
      <c r="B1117" s="3" t="s">
        <v>157</v>
      </c>
      <c r="C1117" t="s">
        <v>11</v>
      </c>
      <c r="D1117">
        <v>16.86</v>
      </c>
      <c r="E1117">
        <v>24.02</v>
      </c>
    </row>
    <row r="1118" spans="1:5" ht="15" thickBot="1" x14ac:dyDescent="0.35">
      <c r="A1118" t="s">
        <v>118</v>
      </c>
      <c r="B1118" s="3" t="s">
        <v>157</v>
      </c>
      <c r="C1118" t="s">
        <v>15</v>
      </c>
      <c r="D1118">
        <v>4.03</v>
      </c>
      <c r="E1118">
        <v>7.13</v>
      </c>
    </row>
    <row r="1119" spans="1:5" ht="15" thickBot="1" x14ac:dyDescent="0.35">
      <c r="A1119" t="s">
        <v>118</v>
      </c>
      <c r="B1119" s="3" t="s">
        <v>157</v>
      </c>
      <c r="C1119" t="s">
        <v>5</v>
      </c>
      <c r="D1119">
        <v>0.94000000000000006</v>
      </c>
      <c r="E1119">
        <v>3.3299999999999996</v>
      </c>
    </row>
    <row r="1120" spans="1:5" ht="15" thickBot="1" x14ac:dyDescent="0.35">
      <c r="A1120" t="s">
        <v>118</v>
      </c>
      <c r="B1120" s="3" t="s">
        <v>157</v>
      </c>
      <c r="C1120" t="s">
        <v>6</v>
      </c>
      <c r="D1120">
        <v>4.6199999999999992</v>
      </c>
      <c r="E1120">
        <v>4.96</v>
      </c>
    </row>
    <row r="1121" spans="1:5" ht="15" thickBot="1" x14ac:dyDescent="0.35">
      <c r="A1121" t="s">
        <v>118</v>
      </c>
      <c r="B1121" s="3" t="s">
        <v>157</v>
      </c>
      <c r="C1121" t="s">
        <v>13</v>
      </c>
      <c r="D1121">
        <v>72.290000000000006</v>
      </c>
      <c r="E1121">
        <v>92.51</v>
      </c>
    </row>
    <row r="1122" spans="1:5" ht="15" thickBot="1" x14ac:dyDescent="0.35">
      <c r="A1122" t="s">
        <v>118</v>
      </c>
      <c r="B1122" s="3" t="s">
        <v>157</v>
      </c>
      <c r="C1122" t="s">
        <v>14</v>
      </c>
      <c r="D1122">
        <v>0</v>
      </c>
      <c r="E1122">
        <v>0</v>
      </c>
    </row>
    <row r="1123" spans="1:5" ht="15" thickBot="1" x14ac:dyDescent="0.35">
      <c r="A1123" t="s">
        <v>118</v>
      </c>
      <c r="B1123" s="3" t="s">
        <v>157</v>
      </c>
      <c r="C1123" t="s">
        <v>12</v>
      </c>
      <c r="D1123">
        <v>37.32</v>
      </c>
      <c r="E1123">
        <v>7.1199999999999992</v>
      </c>
    </row>
    <row r="1124" spans="1:5" ht="15" thickBot="1" x14ac:dyDescent="0.35">
      <c r="A1124" t="s">
        <v>74</v>
      </c>
      <c r="B1124" s="3" t="s">
        <v>156</v>
      </c>
      <c r="C1124" t="s">
        <v>7</v>
      </c>
      <c r="D1124">
        <v>7.05</v>
      </c>
      <c r="E1124">
        <v>217.55</v>
      </c>
    </row>
    <row r="1125" spans="1:5" ht="15" thickBot="1" x14ac:dyDescent="0.35">
      <c r="A1125" t="s">
        <v>74</v>
      </c>
      <c r="B1125" s="3" t="s">
        <v>156</v>
      </c>
      <c r="C1125" t="s">
        <v>10</v>
      </c>
      <c r="D1125">
        <v>8.89</v>
      </c>
      <c r="E1125">
        <v>8.17</v>
      </c>
    </row>
    <row r="1126" spans="1:5" ht="15" thickBot="1" x14ac:dyDescent="0.35">
      <c r="A1126" t="s">
        <v>74</v>
      </c>
      <c r="B1126" s="3" t="s">
        <v>156</v>
      </c>
      <c r="C1126" t="s">
        <v>9</v>
      </c>
      <c r="D1126">
        <v>5.59</v>
      </c>
      <c r="E1126">
        <v>8.93</v>
      </c>
    </row>
    <row r="1127" spans="1:5" ht="15" thickBot="1" x14ac:dyDescent="0.35">
      <c r="A1127" t="s">
        <v>74</v>
      </c>
      <c r="B1127" s="3" t="s">
        <v>156</v>
      </c>
      <c r="C1127" t="s">
        <v>8</v>
      </c>
      <c r="D1127">
        <v>3.56</v>
      </c>
      <c r="E1127">
        <v>124.66999999999999</v>
      </c>
    </row>
    <row r="1128" spans="1:5" ht="15" thickBot="1" x14ac:dyDescent="0.35">
      <c r="A1128" t="s">
        <v>74</v>
      </c>
      <c r="B1128" s="3" t="s">
        <v>156</v>
      </c>
      <c r="C1128" t="s">
        <v>11</v>
      </c>
      <c r="D1128">
        <v>148.53</v>
      </c>
      <c r="E1128">
        <v>211.57</v>
      </c>
    </row>
    <row r="1129" spans="1:5" ht="15" thickBot="1" x14ac:dyDescent="0.35">
      <c r="A1129" t="s">
        <v>74</v>
      </c>
      <c r="B1129" s="3" t="s">
        <v>156</v>
      </c>
      <c r="C1129" t="s">
        <v>15</v>
      </c>
      <c r="D1129">
        <v>3.3099999999999996</v>
      </c>
      <c r="E1129">
        <v>5.8599999999999994</v>
      </c>
    </row>
    <row r="1130" spans="1:5" ht="15" thickBot="1" x14ac:dyDescent="0.35">
      <c r="A1130" t="s">
        <v>74</v>
      </c>
      <c r="B1130" s="3" t="s">
        <v>156</v>
      </c>
      <c r="C1130" t="s">
        <v>5</v>
      </c>
      <c r="D1130">
        <v>32.04</v>
      </c>
      <c r="E1130">
        <v>113.41000000000001</v>
      </c>
    </row>
    <row r="1131" spans="1:5" ht="15" thickBot="1" x14ac:dyDescent="0.35">
      <c r="A1131" t="s">
        <v>74</v>
      </c>
      <c r="B1131" s="3" t="s">
        <v>156</v>
      </c>
      <c r="C1131" t="s">
        <v>6</v>
      </c>
      <c r="D1131">
        <v>10.639999999999999</v>
      </c>
      <c r="E1131">
        <v>11.43</v>
      </c>
    </row>
    <row r="1132" spans="1:5" ht="15" thickBot="1" x14ac:dyDescent="0.35">
      <c r="A1132" t="s">
        <v>74</v>
      </c>
      <c r="B1132" s="3" t="s">
        <v>156</v>
      </c>
      <c r="C1132" t="s">
        <v>13</v>
      </c>
      <c r="D1132">
        <v>1.22</v>
      </c>
      <c r="E1132">
        <v>1.56</v>
      </c>
    </row>
    <row r="1133" spans="1:5" ht="15" thickBot="1" x14ac:dyDescent="0.35">
      <c r="A1133" t="s">
        <v>74</v>
      </c>
      <c r="B1133" s="3" t="s">
        <v>156</v>
      </c>
      <c r="C1133" t="s">
        <v>14</v>
      </c>
      <c r="D1133">
        <v>0</v>
      </c>
      <c r="E1133">
        <v>0</v>
      </c>
    </row>
    <row r="1134" spans="1:5" ht="15" thickBot="1" x14ac:dyDescent="0.35">
      <c r="A1134" t="s">
        <v>74</v>
      </c>
      <c r="B1134" s="3" t="s">
        <v>156</v>
      </c>
      <c r="C1134" t="s">
        <v>12</v>
      </c>
      <c r="D1134">
        <v>105.88</v>
      </c>
      <c r="E1134">
        <v>20.190000000000001</v>
      </c>
    </row>
    <row r="1135" spans="1:5" ht="15" thickBot="1" x14ac:dyDescent="0.35">
      <c r="A1135" t="s">
        <v>140</v>
      </c>
      <c r="B1135" s="3" t="s">
        <v>157</v>
      </c>
      <c r="C1135" t="s">
        <v>7</v>
      </c>
      <c r="D1135">
        <v>1.99</v>
      </c>
      <c r="E1135">
        <v>61.41</v>
      </c>
    </row>
    <row r="1136" spans="1:5" ht="15" thickBot="1" x14ac:dyDescent="0.35">
      <c r="A1136" t="s">
        <v>140</v>
      </c>
      <c r="B1136" s="3" t="s">
        <v>157</v>
      </c>
      <c r="C1136" t="s">
        <v>10</v>
      </c>
      <c r="D1136">
        <v>1.92</v>
      </c>
      <c r="E1136">
        <v>1.76</v>
      </c>
    </row>
    <row r="1137" spans="1:5" ht="15" thickBot="1" x14ac:dyDescent="0.35">
      <c r="A1137" t="s">
        <v>140</v>
      </c>
      <c r="B1137" s="3" t="s">
        <v>157</v>
      </c>
      <c r="C1137" t="s">
        <v>9</v>
      </c>
      <c r="D1137">
        <v>32.03</v>
      </c>
      <c r="E1137">
        <v>51.14</v>
      </c>
    </row>
    <row r="1138" spans="1:5" ht="15" thickBot="1" x14ac:dyDescent="0.35">
      <c r="A1138" t="s">
        <v>140</v>
      </c>
      <c r="B1138" s="3" t="s">
        <v>157</v>
      </c>
      <c r="C1138" t="s">
        <v>8</v>
      </c>
      <c r="D1138">
        <v>0.65</v>
      </c>
      <c r="E1138">
        <v>22.759999999999998</v>
      </c>
    </row>
    <row r="1139" spans="1:5" ht="15" thickBot="1" x14ac:dyDescent="0.35">
      <c r="A1139" t="s">
        <v>140</v>
      </c>
      <c r="B1139" s="3" t="s">
        <v>157</v>
      </c>
      <c r="C1139" t="s">
        <v>11</v>
      </c>
      <c r="D1139">
        <v>7</v>
      </c>
      <c r="E1139">
        <v>9.9700000000000006</v>
      </c>
    </row>
    <row r="1140" spans="1:5" ht="15" thickBot="1" x14ac:dyDescent="0.35">
      <c r="A1140" t="s">
        <v>140</v>
      </c>
      <c r="B1140" s="3" t="s">
        <v>157</v>
      </c>
      <c r="C1140" t="s">
        <v>15</v>
      </c>
      <c r="D1140">
        <v>5.57</v>
      </c>
      <c r="E1140">
        <v>9.8600000000000012</v>
      </c>
    </row>
    <row r="1141" spans="1:5" ht="15" thickBot="1" x14ac:dyDescent="0.35">
      <c r="A1141" t="s">
        <v>140</v>
      </c>
      <c r="B1141" s="3" t="s">
        <v>157</v>
      </c>
      <c r="C1141" t="s">
        <v>5</v>
      </c>
      <c r="D1141">
        <v>1.22</v>
      </c>
      <c r="E1141">
        <v>4.3199999999999994</v>
      </c>
    </row>
    <row r="1142" spans="1:5" ht="15" thickBot="1" x14ac:dyDescent="0.35">
      <c r="A1142" t="s">
        <v>140</v>
      </c>
      <c r="B1142" s="3" t="s">
        <v>157</v>
      </c>
      <c r="C1142" t="s">
        <v>6</v>
      </c>
      <c r="D1142">
        <v>4.9700000000000006</v>
      </c>
      <c r="E1142">
        <v>5.34</v>
      </c>
    </row>
    <row r="1143" spans="1:5" ht="15" thickBot="1" x14ac:dyDescent="0.35">
      <c r="A1143" t="s">
        <v>140</v>
      </c>
      <c r="B1143" s="3" t="s">
        <v>157</v>
      </c>
      <c r="C1143" t="s">
        <v>13</v>
      </c>
      <c r="D1143">
        <v>103.3</v>
      </c>
      <c r="E1143">
        <v>132.19</v>
      </c>
    </row>
    <row r="1144" spans="1:5" ht="15" thickBot="1" x14ac:dyDescent="0.35">
      <c r="A1144" t="s">
        <v>140</v>
      </c>
      <c r="B1144" s="3" t="s">
        <v>157</v>
      </c>
      <c r="C1144" t="s">
        <v>14</v>
      </c>
      <c r="D1144">
        <v>0</v>
      </c>
      <c r="E1144">
        <v>0</v>
      </c>
    </row>
    <row r="1145" spans="1:5" ht="15" thickBot="1" x14ac:dyDescent="0.35">
      <c r="A1145" t="s">
        <v>140</v>
      </c>
      <c r="B1145" s="3" t="s">
        <v>157</v>
      </c>
      <c r="C1145" t="s">
        <v>12</v>
      </c>
      <c r="D1145">
        <v>8.7199999999999989</v>
      </c>
      <c r="E1145">
        <v>1.6600000000000001</v>
      </c>
    </row>
    <row r="1146" spans="1:5" ht="15" thickBot="1" x14ac:dyDescent="0.35">
      <c r="A1146" t="s">
        <v>95</v>
      </c>
      <c r="B1146" s="3" t="s">
        <v>156</v>
      </c>
      <c r="C1146" t="s">
        <v>7</v>
      </c>
      <c r="D1146">
        <v>5.1899999999999995</v>
      </c>
      <c r="E1146">
        <v>160.15</v>
      </c>
    </row>
    <row r="1147" spans="1:5" ht="15" thickBot="1" x14ac:dyDescent="0.35">
      <c r="A1147" t="s">
        <v>95</v>
      </c>
      <c r="B1147" s="3" t="s">
        <v>156</v>
      </c>
      <c r="C1147" t="s">
        <v>10</v>
      </c>
      <c r="D1147">
        <v>16.05</v>
      </c>
      <c r="E1147">
        <v>14.739999999999998</v>
      </c>
    </row>
    <row r="1148" spans="1:5" ht="15" thickBot="1" x14ac:dyDescent="0.35">
      <c r="A1148" t="s">
        <v>95</v>
      </c>
      <c r="B1148" s="3" t="s">
        <v>156</v>
      </c>
      <c r="C1148" t="s">
        <v>9</v>
      </c>
      <c r="D1148">
        <v>8.39</v>
      </c>
      <c r="E1148">
        <v>13.4</v>
      </c>
    </row>
    <row r="1149" spans="1:5" ht="15" thickBot="1" x14ac:dyDescent="0.35">
      <c r="A1149" t="s">
        <v>95</v>
      </c>
      <c r="B1149" s="3" t="s">
        <v>156</v>
      </c>
      <c r="C1149" t="s">
        <v>8</v>
      </c>
      <c r="D1149">
        <v>0.16</v>
      </c>
      <c r="E1149">
        <v>5.6</v>
      </c>
    </row>
    <row r="1150" spans="1:5" ht="15" thickBot="1" x14ac:dyDescent="0.35">
      <c r="A1150" t="s">
        <v>95</v>
      </c>
      <c r="B1150" s="3" t="s">
        <v>156</v>
      </c>
      <c r="C1150" t="s">
        <v>11</v>
      </c>
      <c r="D1150">
        <v>143.13999999999999</v>
      </c>
      <c r="E1150">
        <v>203.89000000000001</v>
      </c>
    </row>
    <row r="1151" spans="1:5" ht="15" thickBot="1" x14ac:dyDescent="0.35">
      <c r="A1151" t="s">
        <v>95</v>
      </c>
      <c r="B1151" s="3" t="s">
        <v>156</v>
      </c>
      <c r="C1151" t="s">
        <v>15</v>
      </c>
      <c r="D1151">
        <v>3.7</v>
      </c>
      <c r="E1151">
        <v>6.55</v>
      </c>
    </row>
    <row r="1152" spans="1:5" ht="15" thickBot="1" x14ac:dyDescent="0.35">
      <c r="A1152" t="s">
        <v>95</v>
      </c>
      <c r="B1152" s="3" t="s">
        <v>156</v>
      </c>
      <c r="C1152" t="s">
        <v>5</v>
      </c>
      <c r="D1152">
        <v>31.779999999999998</v>
      </c>
      <c r="E1152">
        <v>112.49000000000001</v>
      </c>
    </row>
    <row r="1153" spans="1:5" ht="15" thickBot="1" x14ac:dyDescent="0.35">
      <c r="A1153" t="s">
        <v>95</v>
      </c>
      <c r="B1153" s="3" t="s">
        <v>156</v>
      </c>
      <c r="C1153" t="s">
        <v>6</v>
      </c>
      <c r="D1153">
        <v>15.129999999999999</v>
      </c>
      <c r="E1153">
        <v>16.25</v>
      </c>
    </row>
    <row r="1154" spans="1:5" ht="15" thickBot="1" x14ac:dyDescent="0.35">
      <c r="A1154" t="s">
        <v>95</v>
      </c>
      <c r="B1154" s="3" t="s">
        <v>156</v>
      </c>
      <c r="C1154" t="s">
        <v>13</v>
      </c>
      <c r="D1154">
        <v>2.88</v>
      </c>
      <c r="E1154">
        <v>3.69</v>
      </c>
    </row>
    <row r="1155" spans="1:5" ht="15" thickBot="1" x14ac:dyDescent="0.35">
      <c r="A1155" t="s">
        <v>95</v>
      </c>
      <c r="B1155" s="3" t="s">
        <v>156</v>
      </c>
      <c r="C1155" t="s">
        <v>14</v>
      </c>
      <c r="D1155">
        <v>0.02</v>
      </c>
      <c r="E1155">
        <v>0.01</v>
      </c>
    </row>
    <row r="1156" spans="1:5" ht="15" thickBot="1" x14ac:dyDescent="0.35">
      <c r="A1156" t="s">
        <v>95</v>
      </c>
      <c r="B1156" s="3" t="s">
        <v>156</v>
      </c>
      <c r="C1156" t="s">
        <v>12</v>
      </c>
      <c r="D1156">
        <v>123.61999999999999</v>
      </c>
      <c r="E1156">
        <v>23.57</v>
      </c>
    </row>
    <row r="1157" spans="1:5" ht="15" thickBot="1" x14ac:dyDescent="0.35">
      <c r="A1157" t="s">
        <v>48</v>
      </c>
      <c r="B1157" s="3" t="s">
        <v>156</v>
      </c>
      <c r="C1157" t="s">
        <v>7</v>
      </c>
      <c r="D1157">
        <v>18.43</v>
      </c>
      <c r="E1157">
        <v>568.71</v>
      </c>
    </row>
    <row r="1158" spans="1:5" ht="15" thickBot="1" x14ac:dyDescent="0.35">
      <c r="A1158" t="s">
        <v>48</v>
      </c>
      <c r="B1158" s="3" t="s">
        <v>156</v>
      </c>
      <c r="C1158" t="s">
        <v>10</v>
      </c>
      <c r="D1158">
        <v>9.3600000000000012</v>
      </c>
      <c r="E1158">
        <v>8.6</v>
      </c>
    </row>
    <row r="1159" spans="1:5" ht="15" thickBot="1" x14ac:dyDescent="0.35">
      <c r="A1159" t="s">
        <v>48</v>
      </c>
      <c r="B1159" s="3" t="s">
        <v>156</v>
      </c>
      <c r="C1159" t="s">
        <v>9</v>
      </c>
      <c r="D1159">
        <v>7.76</v>
      </c>
      <c r="E1159">
        <v>12.39</v>
      </c>
    </row>
    <row r="1160" spans="1:5" ht="15" thickBot="1" x14ac:dyDescent="0.35">
      <c r="A1160" t="s">
        <v>48</v>
      </c>
      <c r="B1160" s="3" t="s">
        <v>156</v>
      </c>
      <c r="C1160" t="s">
        <v>8</v>
      </c>
      <c r="D1160">
        <v>0.78999999999999992</v>
      </c>
      <c r="E1160">
        <v>27.67</v>
      </c>
    </row>
    <row r="1161" spans="1:5" ht="15" thickBot="1" x14ac:dyDescent="0.35">
      <c r="A1161" t="s">
        <v>48</v>
      </c>
      <c r="B1161" s="3" t="s">
        <v>156</v>
      </c>
      <c r="C1161" t="s">
        <v>11</v>
      </c>
      <c r="D1161">
        <v>235.01</v>
      </c>
      <c r="E1161">
        <v>334.75</v>
      </c>
    </row>
    <row r="1162" spans="1:5" ht="15" thickBot="1" x14ac:dyDescent="0.35">
      <c r="A1162" t="s">
        <v>48</v>
      </c>
      <c r="B1162" s="3" t="s">
        <v>156</v>
      </c>
      <c r="C1162" t="s">
        <v>15</v>
      </c>
      <c r="D1162">
        <v>5.28</v>
      </c>
      <c r="E1162">
        <v>9.3500000000000014</v>
      </c>
    </row>
    <row r="1163" spans="1:5" ht="15" thickBot="1" x14ac:dyDescent="0.35">
      <c r="A1163" t="s">
        <v>48</v>
      </c>
      <c r="B1163" s="3" t="s">
        <v>156</v>
      </c>
      <c r="C1163" t="s">
        <v>5</v>
      </c>
      <c r="D1163">
        <v>28.19</v>
      </c>
      <c r="E1163">
        <v>99.78</v>
      </c>
    </row>
    <row r="1164" spans="1:5" ht="15" thickBot="1" x14ac:dyDescent="0.35">
      <c r="A1164" t="s">
        <v>48</v>
      </c>
      <c r="B1164" s="3" t="s">
        <v>156</v>
      </c>
      <c r="C1164" t="s">
        <v>6</v>
      </c>
      <c r="D1164">
        <v>23.459999999999997</v>
      </c>
      <c r="E1164">
        <v>25.2</v>
      </c>
    </row>
    <row r="1165" spans="1:5" ht="15" thickBot="1" x14ac:dyDescent="0.35">
      <c r="A1165" t="s">
        <v>48</v>
      </c>
      <c r="B1165" s="3" t="s">
        <v>156</v>
      </c>
      <c r="C1165" t="s">
        <v>13</v>
      </c>
      <c r="D1165">
        <v>3.9499999999999997</v>
      </c>
      <c r="E1165">
        <v>5.05</v>
      </c>
    </row>
    <row r="1166" spans="1:5" ht="15" thickBot="1" x14ac:dyDescent="0.35">
      <c r="A1166" t="s">
        <v>48</v>
      </c>
      <c r="B1166" s="3" t="s">
        <v>156</v>
      </c>
      <c r="C1166" t="s">
        <v>14</v>
      </c>
      <c r="D1166">
        <v>0.75</v>
      </c>
      <c r="E1166">
        <v>0.33999999999999997</v>
      </c>
    </row>
    <row r="1167" spans="1:5" ht="15" thickBot="1" x14ac:dyDescent="0.35">
      <c r="A1167" t="s">
        <v>48</v>
      </c>
      <c r="B1167" s="3" t="s">
        <v>156</v>
      </c>
      <c r="C1167" t="s">
        <v>12</v>
      </c>
      <c r="D1167">
        <v>103.43</v>
      </c>
      <c r="E1167">
        <v>19.72</v>
      </c>
    </row>
    <row r="1168" spans="1:5" ht="15" thickBot="1" x14ac:dyDescent="0.35">
      <c r="A1168" t="s">
        <v>59</v>
      </c>
      <c r="B1168" s="3" t="s">
        <v>157</v>
      </c>
      <c r="C1168" t="s">
        <v>7</v>
      </c>
      <c r="D1168">
        <v>18.03</v>
      </c>
      <c r="E1168">
        <v>556.37</v>
      </c>
    </row>
    <row r="1169" spans="1:5" ht="15" thickBot="1" x14ac:dyDescent="0.35">
      <c r="A1169" t="s">
        <v>59</v>
      </c>
      <c r="B1169" s="3" t="s">
        <v>157</v>
      </c>
      <c r="C1169" t="s">
        <v>10</v>
      </c>
      <c r="D1169">
        <v>7.21</v>
      </c>
      <c r="E1169">
        <v>6.6199999999999992</v>
      </c>
    </row>
    <row r="1170" spans="1:5" ht="15" thickBot="1" x14ac:dyDescent="0.35">
      <c r="A1170" t="s">
        <v>59</v>
      </c>
      <c r="B1170" s="3" t="s">
        <v>157</v>
      </c>
      <c r="C1170" t="s">
        <v>9</v>
      </c>
      <c r="D1170">
        <v>5.56</v>
      </c>
      <c r="E1170">
        <v>8.8800000000000008</v>
      </c>
    </row>
    <row r="1171" spans="1:5" ht="15" thickBot="1" x14ac:dyDescent="0.35">
      <c r="A1171" t="s">
        <v>59</v>
      </c>
      <c r="B1171" s="3" t="s">
        <v>157</v>
      </c>
      <c r="C1171" t="s">
        <v>8</v>
      </c>
      <c r="D1171">
        <v>4.28</v>
      </c>
      <c r="E1171">
        <v>149.89000000000001</v>
      </c>
    </row>
    <row r="1172" spans="1:5" ht="15" thickBot="1" x14ac:dyDescent="0.35">
      <c r="A1172" t="s">
        <v>59</v>
      </c>
      <c r="B1172" s="3" t="s">
        <v>157</v>
      </c>
      <c r="C1172" t="s">
        <v>11</v>
      </c>
      <c r="D1172">
        <v>55.75</v>
      </c>
      <c r="E1172">
        <v>79.410000000000011</v>
      </c>
    </row>
    <row r="1173" spans="1:5" ht="15" thickBot="1" x14ac:dyDescent="0.35">
      <c r="A1173" t="s">
        <v>59</v>
      </c>
      <c r="B1173" s="3" t="s">
        <v>157</v>
      </c>
      <c r="C1173" t="s">
        <v>15</v>
      </c>
      <c r="D1173">
        <v>1.04</v>
      </c>
      <c r="E1173">
        <v>1.84</v>
      </c>
    </row>
    <row r="1174" spans="1:5" ht="15" thickBot="1" x14ac:dyDescent="0.35">
      <c r="A1174" t="s">
        <v>59</v>
      </c>
      <c r="B1174" s="3" t="s">
        <v>157</v>
      </c>
      <c r="C1174" t="s">
        <v>5</v>
      </c>
      <c r="D1174">
        <v>4.1599999999999993</v>
      </c>
      <c r="E1174">
        <v>14.719999999999999</v>
      </c>
    </row>
    <row r="1175" spans="1:5" ht="15" thickBot="1" x14ac:dyDescent="0.35">
      <c r="A1175" t="s">
        <v>59</v>
      </c>
      <c r="B1175" s="3" t="s">
        <v>157</v>
      </c>
      <c r="C1175" t="s">
        <v>6</v>
      </c>
      <c r="D1175">
        <v>37.57</v>
      </c>
      <c r="E1175">
        <v>40.36</v>
      </c>
    </row>
    <row r="1176" spans="1:5" ht="15" thickBot="1" x14ac:dyDescent="0.35">
      <c r="A1176" t="s">
        <v>59</v>
      </c>
      <c r="B1176" s="3" t="s">
        <v>157</v>
      </c>
      <c r="C1176" t="s">
        <v>13</v>
      </c>
      <c r="D1176">
        <v>17.41</v>
      </c>
      <c r="E1176">
        <v>22.279999999999998</v>
      </c>
    </row>
    <row r="1177" spans="1:5" ht="15" thickBot="1" x14ac:dyDescent="0.35">
      <c r="A1177" t="s">
        <v>59</v>
      </c>
      <c r="B1177" s="3" t="s">
        <v>157</v>
      </c>
      <c r="C1177" t="s">
        <v>14</v>
      </c>
      <c r="D1177">
        <v>1.27</v>
      </c>
      <c r="E1177">
        <v>0.57000000000000006</v>
      </c>
    </row>
    <row r="1178" spans="1:5" ht="15" thickBot="1" x14ac:dyDescent="0.35">
      <c r="A1178" t="s">
        <v>59</v>
      </c>
      <c r="B1178" s="3" t="s">
        <v>157</v>
      </c>
      <c r="C1178" t="s">
        <v>12</v>
      </c>
      <c r="D1178">
        <v>60.13</v>
      </c>
      <c r="E1178">
        <v>11.47</v>
      </c>
    </row>
    <row r="1179" spans="1:5" ht="15" thickBot="1" x14ac:dyDescent="0.35">
      <c r="A1179" t="s">
        <v>83</v>
      </c>
      <c r="B1179" s="3" t="s">
        <v>159</v>
      </c>
      <c r="C1179" t="s">
        <v>7</v>
      </c>
      <c r="D1179">
        <v>14.53</v>
      </c>
      <c r="E1179">
        <v>448.37</v>
      </c>
    </row>
    <row r="1180" spans="1:5" ht="15" thickBot="1" x14ac:dyDescent="0.35">
      <c r="A1180" t="s">
        <v>83</v>
      </c>
      <c r="B1180" s="3" t="s">
        <v>159</v>
      </c>
      <c r="C1180" t="s">
        <v>10</v>
      </c>
      <c r="D1180">
        <v>11.239999999999998</v>
      </c>
      <c r="E1180">
        <v>10.33</v>
      </c>
    </row>
    <row r="1181" spans="1:5" ht="15" thickBot="1" x14ac:dyDescent="0.35">
      <c r="A1181" t="s">
        <v>83</v>
      </c>
      <c r="B1181" s="3" t="s">
        <v>159</v>
      </c>
      <c r="C1181" t="s">
        <v>9</v>
      </c>
      <c r="D1181">
        <v>33.090000000000003</v>
      </c>
      <c r="E1181">
        <v>52.83</v>
      </c>
    </row>
    <row r="1182" spans="1:5" ht="15" thickBot="1" x14ac:dyDescent="0.35">
      <c r="A1182" t="s">
        <v>83</v>
      </c>
      <c r="B1182" s="3" t="s">
        <v>159</v>
      </c>
      <c r="C1182" t="s">
        <v>8</v>
      </c>
      <c r="D1182">
        <v>0.14000000000000001</v>
      </c>
      <c r="E1182">
        <v>4.9000000000000004</v>
      </c>
    </row>
    <row r="1183" spans="1:5" ht="15" thickBot="1" x14ac:dyDescent="0.35">
      <c r="A1183" t="s">
        <v>83</v>
      </c>
      <c r="B1183" s="3" t="s">
        <v>159</v>
      </c>
      <c r="C1183" t="s">
        <v>11</v>
      </c>
      <c r="D1183">
        <v>29.05</v>
      </c>
      <c r="E1183">
        <v>41.379999999999995</v>
      </c>
    </row>
    <row r="1184" spans="1:5" ht="15" thickBot="1" x14ac:dyDescent="0.35">
      <c r="A1184" t="s">
        <v>83</v>
      </c>
      <c r="B1184" s="3" t="s">
        <v>159</v>
      </c>
      <c r="C1184" t="s">
        <v>15</v>
      </c>
      <c r="D1184">
        <v>4.88</v>
      </c>
      <c r="E1184">
        <v>8.6399999999999988</v>
      </c>
    </row>
    <row r="1185" spans="1:5" ht="15" thickBot="1" x14ac:dyDescent="0.35">
      <c r="A1185" t="s">
        <v>83</v>
      </c>
      <c r="B1185" s="3" t="s">
        <v>159</v>
      </c>
      <c r="C1185" t="s">
        <v>5</v>
      </c>
      <c r="D1185">
        <v>32.760000000000005</v>
      </c>
      <c r="E1185">
        <v>115.95</v>
      </c>
    </row>
    <row r="1186" spans="1:5" ht="15" thickBot="1" x14ac:dyDescent="0.35">
      <c r="A1186" t="s">
        <v>83</v>
      </c>
      <c r="B1186" s="3" t="s">
        <v>159</v>
      </c>
      <c r="C1186" t="s">
        <v>6</v>
      </c>
      <c r="D1186">
        <v>16</v>
      </c>
      <c r="E1186">
        <v>17.190000000000001</v>
      </c>
    </row>
    <row r="1187" spans="1:5" ht="15" thickBot="1" x14ac:dyDescent="0.35">
      <c r="A1187" t="s">
        <v>83</v>
      </c>
      <c r="B1187" s="3" t="s">
        <v>159</v>
      </c>
      <c r="C1187" t="s">
        <v>13</v>
      </c>
      <c r="D1187">
        <v>85.179999999999993</v>
      </c>
      <c r="E1187">
        <v>109</v>
      </c>
    </row>
    <row r="1188" spans="1:5" ht="15" thickBot="1" x14ac:dyDescent="0.35">
      <c r="A1188" t="s">
        <v>83</v>
      </c>
      <c r="B1188" s="3" t="s">
        <v>159</v>
      </c>
      <c r="C1188" t="s">
        <v>14</v>
      </c>
      <c r="D1188">
        <v>8.3500000000000014</v>
      </c>
      <c r="E1188">
        <v>3.7600000000000002</v>
      </c>
    </row>
    <row r="1189" spans="1:5" ht="15" thickBot="1" x14ac:dyDescent="0.35">
      <c r="A1189" t="s">
        <v>83</v>
      </c>
      <c r="B1189" s="3" t="s">
        <v>159</v>
      </c>
      <c r="C1189" t="s">
        <v>12</v>
      </c>
      <c r="D1189">
        <v>50.839999999999996</v>
      </c>
      <c r="E1189">
        <v>9.6999999999999993</v>
      </c>
    </row>
    <row r="1190" spans="1:5" ht="15" thickBot="1" x14ac:dyDescent="0.35">
      <c r="A1190" t="s">
        <v>56</v>
      </c>
      <c r="B1190" s="3" t="s">
        <v>156</v>
      </c>
      <c r="C1190" t="s">
        <v>7</v>
      </c>
      <c r="D1190">
        <v>12.15</v>
      </c>
      <c r="E1190">
        <v>374.91999999999996</v>
      </c>
    </row>
    <row r="1191" spans="1:5" ht="15" thickBot="1" x14ac:dyDescent="0.35">
      <c r="A1191" t="s">
        <v>56</v>
      </c>
      <c r="B1191" s="3" t="s">
        <v>156</v>
      </c>
      <c r="C1191" t="s">
        <v>10</v>
      </c>
      <c r="D1191">
        <v>13.32</v>
      </c>
      <c r="E1191">
        <v>12.239999999999998</v>
      </c>
    </row>
    <row r="1192" spans="1:5" ht="15" thickBot="1" x14ac:dyDescent="0.35">
      <c r="A1192" t="s">
        <v>56</v>
      </c>
      <c r="B1192" s="3" t="s">
        <v>156</v>
      </c>
      <c r="C1192" t="s">
        <v>9</v>
      </c>
      <c r="D1192">
        <v>28.830000000000002</v>
      </c>
      <c r="E1192">
        <v>46.03</v>
      </c>
    </row>
    <row r="1193" spans="1:5" ht="15" thickBot="1" x14ac:dyDescent="0.35">
      <c r="A1193" t="s">
        <v>56</v>
      </c>
      <c r="B1193" s="3" t="s">
        <v>156</v>
      </c>
      <c r="C1193" t="s">
        <v>8</v>
      </c>
      <c r="D1193">
        <v>2.16</v>
      </c>
      <c r="E1193">
        <v>75.64</v>
      </c>
    </row>
    <row r="1194" spans="1:5" ht="15" thickBot="1" x14ac:dyDescent="0.35">
      <c r="A1194" t="s">
        <v>56</v>
      </c>
      <c r="B1194" s="3" t="s">
        <v>156</v>
      </c>
      <c r="C1194" t="s">
        <v>11</v>
      </c>
      <c r="D1194">
        <v>164.29</v>
      </c>
      <c r="E1194">
        <v>234.01</v>
      </c>
    </row>
    <row r="1195" spans="1:5" ht="15" thickBot="1" x14ac:dyDescent="0.35">
      <c r="A1195" t="s">
        <v>56</v>
      </c>
      <c r="B1195" s="3" t="s">
        <v>156</v>
      </c>
      <c r="C1195" t="s">
        <v>15</v>
      </c>
      <c r="D1195">
        <v>7.44</v>
      </c>
      <c r="E1195">
        <v>13.17</v>
      </c>
    </row>
    <row r="1196" spans="1:5" ht="15" thickBot="1" x14ac:dyDescent="0.35">
      <c r="A1196" t="s">
        <v>56</v>
      </c>
      <c r="B1196" s="3" t="s">
        <v>156</v>
      </c>
      <c r="C1196" t="s">
        <v>5</v>
      </c>
      <c r="D1196">
        <v>48.92</v>
      </c>
      <c r="E1196">
        <v>173.15</v>
      </c>
    </row>
    <row r="1197" spans="1:5" ht="15" thickBot="1" x14ac:dyDescent="0.35">
      <c r="A1197" t="s">
        <v>56</v>
      </c>
      <c r="B1197" s="3" t="s">
        <v>156</v>
      </c>
      <c r="C1197" t="s">
        <v>6</v>
      </c>
      <c r="D1197">
        <v>28.630000000000003</v>
      </c>
      <c r="E1197">
        <v>30.75</v>
      </c>
    </row>
    <row r="1198" spans="1:5" ht="15" thickBot="1" x14ac:dyDescent="0.35">
      <c r="A1198" t="s">
        <v>56</v>
      </c>
      <c r="B1198" s="3" t="s">
        <v>156</v>
      </c>
      <c r="C1198" t="s">
        <v>13</v>
      </c>
      <c r="D1198">
        <v>8.32</v>
      </c>
      <c r="E1198">
        <v>10.65</v>
      </c>
    </row>
    <row r="1199" spans="1:5" ht="15" thickBot="1" x14ac:dyDescent="0.35">
      <c r="A1199" t="s">
        <v>56</v>
      </c>
      <c r="B1199" s="3" t="s">
        <v>156</v>
      </c>
      <c r="C1199" t="s">
        <v>14</v>
      </c>
      <c r="D1199">
        <v>0.02</v>
      </c>
      <c r="E1199">
        <v>0.01</v>
      </c>
    </row>
    <row r="1200" spans="1:5" ht="15" thickBot="1" x14ac:dyDescent="0.35">
      <c r="A1200" t="s">
        <v>56</v>
      </c>
      <c r="B1200" s="3" t="s">
        <v>156</v>
      </c>
      <c r="C1200" t="s">
        <v>12</v>
      </c>
      <c r="D1200">
        <v>93.88</v>
      </c>
      <c r="E1200">
        <v>17.899999999999999</v>
      </c>
    </row>
    <row r="1201" spans="1:5" ht="15" thickBot="1" x14ac:dyDescent="0.35">
      <c r="A1201" t="s">
        <v>141</v>
      </c>
      <c r="B1201" s="3" t="s">
        <v>159</v>
      </c>
      <c r="C1201" t="s">
        <v>7</v>
      </c>
      <c r="D1201">
        <v>1.3800000000000001</v>
      </c>
      <c r="E1201">
        <v>42.58</v>
      </c>
    </row>
    <row r="1202" spans="1:5" ht="15" thickBot="1" x14ac:dyDescent="0.35">
      <c r="A1202" t="s">
        <v>141</v>
      </c>
      <c r="B1202" s="3" t="s">
        <v>159</v>
      </c>
      <c r="C1202" t="s">
        <v>10</v>
      </c>
      <c r="D1202">
        <v>4.57</v>
      </c>
      <c r="E1202">
        <v>4.2</v>
      </c>
    </row>
    <row r="1203" spans="1:5" ht="15" thickBot="1" x14ac:dyDescent="0.35">
      <c r="A1203" t="s">
        <v>141</v>
      </c>
      <c r="B1203" s="3" t="s">
        <v>159</v>
      </c>
      <c r="C1203" t="s">
        <v>9</v>
      </c>
      <c r="D1203">
        <v>24.919999999999998</v>
      </c>
      <c r="E1203">
        <v>39.790000000000006</v>
      </c>
    </row>
    <row r="1204" spans="1:5" ht="15" thickBot="1" x14ac:dyDescent="0.35">
      <c r="A1204" t="s">
        <v>141</v>
      </c>
      <c r="B1204" s="3" t="s">
        <v>159</v>
      </c>
      <c r="C1204" t="s">
        <v>8</v>
      </c>
      <c r="D1204">
        <v>0.09</v>
      </c>
      <c r="E1204">
        <v>3.15</v>
      </c>
    </row>
    <row r="1205" spans="1:5" ht="15" thickBot="1" x14ac:dyDescent="0.35">
      <c r="A1205" t="s">
        <v>141</v>
      </c>
      <c r="B1205" s="3" t="s">
        <v>159</v>
      </c>
      <c r="C1205" t="s">
        <v>11</v>
      </c>
      <c r="D1205">
        <v>34.979999999999997</v>
      </c>
      <c r="E1205">
        <v>49.83</v>
      </c>
    </row>
    <row r="1206" spans="1:5" ht="15" thickBot="1" x14ac:dyDescent="0.35">
      <c r="A1206" t="s">
        <v>141</v>
      </c>
      <c r="B1206" s="3" t="s">
        <v>159</v>
      </c>
      <c r="C1206" t="s">
        <v>15</v>
      </c>
      <c r="D1206">
        <v>1.0900000000000001</v>
      </c>
      <c r="E1206">
        <v>1.93</v>
      </c>
    </row>
    <row r="1207" spans="1:5" ht="15" thickBot="1" x14ac:dyDescent="0.35">
      <c r="A1207" t="s">
        <v>141</v>
      </c>
      <c r="B1207" s="3" t="s">
        <v>159</v>
      </c>
      <c r="C1207" t="s">
        <v>5</v>
      </c>
      <c r="D1207">
        <v>0.05</v>
      </c>
      <c r="E1207">
        <v>0.18</v>
      </c>
    </row>
    <row r="1208" spans="1:5" ht="15" thickBot="1" x14ac:dyDescent="0.35">
      <c r="A1208" t="s">
        <v>141</v>
      </c>
      <c r="B1208" s="3" t="s">
        <v>159</v>
      </c>
      <c r="C1208" t="s">
        <v>6</v>
      </c>
      <c r="D1208">
        <v>4.96</v>
      </c>
      <c r="E1208">
        <v>5.33</v>
      </c>
    </row>
    <row r="1209" spans="1:5" ht="15" thickBot="1" x14ac:dyDescent="0.35">
      <c r="A1209" t="s">
        <v>141</v>
      </c>
      <c r="B1209" s="3" t="s">
        <v>159</v>
      </c>
      <c r="C1209" t="s">
        <v>13</v>
      </c>
      <c r="D1209">
        <v>109.72</v>
      </c>
      <c r="E1209">
        <v>140.41</v>
      </c>
    </row>
    <row r="1210" spans="1:5" ht="15" thickBot="1" x14ac:dyDescent="0.35">
      <c r="A1210" t="s">
        <v>141</v>
      </c>
      <c r="B1210" s="3" t="s">
        <v>159</v>
      </c>
      <c r="C1210" t="s">
        <v>14</v>
      </c>
      <c r="D1210">
        <v>0</v>
      </c>
      <c r="E1210">
        <v>0</v>
      </c>
    </row>
    <row r="1211" spans="1:5" ht="15" thickBot="1" x14ac:dyDescent="0.35">
      <c r="A1211" t="s">
        <v>141</v>
      </c>
      <c r="B1211" s="3" t="s">
        <v>159</v>
      </c>
      <c r="C1211" t="s">
        <v>12</v>
      </c>
      <c r="D1211">
        <v>37.01</v>
      </c>
      <c r="E1211">
        <v>7.06</v>
      </c>
    </row>
    <row r="1212" spans="1:5" ht="15" thickBot="1" x14ac:dyDescent="0.35">
      <c r="A1212" t="s">
        <v>79</v>
      </c>
      <c r="B1212" s="3" t="s">
        <v>157</v>
      </c>
      <c r="C1212" t="s">
        <v>7</v>
      </c>
      <c r="D1212">
        <v>15.1</v>
      </c>
      <c r="E1212">
        <v>465.95</v>
      </c>
    </row>
    <row r="1213" spans="1:5" ht="15" thickBot="1" x14ac:dyDescent="0.35">
      <c r="A1213" t="s">
        <v>79</v>
      </c>
      <c r="B1213" s="3" t="s">
        <v>157</v>
      </c>
      <c r="C1213" t="s">
        <v>10</v>
      </c>
      <c r="D1213">
        <v>1.5</v>
      </c>
      <c r="E1213">
        <v>1.3800000000000001</v>
      </c>
    </row>
    <row r="1214" spans="1:5" ht="15" thickBot="1" x14ac:dyDescent="0.35">
      <c r="A1214" t="s">
        <v>79</v>
      </c>
      <c r="B1214" s="3" t="s">
        <v>157</v>
      </c>
      <c r="C1214" t="s">
        <v>9</v>
      </c>
      <c r="D1214">
        <v>1.26</v>
      </c>
      <c r="E1214">
        <v>2.0099999999999998</v>
      </c>
    </row>
    <row r="1215" spans="1:5" ht="15" thickBot="1" x14ac:dyDescent="0.35">
      <c r="A1215" t="s">
        <v>79</v>
      </c>
      <c r="B1215" s="3" t="s">
        <v>157</v>
      </c>
      <c r="C1215" t="s">
        <v>8</v>
      </c>
      <c r="D1215">
        <v>1.94</v>
      </c>
      <c r="E1215">
        <v>67.940000000000012</v>
      </c>
    </row>
    <row r="1216" spans="1:5" ht="15" thickBot="1" x14ac:dyDescent="0.35">
      <c r="A1216" t="s">
        <v>79</v>
      </c>
      <c r="B1216" s="3" t="s">
        <v>157</v>
      </c>
      <c r="C1216" t="s">
        <v>11</v>
      </c>
      <c r="D1216">
        <v>56.6</v>
      </c>
      <c r="E1216">
        <v>80.61999999999999</v>
      </c>
    </row>
    <row r="1217" spans="1:5" ht="15" thickBot="1" x14ac:dyDescent="0.35">
      <c r="A1217" t="s">
        <v>79</v>
      </c>
      <c r="B1217" s="3" t="s">
        <v>157</v>
      </c>
      <c r="C1217" t="s">
        <v>15</v>
      </c>
      <c r="D1217">
        <v>6.44</v>
      </c>
      <c r="E1217">
        <v>11.4</v>
      </c>
    </row>
    <row r="1218" spans="1:5" ht="15" thickBot="1" x14ac:dyDescent="0.35">
      <c r="A1218" t="s">
        <v>79</v>
      </c>
      <c r="B1218" s="3" t="s">
        <v>157</v>
      </c>
      <c r="C1218" t="s">
        <v>5</v>
      </c>
      <c r="D1218">
        <v>2.4299999999999997</v>
      </c>
      <c r="E1218">
        <v>8.6</v>
      </c>
    </row>
    <row r="1219" spans="1:5" ht="15" thickBot="1" x14ac:dyDescent="0.35">
      <c r="A1219" t="s">
        <v>79</v>
      </c>
      <c r="B1219" s="3" t="s">
        <v>157</v>
      </c>
      <c r="C1219" t="s">
        <v>6</v>
      </c>
      <c r="D1219">
        <v>6.18</v>
      </c>
      <c r="E1219">
        <v>6.64</v>
      </c>
    </row>
    <row r="1220" spans="1:5" ht="15" thickBot="1" x14ac:dyDescent="0.35">
      <c r="A1220" t="s">
        <v>79</v>
      </c>
      <c r="B1220" s="3" t="s">
        <v>157</v>
      </c>
      <c r="C1220" t="s">
        <v>13</v>
      </c>
      <c r="D1220">
        <v>21.150000000000002</v>
      </c>
      <c r="E1220">
        <v>27.07</v>
      </c>
    </row>
    <row r="1221" spans="1:5" ht="15" thickBot="1" x14ac:dyDescent="0.35">
      <c r="A1221" t="s">
        <v>79</v>
      </c>
      <c r="B1221" s="3" t="s">
        <v>157</v>
      </c>
      <c r="C1221" t="s">
        <v>14</v>
      </c>
      <c r="D1221">
        <v>0.55000000000000004</v>
      </c>
      <c r="E1221">
        <v>0.25</v>
      </c>
    </row>
    <row r="1222" spans="1:5" ht="15" thickBot="1" x14ac:dyDescent="0.35">
      <c r="A1222" t="s">
        <v>79</v>
      </c>
      <c r="B1222" s="3" t="s">
        <v>157</v>
      </c>
      <c r="C1222" t="s">
        <v>12</v>
      </c>
      <c r="D1222">
        <v>37.15</v>
      </c>
      <c r="E1222">
        <v>7.08</v>
      </c>
    </row>
    <row r="1223" spans="1:5" ht="15" thickBot="1" x14ac:dyDescent="0.35">
      <c r="A1223" t="s">
        <v>25</v>
      </c>
      <c r="B1223" s="3" t="s">
        <v>156</v>
      </c>
      <c r="C1223" t="s">
        <v>7</v>
      </c>
      <c r="D1223">
        <v>24.58</v>
      </c>
      <c r="E1223">
        <v>758.49</v>
      </c>
    </row>
    <row r="1224" spans="1:5" ht="15" thickBot="1" x14ac:dyDescent="0.35">
      <c r="A1224" t="s">
        <v>25</v>
      </c>
      <c r="B1224" s="3" t="s">
        <v>156</v>
      </c>
      <c r="C1224" t="s">
        <v>10</v>
      </c>
      <c r="D1224">
        <v>13.370000000000001</v>
      </c>
      <c r="E1224">
        <v>12.28</v>
      </c>
    </row>
    <row r="1225" spans="1:5" ht="15" thickBot="1" x14ac:dyDescent="0.35">
      <c r="A1225" t="s">
        <v>25</v>
      </c>
      <c r="B1225" s="3" t="s">
        <v>156</v>
      </c>
      <c r="C1225" t="s">
        <v>9</v>
      </c>
      <c r="D1225">
        <v>23.86</v>
      </c>
      <c r="E1225">
        <v>38.1</v>
      </c>
    </row>
    <row r="1226" spans="1:5" ht="15" thickBot="1" x14ac:dyDescent="0.35">
      <c r="A1226" t="s">
        <v>25</v>
      </c>
      <c r="B1226" s="3" t="s">
        <v>156</v>
      </c>
      <c r="C1226" t="s">
        <v>8</v>
      </c>
      <c r="D1226">
        <v>1.41</v>
      </c>
      <c r="E1226">
        <v>49.379999999999995</v>
      </c>
    </row>
    <row r="1227" spans="1:5" ht="15" thickBot="1" x14ac:dyDescent="0.35">
      <c r="A1227" t="s">
        <v>25</v>
      </c>
      <c r="B1227" s="3" t="s">
        <v>156</v>
      </c>
      <c r="C1227" t="s">
        <v>11</v>
      </c>
      <c r="D1227">
        <v>341.22999999999996</v>
      </c>
      <c r="E1227">
        <v>486.05</v>
      </c>
    </row>
    <row r="1228" spans="1:5" ht="15" thickBot="1" x14ac:dyDescent="0.35">
      <c r="A1228" t="s">
        <v>25</v>
      </c>
      <c r="B1228" s="3" t="s">
        <v>156</v>
      </c>
      <c r="C1228" t="s">
        <v>15</v>
      </c>
      <c r="D1228">
        <v>6.23</v>
      </c>
      <c r="E1228">
        <v>11.03</v>
      </c>
    </row>
    <row r="1229" spans="1:5" ht="15" thickBot="1" x14ac:dyDescent="0.35">
      <c r="A1229" t="s">
        <v>25</v>
      </c>
      <c r="B1229" s="3" t="s">
        <v>156</v>
      </c>
      <c r="C1229" t="s">
        <v>5</v>
      </c>
      <c r="D1229">
        <v>37</v>
      </c>
      <c r="E1229">
        <v>130.96</v>
      </c>
    </row>
    <row r="1230" spans="1:5" ht="15" thickBot="1" x14ac:dyDescent="0.35">
      <c r="A1230" t="s">
        <v>25</v>
      </c>
      <c r="B1230" s="3" t="s">
        <v>156</v>
      </c>
      <c r="C1230" t="s">
        <v>6</v>
      </c>
      <c r="D1230">
        <v>16.64</v>
      </c>
      <c r="E1230">
        <v>17.87</v>
      </c>
    </row>
    <row r="1231" spans="1:5" ht="15" thickBot="1" x14ac:dyDescent="0.35">
      <c r="A1231" t="s">
        <v>25</v>
      </c>
      <c r="B1231" s="3" t="s">
        <v>156</v>
      </c>
      <c r="C1231" t="s">
        <v>13</v>
      </c>
      <c r="D1231">
        <v>5.96</v>
      </c>
      <c r="E1231">
        <v>7.63</v>
      </c>
    </row>
    <row r="1232" spans="1:5" ht="15" thickBot="1" x14ac:dyDescent="0.35">
      <c r="A1232" t="s">
        <v>25</v>
      </c>
      <c r="B1232" s="3" t="s">
        <v>156</v>
      </c>
      <c r="C1232" t="s">
        <v>14</v>
      </c>
      <c r="D1232">
        <v>0.13</v>
      </c>
      <c r="E1232">
        <v>0.06</v>
      </c>
    </row>
    <row r="1233" spans="1:5" ht="15" thickBot="1" x14ac:dyDescent="0.35">
      <c r="A1233" t="s">
        <v>25</v>
      </c>
      <c r="B1233" s="3" t="s">
        <v>156</v>
      </c>
      <c r="C1233" t="s">
        <v>12</v>
      </c>
      <c r="D1233">
        <v>79.59</v>
      </c>
      <c r="E1233">
        <v>15.18</v>
      </c>
    </row>
    <row r="1234" spans="1:5" ht="15" thickBot="1" x14ac:dyDescent="0.35">
      <c r="A1234" t="s">
        <v>37</v>
      </c>
      <c r="B1234" s="3" t="s">
        <v>156</v>
      </c>
      <c r="C1234" t="s">
        <v>7</v>
      </c>
      <c r="D1234">
        <v>21.259999999999998</v>
      </c>
      <c r="E1234">
        <v>656.04</v>
      </c>
    </row>
    <row r="1235" spans="1:5" ht="15" thickBot="1" x14ac:dyDescent="0.35">
      <c r="A1235" t="s">
        <v>37</v>
      </c>
      <c r="B1235" s="3" t="s">
        <v>156</v>
      </c>
      <c r="C1235" t="s">
        <v>10</v>
      </c>
      <c r="D1235">
        <v>10.53</v>
      </c>
      <c r="E1235">
        <v>9.67</v>
      </c>
    </row>
    <row r="1236" spans="1:5" ht="15" thickBot="1" x14ac:dyDescent="0.35">
      <c r="A1236" t="s">
        <v>37</v>
      </c>
      <c r="B1236" s="3" t="s">
        <v>156</v>
      </c>
      <c r="C1236" t="s">
        <v>9</v>
      </c>
      <c r="D1236">
        <v>13.48</v>
      </c>
      <c r="E1236">
        <v>21.52</v>
      </c>
    </row>
    <row r="1237" spans="1:5" ht="15" thickBot="1" x14ac:dyDescent="0.35">
      <c r="A1237" t="s">
        <v>37</v>
      </c>
      <c r="B1237" s="3" t="s">
        <v>156</v>
      </c>
      <c r="C1237" t="s">
        <v>8</v>
      </c>
      <c r="D1237">
        <v>1.42</v>
      </c>
      <c r="E1237">
        <v>49.730000000000004</v>
      </c>
    </row>
    <row r="1238" spans="1:5" ht="15" thickBot="1" x14ac:dyDescent="0.35">
      <c r="A1238" t="s">
        <v>37</v>
      </c>
      <c r="B1238" s="3" t="s">
        <v>156</v>
      </c>
      <c r="C1238" t="s">
        <v>11</v>
      </c>
      <c r="D1238">
        <v>318.69</v>
      </c>
      <c r="E1238">
        <v>453.94</v>
      </c>
    </row>
    <row r="1239" spans="1:5" ht="15" thickBot="1" x14ac:dyDescent="0.35">
      <c r="A1239" t="s">
        <v>37</v>
      </c>
      <c r="B1239" s="3" t="s">
        <v>156</v>
      </c>
      <c r="C1239" t="s">
        <v>15</v>
      </c>
      <c r="D1239">
        <v>9.27</v>
      </c>
      <c r="E1239">
        <v>16.41</v>
      </c>
    </row>
    <row r="1240" spans="1:5" ht="15" thickBot="1" x14ac:dyDescent="0.35">
      <c r="A1240" t="s">
        <v>37</v>
      </c>
      <c r="B1240" s="3" t="s">
        <v>156</v>
      </c>
      <c r="C1240" t="s">
        <v>5</v>
      </c>
      <c r="D1240">
        <v>31.49</v>
      </c>
      <c r="E1240">
        <v>111.46000000000001</v>
      </c>
    </row>
    <row r="1241" spans="1:5" ht="15" thickBot="1" x14ac:dyDescent="0.35">
      <c r="A1241" t="s">
        <v>37</v>
      </c>
      <c r="B1241" s="3" t="s">
        <v>156</v>
      </c>
      <c r="C1241" t="s">
        <v>6</v>
      </c>
      <c r="D1241">
        <v>16.38</v>
      </c>
      <c r="E1241">
        <v>17.600000000000001</v>
      </c>
    </row>
    <row r="1242" spans="1:5" ht="15" thickBot="1" x14ac:dyDescent="0.35">
      <c r="A1242" t="s">
        <v>37</v>
      </c>
      <c r="B1242" s="3" t="s">
        <v>156</v>
      </c>
      <c r="C1242" t="s">
        <v>13</v>
      </c>
      <c r="D1242">
        <v>2.4299999999999997</v>
      </c>
      <c r="E1242">
        <v>3.11</v>
      </c>
    </row>
    <row r="1243" spans="1:5" ht="15" thickBot="1" x14ac:dyDescent="0.35">
      <c r="A1243" t="s">
        <v>37</v>
      </c>
      <c r="B1243" s="3" t="s">
        <v>156</v>
      </c>
      <c r="C1243" t="s">
        <v>14</v>
      </c>
      <c r="D1243">
        <v>0.44</v>
      </c>
      <c r="E1243">
        <v>0.2</v>
      </c>
    </row>
    <row r="1244" spans="1:5" ht="15" thickBot="1" x14ac:dyDescent="0.35">
      <c r="A1244" t="s">
        <v>37</v>
      </c>
      <c r="B1244" s="3" t="s">
        <v>156</v>
      </c>
      <c r="C1244" t="s">
        <v>12</v>
      </c>
      <c r="D1244">
        <v>89.51</v>
      </c>
      <c r="E1244">
        <v>17.07</v>
      </c>
    </row>
    <row r="1245" spans="1:5" ht="15" thickBot="1" x14ac:dyDescent="0.35">
      <c r="A1245" t="s">
        <v>106</v>
      </c>
      <c r="B1245" s="3" t="s">
        <v>159</v>
      </c>
      <c r="C1245" t="s">
        <v>7</v>
      </c>
      <c r="D1245">
        <v>5.21</v>
      </c>
      <c r="E1245">
        <v>160.76999999999998</v>
      </c>
    </row>
    <row r="1246" spans="1:5" ht="15" thickBot="1" x14ac:dyDescent="0.35">
      <c r="A1246" t="s">
        <v>106</v>
      </c>
      <c r="B1246" s="3" t="s">
        <v>159</v>
      </c>
      <c r="C1246" t="s">
        <v>10</v>
      </c>
      <c r="D1246">
        <v>13.08</v>
      </c>
      <c r="E1246">
        <v>12.02</v>
      </c>
    </row>
    <row r="1247" spans="1:5" ht="15" thickBot="1" x14ac:dyDescent="0.35">
      <c r="A1247" t="s">
        <v>106</v>
      </c>
      <c r="B1247" s="3" t="s">
        <v>159</v>
      </c>
      <c r="C1247" t="s">
        <v>9</v>
      </c>
      <c r="D1247">
        <v>18.29</v>
      </c>
      <c r="E1247">
        <v>29.2</v>
      </c>
    </row>
    <row r="1248" spans="1:5" ht="15" thickBot="1" x14ac:dyDescent="0.35">
      <c r="A1248" t="s">
        <v>106</v>
      </c>
      <c r="B1248" s="3" t="s">
        <v>159</v>
      </c>
      <c r="C1248" t="s">
        <v>8</v>
      </c>
      <c r="D1248">
        <v>0.92</v>
      </c>
      <c r="E1248">
        <v>32.220000000000006</v>
      </c>
    </row>
    <row r="1249" spans="1:5" ht="15" thickBot="1" x14ac:dyDescent="0.35">
      <c r="A1249" t="s">
        <v>106</v>
      </c>
      <c r="B1249" s="3" t="s">
        <v>159</v>
      </c>
      <c r="C1249" t="s">
        <v>11</v>
      </c>
      <c r="D1249">
        <v>41.720000000000006</v>
      </c>
      <c r="E1249">
        <v>59.43</v>
      </c>
    </row>
    <row r="1250" spans="1:5" ht="15" thickBot="1" x14ac:dyDescent="0.35">
      <c r="A1250" t="s">
        <v>106</v>
      </c>
      <c r="B1250" s="3" t="s">
        <v>159</v>
      </c>
      <c r="C1250" t="s">
        <v>15</v>
      </c>
      <c r="D1250">
        <v>9.06</v>
      </c>
      <c r="E1250">
        <v>16.04</v>
      </c>
    </row>
    <row r="1251" spans="1:5" ht="15" thickBot="1" x14ac:dyDescent="0.35">
      <c r="A1251" t="s">
        <v>106</v>
      </c>
      <c r="B1251" s="3" t="s">
        <v>159</v>
      </c>
      <c r="C1251" t="s">
        <v>5</v>
      </c>
      <c r="D1251">
        <v>39.369999999999997</v>
      </c>
      <c r="E1251">
        <v>139.35000000000002</v>
      </c>
    </row>
    <row r="1252" spans="1:5" ht="15" thickBot="1" x14ac:dyDescent="0.35">
      <c r="A1252" t="s">
        <v>106</v>
      </c>
      <c r="B1252" s="3" t="s">
        <v>159</v>
      </c>
      <c r="C1252" t="s">
        <v>6</v>
      </c>
      <c r="D1252">
        <v>32.130000000000003</v>
      </c>
      <c r="E1252">
        <v>34.51</v>
      </c>
    </row>
    <row r="1253" spans="1:5" ht="15" thickBot="1" x14ac:dyDescent="0.35">
      <c r="A1253" t="s">
        <v>106</v>
      </c>
      <c r="B1253" s="3" t="s">
        <v>159</v>
      </c>
      <c r="C1253" t="s">
        <v>13</v>
      </c>
      <c r="D1253">
        <v>45.849999999999994</v>
      </c>
      <c r="E1253">
        <v>58.67</v>
      </c>
    </row>
    <row r="1254" spans="1:5" ht="15" thickBot="1" x14ac:dyDescent="0.35">
      <c r="A1254" t="s">
        <v>106</v>
      </c>
      <c r="B1254" s="3" t="s">
        <v>159</v>
      </c>
      <c r="C1254" t="s">
        <v>14</v>
      </c>
      <c r="D1254">
        <v>16.95</v>
      </c>
      <c r="E1254">
        <v>7.63</v>
      </c>
    </row>
    <row r="1255" spans="1:5" ht="15" thickBot="1" x14ac:dyDescent="0.35">
      <c r="A1255" t="s">
        <v>106</v>
      </c>
      <c r="B1255" s="3" t="s">
        <v>159</v>
      </c>
      <c r="C1255" t="s">
        <v>12</v>
      </c>
      <c r="D1255">
        <v>50.92</v>
      </c>
      <c r="E1255">
        <v>9.7099999999999991</v>
      </c>
    </row>
    <row r="1256" spans="1:5" ht="15" thickBot="1" x14ac:dyDescent="0.35">
      <c r="A1256" t="s">
        <v>117</v>
      </c>
      <c r="B1256" s="3" t="s">
        <v>157</v>
      </c>
      <c r="C1256" t="s">
        <v>7</v>
      </c>
      <c r="D1256">
        <v>6.09</v>
      </c>
      <c r="E1256">
        <v>187.92000000000002</v>
      </c>
    </row>
    <row r="1257" spans="1:5" ht="15" thickBot="1" x14ac:dyDescent="0.35">
      <c r="A1257" t="s">
        <v>117</v>
      </c>
      <c r="B1257" s="3" t="s">
        <v>157</v>
      </c>
      <c r="C1257" t="s">
        <v>10</v>
      </c>
      <c r="D1257">
        <v>0.57999999999999996</v>
      </c>
      <c r="E1257">
        <v>0.53</v>
      </c>
    </row>
    <row r="1258" spans="1:5" ht="15" thickBot="1" x14ac:dyDescent="0.35">
      <c r="A1258" t="s">
        <v>117</v>
      </c>
      <c r="B1258" s="3" t="s">
        <v>157</v>
      </c>
      <c r="C1258" t="s">
        <v>9</v>
      </c>
      <c r="D1258">
        <v>5.5</v>
      </c>
      <c r="E1258">
        <v>8.7799999999999994</v>
      </c>
    </row>
    <row r="1259" spans="1:5" ht="15" thickBot="1" x14ac:dyDescent="0.35">
      <c r="A1259" t="s">
        <v>117</v>
      </c>
      <c r="B1259" s="3" t="s">
        <v>157</v>
      </c>
      <c r="C1259" t="s">
        <v>8</v>
      </c>
      <c r="D1259">
        <v>1.28</v>
      </c>
      <c r="E1259">
        <v>44.83</v>
      </c>
    </row>
    <row r="1260" spans="1:5" ht="15" thickBot="1" x14ac:dyDescent="0.35">
      <c r="A1260" t="s">
        <v>117</v>
      </c>
      <c r="B1260" s="3" t="s">
        <v>157</v>
      </c>
      <c r="C1260" t="s">
        <v>11</v>
      </c>
      <c r="D1260">
        <v>40.290000000000006</v>
      </c>
      <c r="E1260">
        <v>57.39</v>
      </c>
    </row>
    <row r="1261" spans="1:5" ht="15" thickBot="1" x14ac:dyDescent="0.35">
      <c r="A1261" t="s">
        <v>117</v>
      </c>
      <c r="B1261" s="3" t="s">
        <v>157</v>
      </c>
      <c r="C1261" t="s">
        <v>15</v>
      </c>
      <c r="D1261">
        <v>5.94</v>
      </c>
      <c r="E1261">
        <v>10.51</v>
      </c>
    </row>
    <row r="1262" spans="1:5" ht="15" thickBot="1" x14ac:dyDescent="0.35">
      <c r="A1262" t="s">
        <v>117</v>
      </c>
      <c r="B1262" s="3" t="s">
        <v>157</v>
      </c>
      <c r="C1262" t="s">
        <v>5</v>
      </c>
      <c r="D1262">
        <v>0.32</v>
      </c>
      <c r="E1262">
        <v>1.1300000000000001</v>
      </c>
    </row>
    <row r="1263" spans="1:5" ht="15" thickBot="1" x14ac:dyDescent="0.35">
      <c r="A1263" t="s">
        <v>117</v>
      </c>
      <c r="B1263" s="3" t="s">
        <v>157</v>
      </c>
      <c r="C1263" t="s">
        <v>6</v>
      </c>
      <c r="D1263">
        <v>1.84</v>
      </c>
      <c r="E1263">
        <v>1.98</v>
      </c>
    </row>
    <row r="1264" spans="1:5" ht="15" thickBot="1" x14ac:dyDescent="0.35">
      <c r="A1264" t="s">
        <v>117</v>
      </c>
      <c r="B1264" s="3" t="s">
        <v>157</v>
      </c>
      <c r="C1264" t="s">
        <v>13</v>
      </c>
      <c r="D1264">
        <v>21.01</v>
      </c>
      <c r="E1264">
        <v>26.89</v>
      </c>
    </row>
    <row r="1265" spans="1:5" ht="15" thickBot="1" x14ac:dyDescent="0.35">
      <c r="A1265" t="s">
        <v>117</v>
      </c>
      <c r="B1265" s="3" t="s">
        <v>157</v>
      </c>
      <c r="C1265" t="s">
        <v>14</v>
      </c>
      <c r="D1265">
        <v>0.04</v>
      </c>
      <c r="E1265">
        <v>0.02</v>
      </c>
    </row>
    <row r="1266" spans="1:5" ht="15" thickBot="1" x14ac:dyDescent="0.35">
      <c r="A1266" t="s">
        <v>117</v>
      </c>
      <c r="B1266" s="3" t="s">
        <v>157</v>
      </c>
      <c r="C1266" t="s">
        <v>12</v>
      </c>
      <c r="D1266">
        <v>15.94</v>
      </c>
      <c r="E1266">
        <v>3.04</v>
      </c>
    </row>
    <row r="1267" spans="1:5" ht="15" thickBot="1" x14ac:dyDescent="0.35">
      <c r="A1267" t="s">
        <v>137</v>
      </c>
      <c r="B1267" s="3" t="s">
        <v>159</v>
      </c>
      <c r="C1267" t="s">
        <v>7</v>
      </c>
      <c r="D1267">
        <v>2.56</v>
      </c>
      <c r="E1267">
        <v>79</v>
      </c>
    </row>
    <row r="1268" spans="1:5" ht="15" thickBot="1" x14ac:dyDescent="0.35">
      <c r="A1268" t="s">
        <v>137</v>
      </c>
      <c r="B1268" s="3" t="s">
        <v>159</v>
      </c>
      <c r="C1268" t="s">
        <v>10</v>
      </c>
      <c r="D1268">
        <v>12.350000000000001</v>
      </c>
      <c r="E1268">
        <v>11.34</v>
      </c>
    </row>
    <row r="1269" spans="1:5" ht="15" thickBot="1" x14ac:dyDescent="0.35">
      <c r="A1269" t="s">
        <v>137</v>
      </c>
      <c r="B1269" s="3" t="s">
        <v>159</v>
      </c>
      <c r="C1269" t="s">
        <v>9</v>
      </c>
      <c r="D1269">
        <v>19.45</v>
      </c>
      <c r="E1269">
        <v>31.06</v>
      </c>
    </row>
    <row r="1270" spans="1:5" ht="15" thickBot="1" x14ac:dyDescent="0.35">
      <c r="A1270" t="s">
        <v>137</v>
      </c>
      <c r="B1270" s="3" t="s">
        <v>159</v>
      </c>
      <c r="C1270" t="s">
        <v>8</v>
      </c>
      <c r="D1270">
        <v>0.05</v>
      </c>
      <c r="E1270">
        <v>1.75</v>
      </c>
    </row>
    <row r="1271" spans="1:5" ht="15" thickBot="1" x14ac:dyDescent="0.35">
      <c r="A1271" t="s">
        <v>137</v>
      </c>
      <c r="B1271" s="3" t="s">
        <v>159</v>
      </c>
      <c r="C1271" t="s">
        <v>11</v>
      </c>
      <c r="D1271">
        <v>29.35</v>
      </c>
      <c r="E1271">
        <v>41.809999999999995</v>
      </c>
    </row>
    <row r="1272" spans="1:5" ht="15" thickBot="1" x14ac:dyDescent="0.35">
      <c r="A1272" t="s">
        <v>137</v>
      </c>
      <c r="B1272" s="3" t="s">
        <v>159</v>
      </c>
      <c r="C1272" t="s">
        <v>15</v>
      </c>
      <c r="D1272">
        <v>1.5</v>
      </c>
      <c r="E1272">
        <v>2.66</v>
      </c>
    </row>
    <row r="1273" spans="1:5" ht="15" thickBot="1" x14ac:dyDescent="0.35">
      <c r="A1273" t="s">
        <v>137</v>
      </c>
      <c r="B1273" s="3" t="s">
        <v>159</v>
      </c>
      <c r="C1273" t="s">
        <v>5</v>
      </c>
      <c r="D1273">
        <v>13</v>
      </c>
      <c r="E1273">
        <v>46.01</v>
      </c>
    </row>
    <row r="1274" spans="1:5" ht="15" thickBot="1" x14ac:dyDescent="0.35">
      <c r="A1274" t="s">
        <v>137</v>
      </c>
      <c r="B1274" s="3" t="s">
        <v>159</v>
      </c>
      <c r="C1274" t="s">
        <v>6</v>
      </c>
      <c r="D1274">
        <v>13.69</v>
      </c>
      <c r="E1274">
        <v>14.709999999999999</v>
      </c>
    </row>
    <row r="1275" spans="1:5" ht="15" thickBot="1" x14ac:dyDescent="0.35">
      <c r="A1275" t="s">
        <v>137</v>
      </c>
      <c r="B1275" s="3" t="s">
        <v>159</v>
      </c>
      <c r="C1275" t="s">
        <v>13</v>
      </c>
      <c r="D1275">
        <v>114.57</v>
      </c>
      <c r="E1275">
        <v>146.62</v>
      </c>
    </row>
    <row r="1276" spans="1:5" ht="15" thickBot="1" x14ac:dyDescent="0.35">
      <c r="A1276" t="s">
        <v>137</v>
      </c>
      <c r="B1276" s="3" t="s">
        <v>159</v>
      </c>
      <c r="C1276" t="s">
        <v>14</v>
      </c>
      <c r="D1276">
        <v>2.13</v>
      </c>
      <c r="E1276">
        <v>0.96</v>
      </c>
    </row>
    <row r="1277" spans="1:5" ht="15" thickBot="1" x14ac:dyDescent="0.35">
      <c r="A1277" t="s">
        <v>137</v>
      </c>
      <c r="B1277" s="3" t="s">
        <v>159</v>
      </c>
      <c r="C1277" t="s">
        <v>12</v>
      </c>
      <c r="D1277">
        <v>10.93</v>
      </c>
      <c r="E1277">
        <v>2.08</v>
      </c>
    </row>
    <row r="1278" spans="1:5" ht="15" thickBot="1" x14ac:dyDescent="0.35">
      <c r="A1278" t="s">
        <v>134</v>
      </c>
      <c r="B1278" s="3" t="s">
        <v>157</v>
      </c>
      <c r="C1278" t="s">
        <v>7</v>
      </c>
      <c r="D1278">
        <v>1.53</v>
      </c>
      <c r="E1278">
        <v>47.21</v>
      </c>
    </row>
    <row r="1279" spans="1:5" ht="15" thickBot="1" x14ac:dyDescent="0.35">
      <c r="A1279" t="s">
        <v>134</v>
      </c>
      <c r="B1279" s="3" t="s">
        <v>157</v>
      </c>
      <c r="C1279" t="s">
        <v>10</v>
      </c>
      <c r="D1279">
        <v>0.8600000000000001</v>
      </c>
      <c r="E1279">
        <v>0.78999999999999992</v>
      </c>
    </row>
    <row r="1280" spans="1:5" ht="15" thickBot="1" x14ac:dyDescent="0.35">
      <c r="A1280" t="s">
        <v>134</v>
      </c>
      <c r="B1280" s="3" t="s">
        <v>157</v>
      </c>
      <c r="C1280" t="s">
        <v>9</v>
      </c>
      <c r="D1280">
        <v>11.69</v>
      </c>
      <c r="E1280">
        <v>18.670000000000002</v>
      </c>
    </row>
    <row r="1281" spans="1:5" ht="15" thickBot="1" x14ac:dyDescent="0.35">
      <c r="A1281" t="s">
        <v>134</v>
      </c>
      <c r="B1281" s="3" t="s">
        <v>157</v>
      </c>
      <c r="C1281" t="s">
        <v>8</v>
      </c>
      <c r="D1281">
        <v>1.58</v>
      </c>
      <c r="E1281">
        <v>55.33</v>
      </c>
    </row>
    <row r="1282" spans="1:5" ht="15" thickBot="1" x14ac:dyDescent="0.35">
      <c r="A1282" t="s">
        <v>134</v>
      </c>
      <c r="B1282" s="3" t="s">
        <v>157</v>
      </c>
      <c r="C1282" t="s">
        <v>11</v>
      </c>
      <c r="D1282">
        <v>7.96</v>
      </c>
      <c r="E1282">
        <v>11.34</v>
      </c>
    </row>
    <row r="1283" spans="1:5" ht="15" thickBot="1" x14ac:dyDescent="0.35">
      <c r="A1283" t="s">
        <v>134</v>
      </c>
      <c r="B1283" s="3" t="s">
        <v>157</v>
      </c>
      <c r="C1283" t="s">
        <v>15</v>
      </c>
      <c r="D1283">
        <v>3.59</v>
      </c>
      <c r="E1283">
        <v>6.35</v>
      </c>
    </row>
    <row r="1284" spans="1:5" ht="15" thickBot="1" x14ac:dyDescent="0.35">
      <c r="A1284" t="s">
        <v>134</v>
      </c>
      <c r="B1284" s="3" t="s">
        <v>157</v>
      </c>
      <c r="C1284" t="s">
        <v>5</v>
      </c>
      <c r="D1284">
        <v>1.57</v>
      </c>
      <c r="E1284">
        <v>5.56</v>
      </c>
    </row>
    <row r="1285" spans="1:5" ht="15" thickBot="1" x14ac:dyDescent="0.35">
      <c r="A1285" t="s">
        <v>134</v>
      </c>
      <c r="B1285" s="3" t="s">
        <v>157</v>
      </c>
      <c r="C1285" t="s">
        <v>6</v>
      </c>
      <c r="D1285">
        <v>6.63</v>
      </c>
      <c r="E1285">
        <v>7.1199999999999992</v>
      </c>
    </row>
    <row r="1286" spans="1:5" ht="15" thickBot="1" x14ac:dyDescent="0.35">
      <c r="A1286" t="s">
        <v>134</v>
      </c>
      <c r="B1286" s="3" t="s">
        <v>157</v>
      </c>
      <c r="C1286" t="s">
        <v>13</v>
      </c>
      <c r="D1286">
        <v>25.99</v>
      </c>
      <c r="E1286">
        <v>33.260000000000005</v>
      </c>
    </row>
    <row r="1287" spans="1:5" ht="15" thickBot="1" x14ac:dyDescent="0.35">
      <c r="A1287" t="s">
        <v>134</v>
      </c>
      <c r="B1287" s="3" t="s">
        <v>157</v>
      </c>
      <c r="C1287" t="s">
        <v>14</v>
      </c>
      <c r="D1287">
        <v>0.01</v>
      </c>
      <c r="E1287">
        <v>0</v>
      </c>
    </row>
    <row r="1288" spans="1:5" ht="15" thickBot="1" x14ac:dyDescent="0.35">
      <c r="A1288" t="s">
        <v>134</v>
      </c>
      <c r="B1288" s="3" t="s">
        <v>157</v>
      </c>
      <c r="C1288" t="s">
        <v>12</v>
      </c>
      <c r="D1288">
        <v>12.91</v>
      </c>
      <c r="E1288">
        <v>2.46</v>
      </c>
    </row>
    <row r="1289" spans="1:5" ht="15" thickBot="1" x14ac:dyDescent="0.35">
      <c r="A1289" t="s">
        <v>89</v>
      </c>
      <c r="B1289" s="3" t="s">
        <v>161</v>
      </c>
      <c r="C1289" t="s">
        <v>7</v>
      </c>
      <c r="D1289">
        <v>6.13</v>
      </c>
      <c r="E1289">
        <v>189.16</v>
      </c>
    </row>
    <row r="1290" spans="1:5" ht="15" thickBot="1" x14ac:dyDescent="0.35">
      <c r="A1290" t="s">
        <v>89</v>
      </c>
      <c r="B1290" s="3" t="s">
        <v>161</v>
      </c>
      <c r="C1290" t="s">
        <v>10</v>
      </c>
      <c r="D1290">
        <v>4.2</v>
      </c>
      <c r="E1290">
        <v>3.86</v>
      </c>
    </row>
    <row r="1291" spans="1:5" ht="15" thickBot="1" x14ac:dyDescent="0.35">
      <c r="A1291" t="s">
        <v>89</v>
      </c>
      <c r="B1291" s="3" t="s">
        <v>161</v>
      </c>
      <c r="C1291" t="s">
        <v>9</v>
      </c>
      <c r="D1291">
        <v>20.54</v>
      </c>
      <c r="E1291">
        <v>32.799999999999997</v>
      </c>
    </row>
    <row r="1292" spans="1:5" ht="15" thickBot="1" x14ac:dyDescent="0.35">
      <c r="A1292" t="s">
        <v>89</v>
      </c>
      <c r="B1292" s="3" t="s">
        <v>161</v>
      </c>
      <c r="C1292" t="s">
        <v>8</v>
      </c>
      <c r="D1292">
        <v>2.79</v>
      </c>
      <c r="E1292">
        <v>97.710000000000008</v>
      </c>
    </row>
    <row r="1293" spans="1:5" ht="15" thickBot="1" x14ac:dyDescent="0.35">
      <c r="A1293" t="s">
        <v>89</v>
      </c>
      <c r="B1293" s="3" t="s">
        <v>161</v>
      </c>
      <c r="C1293" t="s">
        <v>11</v>
      </c>
      <c r="D1293">
        <v>103.8</v>
      </c>
      <c r="E1293">
        <v>147.85000000000002</v>
      </c>
    </row>
    <row r="1294" spans="1:5" ht="15" thickBot="1" x14ac:dyDescent="0.35">
      <c r="A1294" t="s">
        <v>89</v>
      </c>
      <c r="B1294" s="3" t="s">
        <v>161</v>
      </c>
      <c r="C1294" t="s">
        <v>15</v>
      </c>
      <c r="D1294">
        <v>3.7800000000000002</v>
      </c>
      <c r="E1294">
        <v>6.6899999999999995</v>
      </c>
    </row>
    <row r="1295" spans="1:5" ht="15" thickBot="1" x14ac:dyDescent="0.35">
      <c r="A1295" t="s">
        <v>89</v>
      </c>
      <c r="B1295" s="3" t="s">
        <v>161</v>
      </c>
      <c r="C1295" t="s">
        <v>5</v>
      </c>
      <c r="D1295">
        <v>8.92</v>
      </c>
      <c r="E1295">
        <v>31.57</v>
      </c>
    </row>
    <row r="1296" spans="1:5" ht="15" thickBot="1" x14ac:dyDescent="0.35">
      <c r="A1296" t="s">
        <v>89</v>
      </c>
      <c r="B1296" s="3" t="s">
        <v>161</v>
      </c>
      <c r="C1296" t="s">
        <v>6</v>
      </c>
      <c r="D1296">
        <v>58.27</v>
      </c>
      <c r="E1296">
        <v>62.59</v>
      </c>
    </row>
    <row r="1297" spans="1:5" ht="15" thickBot="1" x14ac:dyDescent="0.35">
      <c r="A1297" t="s">
        <v>89</v>
      </c>
      <c r="B1297" s="3" t="s">
        <v>161</v>
      </c>
      <c r="C1297" t="s">
        <v>13</v>
      </c>
      <c r="D1297">
        <v>16.38</v>
      </c>
      <c r="E1297">
        <v>20.959999999999997</v>
      </c>
    </row>
    <row r="1298" spans="1:5" ht="15" thickBot="1" x14ac:dyDescent="0.35">
      <c r="A1298" t="s">
        <v>89</v>
      </c>
      <c r="B1298" s="3" t="s">
        <v>161</v>
      </c>
      <c r="C1298" t="s">
        <v>14</v>
      </c>
      <c r="D1298">
        <v>0.04</v>
      </c>
      <c r="E1298">
        <v>0.02</v>
      </c>
    </row>
    <row r="1299" spans="1:5" ht="15" thickBot="1" x14ac:dyDescent="0.35">
      <c r="A1299" t="s">
        <v>89</v>
      </c>
      <c r="B1299" s="3" t="s">
        <v>161</v>
      </c>
      <c r="C1299" t="s">
        <v>12</v>
      </c>
      <c r="D1299">
        <v>90.169999999999987</v>
      </c>
      <c r="E1299">
        <v>17.2</v>
      </c>
    </row>
    <row r="1300" spans="1:5" ht="15" thickBot="1" x14ac:dyDescent="0.35">
      <c r="A1300" t="s">
        <v>90</v>
      </c>
      <c r="B1300" s="3" t="s">
        <v>157</v>
      </c>
      <c r="C1300" t="s">
        <v>7</v>
      </c>
      <c r="D1300">
        <v>5.53</v>
      </c>
      <c r="E1300">
        <v>170.64</v>
      </c>
    </row>
    <row r="1301" spans="1:5" ht="15" thickBot="1" x14ac:dyDescent="0.35">
      <c r="A1301" t="s">
        <v>90</v>
      </c>
      <c r="B1301" s="3" t="s">
        <v>157</v>
      </c>
      <c r="C1301" t="s">
        <v>10</v>
      </c>
      <c r="D1301">
        <v>7.67</v>
      </c>
      <c r="E1301">
        <v>7.05</v>
      </c>
    </row>
    <row r="1302" spans="1:5" ht="15" thickBot="1" x14ac:dyDescent="0.35">
      <c r="A1302" t="s">
        <v>90</v>
      </c>
      <c r="B1302" s="3" t="s">
        <v>157</v>
      </c>
      <c r="C1302" t="s">
        <v>9</v>
      </c>
      <c r="D1302">
        <v>12.629999999999999</v>
      </c>
      <c r="E1302">
        <v>20.170000000000002</v>
      </c>
    </row>
    <row r="1303" spans="1:5" ht="15" thickBot="1" x14ac:dyDescent="0.35">
      <c r="A1303" t="s">
        <v>90</v>
      </c>
      <c r="B1303" s="3" t="s">
        <v>157</v>
      </c>
      <c r="C1303" t="s">
        <v>8</v>
      </c>
      <c r="D1303">
        <v>5.34</v>
      </c>
      <c r="E1303">
        <v>187.01</v>
      </c>
    </row>
    <row r="1304" spans="1:5" ht="15" thickBot="1" x14ac:dyDescent="0.35">
      <c r="A1304" t="s">
        <v>90</v>
      </c>
      <c r="B1304" s="3" t="s">
        <v>157</v>
      </c>
      <c r="C1304" t="s">
        <v>11</v>
      </c>
      <c r="D1304">
        <v>114.47</v>
      </c>
      <c r="E1304">
        <v>163.05000000000001</v>
      </c>
    </row>
    <row r="1305" spans="1:5" ht="15" thickBot="1" x14ac:dyDescent="0.35">
      <c r="A1305" t="s">
        <v>90</v>
      </c>
      <c r="B1305" s="3" t="s">
        <v>157</v>
      </c>
      <c r="C1305" t="s">
        <v>15</v>
      </c>
      <c r="D1305">
        <v>6.34</v>
      </c>
      <c r="E1305">
        <v>11.219999999999999</v>
      </c>
    </row>
    <row r="1306" spans="1:5" ht="15" thickBot="1" x14ac:dyDescent="0.35">
      <c r="A1306" t="s">
        <v>90</v>
      </c>
      <c r="B1306" s="3" t="s">
        <v>157</v>
      </c>
      <c r="C1306" t="s">
        <v>5</v>
      </c>
      <c r="D1306">
        <v>0</v>
      </c>
      <c r="E1306">
        <v>0</v>
      </c>
    </row>
    <row r="1307" spans="1:5" ht="15" thickBot="1" x14ac:dyDescent="0.35">
      <c r="A1307" t="s">
        <v>90</v>
      </c>
      <c r="B1307" s="3" t="s">
        <v>157</v>
      </c>
      <c r="C1307" t="s">
        <v>6</v>
      </c>
      <c r="D1307">
        <v>18.5</v>
      </c>
      <c r="E1307">
        <v>19.87</v>
      </c>
    </row>
    <row r="1308" spans="1:5" ht="15" thickBot="1" x14ac:dyDescent="0.35">
      <c r="A1308" t="s">
        <v>90</v>
      </c>
      <c r="B1308" s="3" t="s">
        <v>157</v>
      </c>
      <c r="C1308" t="s">
        <v>13</v>
      </c>
      <c r="D1308">
        <v>1.07</v>
      </c>
      <c r="E1308">
        <v>1.37</v>
      </c>
    </row>
    <row r="1309" spans="1:5" ht="15" thickBot="1" x14ac:dyDescent="0.35">
      <c r="A1309" t="s">
        <v>90</v>
      </c>
      <c r="B1309" s="3" t="s">
        <v>157</v>
      </c>
      <c r="C1309" t="s">
        <v>14</v>
      </c>
      <c r="D1309">
        <v>1.8800000000000001</v>
      </c>
      <c r="E1309">
        <v>0.85000000000000009</v>
      </c>
    </row>
    <row r="1310" spans="1:5" ht="15" thickBot="1" x14ac:dyDescent="0.35">
      <c r="A1310" t="s">
        <v>90</v>
      </c>
      <c r="B1310" s="3" t="s">
        <v>157</v>
      </c>
      <c r="C1310" t="s">
        <v>12</v>
      </c>
      <c r="D1310">
        <v>197.5</v>
      </c>
      <c r="E1310">
        <v>37.660000000000004</v>
      </c>
    </row>
    <row r="1311" spans="1:5" ht="15" thickBot="1" x14ac:dyDescent="0.35">
      <c r="A1311" t="s">
        <v>62</v>
      </c>
      <c r="B1311" s="3" t="s">
        <v>159</v>
      </c>
      <c r="C1311" t="s">
        <v>7</v>
      </c>
      <c r="D1311">
        <v>11.639999999999999</v>
      </c>
      <c r="E1311">
        <v>359.19</v>
      </c>
    </row>
    <row r="1312" spans="1:5" ht="15" thickBot="1" x14ac:dyDescent="0.35">
      <c r="A1312" t="s">
        <v>62</v>
      </c>
      <c r="B1312" s="3" t="s">
        <v>159</v>
      </c>
      <c r="C1312" t="s">
        <v>10</v>
      </c>
      <c r="D1312">
        <v>8.1999999999999993</v>
      </c>
      <c r="E1312">
        <v>7.53</v>
      </c>
    </row>
    <row r="1313" spans="1:5" ht="15" thickBot="1" x14ac:dyDescent="0.35">
      <c r="A1313" t="s">
        <v>62</v>
      </c>
      <c r="B1313" s="3" t="s">
        <v>159</v>
      </c>
      <c r="C1313" t="s">
        <v>9</v>
      </c>
      <c r="D1313">
        <v>5.58</v>
      </c>
      <c r="E1313">
        <v>8.91</v>
      </c>
    </row>
    <row r="1314" spans="1:5" ht="15" thickBot="1" x14ac:dyDescent="0.35">
      <c r="A1314" t="s">
        <v>62</v>
      </c>
      <c r="B1314" s="3" t="s">
        <v>159</v>
      </c>
      <c r="C1314" t="s">
        <v>8</v>
      </c>
      <c r="D1314">
        <v>4.68</v>
      </c>
      <c r="E1314">
        <v>163.89000000000001</v>
      </c>
    </row>
    <row r="1315" spans="1:5" ht="15" thickBot="1" x14ac:dyDescent="0.35">
      <c r="A1315" t="s">
        <v>62</v>
      </c>
      <c r="B1315" s="3" t="s">
        <v>159</v>
      </c>
      <c r="C1315" t="s">
        <v>11</v>
      </c>
      <c r="D1315">
        <v>193.94</v>
      </c>
      <c r="E1315">
        <v>276.25</v>
      </c>
    </row>
    <row r="1316" spans="1:5" ht="15" thickBot="1" x14ac:dyDescent="0.35">
      <c r="A1316" t="s">
        <v>62</v>
      </c>
      <c r="B1316" s="3" t="s">
        <v>159</v>
      </c>
      <c r="C1316" t="s">
        <v>15</v>
      </c>
      <c r="D1316">
        <v>7.9700000000000006</v>
      </c>
      <c r="E1316">
        <v>14.11</v>
      </c>
    </row>
    <row r="1317" spans="1:5" ht="15" thickBot="1" x14ac:dyDescent="0.35">
      <c r="A1317" t="s">
        <v>62</v>
      </c>
      <c r="B1317" s="3" t="s">
        <v>159</v>
      </c>
      <c r="C1317" t="s">
        <v>5</v>
      </c>
      <c r="D1317">
        <v>0.01</v>
      </c>
      <c r="E1317">
        <v>0.04</v>
      </c>
    </row>
    <row r="1318" spans="1:5" ht="15" thickBot="1" x14ac:dyDescent="0.35">
      <c r="A1318" t="s">
        <v>62</v>
      </c>
      <c r="B1318" s="3" t="s">
        <v>159</v>
      </c>
      <c r="C1318" t="s">
        <v>6</v>
      </c>
      <c r="D1318">
        <v>18.779999999999998</v>
      </c>
      <c r="E1318">
        <v>20.170000000000002</v>
      </c>
    </row>
    <row r="1319" spans="1:5" ht="15" thickBot="1" x14ac:dyDescent="0.35">
      <c r="A1319" t="s">
        <v>62</v>
      </c>
      <c r="B1319" s="3" t="s">
        <v>159</v>
      </c>
      <c r="C1319" t="s">
        <v>13</v>
      </c>
      <c r="D1319">
        <v>10.739999999999998</v>
      </c>
      <c r="E1319">
        <v>13.739999999999998</v>
      </c>
    </row>
    <row r="1320" spans="1:5" ht="15" thickBot="1" x14ac:dyDescent="0.35">
      <c r="A1320" t="s">
        <v>62</v>
      </c>
      <c r="B1320" s="3" t="s">
        <v>159</v>
      </c>
      <c r="C1320" t="s">
        <v>14</v>
      </c>
      <c r="D1320">
        <v>1.71</v>
      </c>
      <c r="E1320">
        <v>0.77</v>
      </c>
    </row>
    <row r="1321" spans="1:5" ht="15" thickBot="1" x14ac:dyDescent="0.35">
      <c r="A1321" t="s">
        <v>62</v>
      </c>
      <c r="B1321" s="3" t="s">
        <v>159</v>
      </c>
      <c r="C1321" t="s">
        <v>12</v>
      </c>
      <c r="D1321">
        <v>169.96</v>
      </c>
      <c r="E1321">
        <v>32.409999999999997</v>
      </c>
    </row>
    <row r="1322" spans="1:5" ht="15" thickBot="1" x14ac:dyDescent="0.35">
      <c r="A1322" t="s">
        <v>114</v>
      </c>
      <c r="B1322" s="3" t="s">
        <v>157</v>
      </c>
      <c r="C1322" t="s">
        <v>7</v>
      </c>
      <c r="D1322">
        <v>5.1499999999999995</v>
      </c>
      <c r="E1322">
        <v>158.92000000000002</v>
      </c>
    </row>
    <row r="1323" spans="1:5" ht="15" thickBot="1" x14ac:dyDescent="0.35">
      <c r="A1323" t="s">
        <v>114</v>
      </c>
      <c r="B1323" s="3" t="s">
        <v>157</v>
      </c>
      <c r="C1323" t="s">
        <v>10</v>
      </c>
      <c r="D1323">
        <v>0.97</v>
      </c>
      <c r="E1323">
        <v>0.89</v>
      </c>
    </row>
    <row r="1324" spans="1:5" ht="15" thickBot="1" x14ac:dyDescent="0.35">
      <c r="A1324" t="s">
        <v>114</v>
      </c>
      <c r="B1324" s="3" t="s">
        <v>157</v>
      </c>
      <c r="C1324" t="s">
        <v>9</v>
      </c>
      <c r="D1324">
        <v>12.5</v>
      </c>
      <c r="E1324">
        <v>19.959999999999997</v>
      </c>
    </row>
    <row r="1325" spans="1:5" ht="15" thickBot="1" x14ac:dyDescent="0.35">
      <c r="A1325" t="s">
        <v>114</v>
      </c>
      <c r="B1325" s="3" t="s">
        <v>157</v>
      </c>
      <c r="C1325" t="s">
        <v>8</v>
      </c>
      <c r="D1325">
        <v>1.25</v>
      </c>
      <c r="E1325">
        <v>43.77</v>
      </c>
    </row>
    <row r="1326" spans="1:5" ht="15" thickBot="1" x14ac:dyDescent="0.35">
      <c r="A1326" t="s">
        <v>114</v>
      </c>
      <c r="B1326" s="3" t="s">
        <v>157</v>
      </c>
      <c r="C1326" t="s">
        <v>11</v>
      </c>
      <c r="D1326">
        <v>37.270000000000003</v>
      </c>
      <c r="E1326">
        <v>53.09</v>
      </c>
    </row>
    <row r="1327" spans="1:5" ht="15" thickBot="1" x14ac:dyDescent="0.35">
      <c r="A1327" t="s">
        <v>114</v>
      </c>
      <c r="B1327" s="3" t="s">
        <v>157</v>
      </c>
      <c r="C1327" t="s">
        <v>15</v>
      </c>
      <c r="D1327">
        <v>3.77</v>
      </c>
      <c r="E1327">
        <v>6.67</v>
      </c>
    </row>
    <row r="1328" spans="1:5" ht="15" thickBot="1" x14ac:dyDescent="0.35">
      <c r="A1328" t="s">
        <v>114</v>
      </c>
      <c r="B1328" s="3" t="s">
        <v>157</v>
      </c>
      <c r="C1328" t="s">
        <v>5</v>
      </c>
      <c r="D1328">
        <v>3.3699999999999997</v>
      </c>
      <c r="E1328">
        <v>11.93</v>
      </c>
    </row>
    <row r="1329" spans="1:5" ht="15" thickBot="1" x14ac:dyDescent="0.35">
      <c r="A1329" t="s">
        <v>114</v>
      </c>
      <c r="B1329" s="3" t="s">
        <v>157</v>
      </c>
      <c r="C1329" t="s">
        <v>6</v>
      </c>
      <c r="D1329">
        <v>1.51</v>
      </c>
      <c r="E1329">
        <v>1.62</v>
      </c>
    </row>
    <row r="1330" spans="1:5" ht="15" thickBot="1" x14ac:dyDescent="0.35">
      <c r="A1330" t="s">
        <v>114</v>
      </c>
      <c r="B1330" s="3" t="s">
        <v>157</v>
      </c>
      <c r="C1330" t="s">
        <v>13</v>
      </c>
      <c r="D1330">
        <v>4.6399999999999997</v>
      </c>
      <c r="E1330">
        <v>5.94</v>
      </c>
    </row>
    <row r="1331" spans="1:5" ht="15" thickBot="1" x14ac:dyDescent="0.35">
      <c r="A1331" t="s">
        <v>114</v>
      </c>
      <c r="B1331" s="3" t="s">
        <v>157</v>
      </c>
      <c r="C1331" t="s">
        <v>14</v>
      </c>
      <c r="D1331">
        <v>0.01</v>
      </c>
      <c r="E1331">
        <v>0</v>
      </c>
    </row>
    <row r="1332" spans="1:5" ht="15" thickBot="1" x14ac:dyDescent="0.35">
      <c r="A1332" t="s">
        <v>114</v>
      </c>
      <c r="B1332" s="3" t="s">
        <v>157</v>
      </c>
      <c r="C1332" t="s">
        <v>12</v>
      </c>
      <c r="D1332">
        <v>10.139999999999999</v>
      </c>
      <c r="E1332">
        <v>1.93</v>
      </c>
    </row>
    <row r="1333" spans="1:5" ht="15" thickBot="1" x14ac:dyDescent="0.35">
      <c r="A1333" t="s">
        <v>77</v>
      </c>
      <c r="B1333" s="3" t="s">
        <v>156</v>
      </c>
      <c r="C1333" t="s">
        <v>7</v>
      </c>
      <c r="D1333">
        <v>8.9600000000000009</v>
      </c>
      <c r="E1333">
        <v>276.48999999999995</v>
      </c>
    </row>
    <row r="1334" spans="1:5" ht="15" thickBot="1" x14ac:dyDescent="0.35">
      <c r="A1334" t="s">
        <v>77</v>
      </c>
      <c r="B1334" s="3" t="s">
        <v>156</v>
      </c>
      <c r="C1334" t="s">
        <v>10</v>
      </c>
      <c r="D1334">
        <v>18.010000000000002</v>
      </c>
      <c r="E1334">
        <v>16.54</v>
      </c>
    </row>
    <row r="1335" spans="1:5" ht="15" thickBot="1" x14ac:dyDescent="0.35">
      <c r="A1335" t="s">
        <v>77</v>
      </c>
      <c r="B1335" s="3" t="s">
        <v>156</v>
      </c>
      <c r="C1335" t="s">
        <v>9</v>
      </c>
      <c r="D1335">
        <v>15.229999999999999</v>
      </c>
      <c r="E1335">
        <v>24.32</v>
      </c>
    </row>
    <row r="1336" spans="1:5" ht="15" thickBot="1" x14ac:dyDescent="0.35">
      <c r="A1336" t="s">
        <v>77</v>
      </c>
      <c r="B1336" s="3" t="s">
        <v>156</v>
      </c>
      <c r="C1336" t="s">
        <v>8</v>
      </c>
      <c r="D1336">
        <v>0.41000000000000003</v>
      </c>
      <c r="E1336">
        <v>14.360000000000001</v>
      </c>
    </row>
    <row r="1337" spans="1:5" ht="15" thickBot="1" x14ac:dyDescent="0.35">
      <c r="A1337" t="s">
        <v>77</v>
      </c>
      <c r="B1337" s="3" t="s">
        <v>156</v>
      </c>
      <c r="C1337" t="s">
        <v>11</v>
      </c>
      <c r="D1337">
        <v>145.03</v>
      </c>
      <c r="E1337">
        <v>206.58</v>
      </c>
    </row>
    <row r="1338" spans="1:5" ht="15" thickBot="1" x14ac:dyDescent="0.35">
      <c r="A1338" t="s">
        <v>77</v>
      </c>
      <c r="B1338" s="3" t="s">
        <v>156</v>
      </c>
      <c r="C1338" t="s">
        <v>15</v>
      </c>
      <c r="D1338">
        <v>2.68</v>
      </c>
      <c r="E1338">
        <v>4.74</v>
      </c>
    </row>
    <row r="1339" spans="1:5" ht="15" thickBot="1" x14ac:dyDescent="0.35">
      <c r="A1339" t="s">
        <v>77</v>
      </c>
      <c r="B1339" s="3" t="s">
        <v>156</v>
      </c>
      <c r="C1339" t="s">
        <v>5</v>
      </c>
      <c r="D1339">
        <v>20.56</v>
      </c>
      <c r="E1339">
        <v>72.77</v>
      </c>
    </row>
    <row r="1340" spans="1:5" ht="15" thickBot="1" x14ac:dyDescent="0.35">
      <c r="A1340" t="s">
        <v>77</v>
      </c>
      <c r="B1340" s="3" t="s">
        <v>156</v>
      </c>
      <c r="C1340" t="s">
        <v>6</v>
      </c>
      <c r="D1340">
        <v>24.23</v>
      </c>
      <c r="E1340">
        <v>26.03</v>
      </c>
    </row>
    <row r="1341" spans="1:5" ht="15" thickBot="1" x14ac:dyDescent="0.35">
      <c r="A1341" t="s">
        <v>77</v>
      </c>
      <c r="B1341" s="3" t="s">
        <v>156</v>
      </c>
      <c r="C1341" t="s">
        <v>13</v>
      </c>
      <c r="D1341">
        <v>3</v>
      </c>
      <c r="E1341">
        <v>3.84</v>
      </c>
    </row>
    <row r="1342" spans="1:5" ht="15" thickBot="1" x14ac:dyDescent="0.35">
      <c r="A1342" t="s">
        <v>77</v>
      </c>
      <c r="B1342" s="3" t="s">
        <v>156</v>
      </c>
      <c r="C1342" t="s">
        <v>14</v>
      </c>
      <c r="D1342">
        <v>0.02</v>
      </c>
      <c r="E1342">
        <v>0.01</v>
      </c>
    </row>
    <row r="1343" spans="1:5" ht="15" thickBot="1" x14ac:dyDescent="0.35">
      <c r="A1343" t="s">
        <v>77</v>
      </c>
      <c r="B1343" s="3" t="s">
        <v>156</v>
      </c>
      <c r="C1343" t="s">
        <v>12</v>
      </c>
      <c r="D1343">
        <v>105.14999999999999</v>
      </c>
      <c r="E1343">
        <v>20.05</v>
      </c>
    </row>
    <row r="1344" spans="1:5" ht="15" thickBot="1" x14ac:dyDescent="0.35">
      <c r="A1344" t="s">
        <v>75</v>
      </c>
      <c r="B1344" s="3" t="s">
        <v>159</v>
      </c>
      <c r="C1344" t="s">
        <v>7</v>
      </c>
      <c r="D1344">
        <v>5.64</v>
      </c>
      <c r="E1344">
        <v>174.04</v>
      </c>
    </row>
    <row r="1345" spans="1:5" ht="15" thickBot="1" x14ac:dyDescent="0.35">
      <c r="A1345" t="s">
        <v>75</v>
      </c>
      <c r="B1345" s="3" t="s">
        <v>159</v>
      </c>
      <c r="C1345" t="s">
        <v>10</v>
      </c>
      <c r="D1345">
        <v>8.2299999999999986</v>
      </c>
      <c r="E1345">
        <v>7.56</v>
      </c>
    </row>
    <row r="1346" spans="1:5" ht="15" thickBot="1" x14ac:dyDescent="0.35">
      <c r="A1346" t="s">
        <v>75</v>
      </c>
      <c r="B1346" s="3" t="s">
        <v>159</v>
      </c>
      <c r="C1346" t="s">
        <v>9</v>
      </c>
      <c r="D1346">
        <v>20.41</v>
      </c>
      <c r="E1346">
        <v>32.590000000000003</v>
      </c>
    </row>
    <row r="1347" spans="1:5" ht="15" thickBot="1" x14ac:dyDescent="0.35">
      <c r="A1347" t="s">
        <v>75</v>
      </c>
      <c r="B1347" s="3" t="s">
        <v>159</v>
      </c>
      <c r="C1347" t="s">
        <v>8</v>
      </c>
      <c r="D1347">
        <v>9.08</v>
      </c>
      <c r="E1347">
        <v>317.97999999999996</v>
      </c>
    </row>
    <row r="1348" spans="1:5" ht="15" thickBot="1" x14ac:dyDescent="0.35">
      <c r="A1348" t="s">
        <v>75</v>
      </c>
      <c r="B1348" s="3" t="s">
        <v>159</v>
      </c>
      <c r="C1348" t="s">
        <v>11</v>
      </c>
      <c r="D1348">
        <v>132.66</v>
      </c>
      <c r="E1348">
        <v>188.96</v>
      </c>
    </row>
    <row r="1349" spans="1:5" ht="15" thickBot="1" x14ac:dyDescent="0.35">
      <c r="A1349" t="s">
        <v>75</v>
      </c>
      <c r="B1349" s="3" t="s">
        <v>159</v>
      </c>
      <c r="C1349" t="s">
        <v>15</v>
      </c>
      <c r="D1349">
        <v>23.03</v>
      </c>
      <c r="E1349">
        <v>40.760000000000005</v>
      </c>
    </row>
    <row r="1350" spans="1:5" ht="15" thickBot="1" x14ac:dyDescent="0.35">
      <c r="A1350" t="s">
        <v>75</v>
      </c>
      <c r="B1350" s="3" t="s">
        <v>159</v>
      </c>
      <c r="C1350" t="s">
        <v>5</v>
      </c>
      <c r="D1350">
        <v>0</v>
      </c>
      <c r="E1350">
        <v>0</v>
      </c>
    </row>
    <row r="1351" spans="1:5" ht="15" thickBot="1" x14ac:dyDescent="0.35">
      <c r="A1351" t="s">
        <v>75</v>
      </c>
      <c r="B1351" s="3" t="s">
        <v>159</v>
      </c>
      <c r="C1351" t="s">
        <v>6</v>
      </c>
      <c r="D1351">
        <v>41.04</v>
      </c>
      <c r="E1351">
        <v>44.09</v>
      </c>
    </row>
    <row r="1352" spans="1:5" ht="15" thickBot="1" x14ac:dyDescent="0.35">
      <c r="A1352" t="s">
        <v>75</v>
      </c>
      <c r="B1352" s="3" t="s">
        <v>159</v>
      </c>
      <c r="C1352" t="s">
        <v>13</v>
      </c>
      <c r="D1352">
        <v>56.25</v>
      </c>
      <c r="E1352">
        <v>71.98</v>
      </c>
    </row>
    <row r="1353" spans="1:5" ht="15" thickBot="1" x14ac:dyDescent="0.35">
      <c r="A1353" t="s">
        <v>75</v>
      </c>
      <c r="B1353" s="3" t="s">
        <v>159</v>
      </c>
      <c r="C1353" t="s">
        <v>14</v>
      </c>
      <c r="D1353">
        <v>0.08</v>
      </c>
      <c r="E1353">
        <v>0.04</v>
      </c>
    </row>
    <row r="1354" spans="1:5" ht="15" thickBot="1" x14ac:dyDescent="0.35">
      <c r="A1354" t="s">
        <v>75</v>
      </c>
      <c r="B1354" s="3" t="s">
        <v>159</v>
      </c>
      <c r="C1354" t="s">
        <v>12</v>
      </c>
      <c r="D1354">
        <v>101.29</v>
      </c>
      <c r="E1354">
        <v>19.32</v>
      </c>
    </row>
    <row r="1355" spans="1:5" ht="15" thickBot="1" x14ac:dyDescent="0.35">
      <c r="A1355" t="s">
        <v>40</v>
      </c>
      <c r="B1355" s="3" t="s">
        <v>156</v>
      </c>
      <c r="C1355" t="s">
        <v>7</v>
      </c>
      <c r="D1355">
        <v>18.12</v>
      </c>
      <c r="E1355">
        <v>559.15</v>
      </c>
    </row>
    <row r="1356" spans="1:5" ht="15" thickBot="1" x14ac:dyDescent="0.35">
      <c r="A1356" t="s">
        <v>40</v>
      </c>
      <c r="B1356" s="3" t="s">
        <v>156</v>
      </c>
      <c r="C1356" t="s">
        <v>10</v>
      </c>
      <c r="D1356">
        <v>11.08</v>
      </c>
      <c r="E1356">
        <v>10.18</v>
      </c>
    </row>
    <row r="1357" spans="1:5" ht="15" thickBot="1" x14ac:dyDescent="0.35">
      <c r="A1357" t="s">
        <v>40</v>
      </c>
      <c r="B1357" s="3" t="s">
        <v>156</v>
      </c>
      <c r="C1357" t="s">
        <v>9</v>
      </c>
      <c r="D1357">
        <v>15.49</v>
      </c>
      <c r="E1357">
        <v>24.73</v>
      </c>
    </row>
    <row r="1358" spans="1:5" ht="15" thickBot="1" x14ac:dyDescent="0.35">
      <c r="A1358" t="s">
        <v>40</v>
      </c>
      <c r="B1358" s="3" t="s">
        <v>156</v>
      </c>
      <c r="C1358" t="s">
        <v>8</v>
      </c>
      <c r="D1358">
        <v>4.49</v>
      </c>
      <c r="E1358">
        <v>157.23999999999998</v>
      </c>
    </row>
    <row r="1359" spans="1:5" ht="15" thickBot="1" x14ac:dyDescent="0.35">
      <c r="A1359" t="s">
        <v>40</v>
      </c>
      <c r="B1359" s="3" t="s">
        <v>156</v>
      </c>
      <c r="C1359" t="s">
        <v>11</v>
      </c>
      <c r="D1359">
        <v>232.2</v>
      </c>
      <c r="E1359">
        <v>330.75</v>
      </c>
    </row>
    <row r="1360" spans="1:5" ht="15" thickBot="1" x14ac:dyDescent="0.35">
      <c r="A1360" t="s">
        <v>40</v>
      </c>
      <c r="B1360" s="3" t="s">
        <v>156</v>
      </c>
      <c r="C1360" t="s">
        <v>15</v>
      </c>
      <c r="D1360">
        <v>4.18</v>
      </c>
      <c r="E1360">
        <v>7.4</v>
      </c>
    </row>
    <row r="1361" spans="1:5" ht="15" thickBot="1" x14ac:dyDescent="0.35">
      <c r="A1361" t="s">
        <v>40</v>
      </c>
      <c r="B1361" s="3" t="s">
        <v>156</v>
      </c>
      <c r="C1361" t="s">
        <v>5</v>
      </c>
      <c r="D1361">
        <v>25.79</v>
      </c>
      <c r="E1361">
        <v>91.28</v>
      </c>
    </row>
    <row r="1362" spans="1:5" ht="15" thickBot="1" x14ac:dyDescent="0.35">
      <c r="A1362" t="s">
        <v>40</v>
      </c>
      <c r="B1362" s="3" t="s">
        <v>156</v>
      </c>
      <c r="C1362" t="s">
        <v>6</v>
      </c>
      <c r="D1362">
        <v>31.55</v>
      </c>
      <c r="E1362">
        <v>33.89</v>
      </c>
    </row>
    <row r="1363" spans="1:5" ht="15" thickBot="1" x14ac:dyDescent="0.35">
      <c r="A1363" t="s">
        <v>40</v>
      </c>
      <c r="B1363" s="3" t="s">
        <v>156</v>
      </c>
      <c r="C1363" t="s">
        <v>13</v>
      </c>
      <c r="D1363">
        <v>6.39</v>
      </c>
      <c r="E1363">
        <v>8.18</v>
      </c>
    </row>
    <row r="1364" spans="1:5" ht="15" thickBot="1" x14ac:dyDescent="0.35">
      <c r="A1364" t="s">
        <v>40</v>
      </c>
      <c r="B1364" s="3" t="s">
        <v>156</v>
      </c>
      <c r="C1364" t="s">
        <v>14</v>
      </c>
      <c r="D1364">
        <v>0.05</v>
      </c>
      <c r="E1364">
        <v>0.02</v>
      </c>
    </row>
    <row r="1365" spans="1:5" ht="15" thickBot="1" x14ac:dyDescent="0.35">
      <c r="A1365" t="s">
        <v>40</v>
      </c>
      <c r="B1365" s="3" t="s">
        <v>156</v>
      </c>
      <c r="C1365" t="s">
        <v>12</v>
      </c>
      <c r="D1365">
        <v>98.63</v>
      </c>
      <c r="E1365">
        <v>18.810000000000002</v>
      </c>
    </row>
    <row r="1366" spans="1:5" ht="15" thickBot="1" x14ac:dyDescent="0.35">
      <c r="A1366" t="s">
        <v>21</v>
      </c>
      <c r="B1366" s="3" t="s">
        <v>158</v>
      </c>
      <c r="C1366" t="s">
        <v>7</v>
      </c>
      <c r="D1366">
        <v>29.1</v>
      </c>
      <c r="E1366">
        <v>897.95999999999992</v>
      </c>
    </row>
    <row r="1367" spans="1:5" ht="15" thickBot="1" x14ac:dyDescent="0.35">
      <c r="A1367" t="s">
        <v>21</v>
      </c>
      <c r="B1367" s="3" t="s">
        <v>158</v>
      </c>
      <c r="C1367" t="s">
        <v>10</v>
      </c>
      <c r="D1367">
        <v>13.139999999999999</v>
      </c>
      <c r="E1367">
        <v>12.07</v>
      </c>
    </row>
    <row r="1368" spans="1:5" ht="15" thickBot="1" x14ac:dyDescent="0.35">
      <c r="A1368" t="s">
        <v>21</v>
      </c>
      <c r="B1368" s="3" t="s">
        <v>158</v>
      </c>
      <c r="C1368" t="s">
        <v>9</v>
      </c>
      <c r="D1368">
        <v>6.53</v>
      </c>
      <c r="E1368">
        <v>10.43</v>
      </c>
    </row>
    <row r="1369" spans="1:5" ht="15" thickBot="1" x14ac:dyDescent="0.35">
      <c r="A1369" t="s">
        <v>21</v>
      </c>
      <c r="B1369" s="3" t="s">
        <v>158</v>
      </c>
      <c r="C1369" t="s">
        <v>8</v>
      </c>
      <c r="D1369">
        <v>8.2299999999999986</v>
      </c>
      <c r="E1369">
        <v>288.20999999999998</v>
      </c>
    </row>
    <row r="1370" spans="1:5" ht="15" thickBot="1" x14ac:dyDescent="0.35">
      <c r="A1370" t="s">
        <v>21</v>
      </c>
      <c r="B1370" s="3" t="s">
        <v>158</v>
      </c>
      <c r="C1370" t="s">
        <v>11</v>
      </c>
      <c r="D1370">
        <v>210.54</v>
      </c>
      <c r="E1370">
        <v>299.89</v>
      </c>
    </row>
    <row r="1371" spans="1:5" ht="15" thickBot="1" x14ac:dyDescent="0.35">
      <c r="A1371" t="s">
        <v>21</v>
      </c>
      <c r="B1371" s="3" t="s">
        <v>158</v>
      </c>
      <c r="C1371" t="s">
        <v>15</v>
      </c>
      <c r="D1371">
        <v>0.95000000000000007</v>
      </c>
      <c r="E1371">
        <v>1.6800000000000002</v>
      </c>
    </row>
    <row r="1372" spans="1:5" ht="15" thickBot="1" x14ac:dyDescent="0.35">
      <c r="A1372" t="s">
        <v>21</v>
      </c>
      <c r="B1372" s="3" t="s">
        <v>158</v>
      </c>
      <c r="C1372" t="s">
        <v>5</v>
      </c>
      <c r="D1372">
        <v>16.84</v>
      </c>
      <c r="E1372">
        <v>59.61</v>
      </c>
    </row>
    <row r="1373" spans="1:5" ht="15" thickBot="1" x14ac:dyDescent="0.35">
      <c r="A1373" t="s">
        <v>21</v>
      </c>
      <c r="B1373" s="3" t="s">
        <v>158</v>
      </c>
      <c r="C1373" t="s">
        <v>6</v>
      </c>
      <c r="D1373">
        <v>27.45</v>
      </c>
      <c r="E1373">
        <v>29.49</v>
      </c>
    </row>
    <row r="1374" spans="1:5" ht="15" thickBot="1" x14ac:dyDescent="0.35">
      <c r="A1374" t="s">
        <v>21</v>
      </c>
      <c r="B1374" s="3" t="s">
        <v>158</v>
      </c>
      <c r="C1374" t="s">
        <v>13</v>
      </c>
      <c r="D1374">
        <v>11.5</v>
      </c>
      <c r="E1374">
        <v>14.719999999999999</v>
      </c>
    </row>
    <row r="1375" spans="1:5" ht="15" thickBot="1" x14ac:dyDescent="0.35">
      <c r="A1375" t="s">
        <v>21</v>
      </c>
      <c r="B1375" s="3" t="s">
        <v>158</v>
      </c>
      <c r="C1375" t="s">
        <v>14</v>
      </c>
      <c r="D1375">
        <v>0.01</v>
      </c>
      <c r="E1375">
        <v>0</v>
      </c>
    </row>
    <row r="1376" spans="1:5" ht="15" thickBot="1" x14ac:dyDescent="0.35">
      <c r="A1376" t="s">
        <v>21</v>
      </c>
      <c r="B1376" s="3" t="s">
        <v>158</v>
      </c>
      <c r="C1376" t="s">
        <v>12</v>
      </c>
      <c r="D1376">
        <v>109.31</v>
      </c>
      <c r="E1376">
        <v>20.85</v>
      </c>
    </row>
    <row r="1377" spans="1:5" ht="15" thickBot="1" x14ac:dyDescent="0.35">
      <c r="A1377" t="s">
        <v>20</v>
      </c>
      <c r="B1377" s="3" t="s">
        <v>161</v>
      </c>
      <c r="C1377" t="s">
        <v>7</v>
      </c>
      <c r="D1377">
        <v>36.24</v>
      </c>
      <c r="E1377">
        <v>1118.29</v>
      </c>
    </row>
    <row r="1378" spans="1:5" ht="15" thickBot="1" x14ac:dyDescent="0.35">
      <c r="A1378" t="s">
        <v>20</v>
      </c>
      <c r="B1378" s="3" t="s">
        <v>161</v>
      </c>
      <c r="C1378" t="s">
        <v>10</v>
      </c>
      <c r="D1378">
        <v>14.58</v>
      </c>
      <c r="E1378">
        <v>13.39</v>
      </c>
    </row>
    <row r="1379" spans="1:5" ht="15" thickBot="1" x14ac:dyDescent="0.35">
      <c r="A1379" t="s">
        <v>20</v>
      </c>
      <c r="B1379" s="3" t="s">
        <v>161</v>
      </c>
      <c r="C1379" t="s">
        <v>9</v>
      </c>
      <c r="D1379">
        <v>12.350000000000001</v>
      </c>
      <c r="E1379">
        <v>19.72</v>
      </c>
    </row>
    <row r="1380" spans="1:5" ht="15" thickBot="1" x14ac:dyDescent="0.35">
      <c r="A1380" t="s">
        <v>20</v>
      </c>
      <c r="B1380" s="3" t="s">
        <v>161</v>
      </c>
      <c r="C1380" t="s">
        <v>8</v>
      </c>
      <c r="D1380">
        <v>0.43000000000000005</v>
      </c>
      <c r="E1380">
        <v>15.06</v>
      </c>
    </row>
    <row r="1381" spans="1:5" ht="15" thickBot="1" x14ac:dyDescent="0.35">
      <c r="A1381" t="s">
        <v>20</v>
      </c>
      <c r="B1381" s="3" t="s">
        <v>161</v>
      </c>
      <c r="C1381" t="s">
        <v>11</v>
      </c>
      <c r="D1381">
        <v>254.69</v>
      </c>
      <c r="E1381">
        <v>362.78</v>
      </c>
    </row>
    <row r="1382" spans="1:5" ht="15" thickBot="1" x14ac:dyDescent="0.35">
      <c r="A1382" t="s">
        <v>20</v>
      </c>
      <c r="B1382" s="3" t="s">
        <v>161</v>
      </c>
      <c r="C1382" t="s">
        <v>15</v>
      </c>
      <c r="D1382">
        <v>7.8599999999999994</v>
      </c>
      <c r="E1382">
        <v>13.91</v>
      </c>
    </row>
    <row r="1383" spans="1:5" ht="15" thickBot="1" x14ac:dyDescent="0.35">
      <c r="A1383" t="s">
        <v>20</v>
      </c>
      <c r="B1383" s="3" t="s">
        <v>161</v>
      </c>
      <c r="C1383" t="s">
        <v>5</v>
      </c>
      <c r="D1383">
        <v>27.64</v>
      </c>
      <c r="E1383">
        <v>97.83</v>
      </c>
    </row>
    <row r="1384" spans="1:5" ht="15" thickBot="1" x14ac:dyDescent="0.35">
      <c r="A1384" t="s">
        <v>20</v>
      </c>
      <c r="B1384" s="3" t="s">
        <v>161</v>
      </c>
      <c r="C1384" t="s">
        <v>6</v>
      </c>
      <c r="D1384">
        <v>50.01</v>
      </c>
      <c r="E1384">
        <v>53.720000000000006</v>
      </c>
    </row>
    <row r="1385" spans="1:5" ht="15" thickBot="1" x14ac:dyDescent="0.35">
      <c r="A1385" t="s">
        <v>20</v>
      </c>
      <c r="B1385" s="3" t="s">
        <v>161</v>
      </c>
      <c r="C1385" t="s">
        <v>13</v>
      </c>
      <c r="D1385">
        <v>6.88</v>
      </c>
      <c r="E1385">
        <v>8.8000000000000007</v>
      </c>
    </row>
    <row r="1386" spans="1:5" ht="15" thickBot="1" x14ac:dyDescent="0.35">
      <c r="A1386" t="s">
        <v>20</v>
      </c>
      <c r="B1386" s="3" t="s">
        <v>161</v>
      </c>
      <c r="C1386" t="s">
        <v>14</v>
      </c>
      <c r="D1386">
        <v>0.04</v>
      </c>
      <c r="E1386">
        <v>0.02</v>
      </c>
    </row>
    <row r="1387" spans="1:5" ht="15" thickBot="1" x14ac:dyDescent="0.35">
      <c r="A1387" t="s">
        <v>20</v>
      </c>
      <c r="B1387" s="3" t="s">
        <v>161</v>
      </c>
      <c r="C1387" t="s">
        <v>12</v>
      </c>
      <c r="D1387">
        <v>80.430000000000007</v>
      </c>
      <c r="E1387">
        <v>15.34</v>
      </c>
    </row>
    <row r="1388" spans="1:5" ht="15" thickBot="1" x14ac:dyDescent="0.35">
      <c r="A1388" t="s">
        <v>50</v>
      </c>
      <c r="B1388" s="3" t="s">
        <v>158</v>
      </c>
      <c r="C1388" t="s">
        <v>7</v>
      </c>
      <c r="D1388">
        <v>25.89</v>
      </c>
      <c r="E1388">
        <v>798.91</v>
      </c>
    </row>
    <row r="1389" spans="1:5" ht="15" thickBot="1" x14ac:dyDescent="0.35">
      <c r="A1389" t="s">
        <v>50</v>
      </c>
      <c r="B1389" s="3" t="s">
        <v>158</v>
      </c>
      <c r="C1389" t="s">
        <v>10</v>
      </c>
      <c r="D1389">
        <v>5.63</v>
      </c>
      <c r="E1389">
        <v>5.17</v>
      </c>
    </row>
    <row r="1390" spans="1:5" ht="15" thickBot="1" x14ac:dyDescent="0.35">
      <c r="A1390" t="s">
        <v>50</v>
      </c>
      <c r="B1390" s="3" t="s">
        <v>158</v>
      </c>
      <c r="C1390" t="s">
        <v>9</v>
      </c>
      <c r="D1390">
        <v>8.34</v>
      </c>
      <c r="E1390">
        <v>13.32</v>
      </c>
    </row>
    <row r="1391" spans="1:5" ht="15" thickBot="1" x14ac:dyDescent="0.35">
      <c r="A1391" t="s">
        <v>50</v>
      </c>
      <c r="B1391" s="3" t="s">
        <v>158</v>
      </c>
      <c r="C1391" t="s">
        <v>8</v>
      </c>
      <c r="D1391">
        <v>0.32</v>
      </c>
      <c r="E1391">
        <v>11.209999999999999</v>
      </c>
    </row>
    <row r="1392" spans="1:5" ht="15" thickBot="1" x14ac:dyDescent="0.35">
      <c r="A1392" t="s">
        <v>50</v>
      </c>
      <c r="B1392" s="3" t="s">
        <v>158</v>
      </c>
      <c r="C1392" t="s">
        <v>11</v>
      </c>
      <c r="D1392">
        <v>117.79</v>
      </c>
      <c r="E1392">
        <v>167.78</v>
      </c>
    </row>
    <row r="1393" spans="1:5" ht="15" thickBot="1" x14ac:dyDescent="0.35">
      <c r="A1393" t="s">
        <v>50</v>
      </c>
      <c r="B1393" s="3" t="s">
        <v>158</v>
      </c>
      <c r="C1393" t="s">
        <v>15</v>
      </c>
      <c r="D1393">
        <v>0.35</v>
      </c>
      <c r="E1393">
        <v>0.62</v>
      </c>
    </row>
    <row r="1394" spans="1:5" ht="15" thickBot="1" x14ac:dyDescent="0.35">
      <c r="A1394" t="s">
        <v>50</v>
      </c>
      <c r="B1394" s="3" t="s">
        <v>158</v>
      </c>
      <c r="C1394" t="s">
        <v>5</v>
      </c>
      <c r="D1394">
        <v>7.23</v>
      </c>
      <c r="E1394">
        <v>25.59</v>
      </c>
    </row>
    <row r="1395" spans="1:5" ht="15" thickBot="1" x14ac:dyDescent="0.35">
      <c r="A1395" t="s">
        <v>50</v>
      </c>
      <c r="B1395" s="3" t="s">
        <v>158</v>
      </c>
      <c r="C1395" t="s">
        <v>6</v>
      </c>
      <c r="D1395">
        <v>39.28</v>
      </c>
      <c r="E1395">
        <v>42.190000000000005</v>
      </c>
    </row>
    <row r="1396" spans="1:5" ht="15" thickBot="1" x14ac:dyDescent="0.35">
      <c r="A1396" t="s">
        <v>50</v>
      </c>
      <c r="B1396" s="3" t="s">
        <v>158</v>
      </c>
      <c r="C1396" t="s">
        <v>13</v>
      </c>
      <c r="D1396">
        <v>23.39</v>
      </c>
      <c r="E1396">
        <v>29.93</v>
      </c>
    </row>
    <row r="1397" spans="1:5" ht="15" thickBot="1" x14ac:dyDescent="0.35">
      <c r="A1397" t="s">
        <v>50</v>
      </c>
      <c r="B1397" s="3" t="s">
        <v>158</v>
      </c>
      <c r="C1397" t="s">
        <v>14</v>
      </c>
      <c r="D1397">
        <v>0</v>
      </c>
      <c r="E1397">
        <v>0</v>
      </c>
    </row>
    <row r="1398" spans="1:5" ht="15" thickBot="1" x14ac:dyDescent="0.35">
      <c r="A1398" t="s">
        <v>50</v>
      </c>
      <c r="B1398" s="3" t="s">
        <v>158</v>
      </c>
      <c r="C1398" t="s">
        <v>12</v>
      </c>
      <c r="D1398">
        <v>49.17</v>
      </c>
      <c r="E1398">
        <v>9.3800000000000008</v>
      </c>
    </row>
    <row r="1399" spans="1:5" ht="15" thickBot="1" x14ac:dyDescent="0.35">
      <c r="A1399" t="s">
        <v>121</v>
      </c>
      <c r="B1399" s="3" t="s">
        <v>159</v>
      </c>
      <c r="C1399" t="s">
        <v>7</v>
      </c>
      <c r="D1399">
        <v>7.44</v>
      </c>
      <c r="E1399">
        <v>229.58</v>
      </c>
    </row>
    <row r="1400" spans="1:5" ht="15" thickBot="1" x14ac:dyDescent="0.35">
      <c r="A1400" t="s">
        <v>121</v>
      </c>
      <c r="B1400" s="3" t="s">
        <v>159</v>
      </c>
      <c r="C1400" t="s">
        <v>10</v>
      </c>
      <c r="D1400">
        <v>3.84</v>
      </c>
      <c r="E1400">
        <v>3.53</v>
      </c>
    </row>
    <row r="1401" spans="1:5" ht="15" thickBot="1" x14ac:dyDescent="0.35">
      <c r="A1401" t="s">
        <v>121</v>
      </c>
      <c r="B1401" s="3" t="s">
        <v>159</v>
      </c>
      <c r="C1401" t="s">
        <v>9</v>
      </c>
      <c r="D1401">
        <v>26.52</v>
      </c>
      <c r="E1401">
        <v>42.339999999999996</v>
      </c>
    </row>
    <row r="1402" spans="1:5" ht="15" thickBot="1" x14ac:dyDescent="0.35">
      <c r="A1402" t="s">
        <v>121</v>
      </c>
      <c r="B1402" s="3" t="s">
        <v>159</v>
      </c>
      <c r="C1402" t="s">
        <v>8</v>
      </c>
      <c r="D1402">
        <v>0.14000000000000001</v>
      </c>
      <c r="E1402">
        <v>4.9000000000000004</v>
      </c>
    </row>
    <row r="1403" spans="1:5" ht="15" thickBot="1" x14ac:dyDescent="0.35">
      <c r="A1403" t="s">
        <v>121</v>
      </c>
      <c r="B1403" s="3" t="s">
        <v>159</v>
      </c>
      <c r="C1403" t="s">
        <v>11</v>
      </c>
      <c r="D1403">
        <v>16.36</v>
      </c>
      <c r="E1403">
        <v>23.3</v>
      </c>
    </row>
    <row r="1404" spans="1:5" ht="15" thickBot="1" x14ac:dyDescent="0.35">
      <c r="A1404" t="s">
        <v>121</v>
      </c>
      <c r="B1404" s="3" t="s">
        <v>159</v>
      </c>
      <c r="C1404" t="s">
        <v>15</v>
      </c>
      <c r="D1404">
        <v>6.28</v>
      </c>
      <c r="E1404">
        <v>11.12</v>
      </c>
    </row>
    <row r="1405" spans="1:5" ht="15" thickBot="1" x14ac:dyDescent="0.35">
      <c r="A1405" t="s">
        <v>121</v>
      </c>
      <c r="B1405" s="3" t="s">
        <v>159</v>
      </c>
      <c r="C1405" t="s">
        <v>5</v>
      </c>
      <c r="D1405">
        <v>35</v>
      </c>
      <c r="E1405">
        <v>123.88</v>
      </c>
    </row>
    <row r="1406" spans="1:5" ht="15" thickBot="1" x14ac:dyDescent="0.35">
      <c r="A1406" t="s">
        <v>121</v>
      </c>
      <c r="B1406" s="3" t="s">
        <v>159</v>
      </c>
      <c r="C1406" t="s">
        <v>6</v>
      </c>
      <c r="D1406">
        <v>12.360000000000001</v>
      </c>
      <c r="E1406">
        <v>13.28</v>
      </c>
    </row>
    <row r="1407" spans="1:5" ht="15" thickBot="1" x14ac:dyDescent="0.35">
      <c r="A1407" t="s">
        <v>121</v>
      </c>
      <c r="B1407" s="3" t="s">
        <v>159</v>
      </c>
      <c r="C1407" t="s">
        <v>13</v>
      </c>
      <c r="D1407">
        <v>144.56</v>
      </c>
      <c r="E1407">
        <v>184.99</v>
      </c>
    </row>
    <row r="1408" spans="1:5" ht="15" thickBot="1" x14ac:dyDescent="0.35">
      <c r="A1408" t="s">
        <v>121</v>
      </c>
      <c r="B1408" s="3" t="s">
        <v>159</v>
      </c>
      <c r="C1408" t="s">
        <v>14</v>
      </c>
      <c r="D1408">
        <v>5.75</v>
      </c>
      <c r="E1408">
        <v>2.59</v>
      </c>
    </row>
    <row r="1409" spans="1:5" ht="15" thickBot="1" x14ac:dyDescent="0.35">
      <c r="A1409" t="s">
        <v>121</v>
      </c>
      <c r="B1409" s="3" t="s">
        <v>159</v>
      </c>
      <c r="C1409" t="s">
        <v>12</v>
      </c>
      <c r="D1409">
        <v>10.49</v>
      </c>
      <c r="E1409">
        <v>2</v>
      </c>
    </row>
    <row r="1410" spans="1:5" ht="15" thickBot="1" x14ac:dyDescent="0.35">
      <c r="A1410" t="s">
        <v>125</v>
      </c>
      <c r="B1410" s="3" t="s">
        <v>157</v>
      </c>
      <c r="C1410" t="s">
        <v>7</v>
      </c>
      <c r="D1410">
        <v>4.76</v>
      </c>
      <c r="E1410">
        <v>146.88000000000002</v>
      </c>
    </row>
    <row r="1411" spans="1:5" ht="15" thickBot="1" x14ac:dyDescent="0.35">
      <c r="A1411" t="s">
        <v>125</v>
      </c>
      <c r="B1411" s="3" t="s">
        <v>157</v>
      </c>
      <c r="C1411" t="s">
        <v>10</v>
      </c>
      <c r="D1411">
        <v>3.32</v>
      </c>
      <c r="E1411">
        <v>3.05</v>
      </c>
    </row>
    <row r="1412" spans="1:5" ht="15" thickBot="1" x14ac:dyDescent="0.35">
      <c r="A1412" t="s">
        <v>125</v>
      </c>
      <c r="B1412" s="3" t="s">
        <v>157</v>
      </c>
      <c r="C1412" t="s">
        <v>9</v>
      </c>
      <c r="D1412">
        <v>6.2</v>
      </c>
      <c r="E1412">
        <v>9.9</v>
      </c>
    </row>
    <row r="1413" spans="1:5" ht="15" thickBot="1" x14ac:dyDescent="0.35">
      <c r="A1413" t="s">
        <v>125</v>
      </c>
      <c r="B1413" s="3" t="s">
        <v>157</v>
      </c>
      <c r="C1413" t="s">
        <v>8</v>
      </c>
      <c r="D1413">
        <v>0.67999999999999994</v>
      </c>
      <c r="E1413">
        <v>23.810000000000002</v>
      </c>
    </row>
    <row r="1414" spans="1:5" ht="15" thickBot="1" x14ac:dyDescent="0.35">
      <c r="A1414" t="s">
        <v>125</v>
      </c>
      <c r="B1414" s="3" t="s">
        <v>157</v>
      </c>
      <c r="C1414" t="s">
        <v>11</v>
      </c>
      <c r="D1414">
        <v>9.7099999999999991</v>
      </c>
      <c r="E1414">
        <v>13.83</v>
      </c>
    </row>
    <row r="1415" spans="1:5" ht="15" thickBot="1" x14ac:dyDescent="0.35">
      <c r="A1415" t="s">
        <v>125</v>
      </c>
      <c r="B1415" s="3" t="s">
        <v>157</v>
      </c>
      <c r="C1415" t="s">
        <v>15</v>
      </c>
      <c r="D1415">
        <v>5.04</v>
      </c>
      <c r="E1415">
        <v>8.92</v>
      </c>
    </row>
    <row r="1416" spans="1:5" ht="15" thickBot="1" x14ac:dyDescent="0.35">
      <c r="A1416" t="s">
        <v>125</v>
      </c>
      <c r="B1416" s="3" t="s">
        <v>157</v>
      </c>
      <c r="C1416" t="s">
        <v>5</v>
      </c>
      <c r="D1416">
        <v>1.6600000000000001</v>
      </c>
      <c r="E1416">
        <v>5.88</v>
      </c>
    </row>
    <row r="1417" spans="1:5" ht="15" thickBot="1" x14ac:dyDescent="0.35">
      <c r="A1417" t="s">
        <v>125</v>
      </c>
      <c r="B1417" s="3" t="s">
        <v>157</v>
      </c>
      <c r="C1417" t="s">
        <v>6</v>
      </c>
      <c r="D1417">
        <v>3.29</v>
      </c>
      <c r="E1417">
        <v>3.53</v>
      </c>
    </row>
    <row r="1418" spans="1:5" ht="15" thickBot="1" x14ac:dyDescent="0.35">
      <c r="A1418" t="s">
        <v>125</v>
      </c>
      <c r="B1418" s="3" t="s">
        <v>157</v>
      </c>
      <c r="C1418" t="s">
        <v>13</v>
      </c>
      <c r="D1418">
        <v>3.05</v>
      </c>
      <c r="E1418">
        <v>3.9</v>
      </c>
    </row>
    <row r="1419" spans="1:5" ht="15" thickBot="1" x14ac:dyDescent="0.35">
      <c r="A1419" t="s">
        <v>125</v>
      </c>
      <c r="B1419" s="3" t="s">
        <v>157</v>
      </c>
      <c r="C1419" t="s">
        <v>14</v>
      </c>
      <c r="D1419">
        <v>7.3</v>
      </c>
      <c r="E1419">
        <v>3.29</v>
      </c>
    </row>
    <row r="1420" spans="1:5" ht="15" thickBot="1" x14ac:dyDescent="0.35">
      <c r="A1420" t="s">
        <v>125</v>
      </c>
      <c r="B1420" s="3" t="s">
        <v>157</v>
      </c>
      <c r="C1420" t="s">
        <v>12</v>
      </c>
      <c r="D1420">
        <v>12.1</v>
      </c>
      <c r="E1420">
        <v>2.3099999999999996</v>
      </c>
    </row>
    <row r="1421" spans="1:5" ht="15" thickBot="1" x14ac:dyDescent="0.35">
      <c r="A1421" t="s">
        <v>112</v>
      </c>
      <c r="B1421" s="3" t="s">
        <v>157</v>
      </c>
      <c r="C1421" t="s">
        <v>7</v>
      </c>
      <c r="D1421">
        <v>7.37</v>
      </c>
      <c r="E1421">
        <v>227.42000000000002</v>
      </c>
    </row>
    <row r="1422" spans="1:5" ht="15" thickBot="1" x14ac:dyDescent="0.35">
      <c r="A1422" t="s">
        <v>112</v>
      </c>
      <c r="B1422" s="3" t="s">
        <v>157</v>
      </c>
      <c r="C1422" t="s">
        <v>10</v>
      </c>
      <c r="D1422">
        <v>1.75</v>
      </c>
      <c r="E1422">
        <v>1.61</v>
      </c>
    </row>
    <row r="1423" spans="1:5" ht="15" thickBot="1" x14ac:dyDescent="0.35">
      <c r="A1423" t="s">
        <v>112</v>
      </c>
      <c r="B1423" s="3" t="s">
        <v>157</v>
      </c>
      <c r="C1423" t="s">
        <v>9</v>
      </c>
      <c r="D1423">
        <v>2.8</v>
      </c>
      <c r="E1423">
        <v>4.4700000000000006</v>
      </c>
    </row>
    <row r="1424" spans="1:5" ht="15" thickBot="1" x14ac:dyDescent="0.35">
      <c r="A1424" t="s">
        <v>112</v>
      </c>
      <c r="B1424" s="3" t="s">
        <v>157</v>
      </c>
      <c r="C1424" t="s">
        <v>8</v>
      </c>
      <c r="D1424">
        <v>0.96</v>
      </c>
      <c r="E1424">
        <v>33.620000000000005</v>
      </c>
    </row>
    <row r="1425" spans="1:5" ht="15" thickBot="1" x14ac:dyDescent="0.35">
      <c r="A1425" t="s">
        <v>112</v>
      </c>
      <c r="B1425" s="3" t="s">
        <v>157</v>
      </c>
      <c r="C1425" t="s">
        <v>11</v>
      </c>
      <c r="D1425">
        <v>31.9</v>
      </c>
      <c r="E1425">
        <v>45.44</v>
      </c>
    </row>
    <row r="1426" spans="1:5" ht="15" thickBot="1" x14ac:dyDescent="0.35">
      <c r="A1426" t="s">
        <v>112</v>
      </c>
      <c r="B1426" s="3" t="s">
        <v>157</v>
      </c>
      <c r="C1426" t="s">
        <v>15</v>
      </c>
      <c r="D1426">
        <v>2.2200000000000002</v>
      </c>
      <c r="E1426">
        <v>3.9299999999999997</v>
      </c>
    </row>
    <row r="1427" spans="1:5" ht="15" thickBot="1" x14ac:dyDescent="0.35">
      <c r="A1427" t="s">
        <v>112</v>
      </c>
      <c r="B1427" s="3" t="s">
        <v>157</v>
      </c>
      <c r="C1427" t="s">
        <v>5</v>
      </c>
      <c r="D1427">
        <v>2.65</v>
      </c>
      <c r="E1427">
        <v>9.3800000000000008</v>
      </c>
    </row>
    <row r="1428" spans="1:5" ht="15" thickBot="1" x14ac:dyDescent="0.35">
      <c r="A1428" t="s">
        <v>112</v>
      </c>
      <c r="B1428" s="3" t="s">
        <v>157</v>
      </c>
      <c r="C1428" t="s">
        <v>6</v>
      </c>
      <c r="D1428">
        <v>4.9700000000000006</v>
      </c>
      <c r="E1428">
        <v>5.34</v>
      </c>
    </row>
    <row r="1429" spans="1:5" ht="15" thickBot="1" x14ac:dyDescent="0.35">
      <c r="A1429" t="s">
        <v>112</v>
      </c>
      <c r="B1429" s="3" t="s">
        <v>157</v>
      </c>
      <c r="C1429" t="s">
        <v>13</v>
      </c>
      <c r="D1429">
        <v>10.09</v>
      </c>
      <c r="E1429">
        <v>12.91</v>
      </c>
    </row>
    <row r="1430" spans="1:5" ht="15" thickBot="1" x14ac:dyDescent="0.35">
      <c r="A1430" t="s">
        <v>112</v>
      </c>
      <c r="B1430" s="3" t="s">
        <v>157</v>
      </c>
      <c r="C1430" t="s">
        <v>14</v>
      </c>
      <c r="D1430">
        <v>0.54</v>
      </c>
      <c r="E1430">
        <v>0.24000000000000002</v>
      </c>
    </row>
    <row r="1431" spans="1:5" ht="15" thickBot="1" x14ac:dyDescent="0.35">
      <c r="A1431" t="s">
        <v>112</v>
      </c>
      <c r="B1431" s="3" t="s">
        <v>157</v>
      </c>
      <c r="C1431" t="s">
        <v>12</v>
      </c>
      <c r="D1431">
        <v>31.310000000000002</v>
      </c>
      <c r="E1431">
        <v>5.9700000000000006</v>
      </c>
    </row>
    <row r="1432" spans="1:5" x14ac:dyDescent="0.3">
      <c r="B1432" s="4"/>
      <c r="D1432">
        <f>SUM(D2:D1431)</f>
        <v>40197.879999999968</v>
      </c>
      <c r="E1432">
        <f>SUM(E2:E1431)</f>
        <v>106369.11000000006</v>
      </c>
    </row>
  </sheetData>
  <mergeCells count="3">
    <mergeCell ref="O2:O14"/>
    <mergeCell ref="K14:K27"/>
    <mergeCell ref="K2:K11"/>
  </mergeCells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2FF97-F3DF-41AF-872B-ECDE52EE7875}">
  <dimension ref="A1:Y30"/>
  <sheetViews>
    <sheetView zoomScale="72" workbookViewId="0">
      <selection activeCell="B20" sqref="B20"/>
    </sheetView>
  </sheetViews>
  <sheetFormatPr defaultRowHeight="14.4" x14ac:dyDescent="0.3"/>
  <cols>
    <col min="1" max="1" width="12.5546875" bestFit="1" customWidth="1"/>
    <col min="2" max="2" width="24.88671875" customWidth="1"/>
    <col min="3" max="3" width="26.88671875" customWidth="1"/>
    <col min="4" max="4" width="18.77734375" bestFit="1" customWidth="1"/>
    <col min="5" max="5" width="20.6640625" bestFit="1" customWidth="1"/>
    <col min="6" max="6" width="18.77734375" bestFit="1" customWidth="1"/>
    <col min="7" max="7" width="20.6640625" bestFit="1" customWidth="1"/>
    <col min="8" max="8" width="18.77734375" bestFit="1" customWidth="1"/>
    <col min="9" max="9" width="20.6640625" bestFit="1" customWidth="1"/>
    <col min="10" max="10" width="18.77734375" bestFit="1" customWidth="1"/>
    <col min="11" max="13" width="20.6640625" bestFit="1" customWidth="1"/>
    <col min="14" max="14" width="18.77734375" bestFit="1" customWidth="1"/>
    <col min="15" max="15" width="20.6640625" bestFit="1" customWidth="1"/>
    <col min="16" max="16" width="18.77734375" bestFit="1" customWidth="1"/>
    <col min="17" max="17" width="20.6640625" bestFit="1" customWidth="1"/>
    <col min="18" max="18" width="25.109375" customWidth="1"/>
    <col min="19" max="19" width="25.33203125" customWidth="1"/>
    <col min="20" max="20" width="18.77734375" bestFit="1" customWidth="1"/>
    <col min="21" max="21" width="20.6640625" bestFit="1" customWidth="1"/>
    <col min="22" max="22" width="24.44140625" bestFit="1" customWidth="1"/>
    <col min="23" max="23" width="20.6640625" bestFit="1" customWidth="1"/>
    <col min="24" max="24" width="23.5546875" bestFit="1" customWidth="1"/>
    <col min="25" max="25" width="25.5546875" bestFit="1" customWidth="1"/>
    <col min="26" max="26" width="7" bestFit="1" customWidth="1"/>
    <col min="27" max="27" width="17" bestFit="1" customWidth="1"/>
    <col min="28" max="28" width="7" bestFit="1" customWidth="1"/>
    <col min="29" max="29" width="13.33203125" bestFit="1" customWidth="1"/>
    <col min="30" max="30" width="7.77734375" bestFit="1" customWidth="1"/>
    <col min="31" max="31" width="13.44140625" bestFit="1" customWidth="1"/>
    <col min="32" max="32" width="23.109375" bestFit="1" customWidth="1"/>
    <col min="33" max="33" width="25" bestFit="1" customWidth="1"/>
    <col min="34" max="34" width="18.77734375" bestFit="1" customWidth="1"/>
    <col min="35" max="35" width="7" bestFit="1" customWidth="1"/>
    <col min="36" max="36" width="17" bestFit="1" customWidth="1"/>
    <col min="37" max="37" width="7" bestFit="1" customWidth="1"/>
    <col min="38" max="38" width="13.33203125" bestFit="1" customWidth="1"/>
    <col min="39" max="39" width="7.77734375" bestFit="1" customWidth="1"/>
    <col min="40" max="40" width="13.44140625" bestFit="1" customWidth="1"/>
    <col min="41" max="41" width="20.6640625" bestFit="1" customWidth="1"/>
    <col min="42" max="42" width="8" bestFit="1" customWidth="1"/>
    <col min="43" max="43" width="17" bestFit="1" customWidth="1"/>
    <col min="44" max="44" width="8" bestFit="1" customWidth="1"/>
    <col min="45" max="45" width="13.33203125" bestFit="1" customWidth="1"/>
    <col min="46" max="46" width="7.77734375" bestFit="1" customWidth="1"/>
    <col min="47" max="47" width="13.44140625" bestFit="1" customWidth="1"/>
    <col min="48" max="48" width="22.5546875" bestFit="1" customWidth="1"/>
    <col min="49" max="49" width="24.44140625" bestFit="1" customWidth="1"/>
    <col min="50" max="50" width="18.77734375" bestFit="1" customWidth="1"/>
    <col min="51" max="51" width="6" bestFit="1" customWidth="1"/>
    <col min="52" max="52" width="17" bestFit="1" customWidth="1"/>
    <col min="53" max="53" width="7" bestFit="1" customWidth="1"/>
    <col min="54" max="54" width="13.33203125" bestFit="1" customWidth="1"/>
    <col min="55" max="55" width="7.77734375" bestFit="1" customWidth="1"/>
    <col min="56" max="56" width="13.44140625" bestFit="1" customWidth="1"/>
    <col min="57" max="57" width="20.6640625" bestFit="1" customWidth="1"/>
    <col min="58" max="58" width="8" bestFit="1" customWidth="1"/>
    <col min="59" max="59" width="17" bestFit="1" customWidth="1"/>
    <col min="60" max="60" width="8" bestFit="1" customWidth="1"/>
    <col min="61" max="61" width="13.33203125" bestFit="1" customWidth="1"/>
    <col min="62" max="62" width="8" bestFit="1" customWidth="1"/>
    <col min="63" max="63" width="13.44140625" bestFit="1" customWidth="1"/>
    <col min="64" max="64" width="30.5546875" bestFit="1" customWidth="1"/>
    <col min="65" max="65" width="32.44140625" bestFit="1" customWidth="1"/>
    <col min="66" max="66" width="18.77734375" bestFit="1" customWidth="1"/>
    <col min="67" max="67" width="8" bestFit="1" customWidth="1"/>
    <col min="68" max="68" width="17" bestFit="1" customWidth="1"/>
    <col min="69" max="69" width="8" bestFit="1" customWidth="1"/>
    <col min="70" max="70" width="13.33203125" bestFit="1" customWidth="1"/>
    <col min="71" max="71" width="7.77734375" bestFit="1" customWidth="1"/>
    <col min="72" max="72" width="13.44140625" bestFit="1" customWidth="1"/>
    <col min="73" max="73" width="20.6640625" bestFit="1" customWidth="1"/>
    <col min="74" max="74" width="8" bestFit="1" customWidth="1"/>
    <col min="75" max="75" width="17" bestFit="1" customWidth="1"/>
    <col min="76" max="76" width="9" bestFit="1" customWidth="1"/>
    <col min="77" max="77" width="13.33203125" bestFit="1" customWidth="1"/>
    <col min="78" max="78" width="7.77734375" bestFit="1" customWidth="1"/>
    <col min="79" max="79" width="13.44140625" bestFit="1" customWidth="1"/>
    <col min="80" max="80" width="34.109375" bestFit="1" customWidth="1"/>
    <col min="81" max="81" width="36" bestFit="1" customWidth="1"/>
    <col min="82" max="82" width="22.6640625" bestFit="1" customWidth="1"/>
    <col min="83" max="83" width="6" bestFit="1" customWidth="1"/>
    <col min="84" max="84" width="17" bestFit="1" customWidth="1"/>
    <col min="85" max="85" width="7" bestFit="1" customWidth="1"/>
    <col min="86" max="86" width="13.33203125" bestFit="1" customWidth="1"/>
    <col min="87" max="87" width="7.77734375" bestFit="1" customWidth="1"/>
    <col min="88" max="88" width="13.44140625" bestFit="1" customWidth="1"/>
    <col min="89" max="89" width="20.6640625" bestFit="1" customWidth="1"/>
    <col min="90" max="90" width="7" bestFit="1" customWidth="1"/>
    <col min="91" max="91" width="17" bestFit="1" customWidth="1"/>
    <col min="92" max="92" width="7" bestFit="1" customWidth="1"/>
    <col min="93" max="93" width="13.33203125" bestFit="1" customWidth="1"/>
    <col min="94" max="94" width="7.77734375" bestFit="1" customWidth="1"/>
    <col min="95" max="95" width="13.44140625" bestFit="1" customWidth="1"/>
    <col min="96" max="96" width="39.21875" bestFit="1" customWidth="1"/>
    <col min="97" max="97" width="41.109375" bestFit="1" customWidth="1"/>
    <col min="98" max="98" width="18.77734375" bestFit="1" customWidth="1"/>
    <col min="99" max="99" width="7" bestFit="1" customWidth="1"/>
    <col min="100" max="100" width="17" bestFit="1" customWidth="1"/>
    <col min="101" max="101" width="8" bestFit="1" customWidth="1"/>
    <col min="102" max="102" width="13.33203125" bestFit="1" customWidth="1"/>
    <col min="103" max="103" width="7.77734375" bestFit="1" customWidth="1"/>
    <col min="104" max="104" width="13.44140625" bestFit="1" customWidth="1"/>
    <col min="105" max="105" width="20.6640625" bestFit="1" customWidth="1"/>
    <col min="106" max="106" width="8" bestFit="1" customWidth="1"/>
    <col min="107" max="107" width="17" bestFit="1" customWidth="1"/>
    <col min="108" max="108" width="8" bestFit="1" customWidth="1"/>
    <col min="109" max="109" width="13.33203125" bestFit="1" customWidth="1"/>
    <col min="110" max="110" width="7.77734375" bestFit="1" customWidth="1"/>
    <col min="111" max="111" width="13.44140625" bestFit="1" customWidth="1"/>
    <col min="112" max="112" width="23.21875" bestFit="1" customWidth="1"/>
    <col min="113" max="113" width="25.109375" bestFit="1" customWidth="1"/>
    <col min="114" max="114" width="18.77734375" bestFit="1" customWidth="1"/>
    <col min="115" max="115" width="7" bestFit="1" customWidth="1"/>
    <col min="116" max="116" width="17" bestFit="1" customWidth="1"/>
    <col min="117" max="117" width="7" bestFit="1" customWidth="1"/>
    <col min="118" max="118" width="13.33203125" bestFit="1" customWidth="1"/>
    <col min="119" max="119" width="7.77734375" bestFit="1" customWidth="1"/>
    <col min="120" max="120" width="13.44140625" bestFit="1" customWidth="1"/>
    <col min="121" max="121" width="20.6640625" bestFit="1" customWidth="1"/>
    <col min="122" max="122" width="7" bestFit="1" customWidth="1"/>
    <col min="123" max="123" width="17" bestFit="1" customWidth="1"/>
    <col min="124" max="124" width="7" bestFit="1" customWidth="1"/>
    <col min="125" max="125" width="13.33203125" bestFit="1" customWidth="1"/>
    <col min="126" max="126" width="7.77734375" bestFit="1" customWidth="1"/>
    <col min="127" max="127" width="13.44140625" bestFit="1" customWidth="1"/>
    <col min="128" max="128" width="25.5546875" bestFit="1" customWidth="1"/>
    <col min="129" max="129" width="27.44140625" bestFit="1" customWidth="1"/>
    <col min="130" max="130" width="18.77734375" bestFit="1" customWidth="1"/>
    <col min="131" max="131" width="8" bestFit="1" customWidth="1"/>
    <col min="132" max="132" width="17" bestFit="1" customWidth="1"/>
    <col min="133" max="133" width="7" bestFit="1" customWidth="1"/>
    <col min="134" max="134" width="13.33203125" bestFit="1" customWidth="1"/>
    <col min="135" max="135" width="7.77734375" bestFit="1" customWidth="1"/>
    <col min="136" max="136" width="13.44140625" bestFit="1" customWidth="1"/>
    <col min="137" max="137" width="20.6640625" bestFit="1" customWidth="1"/>
    <col min="138" max="138" width="8" bestFit="1" customWidth="1"/>
    <col min="139" max="139" width="17" bestFit="1" customWidth="1"/>
    <col min="140" max="140" width="7" bestFit="1" customWidth="1"/>
    <col min="141" max="141" width="13.33203125" bestFit="1" customWidth="1"/>
    <col min="142" max="142" width="7.77734375" bestFit="1" customWidth="1"/>
    <col min="143" max="143" width="13.44140625" bestFit="1" customWidth="1"/>
    <col min="144" max="144" width="22.77734375" bestFit="1" customWidth="1"/>
    <col min="145" max="145" width="24.6640625" bestFit="1" customWidth="1"/>
    <col min="146" max="146" width="18.77734375" bestFit="1" customWidth="1"/>
    <col min="147" max="147" width="6" bestFit="1" customWidth="1"/>
    <col min="148" max="148" width="17" bestFit="1" customWidth="1"/>
    <col min="149" max="149" width="7" bestFit="1" customWidth="1"/>
    <col min="150" max="150" width="13.33203125" bestFit="1" customWidth="1"/>
    <col min="151" max="151" width="7.77734375" bestFit="1" customWidth="1"/>
    <col min="152" max="152" width="13.44140625" bestFit="1" customWidth="1"/>
    <col min="153" max="153" width="20.6640625" bestFit="1" customWidth="1"/>
    <col min="154" max="154" width="6" bestFit="1" customWidth="1"/>
    <col min="155" max="155" width="17" bestFit="1" customWidth="1"/>
    <col min="156" max="156" width="7" bestFit="1" customWidth="1"/>
    <col min="157" max="157" width="13.33203125" bestFit="1" customWidth="1"/>
    <col min="158" max="158" width="7.77734375" bestFit="1" customWidth="1"/>
    <col min="159" max="159" width="13.44140625" bestFit="1" customWidth="1"/>
    <col min="160" max="160" width="27.5546875" bestFit="1" customWidth="1"/>
    <col min="161" max="161" width="29.5546875" bestFit="1" customWidth="1"/>
    <col min="162" max="162" width="26.44140625" bestFit="1" customWidth="1"/>
    <col min="163" max="163" width="8" bestFit="1" customWidth="1"/>
    <col min="164" max="164" width="17" bestFit="1" customWidth="1"/>
    <col min="165" max="165" width="8" bestFit="1" customWidth="1"/>
    <col min="166" max="166" width="13.33203125" bestFit="1" customWidth="1"/>
    <col min="167" max="167" width="7.77734375" bestFit="1" customWidth="1"/>
    <col min="168" max="168" width="13.44140625" bestFit="1" customWidth="1"/>
    <col min="169" max="169" width="20.6640625" bestFit="1" customWidth="1"/>
    <col min="170" max="170" width="7" bestFit="1" customWidth="1"/>
    <col min="171" max="171" width="17" bestFit="1" customWidth="1"/>
    <col min="172" max="172" width="7" bestFit="1" customWidth="1"/>
    <col min="173" max="173" width="13.33203125" bestFit="1" customWidth="1"/>
    <col min="174" max="174" width="7.77734375" bestFit="1" customWidth="1"/>
    <col min="175" max="175" width="13.44140625" bestFit="1" customWidth="1"/>
    <col min="176" max="176" width="43" bestFit="1" customWidth="1"/>
    <col min="177" max="177" width="44.88671875" bestFit="1" customWidth="1"/>
    <col min="178" max="178" width="23.5546875" bestFit="1" customWidth="1"/>
    <col min="179" max="179" width="25.5546875" bestFit="1" customWidth="1"/>
  </cols>
  <sheetData>
    <row r="1" spans="1:25" x14ac:dyDescent="0.3">
      <c r="A1" s="1" t="s">
        <v>163</v>
      </c>
      <c r="B1" t="s">
        <v>158</v>
      </c>
    </row>
    <row r="3" spans="1:25" x14ac:dyDescent="0.3">
      <c r="B3" s="1" t="s">
        <v>147</v>
      </c>
    </row>
    <row r="4" spans="1:25" x14ac:dyDescent="0.3">
      <c r="B4" t="s">
        <v>7</v>
      </c>
      <c r="D4" t="s">
        <v>10</v>
      </c>
      <c r="F4" t="s">
        <v>9</v>
      </c>
      <c r="H4" t="s">
        <v>8</v>
      </c>
      <c r="J4" t="s">
        <v>11</v>
      </c>
      <c r="L4" t="s">
        <v>15</v>
      </c>
      <c r="N4" t="s">
        <v>5</v>
      </c>
      <c r="P4" t="s">
        <v>6</v>
      </c>
      <c r="R4" t="s">
        <v>13</v>
      </c>
      <c r="T4" t="s">
        <v>14</v>
      </c>
      <c r="V4" t="s">
        <v>12</v>
      </c>
      <c r="X4" t="s">
        <v>149</v>
      </c>
      <c r="Y4" t="s">
        <v>150</v>
      </c>
    </row>
    <row r="5" spans="1:25" x14ac:dyDescent="0.3">
      <c r="A5" s="1" t="s">
        <v>145</v>
      </c>
      <c r="B5" t="s">
        <v>148</v>
      </c>
      <c r="C5" t="s">
        <v>151</v>
      </c>
      <c r="D5" t="s">
        <v>148</v>
      </c>
      <c r="E5" t="s">
        <v>151</v>
      </c>
      <c r="F5" t="s">
        <v>148</v>
      </c>
      <c r="G5" t="s">
        <v>151</v>
      </c>
      <c r="H5" t="s">
        <v>148</v>
      </c>
      <c r="I5" t="s">
        <v>151</v>
      </c>
      <c r="J5" t="s">
        <v>148</v>
      </c>
      <c r="K5" t="s">
        <v>151</v>
      </c>
      <c r="L5" t="s">
        <v>148</v>
      </c>
      <c r="M5" t="s">
        <v>151</v>
      </c>
      <c r="N5" t="s">
        <v>148</v>
      </c>
      <c r="O5" t="s">
        <v>151</v>
      </c>
      <c r="P5" t="s">
        <v>148</v>
      </c>
      <c r="Q5" t="s">
        <v>151</v>
      </c>
      <c r="R5" t="s">
        <v>148</v>
      </c>
      <c r="S5" t="s">
        <v>151</v>
      </c>
      <c r="T5" t="s">
        <v>148</v>
      </c>
      <c r="U5" t="s">
        <v>151</v>
      </c>
      <c r="V5" t="s">
        <v>148</v>
      </c>
      <c r="W5" t="s">
        <v>151</v>
      </c>
    </row>
    <row r="6" spans="1:25" x14ac:dyDescent="0.3">
      <c r="A6" s="2" t="s">
        <v>4</v>
      </c>
      <c r="B6">
        <v>55.48</v>
      </c>
      <c r="C6">
        <v>1712</v>
      </c>
      <c r="D6">
        <v>11.39</v>
      </c>
      <c r="E6">
        <v>10.46</v>
      </c>
      <c r="F6">
        <v>4.3599999999999994</v>
      </c>
      <c r="G6">
        <v>6.96</v>
      </c>
      <c r="H6">
        <v>1.56</v>
      </c>
      <c r="I6">
        <v>54.63</v>
      </c>
      <c r="J6">
        <v>195.08</v>
      </c>
      <c r="K6">
        <v>277.87</v>
      </c>
      <c r="L6">
        <v>0.49</v>
      </c>
      <c r="M6">
        <v>0.87000000000000011</v>
      </c>
      <c r="N6">
        <v>10.51</v>
      </c>
      <c r="O6">
        <v>37.200000000000003</v>
      </c>
      <c r="P6">
        <v>38.660000000000004</v>
      </c>
      <c r="Q6">
        <v>41.53</v>
      </c>
      <c r="R6">
        <v>8.77</v>
      </c>
      <c r="S6">
        <v>11.219999999999999</v>
      </c>
      <c r="T6">
        <v>0</v>
      </c>
      <c r="U6">
        <v>0</v>
      </c>
      <c r="V6">
        <v>103.11</v>
      </c>
      <c r="W6">
        <v>19.66</v>
      </c>
      <c r="X6">
        <v>429.41</v>
      </c>
      <c r="Y6">
        <v>2172.3999999999996</v>
      </c>
    </row>
    <row r="7" spans="1:25" x14ac:dyDescent="0.3">
      <c r="A7" s="2" t="s">
        <v>66</v>
      </c>
      <c r="B7">
        <v>19.779999999999998</v>
      </c>
      <c r="C7">
        <v>610.37</v>
      </c>
      <c r="D7">
        <v>5.18</v>
      </c>
      <c r="E7">
        <v>4.76</v>
      </c>
      <c r="F7">
        <v>2.1800000000000002</v>
      </c>
      <c r="G7">
        <v>3.48</v>
      </c>
      <c r="H7">
        <v>1.72</v>
      </c>
      <c r="I7">
        <v>60.230000000000004</v>
      </c>
      <c r="J7">
        <v>46.04</v>
      </c>
      <c r="K7">
        <v>65.58</v>
      </c>
      <c r="L7">
        <v>9.16</v>
      </c>
      <c r="M7">
        <v>16.21</v>
      </c>
      <c r="N7">
        <v>8.89</v>
      </c>
      <c r="O7">
        <v>31.47</v>
      </c>
      <c r="P7">
        <v>34.309999999999995</v>
      </c>
      <c r="Q7">
        <v>36.86</v>
      </c>
      <c r="R7">
        <v>26.99</v>
      </c>
      <c r="S7">
        <v>34.54</v>
      </c>
      <c r="T7">
        <v>0.01</v>
      </c>
      <c r="U7">
        <v>0</v>
      </c>
      <c r="V7">
        <v>49.99</v>
      </c>
      <c r="W7">
        <v>9.5299999999999994</v>
      </c>
      <c r="X7">
        <v>204.25</v>
      </c>
      <c r="Y7">
        <v>873.03000000000009</v>
      </c>
    </row>
    <row r="8" spans="1:25" x14ac:dyDescent="0.3">
      <c r="A8" s="2" t="s">
        <v>23</v>
      </c>
      <c r="B8">
        <v>39.25</v>
      </c>
      <c r="C8">
        <v>1211.1699999999998</v>
      </c>
      <c r="D8">
        <v>8.98</v>
      </c>
      <c r="E8">
        <v>8.25</v>
      </c>
      <c r="F8">
        <v>10.01</v>
      </c>
      <c r="G8">
        <v>15.98</v>
      </c>
      <c r="H8">
        <v>0.62</v>
      </c>
      <c r="I8">
        <v>21.71</v>
      </c>
      <c r="J8">
        <v>149.28</v>
      </c>
      <c r="K8">
        <v>212.63</v>
      </c>
      <c r="L8">
        <v>0.66999999999999993</v>
      </c>
      <c r="M8">
        <v>1.1900000000000002</v>
      </c>
      <c r="N8">
        <v>12.6</v>
      </c>
      <c r="O8">
        <v>44.6</v>
      </c>
      <c r="P8">
        <v>45</v>
      </c>
      <c r="Q8">
        <v>48.339999999999996</v>
      </c>
      <c r="R8">
        <v>32.130000000000003</v>
      </c>
      <c r="S8">
        <v>41.120000000000005</v>
      </c>
      <c r="T8">
        <v>3.62</v>
      </c>
      <c r="U8">
        <v>1.6300000000000001</v>
      </c>
      <c r="V8">
        <v>53</v>
      </c>
      <c r="W8">
        <v>10.11</v>
      </c>
      <c r="X8">
        <v>355.15999999999997</v>
      </c>
      <c r="Y8">
        <v>1616.7299999999998</v>
      </c>
    </row>
    <row r="9" spans="1:25" x14ac:dyDescent="0.3">
      <c r="A9" s="2" t="s">
        <v>49</v>
      </c>
      <c r="B9">
        <v>23.86</v>
      </c>
      <c r="C9">
        <v>736.2700000000001</v>
      </c>
      <c r="D9">
        <v>9.9700000000000006</v>
      </c>
      <c r="E9">
        <v>9.16</v>
      </c>
      <c r="F9">
        <v>7.6499999999999995</v>
      </c>
      <c r="G9">
        <v>12.209999999999999</v>
      </c>
      <c r="H9">
        <v>0.42000000000000004</v>
      </c>
      <c r="I9">
        <v>14.709999999999999</v>
      </c>
      <c r="J9">
        <v>116.11</v>
      </c>
      <c r="K9">
        <v>165.39000000000001</v>
      </c>
      <c r="L9">
        <v>2.2200000000000002</v>
      </c>
      <c r="M9">
        <v>3.9299999999999997</v>
      </c>
      <c r="N9">
        <v>24.68</v>
      </c>
      <c r="O9">
        <v>87.35</v>
      </c>
      <c r="P9">
        <v>36.520000000000003</v>
      </c>
      <c r="Q9">
        <v>39.230000000000004</v>
      </c>
      <c r="R9">
        <v>8.8500000000000014</v>
      </c>
      <c r="S9">
        <v>11.33</v>
      </c>
      <c r="T9">
        <v>0.04</v>
      </c>
      <c r="U9">
        <v>0.02</v>
      </c>
      <c r="V9">
        <v>104.74000000000001</v>
      </c>
      <c r="W9">
        <v>19.97</v>
      </c>
      <c r="X9">
        <v>335.06</v>
      </c>
      <c r="Y9">
        <v>1099.57</v>
      </c>
    </row>
    <row r="10" spans="1:25" x14ac:dyDescent="0.3">
      <c r="A10" s="2" t="s">
        <v>71</v>
      </c>
      <c r="B10">
        <v>16.36</v>
      </c>
      <c r="C10">
        <v>504.84000000000003</v>
      </c>
      <c r="D10">
        <v>10.78</v>
      </c>
      <c r="E10">
        <v>9.9</v>
      </c>
      <c r="F10">
        <v>6.01</v>
      </c>
      <c r="G10">
        <v>9.6</v>
      </c>
      <c r="H10">
        <v>0.21000000000000002</v>
      </c>
      <c r="I10">
        <v>7.35</v>
      </c>
      <c r="J10">
        <v>108.47</v>
      </c>
      <c r="K10">
        <v>154.5</v>
      </c>
      <c r="L10">
        <v>0.42000000000000004</v>
      </c>
      <c r="M10">
        <v>0.74</v>
      </c>
      <c r="N10">
        <v>6.51</v>
      </c>
      <c r="O10">
        <v>23.04</v>
      </c>
      <c r="P10">
        <v>27.57</v>
      </c>
      <c r="Q10">
        <v>29.62</v>
      </c>
      <c r="R10">
        <v>28.02</v>
      </c>
      <c r="S10">
        <v>35.86</v>
      </c>
      <c r="T10">
        <v>0.89</v>
      </c>
      <c r="U10">
        <v>0.4</v>
      </c>
      <c r="V10">
        <v>29.79</v>
      </c>
      <c r="W10">
        <v>5.68</v>
      </c>
      <c r="X10">
        <v>235.02999999999994</v>
      </c>
      <c r="Y10">
        <v>781.53</v>
      </c>
    </row>
    <row r="11" spans="1:25" x14ac:dyDescent="0.3">
      <c r="A11" s="2" t="s">
        <v>67</v>
      </c>
      <c r="B11">
        <v>16.610000000000003</v>
      </c>
      <c r="C11">
        <v>512.54999999999995</v>
      </c>
      <c r="D11">
        <v>8.01</v>
      </c>
      <c r="E11">
        <v>7.3599999999999994</v>
      </c>
      <c r="F11">
        <v>5.17</v>
      </c>
      <c r="G11">
        <v>8.25</v>
      </c>
      <c r="H11">
        <v>0.44</v>
      </c>
      <c r="I11">
        <v>15.41</v>
      </c>
      <c r="J11">
        <v>139.6</v>
      </c>
      <c r="K11">
        <v>198.85000000000002</v>
      </c>
      <c r="L11">
        <v>0.98</v>
      </c>
      <c r="M11">
        <v>1.73</v>
      </c>
      <c r="N11">
        <v>14.44</v>
      </c>
      <c r="O11">
        <v>51.11</v>
      </c>
      <c r="P11">
        <v>21.85</v>
      </c>
      <c r="Q11">
        <v>23.47</v>
      </c>
      <c r="R11">
        <v>45.07</v>
      </c>
      <c r="S11">
        <v>57.68</v>
      </c>
      <c r="T11">
        <v>0</v>
      </c>
      <c r="U11">
        <v>0</v>
      </c>
      <c r="V11">
        <v>39.190000000000005</v>
      </c>
      <c r="W11">
        <v>7.4700000000000006</v>
      </c>
      <c r="X11">
        <v>291.36</v>
      </c>
      <c r="Y11">
        <v>883.88</v>
      </c>
    </row>
    <row r="12" spans="1:25" x14ac:dyDescent="0.3">
      <c r="A12" s="2" t="s">
        <v>57</v>
      </c>
      <c r="B12">
        <v>19.810000000000002</v>
      </c>
      <c r="C12">
        <v>611.29000000000008</v>
      </c>
      <c r="D12">
        <v>18.830000000000002</v>
      </c>
      <c r="E12">
        <v>17.3</v>
      </c>
      <c r="F12">
        <v>3.6</v>
      </c>
      <c r="G12">
        <v>5.75</v>
      </c>
      <c r="H12">
        <v>0.56000000000000005</v>
      </c>
      <c r="I12">
        <v>19.610000000000003</v>
      </c>
      <c r="J12">
        <v>75.72</v>
      </c>
      <c r="K12">
        <v>107.86</v>
      </c>
      <c r="L12">
        <v>1.6</v>
      </c>
      <c r="M12">
        <v>2.8299999999999996</v>
      </c>
      <c r="N12">
        <v>26.24</v>
      </c>
      <c r="O12">
        <v>92.88</v>
      </c>
      <c r="P12">
        <v>6.39</v>
      </c>
      <c r="Q12">
        <v>6.8599999999999994</v>
      </c>
      <c r="R12">
        <v>4.91</v>
      </c>
      <c r="S12">
        <v>6.28</v>
      </c>
      <c r="T12">
        <v>0</v>
      </c>
      <c r="U12">
        <v>0</v>
      </c>
      <c r="V12">
        <v>31.51</v>
      </c>
      <c r="W12">
        <v>6.01</v>
      </c>
      <c r="X12">
        <v>189.17</v>
      </c>
      <c r="Y12">
        <v>876.67000000000007</v>
      </c>
    </row>
    <row r="13" spans="1:25" x14ac:dyDescent="0.3">
      <c r="A13" s="2" t="s">
        <v>119</v>
      </c>
      <c r="B13">
        <v>4.6899999999999995</v>
      </c>
      <c r="C13">
        <v>144.72</v>
      </c>
      <c r="D13">
        <v>8.76</v>
      </c>
      <c r="E13">
        <v>8.0500000000000007</v>
      </c>
      <c r="F13">
        <v>15.739999999999998</v>
      </c>
      <c r="G13">
        <v>25.130000000000003</v>
      </c>
      <c r="H13">
        <v>1</v>
      </c>
      <c r="I13">
        <v>35.020000000000003</v>
      </c>
      <c r="J13">
        <v>62.15</v>
      </c>
      <c r="K13">
        <v>88.53</v>
      </c>
      <c r="L13">
        <v>0.65</v>
      </c>
      <c r="M13">
        <v>1.1500000000000001</v>
      </c>
      <c r="N13">
        <v>3.8499999999999996</v>
      </c>
      <c r="O13">
        <v>13.629999999999999</v>
      </c>
      <c r="P13">
        <v>11.719999999999999</v>
      </c>
      <c r="Q13">
        <v>12.59</v>
      </c>
      <c r="R13">
        <v>48.92</v>
      </c>
      <c r="S13">
        <v>62.6</v>
      </c>
      <c r="T13">
        <v>1.59</v>
      </c>
      <c r="U13">
        <v>0.72</v>
      </c>
      <c r="V13">
        <v>56.120000000000005</v>
      </c>
      <c r="W13">
        <v>10.7</v>
      </c>
      <c r="X13">
        <v>215.19000000000003</v>
      </c>
      <c r="Y13">
        <v>402.84000000000003</v>
      </c>
    </row>
    <row r="14" spans="1:25" x14ac:dyDescent="0.3">
      <c r="A14" s="2" t="s">
        <v>21</v>
      </c>
      <c r="B14">
        <v>29.1</v>
      </c>
      <c r="C14">
        <v>897.95999999999992</v>
      </c>
      <c r="D14">
        <v>13.139999999999999</v>
      </c>
      <c r="E14">
        <v>12.07</v>
      </c>
      <c r="F14">
        <v>6.53</v>
      </c>
      <c r="G14">
        <v>10.43</v>
      </c>
      <c r="H14">
        <v>8.2299999999999986</v>
      </c>
      <c r="I14">
        <v>288.20999999999998</v>
      </c>
      <c r="J14">
        <v>210.54</v>
      </c>
      <c r="K14">
        <v>299.89</v>
      </c>
      <c r="L14">
        <v>0.95000000000000007</v>
      </c>
      <c r="M14">
        <v>1.6800000000000002</v>
      </c>
      <c r="N14">
        <v>16.84</v>
      </c>
      <c r="O14">
        <v>59.61</v>
      </c>
      <c r="P14">
        <v>27.45</v>
      </c>
      <c r="Q14">
        <v>29.49</v>
      </c>
      <c r="R14">
        <v>11.5</v>
      </c>
      <c r="S14">
        <v>14.719999999999999</v>
      </c>
      <c r="T14">
        <v>0.01</v>
      </c>
      <c r="U14">
        <v>0</v>
      </c>
      <c r="V14">
        <v>109.31</v>
      </c>
      <c r="W14">
        <v>20.85</v>
      </c>
      <c r="X14">
        <v>433.59999999999991</v>
      </c>
      <c r="Y14">
        <v>1634.9099999999999</v>
      </c>
    </row>
    <row r="15" spans="1:25" x14ac:dyDescent="0.3">
      <c r="A15" s="2" t="s">
        <v>50</v>
      </c>
      <c r="B15">
        <v>25.89</v>
      </c>
      <c r="C15">
        <v>798.91</v>
      </c>
      <c r="D15">
        <v>5.63</v>
      </c>
      <c r="E15">
        <v>5.17</v>
      </c>
      <c r="F15">
        <v>8.34</v>
      </c>
      <c r="G15">
        <v>13.32</v>
      </c>
      <c r="H15">
        <v>0.32</v>
      </c>
      <c r="I15">
        <v>11.209999999999999</v>
      </c>
      <c r="J15">
        <v>117.79</v>
      </c>
      <c r="K15">
        <v>167.78</v>
      </c>
      <c r="L15">
        <v>0.35</v>
      </c>
      <c r="M15">
        <v>0.62</v>
      </c>
      <c r="N15">
        <v>7.23</v>
      </c>
      <c r="O15">
        <v>25.59</v>
      </c>
      <c r="P15">
        <v>39.28</v>
      </c>
      <c r="Q15">
        <v>42.190000000000005</v>
      </c>
      <c r="R15">
        <v>23.39</v>
      </c>
      <c r="S15">
        <v>29.93</v>
      </c>
      <c r="T15">
        <v>0</v>
      </c>
      <c r="U15">
        <v>0</v>
      </c>
      <c r="V15">
        <v>49.17</v>
      </c>
      <c r="W15">
        <v>9.3800000000000008</v>
      </c>
      <c r="X15">
        <v>277.39</v>
      </c>
      <c r="Y15">
        <v>1104.1000000000001</v>
      </c>
    </row>
    <row r="16" spans="1:25" x14ac:dyDescent="0.3">
      <c r="A16" s="2" t="s">
        <v>146</v>
      </c>
      <c r="B16">
        <v>250.83000000000004</v>
      </c>
      <c r="C16">
        <v>7740.0800000000008</v>
      </c>
      <c r="D16">
        <v>100.67</v>
      </c>
      <c r="E16">
        <v>92.48</v>
      </c>
      <c r="F16">
        <v>69.59</v>
      </c>
      <c r="G16">
        <v>111.11000000000001</v>
      </c>
      <c r="H16">
        <v>15.08</v>
      </c>
      <c r="I16">
        <v>528.09</v>
      </c>
      <c r="J16">
        <v>1220.78</v>
      </c>
      <c r="K16">
        <v>1738.8799999999999</v>
      </c>
      <c r="L16">
        <v>17.490000000000002</v>
      </c>
      <c r="M16">
        <v>30.95</v>
      </c>
      <c r="N16">
        <v>131.79</v>
      </c>
      <c r="O16">
        <v>466.47999999999996</v>
      </c>
      <c r="P16">
        <v>288.75</v>
      </c>
      <c r="Q16">
        <v>310.17999999999995</v>
      </c>
      <c r="R16">
        <v>238.55</v>
      </c>
      <c r="S16">
        <v>305.28000000000003</v>
      </c>
      <c r="T16">
        <v>6.1599999999999993</v>
      </c>
      <c r="U16">
        <v>2.7700000000000005</v>
      </c>
      <c r="V16">
        <v>625.92999999999995</v>
      </c>
      <c r="W16">
        <v>119.35999999999999</v>
      </c>
      <c r="X16">
        <v>2965.62</v>
      </c>
      <c r="Y16">
        <v>11445.66</v>
      </c>
    </row>
    <row r="20" spans="1:3" x14ac:dyDescent="0.3">
      <c r="A20" s="8" t="s">
        <v>174</v>
      </c>
      <c r="B20" s="9" t="s">
        <v>176</v>
      </c>
      <c r="C20" s="9" t="s">
        <v>175</v>
      </c>
    </row>
    <row r="21" spans="1:3" x14ac:dyDescent="0.3">
      <c r="A21" s="2" t="s">
        <v>119</v>
      </c>
      <c r="B21">
        <v>402.84000000000003</v>
      </c>
      <c r="C21">
        <v>215.19000000000003</v>
      </c>
    </row>
    <row r="22" spans="1:3" x14ac:dyDescent="0.3">
      <c r="A22" s="2" t="s">
        <v>71</v>
      </c>
      <c r="B22">
        <v>781.53</v>
      </c>
      <c r="C22">
        <v>235.02999999999994</v>
      </c>
    </row>
    <row r="23" spans="1:3" x14ac:dyDescent="0.3">
      <c r="A23" s="2" t="s">
        <v>66</v>
      </c>
      <c r="B23">
        <v>873.03000000000009</v>
      </c>
      <c r="C23">
        <v>204.25</v>
      </c>
    </row>
    <row r="24" spans="1:3" x14ac:dyDescent="0.3">
      <c r="A24" s="2" t="s">
        <v>57</v>
      </c>
      <c r="B24">
        <v>876.67000000000007</v>
      </c>
      <c r="C24">
        <v>189.17</v>
      </c>
    </row>
    <row r="25" spans="1:3" x14ac:dyDescent="0.3">
      <c r="A25" s="2" t="s">
        <v>67</v>
      </c>
      <c r="B25">
        <v>883.88</v>
      </c>
      <c r="C25">
        <v>291.36</v>
      </c>
    </row>
    <row r="26" spans="1:3" x14ac:dyDescent="0.3">
      <c r="A26" s="2" t="s">
        <v>49</v>
      </c>
      <c r="B26">
        <v>1099.57</v>
      </c>
      <c r="C26">
        <v>335.06</v>
      </c>
    </row>
    <row r="27" spans="1:3" x14ac:dyDescent="0.3">
      <c r="A27" s="2" t="s">
        <v>50</v>
      </c>
      <c r="B27">
        <v>1104.1000000000001</v>
      </c>
      <c r="C27">
        <v>277.39</v>
      </c>
    </row>
    <row r="28" spans="1:3" x14ac:dyDescent="0.3">
      <c r="A28" s="2" t="s">
        <v>23</v>
      </c>
      <c r="B28">
        <v>1616.7299999999998</v>
      </c>
      <c r="C28">
        <v>355.15999999999997</v>
      </c>
    </row>
    <row r="29" spans="1:3" x14ac:dyDescent="0.3">
      <c r="A29" s="2" t="s">
        <v>21</v>
      </c>
      <c r="B29">
        <v>1634.9099999999999</v>
      </c>
      <c r="C29">
        <v>433.59999999999991</v>
      </c>
    </row>
    <row r="30" spans="1:3" x14ac:dyDescent="0.3">
      <c r="A30" s="2" t="s">
        <v>4</v>
      </c>
      <c r="B30">
        <v>2172.3999999999996</v>
      </c>
      <c r="C30">
        <v>429.41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ED96-1148-44B4-87A7-BFC86580D225}">
  <dimension ref="A1:E16"/>
  <sheetViews>
    <sheetView topLeftCell="B1" workbookViewId="0">
      <selection activeCell="G20" sqref="G20"/>
    </sheetView>
  </sheetViews>
  <sheetFormatPr defaultRowHeight="14.4" x14ac:dyDescent="0.3"/>
  <cols>
    <col min="1" max="1" width="12.5546875" bestFit="1" customWidth="1"/>
    <col min="2" max="2" width="18.77734375" bestFit="1" customWidth="1"/>
    <col min="3" max="3" width="20.6640625" bestFit="1" customWidth="1"/>
    <col min="4" max="4" width="23.5546875" bestFit="1" customWidth="1"/>
    <col min="5" max="5" width="25.5546875" bestFit="1" customWidth="1"/>
    <col min="6" max="6" width="18.77734375" bestFit="1" customWidth="1"/>
    <col min="7" max="7" width="20.6640625" bestFit="1" customWidth="1"/>
    <col min="8" max="8" width="18.77734375" bestFit="1" customWidth="1"/>
    <col min="9" max="9" width="20.6640625" bestFit="1" customWidth="1"/>
    <col min="10" max="10" width="18.77734375" bestFit="1" customWidth="1"/>
    <col min="11" max="13" width="20.6640625" bestFit="1" customWidth="1"/>
    <col min="14" max="14" width="18.77734375" bestFit="1" customWidth="1"/>
    <col min="15" max="15" width="20.6640625" bestFit="1" customWidth="1"/>
    <col min="16" max="16" width="18.77734375" bestFit="1" customWidth="1"/>
    <col min="17" max="17" width="20.6640625" bestFit="1" customWidth="1"/>
    <col min="18" max="18" width="18.77734375" bestFit="1" customWidth="1"/>
    <col min="19" max="19" width="20.6640625" bestFit="1" customWidth="1"/>
    <col min="20" max="20" width="18.77734375" bestFit="1" customWidth="1"/>
    <col min="21" max="21" width="20.6640625" bestFit="1" customWidth="1"/>
    <col min="22" max="22" width="24.44140625" bestFit="1" customWidth="1"/>
    <col min="23" max="23" width="20.6640625" bestFit="1" customWidth="1"/>
    <col min="24" max="24" width="23.5546875" bestFit="1" customWidth="1"/>
    <col min="25" max="25" width="25.5546875" bestFit="1" customWidth="1"/>
  </cols>
  <sheetData>
    <row r="1" spans="1:5" x14ac:dyDescent="0.3">
      <c r="A1" s="1" t="s">
        <v>163</v>
      </c>
      <c r="B1" t="s">
        <v>158</v>
      </c>
    </row>
    <row r="3" spans="1:5" x14ac:dyDescent="0.3">
      <c r="B3" s="1" t="s">
        <v>147</v>
      </c>
    </row>
    <row r="4" spans="1:5" x14ac:dyDescent="0.3">
      <c r="B4" t="s">
        <v>6</v>
      </c>
      <c r="D4" t="s">
        <v>149</v>
      </c>
      <c r="E4" t="s">
        <v>150</v>
      </c>
    </row>
    <row r="5" spans="1:5" x14ac:dyDescent="0.3">
      <c r="A5" s="1" t="s">
        <v>145</v>
      </c>
      <c r="B5" t="s">
        <v>148</v>
      </c>
      <c r="C5" t="s">
        <v>151</v>
      </c>
    </row>
    <row r="6" spans="1:5" x14ac:dyDescent="0.3">
      <c r="A6" s="2" t="s">
        <v>57</v>
      </c>
      <c r="B6">
        <v>6.39</v>
      </c>
      <c r="C6">
        <v>6.8599999999999994</v>
      </c>
      <c r="D6">
        <v>6.39</v>
      </c>
      <c r="E6">
        <v>6.8599999999999994</v>
      </c>
    </row>
    <row r="7" spans="1:5" x14ac:dyDescent="0.3">
      <c r="A7" s="2" t="s">
        <v>119</v>
      </c>
      <c r="B7">
        <v>11.719999999999999</v>
      </c>
      <c r="C7">
        <v>12.59</v>
      </c>
      <c r="D7">
        <v>11.719999999999999</v>
      </c>
      <c r="E7">
        <v>12.59</v>
      </c>
    </row>
    <row r="8" spans="1:5" x14ac:dyDescent="0.3">
      <c r="A8" s="2" t="s">
        <v>67</v>
      </c>
      <c r="B8">
        <v>21.85</v>
      </c>
      <c r="C8">
        <v>23.47</v>
      </c>
      <c r="D8">
        <v>21.85</v>
      </c>
      <c r="E8">
        <v>23.47</v>
      </c>
    </row>
    <row r="9" spans="1:5" x14ac:dyDescent="0.3">
      <c r="A9" s="2" t="s">
        <v>21</v>
      </c>
      <c r="B9">
        <v>27.45</v>
      </c>
      <c r="C9">
        <v>29.49</v>
      </c>
      <c r="D9">
        <v>27.45</v>
      </c>
      <c r="E9">
        <v>29.49</v>
      </c>
    </row>
    <row r="10" spans="1:5" x14ac:dyDescent="0.3">
      <c r="A10" s="2" t="s">
        <v>71</v>
      </c>
      <c r="B10">
        <v>27.57</v>
      </c>
      <c r="C10">
        <v>29.62</v>
      </c>
      <c r="D10">
        <v>27.57</v>
      </c>
      <c r="E10">
        <v>29.62</v>
      </c>
    </row>
    <row r="11" spans="1:5" x14ac:dyDescent="0.3">
      <c r="A11" s="2" t="s">
        <v>66</v>
      </c>
      <c r="B11">
        <v>34.309999999999995</v>
      </c>
      <c r="C11">
        <v>36.86</v>
      </c>
      <c r="D11">
        <v>34.309999999999995</v>
      </c>
      <c r="E11">
        <v>36.86</v>
      </c>
    </row>
    <row r="12" spans="1:5" x14ac:dyDescent="0.3">
      <c r="A12" s="2" t="s">
        <v>49</v>
      </c>
      <c r="B12">
        <v>36.520000000000003</v>
      </c>
      <c r="C12">
        <v>39.230000000000004</v>
      </c>
      <c r="D12">
        <v>36.520000000000003</v>
      </c>
      <c r="E12">
        <v>39.230000000000004</v>
      </c>
    </row>
    <row r="13" spans="1:5" x14ac:dyDescent="0.3">
      <c r="A13" s="2" t="s">
        <v>4</v>
      </c>
      <c r="B13">
        <v>38.660000000000004</v>
      </c>
      <c r="C13">
        <v>41.53</v>
      </c>
      <c r="D13">
        <v>38.660000000000004</v>
      </c>
      <c r="E13">
        <v>41.53</v>
      </c>
    </row>
    <row r="14" spans="1:5" x14ac:dyDescent="0.3">
      <c r="A14" s="2" t="s">
        <v>50</v>
      </c>
      <c r="B14">
        <v>39.28</v>
      </c>
      <c r="C14">
        <v>42.190000000000005</v>
      </c>
      <c r="D14">
        <v>39.28</v>
      </c>
      <c r="E14">
        <v>42.190000000000005</v>
      </c>
    </row>
    <row r="15" spans="1:5" x14ac:dyDescent="0.3">
      <c r="A15" s="2" t="s">
        <v>23</v>
      </c>
      <c r="B15">
        <v>45</v>
      </c>
      <c r="C15">
        <v>48.339999999999996</v>
      </c>
      <c r="D15">
        <v>45</v>
      </c>
      <c r="E15">
        <v>48.339999999999996</v>
      </c>
    </row>
    <row r="16" spans="1:5" x14ac:dyDescent="0.3">
      <c r="A16" s="2" t="s">
        <v>146</v>
      </c>
      <c r="B16">
        <v>288.75</v>
      </c>
      <c r="C16">
        <v>310.17999999999995</v>
      </c>
      <c r="D16">
        <v>288.75</v>
      </c>
      <c r="E16">
        <v>310.17999999999995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B0C4F-793A-4E1B-B6FC-427602388675}">
  <dimension ref="A1"/>
  <sheetViews>
    <sheetView showGridLines="0" tabSelected="1" workbookViewId="0">
      <selection activeCell="U11" sqref="U1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18ED-2415-46B0-98D2-062EF1FFC023}">
  <dimension ref="A1:M13"/>
  <sheetViews>
    <sheetView showGridLines="0" workbookViewId="0">
      <selection activeCell="A3" sqref="A3:M3"/>
    </sheetView>
  </sheetViews>
  <sheetFormatPr defaultRowHeight="14.4" x14ac:dyDescent="0.3"/>
  <cols>
    <col min="1" max="16384" width="8.88671875" style="22"/>
  </cols>
  <sheetData>
    <row r="1" spans="1:13" ht="25.8" customHeight="1" x14ac:dyDescent="0.3">
      <c r="A1" s="25" t="s">
        <v>177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3" spans="1:13" ht="84" customHeight="1" x14ac:dyDescent="0.3">
      <c r="A3" s="26" t="s">
        <v>184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5" spans="1:13" ht="115.2" customHeight="1" x14ac:dyDescent="0.3">
      <c r="A5" s="27" t="s">
        <v>182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</row>
    <row r="7" spans="1:13" ht="84" customHeight="1" x14ac:dyDescent="0.3">
      <c r="A7" s="26" t="s">
        <v>183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9" spans="1:13" ht="136.19999999999999" customHeight="1" x14ac:dyDescent="0.3">
      <c r="A9" s="26" t="s">
        <v>185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</row>
    <row r="11" spans="1:13" ht="57.6" customHeight="1" x14ac:dyDescent="0.3">
      <c r="A11" s="26" t="s">
        <v>186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</row>
    <row r="13" spans="1:13" ht="28.8" customHeight="1" x14ac:dyDescent="0.3">
      <c r="A13" s="24" t="s">
        <v>181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</row>
  </sheetData>
  <mergeCells count="7">
    <mergeCell ref="A13:M13"/>
    <mergeCell ref="A1:M1"/>
    <mergeCell ref="A3:M3"/>
    <mergeCell ref="A5:M5"/>
    <mergeCell ref="A7:M7"/>
    <mergeCell ref="A9:M9"/>
    <mergeCell ref="A11:M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N 7 l T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N 7 l T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e 5 U 1 g 6 H 4 0 1 N w E A A B I C A A A T A B w A R m 9 y b X V s Y X M v U 2 V j d G l v b j E u b S C i G A A o o B Q A A A A A A A A A A A A A A A A A A A A A A A A A A A B t k U 1 r A j E Q h u 8 L + x 9 C v K w Q F l z a S 2 U P Z b f S S 0 v L S i 9 u k Z g d N T Q f k k m k V v z v z e K C 0 p p L k v e Z e W c m Q R B e W k O a 8 z 6 Z p k m a 4 J Y 7 6 M i I z q z t S G U N B r 3 r M S U l U e D T h M T V 2 O A E R K X C f V 5 b E T Q Y n 8 2 k g j y m + H j B j F Y P b V 5 L / C J Z P W 5 f O H p w 7 S Q v 2 p p 7 T j 4 k B q 7 k D + + 9 2 7 / F c o F 7 O m a L G p T U M i a W l F E W I 1 T Q B s s 7 R p 6 M s J 0 0 m 3 J S 3 B e M v A f r o f E H B e X l m L 9 a A 5 9 j d u 5 5 R N + c 1 Z F 1 5 B l 4 B w 7 7 k e Z 8 F Q M H M u j Z e T x G F o P + q F Q j u O I O S + / C t W W 1 5 W Y T H e e H H V z s 5 o 4 b X F u n z w 3 3 E L M b 9 d n x S I U N x r t D n M 7 H M O L h 2 5 8 Y O d J 1 f J K l 4 B 4 2 9 g Y V V x 8 z M B P 0 C t x A i y V o L R H / 8 9 M 4 T a S 5 2 f / 0 F 1 B L A Q I t A B Q A A g A I A D e 5 U 1 j 0 d A 9 2 p A A A A P Y A A A A S A A A A A A A A A A A A A A A A A A A A A A B D b 2 5 m a W c v U G F j a 2 F n Z S 5 4 b W x Q S w E C L Q A U A A I A C A A 3 u V N Y D 8 r p q 6 Q A A A D p A A A A E w A A A A A A A A A A A A A A A A D w A A A A W 0 N v b n R l b n R f V H l w Z X N d L n h t b F B L A Q I t A B Q A A g A I A D e 5 U 1 g 6 H 4 0 1 N w E A A B I C A A A T A A A A A A A A A A A A A A A A A O E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K A A A A A A A A j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J T I w Q 2 9 u c 3 V t c H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W M 0 Z T M 3 Y S 1 k Z m M x L T Q z Z D g t O W U 5 Z i 0 3 M 2 R m Y T d h N T Q z O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9 v Z F 9 D b 2 5 z d W 1 w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E 5 V D E 5 O j A 5 O j Q 3 L j Y y M j I y N D N a I i A v P j x F b n R y e S B U e X B l P S J G a W x s Q 2 9 s d W 1 u V H l w Z X M i I F Z h b H V l P S J z Q m d Z R k J R P T 0 i I C 8 + P E V u d H J 5 I F R 5 c G U 9 I k Z p b G x D b 2 x 1 b W 5 O Y W 1 l c y I g V m F s d W U 9 I n N b J n F 1 b 3 Q 7 Y 2 9 1 b n R y e S Z x d W 9 0 O y w m c X V v d D t m b 2 9 k X 2 N h d G V n b 3 J 5 J n F 1 b 3 Q 7 L C Z x d W 9 0 O 2 N v b n N 1 b X B 0 a W 9 u J n F 1 b 3 Q 7 L C Z x d W 9 0 O 2 N v M l 9 l b W 1 p c 3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9 k I E N v b n N 1 b X B 0 a W 9 u L 0 N o Y W 5 n Z W Q g V H l w Z S 5 7 Y 2 9 1 b n R y e S w w f S Z x d W 9 0 O y w m c X V v d D t T Z W N 0 a W 9 u M S 9 G b 2 9 k I E N v b n N 1 b X B 0 a W 9 u L 0 N o Y W 5 n Z W Q g V H l w Z S 5 7 Z m 9 v Z F 9 j Y X R l Z 2 9 y e S w x f S Z x d W 9 0 O y w m c X V v d D t T Z W N 0 a W 9 u M S 9 G b 2 9 k I E N v b n N 1 b X B 0 a W 9 u L 0 N o Y W 5 n Z W Q g V H l w Z S 5 7 Y 2 9 u c 3 V t c H R p b 2 4 s M n 0 m c X V v d D s s J n F 1 b 3 Q 7 U 2 V j d G l v b j E v R m 9 v Z C B D b 2 5 z d W 1 w d G l v b i 9 D a G F u Z 2 V k I F R 5 c G U u e 2 N v M l 9 l b W 1 p c 3 N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m 9 v Z C B D b 2 5 z d W 1 w d G l v b i 9 D a G F u Z 2 V k I F R 5 c G U u e 2 N v d W 5 0 c n k s M H 0 m c X V v d D s s J n F 1 b 3 Q 7 U 2 V j d G l v b j E v R m 9 v Z C B D b 2 5 z d W 1 w d G l v b i 9 D a G F u Z 2 V k I F R 5 c G U u e 2 Z v b 2 R f Y 2 F 0 Z W d v c n k s M X 0 m c X V v d D s s J n F 1 b 3 Q 7 U 2 V j d G l v b j E v R m 9 v Z C B D b 2 5 z d W 1 w d G l v b i 9 D a G F u Z 2 V k I F R 5 c G U u e 2 N v b n N 1 b X B 0 a W 9 u L D J 9 J n F 1 b 3 Q 7 L C Z x d W 9 0 O 1 N l Y 3 R p b 2 4 x L 0 Z v b 2 Q g Q 2 9 u c 3 V t c H R p b 2 4 v Q 2 h h b m d l Z C B U e X B l L n t j b z J f Z W 1 t a X N z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2 9 k J T I w Q 2 9 u c 3 V t c H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C U y M E N v b n N 1 b X B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Q l M j B D b 2 5 z d W 1 w d G l v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v t s v m 0 x o k R I G M 9 m t y u D J M A A A A A A I A A A A A A B B m A A A A A Q A A I A A A A D S H + a 7 u g 5 2 b 3 o o S E C 9 7 R p I H Q 6 w 8 6 3 1 Q x X R W G a E q a Z V c A A A A A A 6 A A A A A A g A A I A A A A A 1 v e y f G j L n 2 D h u s W o O V 3 c t w D u j H D A m u + u H m 1 a j n Y o U q U A A A A F R w N P L e J q w X s G f w A X m W p E C 4 X 3 c S W B Z S a I Y z Y f j l r L P x P W n R A F a Q c 1 G 8 r 4 W n 9 A S C n W S + b 9 6 D J V Y l x 8 3 F D 9 f M y 8 N 1 B 6 v + 1 W c h i Q v T A b 6 r 8 H b v Q A A A A O b T 0 e T U A U f G f O j c f a i V i 2 4 i 7 D V j K 7 x o r x b h Q E w b V 1 7 y K 9 A r W o p z i t U 6 9 p F R q F K g a T Z R x c 8 w j c l m t / v E 6 R 2 l Z c M = < / D a t a M a s h u p > 
</file>

<file path=customXml/itemProps1.xml><?xml version="1.0" encoding="utf-8"?>
<ds:datastoreItem xmlns:ds="http://schemas.openxmlformats.org/officeDocument/2006/customXml" ds:itemID="{C1624D6B-95FE-42E1-82D3-D49F290901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Pivot South America</vt:lpstr>
      <vt:lpstr>Pivot Poultry SA</vt:lpstr>
      <vt:lpstr>Dashboard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Gharagyozyan Hrant</dc:creator>
  <cp:lastModifiedBy>Gharagyozyan Hrant</cp:lastModifiedBy>
  <dcterms:created xsi:type="dcterms:W3CDTF">2024-02-19T19:07:44Z</dcterms:created>
  <dcterms:modified xsi:type="dcterms:W3CDTF">2024-02-20T21:34:15Z</dcterms:modified>
</cp:coreProperties>
</file>