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dh\Desktop\BTI test\"/>
    </mc:Choice>
  </mc:AlternateContent>
  <xr:revisionPtr revIDLastSave="0" documentId="13_ncr:1_{874873D9-65A4-4BEE-B4B8-10EC19F5371D}" xr6:coauthVersionLast="47" xr6:coauthVersionMax="47" xr10:uidLastSave="{00000000-0000-0000-0000-000000000000}"/>
  <bookViews>
    <workbookView xWindow="-108" yWindow="-108" windowWidth="22068" windowHeight="13176" xr2:uid="{DF6E00E2-7168-4664-BBFA-F791E3F84C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J4" i="1"/>
  <c r="G4" i="1"/>
  <c r="E4" i="1"/>
  <c r="C8" i="1" l="1"/>
  <c r="J5" i="1"/>
  <c r="G5" i="1"/>
  <c r="E5" i="1"/>
  <c r="D5" i="1"/>
  <c r="O4" i="1"/>
  <c r="P4" i="1" s="1"/>
  <c r="O3" i="1"/>
  <c r="P3" i="1" s="1"/>
  <c r="C4" i="1"/>
  <c r="L4" i="1" s="1"/>
  <c r="C3" i="1"/>
  <c r="L3" i="1" s="1"/>
  <c r="C9" i="1" l="1"/>
  <c r="O5" i="1"/>
  <c r="P5" i="1" s="1"/>
  <c r="C5" i="1"/>
  <c r="L5" i="1" s="1"/>
</calcChain>
</file>

<file path=xl/sharedStrings.xml><?xml version="1.0" encoding="utf-8"?>
<sst xmlns="http://schemas.openxmlformats.org/spreadsheetml/2006/main" count="30" uniqueCount="23">
  <si>
    <t>Year</t>
  </si>
  <si>
    <t>Number of Total Tests</t>
  </si>
  <si>
    <t>Powder</t>
  </si>
  <si>
    <t>Chemistry</t>
  </si>
  <si>
    <t>CT</t>
  </si>
  <si>
    <t>Microscopy</t>
  </si>
  <si>
    <t>Hardness</t>
  </si>
  <si>
    <t>Tensile</t>
  </si>
  <si>
    <t>Fatigue</t>
  </si>
  <si>
    <t>2022 (trend)</t>
  </si>
  <si>
    <t>Test</t>
  </si>
  <si>
    <t>Test Time (hr)</t>
  </si>
  <si>
    <t>Sum of hours</t>
  </si>
  <si>
    <t>Density (Oil Impregnation)</t>
  </si>
  <si>
    <t>Density (B311)</t>
  </si>
  <si>
    <t>Person Days</t>
  </si>
  <si>
    <t>Density Oil</t>
  </si>
  <si>
    <t>Density B311</t>
  </si>
  <si>
    <t>Density Total</t>
  </si>
  <si>
    <t>2020 unaccounted</t>
  </si>
  <si>
    <t>2021 unaccounted</t>
  </si>
  <si>
    <t>2310 conservative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</si>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</sst>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Breakdown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Sheet1!$D$2:$L$2</c:f>
              <c:strCache>
                <c:ptCount val="9"/>
                <c:pt idx="0">
                  <c:v>Powder</c:v>
                </c:pt>
                <c:pt idx="1">
                  <c:v>Chemistry</c:v>
                </c:pt>
                <c:pt idx="2">
                  <c:v>CT</c:v>
                </c:pt>
                <c:pt idx="3">
                  <c:v>Microscopy</c:v>
                </c:pt>
                <c:pt idx="4">
                  <c:v>Hardness</c:v>
                </c:pt>
                <c:pt idx="5">
                  <c:v>Density Total</c:v>
                </c:pt>
                <c:pt idx="6">
                  <c:v>Tensile</c:v>
                </c:pt>
                <c:pt idx="7">
                  <c:v>Fatigue</c:v>
                </c:pt>
                <c:pt idx="8">
                  <c:v>Misc</c:v>
                </c:pt>
              </c:strCache>
            </c:strRef>
          </c:cat>
          <c:val>
            <c:numRef>
              <c:f>Sheet1!$D$4:$L$4</c:f>
              <c:numCache>
                <c:formatCode>General</c:formatCode>
                <c:ptCount val="9"/>
                <c:pt idx="0">
                  <c:v>117</c:v>
                </c:pt>
                <c:pt idx="1">
                  <c:v>7</c:v>
                </c:pt>
                <c:pt idx="2">
                  <c:v>23</c:v>
                </c:pt>
                <c:pt idx="3">
                  <c:v>183</c:v>
                </c:pt>
                <c:pt idx="4">
                  <c:v>176</c:v>
                </c:pt>
                <c:pt idx="5">
                  <c:v>78</c:v>
                </c:pt>
                <c:pt idx="6">
                  <c:v>1080</c:v>
                </c:pt>
                <c:pt idx="7">
                  <c:v>117</c:v>
                </c:pt>
                <c:pt idx="8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9-4EAA-BD7E-8C6527113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4828191"/>
        <c:axId val="714833599"/>
      </c:barChart>
      <c:catAx>
        <c:axId val="714828191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33599"/>
        <c:crosses val="autoZero"/>
        <c:auto val="0"/>
        <c:lblAlgn val="ctr"/>
        <c:lblOffset val="100"/>
        <c:noMultiLvlLbl val="0"/>
      </c:catAx>
      <c:valAx>
        <c:axId val="71483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00-4F0F-9564-F401A354C3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0-4F0F-9564-F401A354C3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0-4F0F-9564-F401A354C3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0-4F0F-9564-F401A354C3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0-4F0F-9564-F401A354C3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0-4F0F-9564-F401A354C3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0-4F0F-9564-F401A354C3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00-4F0F-9564-F401A354C3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E00-4F0F-9564-F401A354C3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Sheet1!$D$2:$L$2</c:f>
              <c:strCache>
                <c:ptCount val="9"/>
                <c:pt idx="0">
                  <c:v>Powder</c:v>
                </c:pt>
                <c:pt idx="1">
                  <c:v>Chemistry</c:v>
                </c:pt>
                <c:pt idx="2">
                  <c:v>CT</c:v>
                </c:pt>
                <c:pt idx="3">
                  <c:v>Microscopy</c:v>
                </c:pt>
                <c:pt idx="4">
                  <c:v>Hardness</c:v>
                </c:pt>
                <c:pt idx="5">
                  <c:v>Density Total</c:v>
                </c:pt>
                <c:pt idx="6">
                  <c:v>Tensile</c:v>
                </c:pt>
                <c:pt idx="7">
                  <c:v>Fatigue</c:v>
                </c:pt>
                <c:pt idx="8">
                  <c:v>Misc</c:v>
                </c:pt>
              </c:strCache>
            </c:strRef>
          </c:cat>
          <c:val>
            <c:numRef>
              <c:f>Sheet1!$D$5:$L$5</c:f>
              <c:numCache>
                <c:formatCode>General</c:formatCode>
                <c:ptCount val="9"/>
                <c:pt idx="0">
                  <c:v>143</c:v>
                </c:pt>
                <c:pt idx="1">
                  <c:v>116</c:v>
                </c:pt>
                <c:pt idx="2">
                  <c:v>69</c:v>
                </c:pt>
                <c:pt idx="3">
                  <c:v>276</c:v>
                </c:pt>
                <c:pt idx="4">
                  <c:v>156</c:v>
                </c:pt>
                <c:pt idx="5">
                  <c:v>151</c:v>
                </c:pt>
                <c:pt idx="6">
                  <c:v>1146</c:v>
                </c:pt>
                <c:pt idx="7">
                  <c:v>82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E00-4F0F-9564-F401A354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582356767672851E-2"/>
          <c:y val="0.89831933772628858"/>
          <c:w val="0.90871627328951332"/>
          <c:h val="8.119394818850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Breakdown 2021 </a:t>
            </a:r>
          </a:p>
        </c:rich>
      </c:tx>
      <c:layout>
        <c:manualLayout>
          <c:xMode val="edge"/>
          <c:yMode val="edge"/>
          <c:x val="0.36864415320372101"/>
          <c:y val="2.76461295418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0272489805124"/>
          <c:y val="0.12615646258503402"/>
          <c:w val="0.83492567605660273"/>
          <c:h val="0.794937864909743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Sheet1!$D$2:$L$2</c:f>
              <c:strCache>
                <c:ptCount val="9"/>
                <c:pt idx="0">
                  <c:v>Powder</c:v>
                </c:pt>
                <c:pt idx="1">
                  <c:v>Chemistry</c:v>
                </c:pt>
                <c:pt idx="2">
                  <c:v>CT</c:v>
                </c:pt>
                <c:pt idx="3">
                  <c:v>Microscopy</c:v>
                </c:pt>
                <c:pt idx="4">
                  <c:v>Hardness</c:v>
                </c:pt>
                <c:pt idx="5">
                  <c:v>Density Total</c:v>
                </c:pt>
                <c:pt idx="6">
                  <c:v>Tensile</c:v>
                </c:pt>
                <c:pt idx="7">
                  <c:v>Fatigue</c:v>
                </c:pt>
                <c:pt idx="8">
                  <c:v>Misc</c:v>
                </c:pt>
              </c:strCache>
            </c:strRef>
          </c:cat>
          <c:val>
            <c:numRef>
              <c:f>Sheet1!$D$5:$L$5</c:f>
              <c:numCache>
                <c:formatCode>General</c:formatCode>
                <c:ptCount val="9"/>
                <c:pt idx="0">
                  <c:v>143</c:v>
                </c:pt>
                <c:pt idx="1">
                  <c:v>116</c:v>
                </c:pt>
                <c:pt idx="2">
                  <c:v>69</c:v>
                </c:pt>
                <c:pt idx="3">
                  <c:v>276</c:v>
                </c:pt>
                <c:pt idx="4">
                  <c:v>156</c:v>
                </c:pt>
                <c:pt idx="5">
                  <c:v>151</c:v>
                </c:pt>
                <c:pt idx="6">
                  <c:v>1146</c:v>
                </c:pt>
                <c:pt idx="7">
                  <c:v>82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9-4EAA-BD7E-8C6527113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4828191"/>
        <c:axId val="714833599"/>
      </c:barChart>
      <c:catAx>
        <c:axId val="714828191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33599"/>
        <c:crosses val="autoZero"/>
        <c:auto val="0"/>
        <c:lblAlgn val="ctr"/>
        <c:lblOffset val="100"/>
        <c:noMultiLvlLbl val="0"/>
      </c:catAx>
      <c:valAx>
        <c:axId val="714833599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 vs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59891578973191"/>
          <c:y val="0.12568941973469533"/>
          <c:w val="0.84316067634402847"/>
          <c:h val="0.79577145082474443"/>
        </c:manualLayout>
      </c:layout>
      <c:barChart>
        <c:barDir val="bar"/>
        <c:grouping val="clustered"/>
        <c:varyColors val="0"/>
        <c:ser>
          <c:idx val="1"/>
          <c:order val="0"/>
          <c:tx>
            <c:v>2021</c:v>
          </c:tx>
          <c:invertIfNegative val="0"/>
          <c:dLbls>
            <c:dLbl>
              <c:idx val="4"/>
              <c:layout>
                <c:manualLayout>
                  <c:x val="0"/>
                  <c:y val="1.1261261261261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9D2-BE21-153389E78D64}"/>
                </c:ext>
              </c:extLst>
            </c:dLbl>
            <c:dLbl>
              <c:idx val="8"/>
              <c:layout>
                <c:manualLayout>
                  <c:x val="5.6689342403626729E-3"/>
                  <c:y val="2.032520325203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9D2-BE21-153389E78D64}"/>
                </c:ext>
              </c:extLst>
            </c:dLbl>
            <c:dLbl>
              <c:idx val="9"/>
              <c:layout>
                <c:manualLayout>
                  <c:x val="0"/>
                  <c:y val="1.1261261261261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9D2-BE21-153389E78D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Sheet1!$D$2:$K$2</c:f>
              <c:strCache>
                <c:ptCount val="8"/>
                <c:pt idx="0">
                  <c:v>Powder</c:v>
                </c:pt>
                <c:pt idx="1">
                  <c:v>Chemistry</c:v>
                </c:pt>
                <c:pt idx="2">
                  <c:v>CT</c:v>
                </c:pt>
                <c:pt idx="3">
                  <c:v>Microscopy</c:v>
                </c:pt>
                <c:pt idx="4">
                  <c:v>Hardness</c:v>
                </c:pt>
                <c:pt idx="5">
                  <c:v>Density Total</c:v>
                </c:pt>
                <c:pt idx="6">
                  <c:v>Tensile</c:v>
                </c:pt>
                <c:pt idx="7">
                  <c:v>Fatigue</c:v>
                </c:pt>
              </c:strCache>
            </c:strRef>
          </c:cat>
          <c:val>
            <c:numRef>
              <c:f>Sheet1!$D$5:$K$5</c:f>
              <c:numCache>
                <c:formatCode>General</c:formatCode>
                <c:ptCount val="8"/>
                <c:pt idx="0">
                  <c:v>143</c:v>
                </c:pt>
                <c:pt idx="1">
                  <c:v>116</c:v>
                </c:pt>
                <c:pt idx="2">
                  <c:v>69</c:v>
                </c:pt>
                <c:pt idx="3">
                  <c:v>276</c:v>
                </c:pt>
                <c:pt idx="4">
                  <c:v>156</c:v>
                </c:pt>
                <c:pt idx="5">
                  <c:v>151</c:v>
                </c:pt>
                <c:pt idx="6">
                  <c:v>1146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9D2-BE21-153389E78D64}"/>
            </c:ext>
          </c:extLst>
        </c:ser>
        <c:ser>
          <c:idx val="0"/>
          <c:order val="1"/>
          <c:tx>
            <c:v>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6891891891891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61-49D2-BE21-153389E78D64}"/>
                </c:ext>
              </c:extLst>
            </c:dLbl>
            <c:dLbl>
              <c:idx val="1"/>
              <c:layout>
                <c:manualLayout>
                  <c:x val="-2.8556264092755124E-17"/>
                  <c:y val="-1.4076576576576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9D2-BE21-153389E78D64}"/>
                </c:ext>
              </c:extLst>
            </c:dLbl>
            <c:dLbl>
              <c:idx val="2"/>
              <c:layout>
                <c:manualLayout>
                  <c:x val="-2.8556264092755124E-17"/>
                  <c:y val="-1.9707207207207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9D2-BE21-153389E78D64}"/>
                </c:ext>
              </c:extLst>
            </c:dLbl>
            <c:dLbl>
              <c:idx val="4"/>
              <c:layout>
                <c:manualLayout>
                  <c:x val="4.6728971962616533E-3"/>
                  <c:y val="-2.81531531531531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9D2-BE21-153389E78D64}"/>
                </c:ext>
              </c:extLst>
            </c:dLbl>
            <c:dLbl>
              <c:idx val="5"/>
              <c:layout>
                <c:manualLayout>
                  <c:x val="0"/>
                  <c:y val="-1.6891891891891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9D2-BE21-153389E78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Sheet1!$D$2:$K$2</c:f>
              <c:strCache>
                <c:ptCount val="8"/>
                <c:pt idx="0">
                  <c:v>Powder</c:v>
                </c:pt>
                <c:pt idx="1">
                  <c:v>Chemistry</c:v>
                </c:pt>
                <c:pt idx="2">
                  <c:v>CT</c:v>
                </c:pt>
                <c:pt idx="3">
                  <c:v>Microscopy</c:v>
                </c:pt>
                <c:pt idx="4">
                  <c:v>Hardness</c:v>
                </c:pt>
                <c:pt idx="5">
                  <c:v>Density Total</c:v>
                </c:pt>
                <c:pt idx="6">
                  <c:v>Tensile</c:v>
                </c:pt>
                <c:pt idx="7">
                  <c:v>Fatigue</c:v>
                </c:pt>
              </c:strCache>
            </c:strRef>
          </c:cat>
          <c:val>
            <c:numRef>
              <c:f>Sheet1!$D$4:$K$4</c:f>
              <c:numCache>
                <c:formatCode>General</c:formatCode>
                <c:ptCount val="8"/>
                <c:pt idx="0">
                  <c:v>117</c:v>
                </c:pt>
                <c:pt idx="1">
                  <c:v>7</c:v>
                </c:pt>
                <c:pt idx="2">
                  <c:v>23</c:v>
                </c:pt>
                <c:pt idx="3">
                  <c:v>183</c:v>
                </c:pt>
                <c:pt idx="4">
                  <c:v>176</c:v>
                </c:pt>
                <c:pt idx="5">
                  <c:v>78</c:v>
                </c:pt>
                <c:pt idx="6">
                  <c:v>1080</c:v>
                </c:pt>
                <c:pt idx="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9D2-BE21-153389E7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4828191"/>
        <c:axId val="714833599"/>
      </c:barChart>
      <c:catAx>
        <c:axId val="714828191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33599"/>
        <c:crosses val="autoZero"/>
        <c:auto val="0"/>
        <c:lblAlgn val="ctr"/>
        <c:lblOffset val="100"/>
        <c:noMultiLvlLbl val="0"/>
      </c:catAx>
      <c:valAx>
        <c:axId val="71483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281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84472735300627"/>
          <c:y val="0.47455531318720295"/>
          <c:w val="5.4575993246889831E-2"/>
          <c:h val="0.1061203837196406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2019 vs 2020 vs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468</c:v>
                </c:pt>
                <c:pt idx="1">
                  <c:v>1986</c:v>
                </c:pt>
                <c:pt idx="2">
                  <c:v>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B-47E7-96A2-02CBC664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657359"/>
        <c:axId val="844650287"/>
      </c:barChart>
      <c:catAx>
        <c:axId val="8446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0287"/>
        <c:crosses val="autoZero"/>
        <c:auto val="1"/>
        <c:lblAlgn val="ctr"/>
        <c:lblOffset val="100"/>
        <c:noMultiLvlLbl val="0"/>
      </c:catAx>
      <c:valAx>
        <c:axId val="8446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2019 vs 2020 vs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Sheet1!$B$4:$B$5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468</c:v>
                </c:pt>
                <c:pt idx="1">
                  <c:v>1986</c:v>
                </c:pt>
                <c:pt idx="2">
                  <c:v>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B-47E7-96A2-02CBC6640A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657359"/>
        <c:axId val="844650287"/>
      </c:barChart>
      <c:catAx>
        <c:axId val="8446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0287"/>
        <c:crosses val="autoZero"/>
        <c:auto val="1"/>
        <c:lblAlgn val="ctr"/>
        <c:lblOffset val="100"/>
        <c:noMultiLvlLbl val="0"/>
      </c:catAx>
      <c:valAx>
        <c:axId val="8446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</a:t>
            </a:r>
            <a:r>
              <a:rPr lang="en-GB" baseline="0"/>
              <a:t>m of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Sheet1!$O$3:$O$5</c:f>
              <c:numCache>
                <c:formatCode>General</c:formatCode>
                <c:ptCount val="3"/>
                <c:pt idx="0">
                  <c:v>176</c:v>
                </c:pt>
                <c:pt idx="1">
                  <c:v>1921.5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E-411E-A5D9-672CAEB1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657359"/>
        <c:axId val="844650287"/>
      </c:barChart>
      <c:catAx>
        <c:axId val="8446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0287"/>
        <c:crosses val="autoZero"/>
        <c:auto val="1"/>
        <c:lblAlgn val="ctr"/>
        <c:lblOffset val="100"/>
        <c:noMultiLvlLbl val="0"/>
      </c:catAx>
      <c:valAx>
        <c:axId val="8446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2019 vs 2020 vs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Sheet1!$B$4:$B$5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cat>
          <c:val>
            <c:numRef>
              <c:f>Sheet1!$O$3:$O$5</c:f>
              <c:numCache>
                <c:formatCode>General</c:formatCode>
                <c:ptCount val="3"/>
                <c:pt idx="0">
                  <c:v>176</c:v>
                </c:pt>
                <c:pt idx="1">
                  <c:v>1921.5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B-4003-9643-581029958D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657359"/>
        <c:axId val="844650287"/>
      </c:barChart>
      <c:catAx>
        <c:axId val="8446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0287"/>
        <c:crosses val="autoZero"/>
        <c:auto val="1"/>
        <c:lblAlgn val="ctr"/>
        <c:lblOffset val="100"/>
        <c:noMultiLvlLbl val="0"/>
      </c:catAx>
      <c:valAx>
        <c:axId val="8446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88-45F4-AF44-677AB4DF82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88-45F4-AF44-677AB4DF82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88-45F4-AF44-677AB4DF82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188-45F4-AF44-677AB4DF82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2153928927239513E-3"/>
                  <c:y val="-1.5186351706036898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88-45F4-AF44-677AB4DF8231}"/>
                </c:ext>
              </c:extLst>
            </c:dLbl>
            <c:dLbl>
              <c:idx val="4"/>
              <c:layout>
                <c:manualLayout>
                  <c:x val="1.2038713399328591E-2"/>
                  <c:y val="-5.5561679790026245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88-45F4-AF44-677AB4DF8231}"/>
                </c:ext>
              </c:extLst>
            </c:dLbl>
            <c:dLbl>
              <c:idx val="5"/>
              <c:layout>
                <c:manualLayout>
                  <c:x val="1.5761124169689233E-2"/>
                  <c:y val="-9.4251271688385162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88-45F4-AF44-677AB4DF8231}"/>
                </c:ext>
              </c:extLst>
            </c:dLbl>
            <c:dLbl>
              <c:idx val="6"/>
              <c:layout>
                <c:manualLayout>
                  <c:x val="-3.9564832260347814E-2"/>
                  <c:y val="7.7304461942257216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Sheet1!$D$2:$N$2</c:f>
              <c:strCache>
                <c:ptCount val="11"/>
                <c:pt idx="0">
                  <c:v>Powder</c:v>
                </c:pt>
                <c:pt idx="1">
                  <c:v>Chemistry</c:v>
                </c:pt>
                <c:pt idx="2">
                  <c:v>CT</c:v>
                </c:pt>
                <c:pt idx="3">
                  <c:v>Microscopy</c:v>
                </c:pt>
                <c:pt idx="4">
                  <c:v>Hardness</c:v>
                </c:pt>
                <c:pt idx="5">
                  <c:v>Density Total</c:v>
                </c:pt>
                <c:pt idx="6">
                  <c:v>Tensile</c:v>
                </c:pt>
                <c:pt idx="7">
                  <c:v>Fatigue</c:v>
                </c:pt>
                <c:pt idx="8">
                  <c:v>Misc</c:v>
                </c:pt>
                <c:pt idx="9">
                  <c:v>Density Oil</c:v>
                </c:pt>
                <c:pt idx="10">
                  <c:v>Density B311</c:v>
                </c:pt>
              </c:strCache>
            </c:strRef>
          </c:cat>
          <c:val>
            <c:numRef>
              <c:f>Sheet1!$D$3:$N$3</c:f>
              <c:numCache>
                <c:formatCode>General</c:formatCode>
                <c:ptCount val="11"/>
                <c:pt idx="0">
                  <c:v>44</c:v>
                </c:pt>
                <c:pt idx="4">
                  <c:v>160</c:v>
                </c:pt>
                <c:pt idx="5">
                  <c:v>66</c:v>
                </c:pt>
                <c:pt idx="6">
                  <c:v>198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8-45F4-AF44-677AB4DF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582376443006984E-2"/>
          <c:y val="0.85803730285926649"/>
          <c:w val="0.89547177608254935"/>
          <c:h val="0.12426358209648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88-45F4-AF44-677AB4DF82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B-4FAC-A4F1-E46D9E3061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B-4FAC-A4F1-E46D9E3061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2B-4FAC-A4F1-E46D9E3061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88-45F4-AF44-677AB4DF82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88-45F4-AF44-677AB4DF82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B-4FAC-A4F1-E46D9E3061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2B-4FAC-A4F1-E46D9E3061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188-45F4-AF44-677AB4DF8231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Sheet1!$D$2:$L$2</c:f>
              <c:strCache>
                <c:ptCount val="9"/>
                <c:pt idx="0">
                  <c:v>Powder</c:v>
                </c:pt>
                <c:pt idx="1">
                  <c:v>Chemistry</c:v>
                </c:pt>
                <c:pt idx="2">
                  <c:v>CT</c:v>
                </c:pt>
                <c:pt idx="3">
                  <c:v>Microscopy</c:v>
                </c:pt>
                <c:pt idx="4">
                  <c:v>Hardness</c:v>
                </c:pt>
                <c:pt idx="5">
                  <c:v>Density Total</c:v>
                </c:pt>
                <c:pt idx="6">
                  <c:v>Tensile</c:v>
                </c:pt>
                <c:pt idx="7">
                  <c:v>Fatigue</c:v>
                </c:pt>
                <c:pt idx="8">
                  <c:v>Misc</c:v>
                </c:pt>
              </c:strCache>
            </c:strRef>
          </c:cat>
          <c:val>
            <c:numRef>
              <c:f>Sheet1!$D$4:$L$4</c:f>
              <c:numCache>
                <c:formatCode>General</c:formatCode>
                <c:ptCount val="9"/>
                <c:pt idx="0">
                  <c:v>117</c:v>
                </c:pt>
                <c:pt idx="1">
                  <c:v>7</c:v>
                </c:pt>
                <c:pt idx="2">
                  <c:v>23</c:v>
                </c:pt>
                <c:pt idx="3">
                  <c:v>183</c:v>
                </c:pt>
                <c:pt idx="4">
                  <c:v>176</c:v>
                </c:pt>
                <c:pt idx="5">
                  <c:v>78</c:v>
                </c:pt>
                <c:pt idx="6">
                  <c:v>1080</c:v>
                </c:pt>
                <c:pt idx="7">
                  <c:v>117</c:v>
                </c:pt>
                <c:pt idx="8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8-45F4-AF44-677AB4DF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582376443006984E-2"/>
          <c:y val="0.85803730285926649"/>
          <c:w val="0.90871627328951332"/>
          <c:h val="8.119394818850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11</xdr:row>
      <xdr:rowOff>22860</xdr:rowOff>
    </xdr:from>
    <xdr:to>
      <xdr:col>18</xdr:col>
      <xdr:colOff>304800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D0B61-750A-4B8D-BBC2-434373030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327660</xdr:colOff>
      <xdr:row>11</xdr:row>
      <xdr:rowOff>22860</xdr:rowOff>
    </xdr:from>
    <xdr:to>
      <xdr:col>8</xdr:col>
      <xdr:colOff>601980</xdr:colOff>
      <xdr:row>32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7BF12F-3646-42B0-9C82-6FA2BFC9F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335280</xdr:colOff>
      <xdr:row>33</xdr:row>
      <xdr:rowOff>106680</xdr:rowOff>
    </xdr:from>
    <xdr:to>
      <xdr:col>14</xdr:col>
      <xdr:colOff>83820</xdr:colOff>
      <xdr:row>57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C19B1C-C74A-41FE-8B79-1519647E5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58</xdr:row>
      <xdr:rowOff>38100</xdr:rowOff>
    </xdr:from>
    <xdr:to>
      <xdr:col>6</xdr:col>
      <xdr:colOff>342900</xdr:colOff>
      <xdr:row>81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F0E52C-5B93-43EE-A84C-A78B082EE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491490</xdr:colOff>
      <xdr:row>58</xdr:row>
      <xdr:rowOff>7620</xdr:rowOff>
    </xdr:from>
    <xdr:to>
      <xdr:col>16</xdr:col>
      <xdr:colOff>91440</xdr:colOff>
      <xdr:row>81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740548-6E21-4A39-8AC7-2F61D0562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243840</xdr:colOff>
      <xdr:row>81</xdr:row>
      <xdr:rowOff>160020</xdr:rowOff>
    </xdr:from>
    <xdr:to>
      <xdr:col>6</xdr:col>
      <xdr:colOff>300990</xdr:colOff>
      <xdr:row>104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AF5FC4-354E-482B-812C-1ADDDA17B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449580</xdr:colOff>
      <xdr:row>81</xdr:row>
      <xdr:rowOff>129540</xdr:rowOff>
    </xdr:from>
    <xdr:to>
      <xdr:col>16</xdr:col>
      <xdr:colOff>49530</xdr:colOff>
      <xdr:row>104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203936-C11D-4BA2-9345-70977F1B2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186690</xdr:colOff>
      <xdr:row>105</xdr:row>
      <xdr:rowOff>30480</xdr:rowOff>
    </xdr:from>
    <xdr:to>
      <xdr:col>8</xdr:col>
      <xdr:colOff>510540</xdr:colOff>
      <xdr:row>132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A918F8-A0F5-4DAE-8DA0-B0085948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175260</xdr:colOff>
      <xdr:row>105</xdr:row>
      <xdr:rowOff>45720</xdr:rowOff>
    </xdr:from>
    <xdr:to>
      <xdr:col>17</xdr:col>
      <xdr:colOff>228600</xdr:colOff>
      <xdr:row>132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26A47A-ADBF-4CCF-8959-B42FD66B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213360</xdr:colOff>
      <xdr:row>133</xdr:row>
      <xdr:rowOff>152400</xdr:rowOff>
    </xdr:from>
    <xdr:to>
      <xdr:col>9</xdr:col>
      <xdr:colOff>152400</xdr:colOff>
      <xdr:row>161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981899-A63D-41F4-825E-D09A15326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A2A7-4481-444C-95A8-C9BE6D37CBEE}">
  <dimension ref="B2:R11"/>
  <sheetViews>
    <sheetView tabSelected="1" topLeftCell="A126" workbookViewId="0">
      <selection activeCell="P41" sqref="P41"/>
    </sheetView>
  </sheetViews>
  <sheetFormatPr defaultRowHeight="14.4" x14ac:dyDescent="0.3"/>
  <cols>
    <col min="2" max="2" width="11.6640625" bestFit="1" customWidth="1"/>
    <col min="3" max="3" width="20.6640625" bestFit="1" customWidth="1"/>
    <col min="4" max="4" width="7.88671875" bestFit="1" customWidth="1"/>
    <col min="5" max="5" width="10" bestFit="1" customWidth="1"/>
    <col min="6" max="6" width="3.109375" bestFit="1" customWidth="1"/>
    <col min="7" max="7" width="11" bestFit="1" customWidth="1"/>
    <col min="10" max="10" width="7.44140625" bestFit="1" customWidth="1"/>
    <col min="11" max="11" width="7.5546875" bestFit="1" customWidth="1"/>
    <col min="12" max="12" width="7.5546875" customWidth="1"/>
    <col min="14" max="14" width="7.6640625" bestFit="1" customWidth="1"/>
    <col min="15" max="15" width="12.5546875" bestFit="1" customWidth="1"/>
    <col min="16" max="16" width="12.6640625" bestFit="1" customWidth="1"/>
    <col min="17" max="17" width="25" bestFit="1" customWidth="1"/>
    <col min="18" max="18" width="13.44140625" bestFit="1" customWidth="1"/>
  </cols>
  <sheetData>
    <row r="2" spans="2:1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18</v>
      </c>
      <c r="J2" t="s">
        <v>7</v>
      </c>
      <c r="K2" t="s">
        <v>8</v>
      </c>
      <c r="L2" t="s">
        <v>22</v>
      </c>
      <c r="M2" t="s">
        <v>16</v>
      </c>
      <c r="N2" t="s">
        <v>17</v>
      </c>
      <c r="O2" t="s">
        <v>12</v>
      </c>
      <c r="P2" t="s">
        <v>15</v>
      </c>
      <c r="Q2" t="s">
        <v>10</v>
      </c>
      <c r="R2" t="s">
        <v>11</v>
      </c>
    </row>
    <row r="3" spans="2:18" x14ac:dyDescent="0.3">
      <c r="B3">
        <v>2019</v>
      </c>
      <c r="C3">
        <f>382+75+11</f>
        <v>468</v>
      </c>
      <c r="D3">
        <v>44</v>
      </c>
      <c r="H3">
        <v>160</v>
      </c>
      <c r="I3">
        <v>66</v>
      </c>
      <c r="J3">
        <v>198</v>
      </c>
      <c r="L3">
        <f>C3-(SUM(D3:K3))</f>
        <v>0</v>
      </c>
      <c r="O3">
        <f>D3*R3</f>
        <v>176</v>
      </c>
      <c r="P3">
        <f>O3/8</f>
        <v>22</v>
      </c>
      <c r="Q3" t="s">
        <v>2</v>
      </c>
      <c r="R3">
        <v>4</v>
      </c>
    </row>
    <row r="4" spans="2:18" x14ac:dyDescent="0.3">
      <c r="B4">
        <v>2020</v>
      </c>
      <c r="C4">
        <f>1986</f>
        <v>1986</v>
      </c>
      <c r="D4">
        <f>140-23</f>
        <v>117</v>
      </c>
      <c r="E4">
        <f>30-F4</f>
        <v>7</v>
      </c>
      <c r="F4">
        <v>23</v>
      </c>
      <c r="G4">
        <f>206-23</f>
        <v>183</v>
      </c>
      <c r="H4">
        <v>176</v>
      </c>
      <c r="I4">
        <v>78</v>
      </c>
      <c r="J4">
        <f>1103-23</f>
        <v>1080</v>
      </c>
      <c r="K4">
        <v>117</v>
      </c>
      <c r="L4">
        <f>C4-SUM(D4:I4)-SUM(J4:K4)</f>
        <v>205</v>
      </c>
      <c r="M4">
        <v>25</v>
      </c>
      <c r="N4">
        <v>11</v>
      </c>
      <c r="O4">
        <f>D4*R3+E4*R4+F4*R5+G4*R6+H4*R7+N4*R8+M4*R9+J4*R10+K4*R11</f>
        <v>1921.5</v>
      </c>
      <c r="P4">
        <f>O4/8</f>
        <v>240.1875</v>
      </c>
      <c r="Q4" t="s">
        <v>3</v>
      </c>
      <c r="R4">
        <v>4</v>
      </c>
    </row>
    <row r="5" spans="2:18" x14ac:dyDescent="0.3">
      <c r="B5">
        <v>2021</v>
      </c>
      <c r="C5">
        <f>4134-C4</f>
        <v>2148</v>
      </c>
      <c r="D5">
        <f>212 -F5</f>
        <v>143</v>
      </c>
      <c r="E5">
        <f>185-F5</f>
        <v>116</v>
      </c>
      <c r="F5">
        <v>69</v>
      </c>
      <c r="G5">
        <f>345-F5</f>
        <v>276</v>
      </c>
      <c r="H5">
        <v>156</v>
      </c>
      <c r="I5">
        <v>151</v>
      </c>
      <c r="J5">
        <f>1215-F5</f>
        <v>1146</v>
      </c>
      <c r="K5">
        <v>82</v>
      </c>
      <c r="L5">
        <f>C5-SUM(D5:K5)</f>
        <v>9</v>
      </c>
      <c r="O5">
        <f>D5*R4+E5*R5+F5*R6+G5*R7+H5*R8+N5*R9+M5*R10+J5*R11+K5*R12</f>
        <v>3000</v>
      </c>
      <c r="P5">
        <f>O5/8</f>
        <v>375</v>
      </c>
      <c r="Q5" t="s">
        <v>4</v>
      </c>
      <c r="R5">
        <v>8</v>
      </c>
    </row>
    <row r="6" spans="2:18" x14ac:dyDescent="0.3">
      <c r="B6" t="s">
        <v>9</v>
      </c>
      <c r="C6" t="s">
        <v>21</v>
      </c>
      <c r="Q6" t="s">
        <v>5</v>
      </c>
      <c r="R6">
        <v>2</v>
      </c>
    </row>
    <row r="7" spans="2:18" x14ac:dyDescent="0.3">
      <c r="Q7" t="s">
        <v>6</v>
      </c>
      <c r="R7">
        <v>0.5</v>
      </c>
    </row>
    <row r="8" spans="2:18" x14ac:dyDescent="0.3">
      <c r="B8" t="s">
        <v>19</v>
      </c>
      <c r="C8">
        <f>D4+E4+F4+G4+H4+I4++J4+K4</f>
        <v>1781</v>
      </c>
      <c r="Q8" t="s">
        <v>14</v>
      </c>
      <c r="R8">
        <v>0.5</v>
      </c>
    </row>
    <row r="9" spans="2:18" x14ac:dyDescent="0.3">
      <c r="B9" t="s">
        <v>20</v>
      </c>
      <c r="C9">
        <f>SUM(D5:K5)</f>
        <v>2139</v>
      </c>
      <c r="Q9" t="s">
        <v>13</v>
      </c>
      <c r="R9">
        <v>5</v>
      </c>
    </row>
    <row r="10" spans="2:18" x14ac:dyDescent="0.3">
      <c r="Q10" t="s">
        <v>7</v>
      </c>
      <c r="R10">
        <v>0.5</v>
      </c>
    </row>
    <row r="11" spans="2:18" x14ac:dyDescent="0.3">
      <c r="Q11" t="s">
        <v>8</v>
      </c>
      <c r="R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Tallon</dc:creator>
  <cp:lastModifiedBy>hridh</cp:lastModifiedBy>
  <dcterms:created xsi:type="dcterms:W3CDTF">2022-01-05T14:04:17Z</dcterms:created>
  <dcterms:modified xsi:type="dcterms:W3CDTF">2022-01-05T19:02:43Z</dcterms:modified>
</cp:coreProperties>
</file>