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E:\hridhthik\"/>
    </mc:Choice>
  </mc:AlternateContent>
  <xr:revisionPtr revIDLastSave="0" documentId="13_ncr:1_{3D32769E-03E2-4EE4-912A-EFBCFAE77F41}" xr6:coauthVersionLast="47" xr6:coauthVersionMax="47" xr10:uidLastSave="{00000000-0000-0000-0000-000000000000}"/>
  <bookViews>
    <workbookView xWindow="-108" yWindow="-108" windowWidth="23256" windowHeight="12456" activeTab="4" xr2:uid="{00000000-000D-0000-FFFF-FFFF00000000}"/>
  </bookViews>
  <sheets>
    <sheet name="Sheet1" sheetId="1" r:id="rId1"/>
    <sheet name="TASK1" sheetId="7" r:id="rId2"/>
    <sheet name=" TASK2" sheetId="8" r:id="rId3"/>
    <sheet name="task3" sheetId="11" r:id="rId4"/>
    <sheet name="TASK4" sheetId="10" r:id="rId5"/>
  </sheets>
  <definedNames>
    <definedName name="_xlnm._FilterDatabase" localSheetId="2" hidden="1">' TASK2'!$A$1:$E$46</definedName>
    <definedName name="_xlnm._FilterDatabase" localSheetId="0" hidden="1">Sheet1!$A$54:$A$58</definedName>
    <definedName name="_xlchart.v1.0" hidden="1">task3!$C$2:$C$46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 i="11" l="1"/>
  <c r="G17" i="11"/>
  <c r="G16" i="11"/>
  <c r="G13" i="11"/>
  <c r="G12" i="11"/>
  <c r="G11" i="11"/>
  <c r="G10" i="11"/>
  <c r="G9" i="11"/>
  <c r="G8" i="11"/>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2" i="11"/>
  <c r="D4" i="10"/>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2" i="10"/>
  <c r="R53" i="8"/>
  <c r="R52" i="8"/>
  <c r="R51" i="8"/>
  <c r="O53" i="8"/>
  <c r="O52" i="8"/>
  <c r="O51" i="8"/>
  <c r="L53" i="8"/>
  <c r="L52" i="8"/>
  <c r="L51" i="8"/>
  <c r="I53" i="8"/>
  <c r="I52" i="8"/>
  <c r="I51"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2" i="8"/>
  <c r="C32" i="7"/>
  <c r="C31" i="7"/>
  <c r="C30" i="7"/>
  <c r="B32" i="7"/>
  <c r="B31" i="7"/>
  <c r="B30" i="7"/>
  <c r="D25" i="7"/>
  <c r="D24" i="7"/>
  <c r="D23" i="7"/>
  <c r="C25" i="7"/>
  <c r="C24" i="7"/>
  <c r="C23" i="7"/>
  <c r="B25" i="7"/>
  <c r="B24" i="7"/>
  <c r="B23" i="7"/>
  <c r="D16" i="7"/>
  <c r="D15" i="7"/>
  <c r="D14" i="7"/>
  <c r="C16" i="7"/>
  <c r="C17" i="7" s="1"/>
  <c r="C15" i="7"/>
  <c r="C14" i="7"/>
  <c r="B16" i="7"/>
  <c r="B15" i="7"/>
  <c r="B14" i="7"/>
  <c r="C26" i="7" l="1"/>
  <c r="C33" i="7"/>
  <c r="D17" i="7"/>
  <c r="B26" i="7"/>
  <c r="D26" i="7"/>
  <c r="B17" i="7"/>
  <c r="B33" i="7"/>
</calcChain>
</file>

<file path=xl/sharedStrings.xml><?xml version="1.0" encoding="utf-8"?>
<sst xmlns="http://schemas.openxmlformats.org/spreadsheetml/2006/main" count="398" uniqueCount="152">
  <si>
    <t>Student Name</t>
  </si>
  <si>
    <t>University</t>
  </si>
  <si>
    <t>Package Offered</t>
  </si>
  <si>
    <t>Type of Company</t>
  </si>
  <si>
    <t>Student Native Country</t>
  </si>
  <si>
    <t>Prior work Experience in years</t>
  </si>
  <si>
    <t>Domain</t>
  </si>
  <si>
    <t>Passport Number</t>
  </si>
  <si>
    <t>Date of Birth</t>
  </si>
  <si>
    <t>Date of Admission</t>
  </si>
  <si>
    <t>Date of Placement</t>
  </si>
  <si>
    <t>Rudra Verma</t>
  </si>
  <si>
    <t xml:space="preserve">Harvard </t>
  </si>
  <si>
    <t>Finance</t>
  </si>
  <si>
    <t>India</t>
  </si>
  <si>
    <t>F2356145</t>
  </si>
  <si>
    <t>Aayansh Sharma</t>
  </si>
  <si>
    <t>Boston</t>
  </si>
  <si>
    <t xml:space="preserve">Pharmaceutical </t>
  </si>
  <si>
    <t>J4563219</t>
  </si>
  <si>
    <t>Aditya Pandey</t>
  </si>
  <si>
    <t>Washington</t>
  </si>
  <si>
    <t>IT</t>
  </si>
  <si>
    <t>W4526893</t>
  </si>
  <si>
    <t>Dhruv Verma</t>
  </si>
  <si>
    <t>K4578236</t>
  </si>
  <si>
    <t>Veer Patil</t>
  </si>
  <si>
    <t>K4578237</t>
  </si>
  <si>
    <t>Ahmed Shah</t>
  </si>
  <si>
    <t>K4578238</t>
  </si>
  <si>
    <t>Viyaan K</t>
  </si>
  <si>
    <t>K4578239</t>
  </si>
  <si>
    <t>Shivnew Patel</t>
  </si>
  <si>
    <t>K4578240</t>
  </si>
  <si>
    <t>Atharv Mahajan</t>
  </si>
  <si>
    <t>K4578241</t>
  </si>
  <si>
    <t>Ivaan Thakrey</t>
  </si>
  <si>
    <t>K4578242</t>
  </si>
  <si>
    <t>Yuvaan Sheik</t>
  </si>
  <si>
    <t>K4578243</t>
  </si>
  <si>
    <t>Ishaan Verma</t>
  </si>
  <si>
    <t>K4578244</t>
  </si>
  <si>
    <t>Kabir Singh</t>
  </si>
  <si>
    <t>K4578245</t>
  </si>
  <si>
    <t>Arjun Singh</t>
  </si>
  <si>
    <t>Bella Wilson</t>
  </si>
  <si>
    <t>USA</t>
  </si>
  <si>
    <t>Lucus Jones</t>
  </si>
  <si>
    <t>Maya Haris</t>
  </si>
  <si>
    <t>Velentina Clark</t>
  </si>
  <si>
    <t>Robert Anderson</t>
  </si>
  <si>
    <t>Delilah Williams</t>
  </si>
  <si>
    <t>Charles Taylor</t>
  </si>
  <si>
    <t>Anna Perez</t>
  </si>
  <si>
    <t>Ivy Thomas</t>
  </si>
  <si>
    <t>Richard Thompson</t>
  </si>
  <si>
    <t>Claire Abderson</t>
  </si>
  <si>
    <t>Ariana Jackson</t>
  </si>
  <si>
    <t>Serenity Taylor</t>
  </si>
  <si>
    <t>Oliver Smith</t>
  </si>
  <si>
    <t>Ethan S</t>
  </si>
  <si>
    <t>UAE</t>
  </si>
  <si>
    <t>Jacob Williams</t>
  </si>
  <si>
    <t>James Martinez</t>
  </si>
  <si>
    <t>Ruby Wilson</t>
  </si>
  <si>
    <t>Skylar Walker</t>
  </si>
  <si>
    <t>Italy</t>
  </si>
  <si>
    <t>KK45268976</t>
  </si>
  <si>
    <t>Hailey Allen</t>
  </si>
  <si>
    <t>KK45268977</t>
  </si>
  <si>
    <t>Jack Wright</t>
  </si>
  <si>
    <t>KK45268978</t>
  </si>
  <si>
    <t>Sophie Adamas</t>
  </si>
  <si>
    <t>KK45268979</t>
  </si>
  <si>
    <t>Elena Green</t>
  </si>
  <si>
    <t>KK45268980</t>
  </si>
  <si>
    <t>Michael Baker</t>
  </si>
  <si>
    <t>KK45268981</t>
  </si>
  <si>
    <t>William Carter</t>
  </si>
  <si>
    <t>KK45268982</t>
  </si>
  <si>
    <t>Thomas Turner</t>
  </si>
  <si>
    <t>Bank</t>
  </si>
  <si>
    <t>KK45268983</t>
  </si>
  <si>
    <t>Henry Parker</t>
  </si>
  <si>
    <t>KK45268984</t>
  </si>
  <si>
    <t>John Edwards</t>
  </si>
  <si>
    <t>KK45268985</t>
  </si>
  <si>
    <t>John Parker</t>
  </si>
  <si>
    <t>KK45268986</t>
  </si>
  <si>
    <t>Thomas Edward</t>
  </si>
  <si>
    <t>KK45268987</t>
  </si>
  <si>
    <t>Micheal Roger</t>
  </si>
  <si>
    <t>KK45268988</t>
  </si>
  <si>
    <t>Q1</t>
  </si>
  <si>
    <t>Q2</t>
  </si>
  <si>
    <t>Q3</t>
  </si>
  <si>
    <t>IQR</t>
  </si>
  <si>
    <t>UF</t>
  </si>
  <si>
    <t>LF</t>
  </si>
  <si>
    <t>MEAN</t>
  </si>
  <si>
    <t>MODE</t>
  </si>
  <si>
    <t>MEDIAN</t>
  </si>
  <si>
    <t>BOSTON</t>
  </si>
  <si>
    <t>IT Package Offered</t>
  </si>
  <si>
    <t>ph Package Offered</t>
  </si>
  <si>
    <t>HARWARD</t>
  </si>
  <si>
    <t>FINANCE Package Offered</t>
  </si>
  <si>
    <t>WASHINGTON</t>
  </si>
  <si>
    <t>PH Package Offered</t>
  </si>
  <si>
    <t>IT    Package Offered</t>
  </si>
  <si>
    <t>Finance   Package Offered</t>
  </si>
  <si>
    <t xml:space="preserve"> IT Package Offered</t>
  </si>
  <si>
    <t>BOSTAN IT</t>
  </si>
  <si>
    <t>BOSTAN FINANCE</t>
  </si>
  <si>
    <t>BOSTAN PH</t>
  </si>
  <si>
    <t>HARWARD FINANCE</t>
  </si>
  <si>
    <t>HARWARD IT</t>
  </si>
  <si>
    <t>HARWARD PH</t>
  </si>
  <si>
    <t>WASHINGTON FINANCE</t>
  </si>
  <si>
    <t>WWASHINGTON IT</t>
  </si>
  <si>
    <t>AGE</t>
  </si>
  <si>
    <t>AGE FOR 20 TO 25</t>
  </si>
  <si>
    <t>AGE FOR 25 TO 30</t>
  </si>
  <si>
    <t>AGE FOR 30 TO 35</t>
  </si>
  <si>
    <t>AGE FOR 35 TO 40</t>
  </si>
  <si>
    <t>HIGHEST NUMBER OF GRADUATES</t>
  </si>
  <si>
    <t>INTERPRETATION</t>
  </si>
  <si>
    <t>month</t>
  </si>
  <si>
    <t>age</t>
  </si>
  <si>
    <t>MAXIMUM AGE</t>
  </si>
  <si>
    <t>Mean</t>
  </si>
  <si>
    <t>Median</t>
  </si>
  <si>
    <t>right skew</t>
  </si>
  <si>
    <t>1.In Finance and IT, Harward seems to be the most successful and reliable, but in PH, they exhibit a great deal of variation.</t>
  </si>
  <si>
    <t>2.Bostan performs well in PH and IT but is more erratic in Finance.</t>
  </si>
  <si>
    <t>3.Compared to the other corporations, Washington performs less well in IT and has some fluctuation in finance, although overall its values are lower.</t>
  </si>
  <si>
    <t>Column1</t>
  </si>
  <si>
    <t>Interpreation</t>
  </si>
  <si>
    <t>Younger Age Groups (20–30): Typically have more stable and greater financial figures, with $89,700 serving as the average.</t>
  </si>
  <si>
    <t>Older Age Groups (30–40): Display a decline in the mean and median values, with a notable decline and increased variability in financial numbers observed in the 35–40 age group.</t>
  </si>
  <si>
    <t>Interpretation</t>
  </si>
  <si>
    <t>Data Distribution: The age data is right-skewed, meaning that certain higher ages are pushing the distribution to the right, even while the majority of ages are concentrated around the median (26).</t>
  </si>
  <si>
    <t>Mean vs. Median: The right skew is caused by the higher mean, which is greater than the median. This indicates the impact of these higher ages.</t>
  </si>
  <si>
    <t>ramifications Although the average age in the dataset is approximately 26, the right-skewness indicates that there are some older ages in the dataset that are influencing the average age.</t>
  </si>
  <si>
    <t>Organisational Performance: Harward does well in IT and Finance but varies greatly in PH. Bostan performs well in IT and PH but less reliably in finance. Washington has weaker, more volatile financial numbers and lags behind in IT.</t>
  </si>
  <si>
    <t>Trends in Finance by Age Group: While older groups (30-40) see a drop and higher fluctuation, particularly in the 35-40 age range, younger groups (20-30) have consistent, high financial statistics.</t>
  </si>
  <si>
    <t>Distribution of Age Data: Higher ages cause the range to stretch past the median in the right-skewed age distribution.</t>
  </si>
  <si>
    <t>Mean vs. Median: An increased average age suggests that older ages are driving up the median age.</t>
  </si>
  <si>
    <t>Consequences: Although the average age is about 26, the right skew indicates how older ages have an impact on the average overall.</t>
  </si>
  <si>
    <t>SUMMARY</t>
  </si>
  <si>
    <t>interpretation</t>
  </si>
  <si>
    <t>Finding the month with the most graduate offers is the task for this task. In order to do this, we used a formula to separate the month from the date of placement. We then applied the mode formula to determine the maximum month in which they may accept their employment offers.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</si>
</sst>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quot;$&quot;* #,##0_);_(&quot;$&quot;* \(#,##0\);_(&quot;$&quot;* &quot;-&quot;??_);_(@_)"/>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4"/>
      <color theme="1"/>
      <name val="Calibri"/>
      <family val="2"/>
      <scheme val="minor"/>
    </font>
    <font>
      <sz val="14"/>
      <color rgb="FFFF0000"/>
      <name val="Calibri"/>
      <family val="2"/>
      <scheme val="minor"/>
    </font>
    <font>
      <b/>
      <sz val="11"/>
      <color theme="1" tint="4.9989318521683403E-2"/>
      <name val="Calibri"/>
      <family val="2"/>
      <scheme val="minor"/>
    </font>
    <font>
      <b/>
      <sz val="14"/>
      <color theme="1"/>
      <name val="Calibri"/>
      <family val="2"/>
      <scheme val="minor"/>
    </font>
    <font>
      <b/>
      <sz val="16"/>
      <color theme="1"/>
      <name val="Calibri"/>
      <family val="2"/>
      <scheme val="minor"/>
    </font>
    <font>
      <sz val="12"/>
      <color theme="1"/>
      <name val="Calibri"/>
      <family val="2"/>
      <scheme val="minor"/>
    </font>
    <font>
      <b/>
      <sz val="12"/>
      <color theme="1"/>
      <name val="Calibri"/>
      <family val="2"/>
      <scheme val="minor"/>
    </font>
    <font>
      <sz val="16"/>
      <color theme="1"/>
      <name val="Calibri"/>
      <family val="2"/>
      <scheme val="minor"/>
    </font>
    <font>
      <sz val="11"/>
      <name val="Calibri"/>
      <family val="2"/>
      <scheme val="minor"/>
    </font>
    <font>
      <sz val="10"/>
      <color theme="1"/>
      <name val="Arial"/>
      <family val="2"/>
    </font>
  </fonts>
  <fills count="11">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rgb="FFFF0000"/>
        <bgColor indexed="64"/>
      </patternFill>
    </fill>
    <fill>
      <patternFill patternType="solid">
        <fgColor theme="1" tint="0.499984740745262"/>
        <bgColor indexed="64"/>
      </patternFill>
    </fill>
    <fill>
      <patternFill patternType="solid">
        <fgColor theme="3"/>
        <bgColor indexed="64"/>
      </patternFill>
    </fill>
    <fill>
      <patternFill patternType="solid">
        <fgColor theme="2" tint="-9.9978637043366805E-2"/>
        <bgColor indexed="64"/>
      </patternFill>
    </fill>
    <fill>
      <patternFill patternType="solid">
        <fgColor them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164" fontId="1" fillId="0" borderId="0" applyFont="0" applyFill="0" applyBorder="0" applyAlignment="0" applyProtection="0"/>
  </cellStyleXfs>
  <cellXfs count="42">
    <xf numFmtId="0" fontId="0" fillId="0" borderId="0" xfId="0"/>
    <xf numFmtId="0" fontId="2" fillId="0" borderId="0" xfId="0" applyFont="1" applyAlignment="1">
      <alignment wrapText="1"/>
    </xf>
    <xf numFmtId="165" fontId="0" fillId="0" borderId="0" xfId="1" applyNumberFormat="1" applyFont="1"/>
    <xf numFmtId="0" fontId="0" fillId="0" borderId="0" xfId="0" applyAlignment="1">
      <alignment horizontal="left"/>
    </xf>
    <xf numFmtId="165" fontId="0" fillId="0" borderId="0" xfId="0" applyNumberFormat="1"/>
    <xf numFmtId="14" fontId="0" fillId="0" borderId="0" xfId="0" applyNumberFormat="1"/>
    <xf numFmtId="14" fontId="0" fillId="0" borderId="0" xfId="0" applyNumberFormat="1" applyAlignment="1">
      <alignment horizontal="left"/>
    </xf>
    <xf numFmtId="0" fontId="2" fillId="2" borderId="0" xfId="0" applyFont="1" applyFill="1" applyAlignment="1">
      <alignment wrapText="1"/>
    </xf>
    <xf numFmtId="0" fontId="2" fillId="2" borderId="0" xfId="0" applyFont="1" applyFill="1" applyAlignment="1">
      <alignment horizontal="left" wrapText="1"/>
    </xf>
    <xf numFmtId="0" fontId="0" fillId="0" borderId="1" xfId="0" applyBorder="1"/>
    <xf numFmtId="0" fontId="2" fillId="0" borderId="1" xfId="0" applyFont="1" applyBorder="1"/>
    <xf numFmtId="165" fontId="0" fillId="0" borderId="1" xfId="0" applyNumberFormat="1" applyBorder="1"/>
    <xf numFmtId="0" fontId="0" fillId="0" borderId="2" xfId="0" applyBorder="1"/>
    <xf numFmtId="0" fontId="2" fillId="0" borderId="0" xfId="0" applyFont="1"/>
    <xf numFmtId="0" fontId="2" fillId="3" borderId="0" xfId="0" applyFont="1" applyFill="1" applyAlignment="1">
      <alignment wrapText="1"/>
    </xf>
    <xf numFmtId="165" fontId="0" fillId="0" borderId="1" xfId="1" applyNumberFormat="1" applyFont="1" applyBorder="1"/>
    <xf numFmtId="0" fontId="2" fillId="0" borderId="4" xfId="0" applyFont="1" applyBorder="1"/>
    <xf numFmtId="0" fontId="0" fillId="0" borderId="5" xfId="0" applyBorder="1"/>
    <xf numFmtId="0" fontId="0" fillId="0" borderId="6" xfId="0" applyBorder="1"/>
    <xf numFmtId="0" fontId="2" fillId="0" borderId="7" xfId="0" applyFont="1" applyBorder="1"/>
    <xf numFmtId="0" fontId="0" fillId="0" borderId="8" xfId="0" applyBorder="1"/>
    <xf numFmtId="0" fontId="0" fillId="0" borderId="3" xfId="0" applyBorder="1"/>
    <xf numFmtId="0" fontId="0" fillId="0" borderId="4" xfId="0" applyBorder="1"/>
    <xf numFmtId="0" fontId="4" fillId="0" borderId="0" xfId="0" applyFont="1"/>
    <xf numFmtId="0" fontId="4" fillId="0" borderId="0" xfId="0" applyFont="1" applyAlignment="1">
      <alignment wrapText="1"/>
    </xf>
    <xf numFmtId="0" fontId="5" fillId="4" borderId="0" xfId="0" applyFont="1" applyFill="1"/>
    <xf numFmtId="0" fontId="6" fillId="5" borderId="0" xfId="0" applyFont="1" applyFill="1" applyAlignment="1">
      <alignment wrapText="1"/>
    </xf>
    <xf numFmtId="0" fontId="6" fillId="5" borderId="0" xfId="0" applyFont="1" applyFill="1" applyAlignment="1">
      <alignment horizontal="left" wrapText="1"/>
    </xf>
    <xf numFmtId="0" fontId="2" fillId="6" borderId="1" xfId="0" applyFont="1" applyFill="1" applyBorder="1"/>
    <xf numFmtId="0" fontId="10" fillId="7" borderId="0" xfId="0" applyFont="1" applyFill="1" applyAlignment="1">
      <alignment horizontal="left" wrapText="1"/>
    </xf>
    <xf numFmtId="0" fontId="10" fillId="7" borderId="0" xfId="0" applyFont="1" applyFill="1" applyAlignment="1">
      <alignment wrapText="1"/>
    </xf>
    <xf numFmtId="0" fontId="9" fillId="7" borderId="0" xfId="0" applyFont="1" applyFill="1"/>
    <xf numFmtId="0" fontId="11" fillId="0" borderId="0" xfId="0" applyFont="1" applyAlignment="1">
      <alignment wrapText="1"/>
    </xf>
    <xf numFmtId="0" fontId="8" fillId="0" borderId="0" xfId="0" applyFont="1" applyAlignment="1">
      <alignment horizontal="center"/>
    </xf>
    <xf numFmtId="0" fontId="6" fillId="2" borderId="0" xfId="0" applyFont="1" applyFill="1" applyAlignment="1">
      <alignment wrapText="1"/>
    </xf>
    <xf numFmtId="0" fontId="12" fillId="2" borderId="0" xfId="0" applyFont="1" applyFill="1"/>
    <xf numFmtId="0" fontId="7" fillId="9" borderId="0" xfId="0" applyFont="1" applyFill="1"/>
    <xf numFmtId="0" fontId="8" fillId="10" borderId="0" xfId="0" applyFont="1" applyFill="1"/>
    <xf numFmtId="0" fontId="2" fillId="8" borderId="0" xfId="0" applyFont="1" applyFill="1" applyAlignment="1">
      <alignment horizontal="center"/>
    </xf>
    <xf numFmtId="0" fontId="0" fillId="0" borderId="0" xfId="0" applyFont="1"/>
    <xf numFmtId="0" fontId="13" fillId="0" borderId="0" xfId="0" applyFont="1" applyAlignment="1">
      <alignment wrapText="1"/>
    </xf>
    <xf numFmtId="0" fontId="7" fillId="0" borderId="0" xfId="0" applyFont="1"/>
  </cellXfs>
  <cellStyles count="2">
    <cellStyle name="Currency" xfId="1" builtinId="4"/>
    <cellStyle name="Normal" xfId="0" builtinId="0"/>
  </cellStyles>
  <dxfs count="32">
    <dxf>
      <numFmt numFmtId="19" formatCode="dd/mm/yyyy"/>
    </dxf>
    <dxf>
      <numFmt numFmtId="19" formatCode="dd/mm/yyyy"/>
    </dxf>
    <dxf>
      <numFmt numFmtId="19" formatCode="dd/mm/yyyy"/>
      <alignment horizontal="left" vertical="bottom" textRotation="0" wrapText="0" indent="0" justifyLastLine="0" shrinkToFit="0" readingOrder="0"/>
    </dxf>
    <dxf>
      <font>
        <strike val="0"/>
        <outline val="0"/>
        <shadow val="0"/>
        <u val="none"/>
        <vertAlign val="baseline"/>
        <sz val="12"/>
        <color theme="1"/>
        <name val="Calibri"/>
        <family val="2"/>
        <scheme val="minor"/>
      </font>
      <fill>
        <patternFill patternType="solid">
          <fgColor indexed="64"/>
          <bgColor theme="1" tint="0.499984740745262"/>
        </patternFill>
      </fill>
    </dxf>
    <dxf>
      <numFmt numFmtId="19" formatCode="dd/mm/yyyy"/>
    </dxf>
    <dxf>
      <numFmt numFmtId="19" formatCode="dd/mm/yyyy"/>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quot;$&quot;* #,##0_);_(&quot;$&quot;* \(#,##0\);_(&quot;$&quot;* &quot;-&quot;??_);_(@_)"/>
    </dxf>
    <dxf>
      <font>
        <b/>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general" vertical="bottom" textRotation="0" wrapText="1" indent="0" justifyLastLine="0" shrinkToFit="0" readingOrder="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left style="thin">
          <color indexed="64"/>
        </left>
        <bottom style="thin">
          <color indexed="64"/>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19" formatCode="dd/mm/yyyy"/>
    </dxf>
    <dxf>
      <numFmt numFmtId="19" formatCode="dd/mm/yyyy"/>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quot;$&quot;* #,##0_);_(&quot;$&quot;* \(#,##0\);_(&quot;$&quot;* &quot;-&quot;??_);_(@_)"/>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018D3C14-4296-4B99-B3D1-525B0C262BEB}">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9</xdr:col>
      <xdr:colOff>0</xdr:colOff>
      <xdr:row>5</xdr:row>
      <xdr:rowOff>110490</xdr:rowOff>
    </xdr:from>
    <xdr:to>
      <xdr:col>16</xdr:col>
      <xdr:colOff>304800</xdr:colOff>
      <xdr:row>20</xdr:row>
      <xdr:rowOff>110490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F1B9648-871B-B8AD-1E77-4C9A36DC4A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532620" y="12382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1F146CB-806C-4135-AD72-3FE7C62B4219}" name="Table3" displayName="Table3" ref="A1:K46" totalsRowShown="0" headerRowDxfId="31">
  <tableColumns count="11">
    <tableColumn id="1" xr3:uid="{DBFE5677-659D-4CA1-8762-513B1A745204}" name="Student Name"/>
    <tableColumn id="2" xr3:uid="{DF99DEB7-AD40-4B8F-AE35-B629EA475DEF}" name="University"/>
    <tableColumn id="3" xr3:uid="{F838746D-8239-483A-BDAE-C707504B93F3}" name="Package Offered" dataDxfId="30" dataCellStyle="Currency"/>
    <tableColumn id="4" xr3:uid="{CB5728AE-5B3C-4E4A-889A-13DE2602B518}" name="Type of Company"/>
    <tableColumn id="5" xr3:uid="{662073A0-ABB4-4574-BDA6-15596E192B5D}" name="Student Native Country"/>
    <tableColumn id="6" xr3:uid="{60231924-E2E6-4D61-88AA-0B7E16042AF6}" name="Prior work Experience in years"/>
    <tableColumn id="7" xr3:uid="{F5FC770F-7E59-40EB-86BB-DE95D7D10A47}" name="Domain"/>
    <tableColumn id="8" xr3:uid="{28BFF85D-BDDF-41A0-93B2-9B72673E247D}" name="Passport Number" dataDxfId="29"/>
    <tableColumn id="9" xr3:uid="{841E9D57-325B-41C8-A831-10427F04ADB4}" name="Date of Birth" dataDxfId="28"/>
    <tableColumn id="10" xr3:uid="{19F1F12A-750A-4C73-B7A0-B9C018E1122D}" name="Date of Admission" dataDxfId="27"/>
    <tableColumn id="11" xr3:uid="{1CED7D6B-5B31-47FA-A358-7FCB2C12267A}" name="Date of Placement" dataDxfId="26"/>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2F57AA0-AA3A-4D8A-BECE-7B52287D4F59}" name="Table4" displayName="Table4" ref="A13:D17" totalsRowShown="0" headerRowBorderDxfId="25" tableBorderDxfId="24" totalsRowBorderDxfId="23">
  <autoFilter ref="A13:D17" xr:uid="{02F57AA0-AA3A-4D8A-BECE-7B52287D4F59}"/>
  <tableColumns count="4">
    <tableColumn id="1" xr3:uid="{994CF79A-E85B-4F5E-A59A-3270B505D611}" name="Column1" dataDxfId="22"/>
    <tableColumn id="2" xr3:uid="{FB25DA0B-9C15-425E-8E66-45D108F49AFB}" name="BOSTAN FINANCE" dataDxfId="21"/>
    <tableColumn id="3" xr3:uid="{77BA6AA1-9F15-4C7A-BBD6-246BFD9F8E95}" name="BOSTAN IT" dataDxfId="20"/>
    <tableColumn id="4" xr3:uid="{531A2FF9-2E83-4A3C-90B6-48C7CB583399}" name="BOSTAN PH" dataDxfId="1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648EEEB-050D-4C9E-8FB2-AB35ED706F4F}" name="Table5" displayName="Table5" ref="A22:D26" totalsRowShown="0" tableBorderDxfId="18">
  <autoFilter ref="A22:D26" xr:uid="{5648EEEB-050D-4C9E-8FB2-AB35ED706F4F}"/>
  <tableColumns count="4">
    <tableColumn id="1" xr3:uid="{96D9D743-39CA-41D9-A2C6-C25DC3D183DC}" name="Column1" dataDxfId="17"/>
    <tableColumn id="2" xr3:uid="{C3B99D47-3D76-4EDB-A8E4-8B1E2BD3FB40}" name="HARWARD FINANCE" dataDxfId="16"/>
    <tableColumn id="3" xr3:uid="{097D3224-CA27-4B78-AD60-92515C663916}" name="HARWARD IT" dataDxfId="15"/>
    <tableColumn id="4" xr3:uid="{179713BA-E72C-4A3F-A39F-893ED8D2AB61}" name="HARWARD PH" dataDxfId="1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079F872-9A18-4706-AA84-294BD148318E}" name="Table7" displayName="Table7" ref="A29:C33" totalsRowShown="0" headerRowBorderDxfId="13" tableBorderDxfId="12" totalsRowBorderDxfId="11">
  <autoFilter ref="A29:C33" xr:uid="{3079F872-9A18-4706-AA84-294BD148318E}"/>
  <tableColumns count="3">
    <tableColumn id="1" xr3:uid="{E4BC071B-AA30-4625-8AB4-7CD545B1EED8}" name="Column1" dataDxfId="10"/>
    <tableColumn id="2" xr3:uid="{92E3B9AC-4088-471B-B290-76BC15E74229}" name="WASHINGTON FINANCE" dataDxfId="9"/>
    <tableColumn id="3" xr3:uid="{7E995664-5BDD-4B47-B02C-788B9E38D8D2}" name="WWASHINGTON IT" dataDxfId="8"/>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EA41003-67B7-4A08-854C-452967153308}" name="Table8" displayName="Table8" ref="A1:E46" totalsRowShown="0" headerRowDxfId="7">
  <autoFilter ref="A1:E46" xr:uid="{6EA41003-67B7-4A08-854C-452967153308}"/>
  <tableColumns count="5">
    <tableColumn id="1" xr3:uid="{7BAD0D88-9747-49D0-8857-BEBC3652243A}" name="Student Name"/>
    <tableColumn id="2" xr3:uid="{BA4BAA1F-5472-41F0-83B7-ECE2DCB16675}" name="Package Offered" dataDxfId="6" dataCellStyle="Currency"/>
    <tableColumn id="3" xr3:uid="{15F9D203-6BA5-4E57-AF86-903EDDB8E635}" name="Date of Birth" dataDxfId="5"/>
    <tableColumn id="4" xr3:uid="{92A55426-D26F-4981-83C0-55E20589830C}" name="Date of Placement" dataDxfId="4"/>
    <tableColumn id="5" xr3:uid="{CF15D4CD-CA24-40D8-9A1D-77767E1821D6}" name="AGE">
      <calculatedColumnFormula>YEAR(D2)-YEAR(C2)</calculatedColumnFormula>
    </tableColumn>
  </tableColumns>
  <tableStyleInfo name="TableStyleMedium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A0D7234-506C-4531-B9A1-B313B8AD2101}" name="Table9" displayName="Table9" ref="A1:C46" totalsRowShown="0" headerRowDxfId="3">
  <autoFilter ref="A1:C46" xr:uid="{2A0D7234-506C-4531-B9A1-B313B8AD2101}"/>
  <tableColumns count="3">
    <tableColumn id="1" xr3:uid="{7BFC5A8F-A241-48B5-BD74-E66F3C1CB3BB}" name="Date of Birth" dataDxfId="2"/>
    <tableColumn id="2" xr3:uid="{857D5AD2-769C-4037-97F5-D31A5D904387}" name="Date of Placement" dataDxfId="1"/>
    <tableColumn id="3" xr3:uid="{2A7075B2-6839-4D50-A38E-CC88503FB1DF}" name="age">
      <calculatedColumnFormula>YEAR(B2)-YEAR(A2)</calculatedColumnFormula>
    </tableColumn>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5F2F27C-AD89-4C14-84D6-C421C3C480C1}" name="Table10" displayName="Table10" ref="A1:B46" totalsRowShown="0">
  <autoFilter ref="A1:B46" xr:uid="{35F2F27C-AD89-4C14-84D6-C421C3C480C1}"/>
  <tableColumns count="2">
    <tableColumn id="1" xr3:uid="{FDCF2907-242A-4136-BEF0-A799D3728AB8}" name="Date of Placement" dataDxfId="0"/>
    <tableColumn id="2" xr3:uid="{DC264EE3-CDD8-4FA1-8EB5-FEAD6F441278}" name="month">
      <calculatedColumnFormula>MONTH(A2)</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3"/>
  <sheetViews>
    <sheetView workbookViewId="0">
      <selection activeCell="C2" sqref="C2:C46"/>
    </sheetView>
  </sheetViews>
  <sheetFormatPr defaultRowHeight="14.4" x14ac:dyDescent="0.3"/>
  <cols>
    <col min="1" max="1" width="22.5546875" customWidth="1"/>
    <col min="2" max="2" width="28.5546875" customWidth="1"/>
    <col min="3" max="3" width="22.44140625" customWidth="1"/>
    <col min="4" max="4" width="29.5546875" customWidth="1"/>
    <col min="5" max="5" width="23.109375" customWidth="1"/>
    <col min="6" max="6" width="28" customWidth="1"/>
    <col min="7" max="7" width="21.88671875" customWidth="1"/>
    <col min="8" max="8" width="17.44140625" style="3" customWidth="1"/>
    <col min="9" max="9" width="13.88671875" style="3" customWidth="1"/>
    <col min="10" max="10" width="18.109375" style="3" customWidth="1"/>
    <col min="11" max="11" width="18.33203125" customWidth="1"/>
  </cols>
  <sheetData>
    <row r="1" spans="1:11" s="1" customFormat="1" ht="28.8" x14ac:dyDescent="0.3">
      <c r="A1" s="7" t="s">
        <v>0</v>
      </c>
      <c r="B1" s="7" t="s">
        <v>1</v>
      </c>
      <c r="C1" s="7" t="s">
        <v>2</v>
      </c>
      <c r="D1" s="7" t="s">
        <v>3</v>
      </c>
      <c r="E1" s="7" t="s">
        <v>4</v>
      </c>
      <c r="F1" s="7" t="s">
        <v>5</v>
      </c>
      <c r="G1" s="7" t="s">
        <v>6</v>
      </c>
      <c r="H1" s="8" t="s">
        <v>7</v>
      </c>
      <c r="I1" s="8" t="s">
        <v>8</v>
      </c>
      <c r="J1" s="8" t="s">
        <v>9</v>
      </c>
      <c r="K1" s="7" t="s">
        <v>10</v>
      </c>
    </row>
    <row r="2" spans="1:11" x14ac:dyDescent="0.3">
      <c r="A2" t="s">
        <v>11</v>
      </c>
      <c r="B2" t="s">
        <v>12</v>
      </c>
      <c r="C2" s="2">
        <v>230000</v>
      </c>
      <c r="D2" t="s">
        <v>13</v>
      </c>
      <c r="E2" t="s">
        <v>14</v>
      </c>
      <c r="F2">
        <v>5</v>
      </c>
      <c r="G2" t="s">
        <v>13</v>
      </c>
      <c r="H2" s="3" t="s">
        <v>15</v>
      </c>
      <c r="I2" s="6">
        <v>32929</v>
      </c>
      <c r="J2" s="6">
        <v>42463</v>
      </c>
      <c r="K2" s="5">
        <v>43459</v>
      </c>
    </row>
    <row r="3" spans="1:11" x14ac:dyDescent="0.3">
      <c r="A3" t="s">
        <v>16</v>
      </c>
      <c r="B3" t="s">
        <v>17</v>
      </c>
      <c r="C3" s="2">
        <v>40000</v>
      </c>
      <c r="D3" t="s">
        <v>18</v>
      </c>
      <c r="E3" t="s">
        <v>14</v>
      </c>
      <c r="F3">
        <v>5</v>
      </c>
      <c r="G3" t="s">
        <v>18</v>
      </c>
      <c r="H3" s="3" t="s">
        <v>19</v>
      </c>
      <c r="I3" s="6">
        <v>32556</v>
      </c>
      <c r="J3" s="6">
        <v>42833</v>
      </c>
      <c r="K3" s="5">
        <v>43749</v>
      </c>
    </row>
    <row r="4" spans="1:11" x14ac:dyDescent="0.3">
      <c r="A4" t="s">
        <v>20</v>
      </c>
      <c r="B4" t="s">
        <v>21</v>
      </c>
      <c r="C4" s="2">
        <v>80000</v>
      </c>
      <c r="D4" t="s">
        <v>22</v>
      </c>
      <c r="E4" t="s">
        <v>14</v>
      </c>
      <c r="F4">
        <v>3</v>
      </c>
      <c r="G4" t="s">
        <v>22</v>
      </c>
      <c r="H4" s="3" t="s">
        <v>23</v>
      </c>
      <c r="I4" s="6">
        <v>33440</v>
      </c>
      <c r="J4" s="6">
        <v>42811</v>
      </c>
      <c r="K4" s="5">
        <v>43484</v>
      </c>
    </row>
    <row r="5" spans="1:11" x14ac:dyDescent="0.3">
      <c r="A5" t="s">
        <v>24</v>
      </c>
      <c r="B5" t="s">
        <v>17</v>
      </c>
      <c r="C5" s="2">
        <v>45000</v>
      </c>
      <c r="D5" t="s">
        <v>13</v>
      </c>
      <c r="E5" t="s">
        <v>14</v>
      </c>
      <c r="F5">
        <v>5</v>
      </c>
      <c r="G5" t="s">
        <v>13</v>
      </c>
      <c r="H5" s="3" t="s">
        <v>25</v>
      </c>
      <c r="I5" s="6">
        <v>32940</v>
      </c>
      <c r="J5" s="6">
        <v>42443</v>
      </c>
      <c r="K5" s="5">
        <v>44271</v>
      </c>
    </row>
    <row r="6" spans="1:11" x14ac:dyDescent="0.3">
      <c r="A6" t="s">
        <v>26</v>
      </c>
      <c r="B6" t="s">
        <v>17</v>
      </c>
      <c r="C6" s="2">
        <v>90000</v>
      </c>
      <c r="D6" t="s">
        <v>13</v>
      </c>
      <c r="E6" t="s">
        <v>14</v>
      </c>
      <c r="F6">
        <v>5</v>
      </c>
      <c r="G6" t="s">
        <v>13</v>
      </c>
      <c r="H6" s="3" t="s">
        <v>27</v>
      </c>
      <c r="I6" s="6">
        <v>32752</v>
      </c>
      <c r="J6" s="6">
        <v>42809</v>
      </c>
      <c r="K6" s="5">
        <v>43644</v>
      </c>
    </row>
    <row r="7" spans="1:11" x14ac:dyDescent="0.3">
      <c r="A7" t="s">
        <v>28</v>
      </c>
      <c r="B7" t="s">
        <v>21</v>
      </c>
      <c r="C7" s="2">
        <v>89700</v>
      </c>
      <c r="D7" t="s">
        <v>13</v>
      </c>
      <c r="E7" t="s">
        <v>14</v>
      </c>
      <c r="F7">
        <v>3</v>
      </c>
      <c r="G7" t="s">
        <v>13</v>
      </c>
      <c r="H7" s="3" t="s">
        <v>29</v>
      </c>
      <c r="I7" s="6">
        <v>33610</v>
      </c>
      <c r="J7" s="6">
        <v>42795</v>
      </c>
      <c r="K7" s="5">
        <v>43689</v>
      </c>
    </row>
    <row r="8" spans="1:11" x14ac:dyDescent="0.3">
      <c r="A8" t="s">
        <v>30</v>
      </c>
      <c r="B8" t="s">
        <v>21</v>
      </c>
      <c r="C8" s="2">
        <v>89700</v>
      </c>
      <c r="D8" t="s">
        <v>13</v>
      </c>
      <c r="E8" t="s">
        <v>14</v>
      </c>
      <c r="F8">
        <v>4</v>
      </c>
      <c r="G8" t="s">
        <v>13</v>
      </c>
      <c r="H8" s="3" t="s">
        <v>31</v>
      </c>
      <c r="I8" s="6">
        <v>34856</v>
      </c>
      <c r="J8" s="6">
        <v>42434</v>
      </c>
      <c r="K8" s="5">
        <v>43291</v>
      </c>
    </row>
    <row r="9" spans="1:11" x14ac:dyDescent="0.3">
      <c r="A9" t="s">
        <v>32</v>
      </c>
      <c r="B9" t="s">
        <v>21</v>
      </c>
      <c r="C9" s="2">
        <v>89700</v>
      </c>
      <c r="D9" t="s">
        <v>13</v>
      </c>
      <c r="E9" t="s">
        <v>14</v>
      </c>
      <c r="F9">
        <v>3</v>
      </c>
      <c r="G9" t="s">
        <v>22</v>
      </c>
      <c r="H9" s="3" t="s">
        <v>33</v>
      </c>
      <c r="I9" s="6">
        <v>33443</v>
      </c>
      <c r="J9" s="6">
        <v>42806</v>
      </c>
      <c r="K9" s="5">
        <v>43829</v>
      </c>
    </row>
    <row r="10" spans="1:11" x14ac:dyDescent="0.3">
      <c r="A10" t="s">
        <v>34</v>
      </c>
      <c r="B10" t="s">
        <v>12</v>
      </c>
      <c r="C10" s="2">
        <v>89700</v>
      </c>
      <c r="D10" t="s">
        <v>13</v>
      </c>
      <c r="E10" t="s">
        <v>14</v>
      </c>
      <c r="F10">
        <v>5</v>
      </c>
      <c r="G10" t="s">
        <v>22</v>
      </c>
      <c r="H10" s="3" t="s">
        <v>35</v>
      </c>
      <c r="I10" s="6">
        <v>34126</v>
      </c>
      <c r="J10" s="6">
        <v>42799</v>
      </c>
      <c r="K10" s="5">
        <v>43361</v>
      </c>
    </row>
    <row r="11" spans="1:11" x14ac:dyDescent="0.3">
      <c r="A11" t="s">
        <v>36</v>
      </c>
      <c r="B11" t="s">
        <v>12</v>
      </c>
      <c r="C11" s="2">
        <v>80000</v>
      </c>
      <c r="D11" t="s">
        <v>13</v>
      </c>
      <c r="E11" t="s">
        <v>14</v>
      </c>
      <c r="F11">
        <v>5</v>
      </c>
      <c r="G11" t="s">
        <v>22</v>
      </c>
      <c r="H11" s="3" t="s">
        <v>37</v>
      </c>
      <c r="I11" s="6">
        <v>31514</v>
      </c>
      <c r="J11" s="6">
        <v>42483</v>
      </c>
      <c r="K11" s="5">
        <v>43756</v>
      </c>
    </row>
    <row r="12" spans="1:11" x14ac:dyDescent="0.3">
      <c r="A12" t="s">
        <v>38</v>
      </c>
      <c r="B12" t="s">
        <v>12</v>
      </c>
      <c r="C12" s="2">
        <v>150000</v>
      </c>
      <c r="D12" t="s">
        <v>13</v>
      </c>
      <c r="E12" t="s">
        <v>14</v>
      </c>
      <c r="F12">
        <v>5</v>
      </c>
      <c r="G12" t="s">
        <v>13</v>
      </c>
      <c r="H12" s="3" t="s">
        <v>39</v>
      </c>
      <c r="I12" s="6">
        <v>33420</v>
      </c>
      <c r="J12" s="6">
        <v>42801</v>
      </c>
      <c r="K12" s="5">
        <v>43699</v>
      </c>
    </row>
    <row r="13" spans="1:11" x14ac:dyDescent="0.3">
      <c r="A13" t="s">
        <v>40</v>
      </c>
      <c r="B13" t="s">
        <v>21</v>
      </c>
      <c r="C13" s="2">
        <v>150000</v>
      </c>
      <c r="D13" t="s">
        <v>13</v>
      </c>
      <c r="E13" t="s">
        <v>14</v>
      </c>
      <c r="F13">
        <v>5</v>
      </c>
      <c r="G13" t="s">
        <v>13</v>
      </c>
      <c r="H13" s="3" t="s">
        <v>41</v>
      </c>
      <c r="I13" s="6">
        <v>32675</v>
      </c>
      <c r="J13" s="6">
        <v>42854</v>
      </c>
      <c r="K13" s="5">
        <v>43643</v>
      </c>
    </row>
    <row r="14" spans="1:11" x14ac:dyDescent="0.3">
      <c r="A14" t="s">
        <v>42</v>
      </c>
      <c r="B14" t="s">
        <v>12</v>
      </c>
      <c r="C14" s="2">
        <v>89700</v>
      </c>
      <c r="D14" t="s">
        <v>22</v>
      </c>
      <c r="E14" t="s">
        <v>14</v>
      </c>
      <c r="F14">
        <v>5</v>
      </c>
      <c r="G14" t="s">
        <v>22</v>
      </c>
      <c r="H14" s="3" t="s">
        <v>43</v>
      </c>
      <c r="I14" s="6">
        <v>33484</v>
      </c>
      <c r="J14" s="6">
        <v>42487</v>
      </c>
      <c r="K14" s="5">
        <v>43357</v>
      </c>
    </row>
    <row r="15" spans="1:11" x14ac:dyDescent="0.3">
      <c r="A15" t="s">
        <v>44</v>
      </c>
      <c r="B15" t="s">
        <v>17</v>
      </c>
      <c r="C15" s="2">
        <v>85000</v>
      </c>
      <c r="D15" t="s">
        <v>18</v>
      </c>
      <c r="E15" t="s">
        <v>14</v>
      </c>
      <c r="F15">
        <v>5</v>
      </c>
      <c r="G15" t="s">
        <v>18</v>
      </c>
      <c r="H15" s="3">
        <v>88885623</v>
      </c>
      <c r="I15" s="6">
        <v>33348</v>
      </c>
      <c r="J15" s="6">
        <v>42806</v>
      </c>
      <c r="K15" s="5">
        <v>43775</v>
      </c>
    </row>
    <row r="16" spans="1:11" x14ac:dyDescent="0.3">
      <c r="A16" t="s">
        <v>45</v>
      </c>
      <c r="B16" t="s">
        <v>17</v>
      </c>
      <c r="C16" s="2">
        <v>55000</v>
      </c>
      <c r="D16" t="s">
        <v>18</v>
      </c>
      <c r="E16" t="s">
        <v>46</v>
      </c>
      <c r="F16">
        <v>5</v>
      </c>
      <c r="G16" t="s">
        <v>18</v>
      </c>
      <c r="H16" s="3">
        <v>888856126</v>
      </c>
      <c r="I16" s="6">
        <v>33211</v>
      </c>
      <c r="J16" s="6">
        <v>42470</v>
      </c>
      <c r="K16" s="5">
        <v>43455</v>
      </c>
    </row>
    <row r="17" spans="1:11" x14ac:dyDescent="0.3">
      <c r="A17" t="s">
        <v>47</v>
      </c>
      <c r="B17" t="s">
        <v>17</v>
      </c>
      <c r="C17" s="2">
        <v>45000</v>
      </c>
      <c r="D17" t="s">
        <v>18</v>
      </c>
      <c r="E17" t="s">
        <v>46</v>
      </c>
      <c r="F17">
        <v>5</v>
      </c>
      <c r="G17" t="s">
        <v>22</v>
      </c>
      <c r="H17" s="3">
        <v>888856127</v>
      </c>
      <c r="I17" s="6">
        <v>33365</v>
      </c>
      <c r="J17" s="6">
        <v>42442</v>
      </c>
      <c r="K17" s="5">
        <v>43448</v>
      </c>
    </row>
    <row r="18" spans="1:11" x14ac:dyDescent="0.3">
      <c r="A18" t="s">
        <v>48</v>
      </c>
      <c r="B18" t="s">
        <v>17</v>
      </c>
      <c r="C18" s="4">
        <v>110000</v>
      </c>
      <c r="D18" t="s">
        <v>18</v>
      </c>
      <c r="E18" t="s">
        <v>46</v>
      </c>
      <c r="F18">
        <v>5</v>
      </c>
      <c r="G18" t="s">
        <v>18</v>
      </c>
      <c r="H18" s="3">
        <v>888856128</v>
      </c>
      <c r="I18" s="6">
        <v>34560</v>
      </c>
      <c r="J18" s="6">
        <v>42839</v>
      </c>
      <c r="K18" s="5">
        <v>43491</v>
      </c>
    </row>
    <row r="19" spans="1:11" x14ac:dyDescent="0.3">
      <c r="A19" t="s">
        <v>49</v>
      </c>
      <c r="B19" t="s">
        <v>17</v>
      </c>
      <c r="C19" s="2">
        <v>80000</v>
      </c>
      <c r="D19" t="s">
        <v>13</v>
      </c>
      <c r="E19" t="s">
        <v>46</v>
      </c>
      <c r="F19">
        <v>5</v>
      </c>
      <c r="G19" t="s">
        <v>13</v>
      </c>
      <c r="H19" s="3">
        <v>888856129</v>
      </c>
      <c r="I19" s="6">
        <v>32863</v>
      </c>
      <c r="J19" s="6">
        <v>42446</v>
      </c>
      <c r="K19" s="5">
        <v>43248</v>
      </c>
    </row>
    <row r="20" spans="1:11" x14ac:dyDescent="0.3">
      <c r="A20" t="s">
        <v>50</v>
      </c>
      <c r="B20" t="s">
        <v>17</v>
      </c>
      <c r="C20" s="2">
        <v>70000</v>
      </c>
      <c r="D20" t="s">
        <v>13</v>
      </c>
      <c r="E20" t="s">
        <v>46</v>
      </c>
      <c r="F20">
        <v>5</v>
      </c>
      <c r="G20" t="s">
        <v>13</v>
      </c>
      <c r="H20" s="3">
        <v>888856130</v>
      </c>
      <c r="I20" s="6">
        <v>32112</v>
      </c>
      <c r="J20" s="6">
        <v>42472</v>
      </c>
      <c r="K20" s="5">
        <v>43282</v>
      </c>
    </row>
    <row r="21" spans="1:11" x14ac:dyDescent="0.3">
      <c r="A21" t="s">
        <v>51</v>
      </c>
      <c r="B21" t="s">
        <v>21</v>
      </c>
      <c r="C21" s="2">
        <v>65000</v>
      </c>
      <c r="D21" t="s">
        <v>22</v>
      </c>
      <c r="E21" t="s">
        <v>46</v>
      </c>
      <c r="F21">
        <v>4</v>
      </c>
      <c r="G21" t="s">
        <v>22</v>
      </c>
      <c r="H21" s="3">
        <v>888856131</v>
      </c>
      <c r="I21" s="6">
        <v>34921</v>
      </c>
      <c r="J21" s="6">
        <v>42814</v>
      </c>
      <c r="K21" s="5">
        <v>43516</v>
      </c>
    </row>
    <row r="22" spans="1:11" x14ac:dyDescent="0.3">
      <c r="A22" t="s">
        <v>52</v>
      </c>
      <c r="B22" t="s">
        <v>21</v>
      </c>
      <c r="C22" s="2">
        <v>70000</v>
      </c>
      <c r="D22" t="s">
        <v>22</v>
      </c>
      <c r="E22" t="s">
        <v>46</v>
      </c>
      <c r="F22">
        <v>4</v>
      </c>
      <c r="G22" t="s">
        <v>22</v>
      </c>
      <c r="H22" s="3">
        <v>888856132</v>
      </c>
      <c r="I22" s="6">
        <v>34602</v>
      </c>
      <c r="J22" s="6">
        <v>42802</v>
      </c>
      <c r="K22" s="5">
        <v>43861</v>
      </c>
    </row>
    <row r="23" spans="1:11" x14ac:dyDescent="0.3">
      <c r="A23" t="s">
        <v>53</v>
      </c>
      <c r="B23" t="s">
        <v>21</v>
      </c>
      <c r="C23" s="2">
        <v>45000</v>
      </c>
      <c r="D23" t="s">
        <v>22</v>
      </c>
      <c r="E23" t="s">
        <v>46</v>
      </c>
      <c r="F23">
        <v>2</v>
      </c>
      <c r="G23" t="s">
        <v>22</v>
      </c>
      <c r="H23" s="3">
        <v>888856133</v>
      </c>
      <c r="I23" s="6">
        <v>34602</v>
      </c>
      <c r="J23" s="6">
        <v>42470</v>
      </c>
      <c r="K23" s="5">
        <v>43290</v>
      </c>
    </row>
    <row r="24" spans="1:11" x14ac:dyDescent="0.3">
      <c r="A24" t="s">
        <v>54</v>
      </c>
      <c r="B24" t="s">
        <v>21</v>
      </c>
      <c r="C24" s="2">
        <v>10000</v>
      </c>
      <c r="D24" t="s">
        <v>22</v>
      </c>
      <c r="E24" t="s">
        <v>46</v>
      </c>
      <c r="F24">
        <v>0</v>
      </c>
      <c r="G24" t="s">
        <v>22</v>
      </c>
      <c r="H24" s="3">
        <v>888856134</v>
      </c>
      <c r="I24" s="6">
        <v>34383</v>
      </c>
      <c r="J24" s="6">
        <v>42842</v>
      </c>
      <c r="K24" s="5">
        <v>43286</v>
      </c>
    </row>
    <row r="25" spans="1:11" x14ac:dyDescent="0.3">
      <c r="A25" t="s">
        <v>55</v>
      </c>
      <c r="B25" t="s">
        <v>12</v>
      </c>
      <c r="C25" s="2">
        <v>130000</v>
      </c>
      <c r="D25" t="s">
        <v>22</v>
      </c>
      <c r="E25" t="s">
        <v>46</v>
      </c>
      <c r="F25">
        <v>2</v>
      </c>
      <c r="G25" t="s">
        <v>22</v>
      </c>
      <c r="H25" s="3">
        <v>888856135</v>
      </c>
      <c r="I25" s="6">
        <v>35030</v>
      </c>
      <c r="J25" s="6">
        <v>42433</v>
      </c>
      <c r="K25" s="5">
        <v>43105</v>
      </c>
    </row>
    <row r="26" spans="1:11" x14ac:dyDescent="0.3">
      <c r="A26" t="s">
        <v>56</v>
      </c>
      <c r="B26" t="s">
        <v>12</v>
      </c>
      <c r="C26" s="2">
        <v>130000</v>
      </c>
      <c r="D26" t="s">
        <v>22</v>
      </c>
      <c r="E26" t="s">
        <v>46</v>
      </c>
      <c r="F26">
        <v>10</v>
      </c>
      <c r="G26" t="s">
        <v>22</v>
      </c>
      <c r="H26" s="3">
        <v>888856136</v>
      </c>
      <c r="I26" s="6">
        <v>31221</v>
      </c>
      <c r="J26" s="6">
        <v>42856</v>
      </c>
      <c r="K26" s="5">
        <v>43677</v>
      </c>
    </row>
    <row r="27" spans="1:11" x14ac:dyDescent="0.3">
      <c r="A27" t="s">
        <v>57</v>
      </c>
      <c r="B27" t="s">
        <v>12</v>
      </c>
      <c r="C27" s="2">
        <v>140000</v>
      </c>
      <c r="D27" t="s">
        <v>22</v>
      </c>
      <c r="E27" t="s">
        <v>46</v>
      </c>
      <c r="F27">
        <v>3</v>
      </c>
      <c r="G27" t="s">
        <v>22</v>
      </c>
      <c r="H27" s="3">
        <v>888856137</v>
      </c>
      <c r="I27" s="6">
        <v>33977</v>
      </c>
      <c r="J27" s="6">
        <v>42802</v>
      </c>
      <c r="K27" s="5">
        <v>43431</v>
      </c>
    </row>
    <row r="28" spans="1:11" x14ac:dyDescent="0.3">
      <c r="A28" t="s">
        <v>58</v>
      </c>
      <c r="B28" t="s">
        <v>12</v>
      </c>
      <c r="C28" s="2">
        <v>45000</v>
      </c>
      <c r="D28" t="s">
        <v>18</v>
      </c>
      <c r="E28" t="s">
        <v>46</v>
      </c>
      <c r="F28">
        <v>5</v>
      </c>
      <c r="G28" t="s">
        <v>18</v>
      </c>
      <c r="H28" s="3">
        <v>888856138</v>
      </c>
      <c r="I28" s="6">
        <v>35134</v>
      </c>
      <c r="J28" s="6">
        <v>42464</v>
      </c>
      <c r="K28" s="5">
        <v>43116</v>
      </c>
    </row>
    <row r="29" spans="1:11" x14ac:dyDescent="0.3">
      <c r="A29" t="s">
        <v>59</v>
      </c>
      <c r="B29" t="s">
        <v>12</v>
      </c>
      <c r="C29" s="2">
        <v>89700</v>
      </c>
      <c r="D29" t="s">
        <v>18</v>
      </c>
      <c r="E29" t="s">
        <v>46</v>
      </c>
      <c r="F29">
        <v>5</v>
      </c>
      <c r="G29" t="s">
        <v>18</v>
      </c>
      <c r="H29" s="3">
        <v>888856139</v>
      </c>
      <c r="I29" s="6">
        <v>35202</v>
      </c>
      <c r="J29" s="6">
        <v>42453</v>
      </c>
      <c r="K29" s="5">
        <v>43214</v>
      </c>
    </row>
    <row r="30" spans="1:11" x14ac:dyDescent="0.3">
      <c r="A30" t="s">
        <v>60</v>
      </c>
      <c r="B30" t="s">
        <v>12</v>
      </c>
      <c r="C30" s="2">
        <v>150000</v>
      </c>
      <c r="D30" t="s">
        <v>18</v>
      </c>
      <c r="E30" t="s">
        <v>61</v>
      </c>
      <c r="F30">
        <v>5</v>
      </c>
      <c r="G30" t="s">
        <v>18</v>
      </c>
      <c r="H30" s="3">
        <v>888856140</v>
      </c>
      <c r="I30" s="6">
        <v>35167</v>
      </c>
      <c r="J30" s="6">
        <v>42460</v>
      </c>
      <c r="K30" s="5">
        <v>43219</v>
      </c>
    </row>
    <row r="31" spans="1:11" x14ac:dyDescent="0.3">
      <c r="A31" t="s">
        <v>62</v>
      </c>
      <c r="B31" t="s">
        <v>17</v>
      </c>
      <c r="C31" s="2">
        <v>85000</v>
      </c>
      <c r="D31" t="s">
        <v>18</v>
      </c>
      <c r="E31" t="s">
        <v>61</v>
      </c>
      <c r="F31">
        <v>0</v>
      </c>
      <c r="G31" t="s">
        <v>18</v>
      </c>
      <c r="H31" s="3">
        <v>888856141</v>
      </c>
      <c r="I31" s="6">
        <v>35397</v>
      </c>
      <c r="J31" s="6">
        <v>42436</v>
      </c>
      <c r="K31" s="5">
        <v>43370</v>
      </c>
    </row>
    <row r="32" spans="1:11" x14ac:dyDescent="0.3">
      <c r="A32" t="s">
        <v>63</v>
      </c>
      <c r="B32" t="s">
        <v>21</v>
      </c>
      <c r="C32" s="2">
        <v>60000</v>
      </c>
      <c r="D32" t="s">
        <v>13</v>
      </c>
      <c r="E32" t="s">
        <v>46</v>
      </c>
      <c r="F32">
        <v>5</v>
      </c>
      <c r="G32" t="s">
        <v>22</v>
      </c>
      <c r="H32" s="3">
        <v>888856142</v>
      </c>
      <c r="I32" s="6">
        <v>34033</v>
      </c>
      <c r="J32" s="6">
        <v>42435</v>
      </c>
      <c r="K32" s="5">
        <v>43337</v>
      </c>
    </row>
    <row r="33" spans="1:11" x14ac:dyDescent="0.3">
      <c r="A33" t="s">
        <v>64</v>
      </c>
      <c r="B33" t="s">
        <v>17</v>
      </c>
      <c r="C33" s="2">
        <v>50000</v>
      </c>
      <c r="D33" t="s">
        <v>13</v>
      </c>
      <c r="E33" t="s">
        <v>46</v>
      </c>
      <c r="F33">
        <v>12</v>
      </c>
      <c r="G33" t="s">
        <v>22</v>
      </c>
      <c r="H33" s="3">
        <v>888856143</v>
      </c>
      <c r="I33" s="6">
        <v>29946</v>
      </c>
      <c r="J33" s="6">
        <v>42824</v>
      </c>
      <c r="K33" s="5">
        <v>43833</v>
      </c>
    </row>
    <row r="34" spans="1:11" x14ac:dyDescent="0.3">
      <c r="A34" t="s">
        <v>65</v>
      </c>
      <c r="B34" t="s">
        <v>17</v>
      </c>
      <c r="C34" s="2">
        <v>89000</v>
      </c>
      <c r="D34" t="s">
        <v>13</v>
      </c>
      <c r="E34" t="s">
        <v>66</v>
      </c>
      <c r="F34">
        <v>5</v>
      </c>
      <c r="G34" t="s">
        <v>22</v>
      </c>
      <c r="H34" s="3" t="s">
        <v>67</v>
      </c>
      <c r="I34" s="6">
        <v>34648</v>
      </c>
      <c r="J34" s="6">
        <v>42807</v>
      </c>
      <c r="K34" s="5">
        <v>43932</v>
      </c>
    </row>
    <row r="35" spans="1:11" x14ac:dyDescent="0.3">
      <c r="A35" t="s">
        <v>68</v>
      </c>
      <c r="B35" t="s">
        <v>17</v>
      </c>
      <c r="C35" s="2">
        <v>55000</v>
      </c>
      <c r="D35" t="s">
        <v>13</v>
      </c>
      <c r="E35" t="s">
        <v>66</v>
      </c>
      <c r="F35">
        <v>5</v>
      </c>
      <c r="G35" t="s">
        <v>22</v>
      </c>
      <c r="H35" s="3" t="s">
        <v>69</v>
      </c>
      <c r="I35" s="6">
        <v>34375</v>
      </c>
      <c r="J35" s="6">
        <v>42809</v>
      </c>
      <c r="K35" s="5">
        <v>43709</v>
      </c>
    </row>
    <row r="36" spans="1:11" x14ac:dyDescent="0.3">
      <c r="A36" t="s">
        <v>70</v>
      </c>
      <c r="B36" t="s">
        <v>21</v>
      </c>
      <c r="C36" s="2">
        <v>45000</v>
      </c>
      <c r="D36" t="s">
        <v>13</v>
      </c>
      <c r="E36" t="s">
        <v>46</v>
      </c>
      <c r="F36">
        <v>2</v>
      </c>
      <c r="G36" t="s">
        <v>22</v>
      </c>
      <c r="H36" s="3" t="s">
        <v>71</v>
      </c>
      <c r="I36" s="6">
        <v>35340</v>
      </c>
      <c r="J36" s="6">
        <v>42842</v>
      </c>
      <c r="K36" s="5">
        <v>43756</v>
      </c>
    </row>
    <row r="37" spans="1:11" x14ac:dyDescent="0.3">
      <c r="A37" t="s">
        <v>72</v>
      </c>
      <c r="B37" t="s">
        <v>21</v>
      </c>
      <c r="C37" s="2">
        <v>40000</v>
      </c>
      <c r="D37" t="s">
        <v>13</v>
      </c>
      <c r="E37" t="s">
        <v>46</v>
      </c>
      <c r="F37">
        <v>2</v>
      </c>
      <c r="G37" t="s">
        <v>13</v>
      </c>
      <c r="H37" s="3" t="s">
        <v>73</v>
      </c>
      <c r="I37" s="6">
        <v>35278</v>
      </c>
      <c r="J37" s="6">
        <v>42848</v>
      </c>
      <c r="K37" s="5">
        <v>43589</v>
      </c>
    </row>
    <row r="38" spans="1:11" x14ac:dyDescent="0.3">
      <c r="A38" t="s">
        <v>74</v>
      </c>
      <c r="B38" t="s">
        <v>21</v>
      </c>
      <c r="C38" s="2">
        <v>55000</v>
      </c>
      <c r="D38" t="s">
        <v>13</v>
      </c>
      <c r="E38" t="s">
        <v>46</v>
      </c>
      <c r="F38">
        <v>4</v>
      </c>
      <c r="G38" t="s">
        <v>13</v>
      </c>
      <c r="H38" s="3" t="s">
        <v>75</v>
      </c>
      <c r="I38" s="6">
        <v>31531</v>
      </c>
      <c r="J38" s="6">
        <v>42803</v>
      </c>
      <c r="K38" s="5">
        <v>43522</v>
      </c>
    </row>
    <row r="39" spans="1:11" x14ac:dyDescent="0.3">
      <c r="A39" t="s">
        <v>76</v>
      </c>
      <c r="B39" t="s">
        <v>21</v>
      </c>
      <c r="C39" s="2">
        <v>50000</v>
      </c>
      <c r="D39" t="s">
        <v>13</v>
      </c>
      <c r="E39" t="s">
        <v>46</v>
      </c>
      <c r="F39">
        <v>3</v>
      </c>
      <c r="G39" t="s">
        <v>13</v>
      </c>
      <c r="H39" s="3" t="s">
        <v>77</v>
      </c>
      <c r="I39" s="6">
        <v>34576</v>
      </c>
      <c r="J39" s="6">
        <v>42832</v>
      </c>
      <c r="K39" s="5">
        <v>43682</v>
      </c>
    </row>
    <row r="40" spans="1:11" x14ac:dyDescent="0.3">
      <c r="A40" t="s">
        <v>78</v>
      </c>
      <c r="B40" t="s">
        <v>21</v>
      </c>
      <c r="C40" s="2">
        <v>50000</v>
      </c>
      <c r="D40" t="s">
        <v>13</v>
      </c>
      <c r="E40" t="s">
        <v>46</v>
      </c>
      <c r="F40">
        <v>2</v>
      </c>
      <c r="G40" t="s">
        <v>13</v>
      </c>
      <c r="H40" s="3" t="s">
        <v>79</v>
      </c>
      <c r="I40" s="6">
        <v>35113</v>
      </c>
      <c r="J40" s="6">
        <v>42472</v>
      </c>
      <c r="K40" s="5">
        <v>43426</v>
      </c>
    </row>
    <row r="41" spans="1:11" x14ac:dyDescent="0.3">
      <c r="A41" t="s">
        <v>80</v>
      </c>
      <c r="B41" t="s">
        <v>12</v>
      </c>
      <c r="C41" s="2">
        <v>80000</v>
      </c>
      <c r="D41" t="s">
        <v>81</v>
      </c>
      <c r="E41" t="s">
        <v>46</v>
      </c>
      <c r="F41">
        <v>3</v>
      </c>
      <c r="G41" t="s">
        <v>18</v>
      </c>
      <c r="H41" s="3" t="s">
        <v>82</v>
      </c>
      <c r="I41" s="6">
        <v>34989</v>
      </c>
      <c r="J41" s="6">
        <v>42819</v>
      </c>
      <c r="K41" s="5">
        <v>44242</v>
      </c>
    </row>
    <row r="42" spans="1:11" x14ac:dyDescent="0.3">
      <c r="A42" t="s">
        <v>83</v>
      </c>
      <c r="B42" t="s">
        <v>12</v>
      </c>
      <c r="C42" s="2">
        <v>89700</v>
      </c>
      <c r="D42" t="s">
        <v>81</v>
      </c>
      <c r="E42" t="s">
        <v>46</v>
      </c>
      <c r="F42">
        <v>4</v>
      </c>
      <c r="G42" t="s">
        <v>18</v>
      </c>
      <c r="H42" s="3" t="s">
        <v>84</v>
      </c>
      <c r="I42" s="6">
        <v>34530</v>
      </c>
      <c r="J42" s="6">
        <v>42433</v>
      </c>
      <c r="K42" s="5">
        <v>43397</v>
      </c>
    </row>
    <row r="43" spans="1:11" x14ac:dyDescent="0.3">
      <c r="A43" t="s">
        <v>85</v>
      </c>
      <c r="B43" t="s">
        <v>12</v>
      </c>
      <c r="C43" s="2">
        <v>40000</v>
      </c>
      <c r="D43" t="s">
        <v>81</v>
      </c>
      <c r="E43" t="s">
        <v>46</v>
      </c>
      <c r="F43">
        <v>6</v>
      </c>
      <c r="G43" t="s">
        <v>13</v>
      </c>
      <c r="H43" s="3" t="s">
        <v>86</v>
      </c>
      <c r="I43" s="6">
        <v>34740</v>
      </c>
      <c r="J43" s="6">
        <v>42436</v>
      </c>
      <c r="K43" s="5">
        <v>44270</v>
      </c>
    </row>
    <row r="44" spans="1:11" x14ac:dyDescent="0.3">
      <c r="A44" t="s">
        <v>87</v>
      </c>
      <c r="B44" t="s">
        <v>12</v>
      </c>
      <c r="C44" s="4">
        <v>45000</v>
      </c>
      <c r="D44" t="s">
        <v>18</v>
      </c>
      <c r="E44" t="s">
        <v>46</v>
      </c>
      <c r="F44">
        <v>2</v>
      </c>
      <c r="G44" t="s">
        <v>13</v>
      </c>
      <c r="H44" s="3" t="s">
        <v>88</v>
      </c>
      <c r="I44" s="6">
        <v>34293</v>
      </c>
      <c r="J44" s="6">
        <v>42453</v>
      </c>
      <c r="K44" s="5">
        <v>43453</v>
      </c>
    </row>
    <row r="45" spans="1:11" x14ac:dyDescent="0.3">
      <c r="A45" t="s">
        <v>89</v>
      </c>
      <c r="B45" t="s">
        <v>21</v>
      </c>
      <c r="C45" s="4">
        <v>50000</v>
      </c>
      <c r="D45" t="s">
        <v>18</v>
      </c>
      <c r="E45" t="s">
        <v>46</v>
      </c>
      <c r="F45">
        <v>3</v>
      </c>
      <c r="G45" t="s">
        <v>22</v>
      </c>
      <c r="H45" s="3" t="s">
        <v>90</v>
      </c>
      <c r="I45" s="6">
        <v>32366</v>
      </c>
      <c r="J45" s="6">
        <v>42482</v>
      </c>
      <c r="K45" s="5">
        <v>44263</v>
      </c>
    </row>
    <row r="46" spans="1:11" x14ac:dyDescent="0.3">
      <c r="A46" t="s">
        <v>91</v>
      </c>
      <c r="B46" t="s">
        <v>17</v>
      </c>
      <c r="C46" s="2">
        <v>80000</v>
      </c>
      <c r="D46" t="s">
        <v>81</v>
      </c>
      <c r="E46" t="s">
        <v>46</v>
      </c>
      <c r="F46">
        <v>4</v>
      </c>
      <c r="G46" t="s">
        <v>22</v>
      </c>
      <c r="H46" s="3" t="s">
        <v>92</v>
      </c>
      <c r="I46" s="6">
        <v>32203</v>
      </c>
      <c r="J46" s="6">
        <v>42830</v>
      </c>
      <c r="K46" s="5">
        <v>43820</v>
      </c>
    </row>
    <row r="47" spans="1:11" x14ac:dyDescent="0.3">
      <c r="C47" s="4"/>
    </row>
    <row r="49" spans="1:6" x14ac:dyDescent="0.3">
      <c r="D49" s="2"/>
    </row>
    <row r="50" spans="1:6" x14ac:dyDescent="0.3">
      <c r="C50" s="4"/>
      <c r="D50" s="2"/>
      <c r="F50" s="2"/>
    </row>
    <row r="51" spans="1:6" x14ac:dyDescent="0.3">
      <c r="C51" s="4"/>
      <c r="D51" s="2"/>
      <c r="F51" s="2"/>
    </row>
    <row r="52" spans="1:6" x14ac:dyDescent="0.3">
      <c r="D52" s="2"/>
      <c r="F52" s="2"/>
    </row>
    <row r="53" spans="1:6" x14ac:dyDescent="0.3">
      <c r="D53" s="2"/>
      <c r="F53" s="2"/>
    </row>
    <row r="54" spans="1:6" x14ac:dyDescent="0.3">
      <c r="A54" s="7" t="s">
        <v>2</v>
      </c>
      <c r="D54" s="2"/>
      <c r="F54" s="2"/>
    </row>
    <row r="55" spans="1:6" x14ac:dyDescent="0.3">
      <c r="A55" s="2">
        <v>45000</v>
      </c>
      <c r="D55" s="2"/>
      <c r="F55" s="2"/>
    </row>
    <row r="56" spans="1:6" x14ac:dyDescent="0.3">
      <c r="A56" s="2">
        <v>90000</v>
      </c>
      <c r="D56" s="4"/>
      <c r="F56" s="2"/>
    </row>
    <row r="57" spans="1:6" x14ac:dyDescent="0.3">
      <c r="A57" s="2">
        <v>80000</v>
      </c>
      <c r="D57" s="2"/>
      <c r="F57" s="2"/>
    </row>
    <row r="58" spans="1:6" x14ac:dyDescent="0.3">
      <c r="A58" s="2">
        <v>70000</v>
      </c>
      <c r="D58" s="2"/>
      <c r="F58" s="2"/>
    </row>
    <row r="59" spans="1:6" x14ac:dyDescent="0.3">
      <c r="D59" s="2"/>
      <c r="F59" s="2"/>
    </row>
    <row r="60" spans="1:6" x14ac:dyDescent="0.3">
      <c r="D60" s="2"/>
      <c r="F60" s="2"/>
    </row>
    <row r="61" spans="1:6" x14ac:dyDescent="0.3">
      <c r="D61" s="2"/>
      <c r="F61" s="2"/>
    </row>
    <row r="62" spans="1:6" x14ac:dyDescent="0.3">
      <c r="D62" s="2"/>
      <c r="F62" s="2"/>
    </row>
    <row r="63" spans="1:6" x14ac:dyDescent="0.3">
      <c r="C63" s="4"/>
      <c r="F63" s="2"/>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58501-8740-4616-A877-DE26586A7A9D}">
  <dimension ref="A1:I40"/>
  <sheetViews>
    <sheetView zoomScale="121" workbookViewId="0">
      <selection activeCell="G15" sqref="G15"/>
    </sheetView>
  </sheetViews>
  <sheetFormatPr defaultRowHeight="14.4" x14ac:dyDescent="0.3"/>
  <cols>
    <col min="1" max="1" width="70.77734375" bestFit="1" customWidth="1"/>
    <col min="2" max="2" width="22.21875" customWidth="1"/>
    <col min="3" max="3" width="18.21875" customWidth="1"/>
    <col min="4" max="4" width="14.109375" customWidth="1"/>
    <col min="5" max="5" width="9.5546875" bestFit="1" customWidth="1"/>
    <col min="6" max="6" width="10.77734375" bestFit="1" customWidth="1"/>
    <col min="7" max="7" width="9.6640625" bestFit="1" customWidth="1"/>
    <col min="8" max="8" width="8.5546875" bestFit="1" customWidth="1"/>
  </cols>
  <sheetData>
    <row r="1" spans="1:9" x14ac:dyDescent="0.3">
      <c r="A1" s="38" t="s">
        <v>102</v>
      </c>
      <c r="B1" s="38"/>
      <c r="C1" s="38"/>
      <c r="D1" s="38" t="s">
        <v>105</v>
      </c>
      <c r="E1" s="38"/>
      <c r="F1" s="38"/>
      <c r="G1" s="38" t="s">
        <v>107</v>
      </c>
      <c r="H1" s="38"/>
      <c r="I1" s="38"/>
    </row>
    <row r="2" spans="1:9" ht="43.2" x14ac:dyDescent="0.3">
      <c r="A2" s="14" t="s">
        <v>110</v>
      </c>
      <c r="B2" s="14" t="s">
        <v>109</v>
      </c>
      <c r="C2" s="14" t="s">
        <v>104</v>
      </c>
      <c r="D2" s="14" t="s">
        <v>106</v>
      </c>
      <c r="E2" s="14" t="s">
        <v>103</v>
      </c>
      <c r="F2" s="14" t="s">
        <v>108</v>
      </c>
      <c r="G2" s="14" t="s">
        <v>2</v>
      </c>
      <c r="H2" s="14" t="s">
        <v>111</v>
      </c>
    </row>
    <row r="3" spans="1:9" x14ac:dyDescent="0.3">
      <c r="A3" s="15">
        <v>45000</v>
      </c>
      <c r="B3" s="15">
        <v>45000</v>
      </c>
      <c r="C3" s="15">
        <v>40000</v>
      </c>
      <c r="D3" s="15">
        <v>230000</v>
      </c>
      <c r="E3" s="15">
        <v>89700</v>
      </c>
      <c r="F3" s="15">
        <v>45000</v>
      </c>
      <c r="G3" s="15">
        <v>89700</v>
      </c>
      <c r="H3" s="15">
        <v>80000</v>
      </c>
    </row>
    <row r="4" spans="1:9" x14ac:dyDescent="0.3">
      <c r="A4" s="15">
        <v>90000</v>
      </c>
      <c r="B4" s="15">
        <v>50000</v>
      </c>
      <c r="C4" s="15">
        <v>85000</v>
      </c>
      <c r="D4" s="15">
        <v>150000</v>
      </c>
      <c r="E4" s="15">
        <v>80000</v>
      </c>
      <c r="F4" s="15">
        <v>89700</v>
      </c>
      <c r="G4" s="15">
        <v>89700</v>
      </c>
      <c r="H4" s="15">
        <v>89700</v>
      </c>
    </row>
    <row r="5" spans="1:9" x14ac:dyDescent="0.3">
      <c r="A5" s="15">
        <v>80000</v>
      </c>
      <c r="B5" s="15">
        <v>89000</v>
      </c>
      <c r="C5" s="15">
        <v>55000</v>
      </c>
      <c r="D5" s="15">
        <v>40000</v>
      </c>
      <c r="E5" s="15">
        <v>89700</v>
      </c>
      <c r="F5" s="15">
        <v>150000</v>
      </c>
      <c r="G5" s="15">
        <v>150000</v>
      </c>
      <c r="H5" s="15">
        <v>65000</v>
      </c>
    </row>
    <row r="6" spans="1:9" x14ac:dyDescent="0.3">
      <c r="A6" s="15">
        <v>70000</v>
      </c>
      <c r="B6" s="15">
        <v>55000</v>
      </c>
      <c r="C6" s="11">
        <v>110000</v>
      </c>
      <c r="D6" s="11">
        <v>45000</v>
      </c>
      <c r="E6" s="15">
        <v>130000</v>
      </c>
      <c r="F6" s="15">
        <v>80000</v>
      </c>
      <c r="G6" s="15">
        <v>40000</v>
      </c>
      <c r="H6" s="15">
        <v>70000</v>
      </c>
    </row>
    <row r="7" spans="1:9" x14ac:dyDescent="0.3">
      <c r="A7" s="9"/>
      <c r="B7" s="15">
        <v>80000</v>
      </c>
      <c r="C7" s="15">
        <v>85000</v>
      </c>
      <c r="D7" s="9"/>
      <c r="E7" s="15">
        <v>130000</v>
      </c>
      <c r="F7" s="15">
        <v>89700</v>
      </c>
      <c r="G7" s="15">
        <v>55000</v>
      </c>
      <c r="H7" s="15">
        <v>45000</v>
      </c>
    </row>
    <row r="8" spans="1:9" x14ac:dyDescent="0.3">
      <c r="A8" s="9"/>
      <c r="B8" s="9"/>
      <c r="C8" s="9"/>
      <c r="D8" s="9"/>
      <c r="E8" s="15">
        <v>140000</v>
      </c>
      <c r="F8" s="9"/>
      <c r="G8" s="15">
        <v>50000</v>
      </c>
      <c r="H8" s="15">
        <v>10000</v>
      </c>
    </row>
    <row r="9" spans="1:9" x14ac:dyDescent="0.3">
      <c r="A9" s="9"/>
      <c r="B9" s="9"/>
      <c r="C9" s="9"/>
      <c r="D9" s="9"/>
      <c r="E9" s="9"/>
      <c r="F9" s="9"/>
      <c r="G9" s="15">
        <v>50000</v>
      </c>
      <c r="H9" s="15">
        <v>60000</v>
      </c>
    </row>
    <row r="10" spans="1:9" x14ac:dyDescent="0.3">
      <c r="A10" s="9"/>
      <c r="B10" s="9"/>
      <c r="C10" s="9"/>
      <c r="D10" s="9"/>
      <c r="E10" s="9"/>
      <c r="F10" s="9"/>
      <c r="G10" s="15">
        <v>45000</v>
      </c>
      <c r="H10" s="15">
        <v>45000</v>
      </c>
    </row>
    <row r="11" spans="1:9" x14ac:dyDescent="0.3">
      <c r="A11" s="9"/>
      <c r="B11" s="9"/>
      <c r="C11" s="9"/>
      <c r="D11" s="9"/>
      <c r="E11" s="9"/>
      <c r="F11" s="9"/>
      <c r="G11" s="11">
        <v>50000</v>
      </c>
      <c r="H11" s="11">
        <v>50000</v>
      </c>
    </row>
    <row r="12" spans="1:9" x14ac:dyDescent="0.3">
      <c r="A12" s="18"/>
      <c r="B12" s="18"/>
      <c r="C12" s="18"/>
      <c r="D12" s="18"/>
      <c r="G12" s="4"/>
      <c r="H12" s="4"/>
    </row>
    <row r="13" spans="1:9" x14ac:dyDescent="0.3">
      <c r="A13" t="s">
        <v>136</v>
      </c>
      <c r="B13" t="s">
        <v>113</v>
      </c>
      <c r="C13" t="s">
        <v>112</v>
      </c>
      <c r="D13" t="s">
        <v>114</v>
      </c>
    </row>
    <row r="14" spans="1:9" x14ac:dyDescent="0.3">
      <c r="A14" s="16" t="s">
        <v>93</v>
      </c>
      <c r="B14" s="9">
        <f>QUARTILE(A3:A6,1)</f>
        <v>63750</v>
      </c>
      <c r="C14" s="9">
        <f>QUARTILE(B3:B7,1)</f>
        <v>50000</v>
      </c>
      <c r="D14" s="17">
        <f>QUARTILE(C3:C7,1)</f>
        <v>55000</v>
      </c>
    </row>
    <row r="15" spans="1:9" x14ac:dyDescent="0.3">
      <c r="A15" s="16" t="s">
        <v>94</v>
      </c>
      <c r="B15" s="9">
        <f>QUARTILE(A3:A6,2)</f>
        <v>75000</v>
      </c>
      <c r="C15" s="9">
        <f>QUARTILE(B3:B7,2)</f>
        <v>55000</v>
      </c>
      <c r="D15" s="17">
        <f>QUARTILE(C3:C7,2)</f>
        <v>85000</v>
      </c>
    </row>
    <row r="16" spans="1:9" x14ac:dyDescent="0.3">
      <c r="A16" s="16" t="s">
        <v>95</v>
      </c>
      <c r="B16" s="9">
        <f>QUARTILE(A3:A6,3)</f>
        <v>82500</v>
      </c>
      <c r="C16" s="9">
        <f>QUARTILE(B3:B7,3)</f>
        <v>80000</v>
      </c>
      <c r="D16" s="17">
        <f>QUARTILE(C3:C7,3)</f>
        <v>85000</v>
      </c>
    </row>
    <row r="17" spans="1:4" x14ac:dyDescent="0.3">
      <c r="A17" s="19" t="s">
        <v>96</v>
      </c>
      <c r="B17" s="12">
        <f>B16-B14</f>
        <v>18750</v>
      </c>
      <c r="C17" s="12">
        <f>C16-C14</f>
        <v>30000</v>
      </c>
      <c r="D17" s="20">
        <f>D16-D14</f>
        <v>30000</v>
      </c>
    </row>
    <row r="18" spans="1:4" x14ac:dyDescent="0.3">
      <c r="A18" s="13"/>
    </row>
    <row r="19" spans="1:4" x14ac:dyDescent="0.3">
      <c r="A19" s="13"/>
    </row>
    <row r="22" spans="1:4" x14ac:dyDescent="0.3">
      <c r="A22" s="22" t="s">
        <v>136</v>
      </c>
      <c r="B22" t="s">
        <v>115</v>
      </c>
      <c r="C22" t="s">
        <v>116</v>
      </c>
      <c r="D22" t="s">
        <v>117</v>
      </c>
    </row>
    <row r="23" spans="1:4" x14ac:dyDescent="0.3">
      <c r="A23" s="16" t="s">
        <v>93</v>
      </c>
      <c r="B23" s="9">
        <f>QUARTILE(D3:D6,1)</f>
        <v>43750</v>
      </c>
      <c r="C23" s="9">
        <f>QUARTILE(E3:E8,1)</f>
        <v>89700</v>
      </c>
      <c r="D23" s="9">
        <f>QUARTILE(F3:F7,1)</f>
        <v>80000</v>
      </c>
    </row>
    <row r="24" spans="1:4" x14ac:dyDescent="0.3">
      <c r="A24" s="16" t="s">
        <v>94</v>
      </c>
      <c r="B24" s="9">
        <f>QUARTILE(D3:D6,2)</f>
        <v>97500</v>
      </c>
      <c r="C24" s="9">
        <f>QUARTILE(E3:E8,2)</f>
        <v>109850</v>
      </c>
      <c r="D24" s="9">
        <f>QUARTILE(F3:F7,2)</f>
        <v>89700</v>
      </c>
    </row>
    <row r="25" spans="1:4" x14ac:dyDescent="0.3">
      <c r="A25" s="16" t="s">
        <v>95</v>
      </c>
      <c r="B25" s="9">
        <f>QUARTILE(D3:D6,3)</f>
        <v>170000</v>
      </c>
      <c r="C25" s="9">
        <f>QUARTILE(E3:E8,3)</f>
        <v>130000</v>
      </c>
      <c r="D25" s="9">
        <f>QUARTILE(F3:F7,3)</f>
        <v>89700</v>
      </c>
    </row>
    <row r="26" spans="1:4" x14ac:dyDescent="0.3">
      <c r="A26" s="19" t="s">
        <v>96</v>
      </c>
      <c r="B26" s="12">
        <f>B25-B23</f>
        <v>126250</v>
      </c>
      <c r="C26" s="12">
        <f>C25-C23</f>
        <v>40300</v>
      </c>
      <c r="D26" s="12">
        <f>D25-D23</f>
        <v>9700</v>
      </c>
    </row>
    <row r="29" spans="1:4" x14ac:dyDescent="0.3">
      <c r="A29" s="21" t="s">
        <v>136</v>
      </c>
      <c r="B29" s="22" t="s">
        <v>118</v>
      </c>
      <c r="C29" s="22" t="s">
        <v>119</v>
      </c>
    </row>
    <row r="30" spans="1:4" x14ac:dyDescent="0.3">
      <c r="A30" s="16" t="s">
        <v>93</v>
      </c>
      <c r="B30" s="9">
        <f>QUARTILE(G3:G11,1)</f>
        <v>50000</v>
      </c>
      <c r="C30" s="17">
        <f>QUARTILE(H3:H11,1)</f>
        <v>45000</v>
      </c>
    </row>
    <row r="31" spans="1:4" x14ac:dyDescent="0.3">
      <c r="A31" s="16" t="s">
        <v>94</v>
      </c>
      <c r="B31" s="9">
        <f>QUARTILE(G3:G11,2)</f>
        <v>50000</v>
      </c>
      <c r="C31" s="17">
        <f>QUARTILE(H3:H11,2)</f>
        <v>60000</v>
      </c>
    </row>
    <row r="32" spans="1:4" x14ac:dyDescent="0.3">
      <c r="A32" s="16" t="s">
        <v>95</v>
      </c>
      <c r="B32" s="9">
        <f>QUARTILE(G3:G11,3)</f>
        <v>89700</v>
      </c>
      <c r="C32" s="17">
        <f>QUARTILE(H3:H11,3)</f>
        <v>70000</v>
      </c>
    </row>
    <row r="33" spans="1:3" x14ac:dyDescent="0.3">
      <c r="A33" s="19" t="s">
        <v>96</v>
      </c>
      <c r="B33" s="12">
        <f>B32-B30</f>
        <v>39700</v>
      </c>
      <c r="C33" s="20">
        <f>C32-C30</f>
        <v>25000</v>
      </c>
    </row>
    <row r="37" spans="1:3" ht="18" x14ac:dyDescent="0.35">
      <c r="A37" s="25" t="s">
        <v>126</v>
      </c>
    </row>
    <row r="38" spans="1:3" ht="36" x14ac:dyDescent="0.35">
      <c r="A38" s="24" t="s">
        <v>133</v>
      </c>
    </row>
    <row r="39" spans="1:3" ht="18" x14ac:dyDescent="0.35">
      <c r="A39" s="23" t="s">
        <v>134</v>
      </c>
    </row>
    <row r="40" spans="1:3" ht="54" x14ac:dyDescent="0.35">
      <c r="A40" s="24" t="s">
        <v>135</v>
      </c>
    </row>
  </sheetData>
  <mergeCells count="3">
    <mergeCell ref="A1:C1"/>
    <mergeCell ref="D1:F1"/>
    <mergeCell ref="G1:I1"/>
  </mergeCells>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E0792-A62E-4A87-A8AF-DA35202F07EA}">
  <dimension ref="A1:R58"/>
  <sheetViews>
    <sheetView topLeftCell="E43" workbookViewId="0">
      <selection activeCell="H56" sqref="H56"/>
    </sheetView>
  </sheetViews>
  <sheetFormatPr defaultRowHeight="14.4" x14ac:dyDescent="0.3"/>
  <cols>
    <col min="1" max="1" width="16.21875" bestFit="1" customWidth="1"/>
    <col min="2" max="2" width="16.77734375" customWidth="1"/>
    <col min="3" max="3" width="13.44140625" customWidth="1"/>
    <col min="4" max="4" width="18.33203125" customWidth="1"/>
    <col min="8" max="8" width="81.6640625" customWidth="1"/>
    <col min="11" max="11" width="15.88671875" bestFit="1" customWidth="1"/>
    <col min="14" max="14" width="16" bestFit="1" customWidth="1"/>
    <col min="17" max="17" width="16" bestFit="1" customWidth="1"/>
  </cols>
  <sheetData>
    <row r="1" spans="1:5" x14ac:dyDescent="0.3">
      <c r="A1" s="26" t="s">
        <v>0</v>
      </c>
      <c r="B1" s="26" t="s">
        <v>2</v>
      </c>
      <c r="C1" s="27" t="s">
        <v>8</v>
      </c>
      <c r="D1" s="26" t="s">
        <v>10</v>
      </c>
      <c r="E1" s="27" t="s">
        <v>120</v>
      </c>
    </row>
    <row r="2" spans="1:5" x14ac:dyDescent="0.3">
      <c r="A2" t="s">
        <v>11</v>
      </c>
      <c r="B2" s="2">
        <v>230000</v>
      </c>
      <c r="C2" s="6">
        <v>32929</v>
      </c>
      <c r="D2" s="5">
        <v>43459</v>
      </c>
      <c r="E2">
        <f t="shared" ref="E2:E46" si="0">YEAR(D2)-YEAR(C2)</f>
        <v>28</v>
      </c>
    </row>
    <row r="3" spans="1:5" x14ac:dyDescent="0.3">
      <c r="A3" t="s">
        <v>16</v>
      </c>
      <c r="B3" s="2">
        <v>40000</v>
      </c>
      <c r="C3" s="6">
        <v>32556</v>
      </c>
      <c r="D3" s="5">
        <v>43749</v>
      </c>
      <c r="E3">
        <f t="shared" si="0"/>
        <v>30</v>
      </c>
    </row>
    <row r="4" spans="1:5" x14ac:dyDescent="0.3">
      <c r="A4" t="s">
        <v>20</v>
      </c>
      <c r="B4" s="2">
        <v>80000</v>
      </c>
      <c r="C4" s="6">
        <v>33440</v>
      </c>
      <c r="D4" s="5">
        <v>43484</v>
      </c>
      <c r="E4">
        <f t="shared" si="0"/>
        <v>28</v>
      </c>
    </row>
    <row r="5" spans="1:5" x14ac:dyDescent="0.3">
      <c r="A5" t="s">
        <v>24</v>
      </c>
      <c r="B5" s="2">
        <v>45000</v>
      </c>
      <c r="C5" s="6">
        <v>32940</v>
      </c>
      <c r="D5" s="5">
        <v>44271</v>
      </c>
      <c r="E5">
        <f t="shared" si="0"/>
        <v>31</v>
      </c>
    </row>
    <row r="6" spans="1:5" x14ac:dyDescent="0.3">
      <c r="A6" t="s">
        <v>26</v>
      </c>
      <c r="B6" s="2">
        <v>90000</v>
      </c>
      <c r="C6" s="6">
        <v>32752</v>
      </c>
      <c r="D6" s="5">
        <v>43644</v>
      </c>
      <c r="E6">
        <f t="shared" si="0"/>
        <v>30</v>
      </c>
    </row>
    <row r="7" spans="1:5" x14ac:dyDescent="0.3">
      <c r="A7" t="s">
        <v>28</v>
      </c>
      <c r="B7" s="2">
        <v>89700</v>
      </c>
      <c r="C7" s="6">
        <v>33610</v>
      </c>
      <c r="D7" s="5">
        <v>43689</v>
      </c>
      <c r="E7">
        <f t="shared" si="0"/>
        <v>27</v>
      </c>
    </row>
    <row r="8" spans="1:5" x14ac:dyDescent="0.3">
      <c r="A8" t="s">
        <v>30</v>
      </c>
      <c r="B8" s="2">
        <v>89700</v>
      </c>
      <c r="C8" s="6">
        <v>34856</v>
      </c>
      <c r="D8" s="5">
        <v>43291</v>
      </c>
      <c r="E8">
        <f t="shared" si="0"/>
        <v>23</v>
      </c>
    </row>
    <row r="9" spans="1:5" x14ac:dyDescent="0.3">
      <c r="A9" t="s">
        <v>32</v>
      </c>
      <c r="B9" s="2">
        <v>89700</v>
      </c>
      <c r="C9" s="6">
        <v>33443</v>
      </c>
      <c r="D9" s="5">
        <v>43829</v>
      </c>
      <c r="E9">
        <f t="shared" si="0"/>
        <v>28</v>
      </c>
    </row>
    <row r="10" spans="1:5" x14ac:dyDescent="0.3">
      <c r="A10" t="s">
        <v>34</v>
      </c>
      <c r="B10" s="2">
        <v>89700</v>
      </c>
      <c r="C10" s="6">
        <v>34126</v>
      </c>
      <c r="D10" s="5">
        <v>43361</v>
      </c>
      <c r="E10">
        <f t="shared" si="0"/>
        <v>25</v>
      </c>
    </row>
    <row r="11" spans="1:5" x14ac:dyDescent="0.3">
      <c r="A11" t="s">
        <v>36</v>
      </c>
      <c r="B11" s="2">
        <v>80000</v>
      </c>
      <c r="C11" s="6">
        <v>31514</v>
      </c>
      <c r="D11" s="5">
        <v>43756</v>
      </c>
      <c r="E11">
        <f t="shared" si="0"/>
        <v>33</v>
      </c>
    </row>
    <row r="12" spans="1:5" x14ac:dyDescent="0.3">
      <c r="A12" t="s">
        <v>38</v>
      </c>
      <c r="B12" s="2">
        <v>150000</v>
      </c>
      <c r="C12" s="6">
        <v>33420</v>
      </c>
      <c r="D12" s="5">
        <v>43699</v>
      </c>
      <c r="E12">
        <f t="shared" si="0"/>
        <v>28</v>
      </c>
    </row>
    <row r="13" spans="1:5" x14ac:dyDescent="0.3">
      <c r="A13" t="s">
        <v>40</v>
      </c>
      <c r="B13" s="2">
        <v>150000</v>
      </c>
      <c r="C13" s="6">
        <v>32675</v>
      </c>
      <c r="D13" s="5">
        <v>43643</v>
      </c>
      <c r="E13">
        <f t="shared" si="0"/>
        <v>30</v>
      </c>
    </row>
    <row r="14" spans="1:5" x14ac:dyDescent="0.3">
      <c r="A14" t="s">
        <v>42</v>
      </c>
      <c r="B14" s="2">
        <v>89700</v>
      </c>
      <c r="C14" s="6">
        <v>33484</v>
      </c>
      <c r="D14" s="5">
        <v>43357</v>
      </c>
      <c r="E14">
        <f t="shared" si="0"/>
        <v>27</v>
      </c>
    </row>
    <row r="15" spans="1:5" x14ac:dyDescent="0.3">
      <c r="A15" t="s">
        <v>44</v>
      </c>
      <c r="B15" s="2">
        <v>85000</v>
      </c>
      <c r="C15" s="6">
        <v>33348</v>
      </c>
      <c r="D15" s="5">
        <v>43775</v>
      </c>
      <c r="E15">
        <f t="shared" si="0"/>
        <v>28</v>
      </c>
    </row>
    <row r="16" spans="1:5" x14ac:dyDescent="0.3">
      <c r="A16" t="s">
        <v>45</v>
      </c>
      <c r="B16" s="2">
        <v>55000</v>
      </c>
      <c r="C16" s="6">
        <v>33211</v>
      </c>
      <c r="D16" s="5">
        <v>43455</v>
      </c>
      <c r="E16">
        <f t="shared" si="0"/>
        <v>28</v>
      </c>
    </row>
    <row r="17" spans="1:5" x14ac:dyDescent="0.3">
      <c r="A17" t="s">
        <v>47</v>
      </c>
      <c r="B17" s="2">
        <v>45000</v>
      </c>
      <c r="C17" s="6">
        <v>33365</v>
      </c>
      <c r="D17" s="5">
        <v>43448</v>
      </c>
      <c r="E17">
        <f t="shared" si="0"/>
        <v>27</v>
      </c>
    </row>
    <row r="18" spans="1:5" x14ac:dyDescent="0.3">
      <c r="A18" t="s">
        <v>48</v>
      </c>
      <c r="B18" s="4">
        <v>110000</v>
      </c>
      <c r="C18" s="6">
        <v>34560</v>
      </c>
      <c r="D18" s="5">
        <v>43491</v>
      </c>
      <c r="E18">
        <f t="shared" si="0"/>
        <v>25</v>
      </c>
    </row>
    <row r="19" spans="1:5" x14ac:dyDescent="0.3">
      <c r="A19" t="s">
        <v>49</v>
      </c>
      <c r="B19" s="2">
        <v>80000</v>
      </c>
      <c r="C19" s="6">
        <v>32863</v>
      </c>
      <c r="D19" s="5">
        <v>43248</v>
      </c>
      <c r="E19">
        <f t="shared" si="0"/>
        <v>29</v>
      </c>
    </row>
    <row r="20" spans="1:5" x14ac:dyDescent="0.3">
      <c r="A20" t="s">
        <v>50</v>
      </c>
      <c r="B20" s="2">
        <v>70000</v>
      </c>
      <c r="C20" s="6">
        <v>32112</v>
      </c>
      <c r="D20" s="5">
        <v>43282</v>
      </c>
      <c r="E20">
        <f t="shared" si="0"/>
        <v>31</v>
      </c>
    </row>
    <row r="21" spans="1:5" x14ac:dyDescent="0.3">
      <c r="A21" t="s">
        <v>51</v>
      </c>
      <c r="B21" s="2">
        <v>65000</v>
      </c>
      <c r="C21" s="6">
        <v>34921</v>
      </c>
      <c r="D21" s="5">
        <v>43516</v>
      </c>
      <c r="E21">
        <f t="shared" si="0"/>
        <v>24</v>
      </c>
    </row>
    <row r="22" spans="1:5" x14ac:dyDescent="0.3">
      <c r="A22" t="s">
        <v>52</v>
      </c>
      <c r="B22" s="2">
        <v>70000</v>
      </c>
      <c r="C22" s="6">
        <v>34602</v>
      </c>
      <c r="D22" s="5">
        <v>43861</v>
      </c>
      <c r="E22">
        <f t="shared" si="0"/>
        <v>26</v>
      </c>
    </row>
    <row r="23" spans="1:5" x14ac:dyDescent="0.3">
      <c r="A23" t="s">
        <v>53</v>
      </c>
      <c r="B23" s="2">
        <v>45000</v>
      </c>
      <c r="C23" s="6">
        <v>34602</v>
      </c>
      <c r="D23" s="5">
        <v>43290</v>
      </c>
      <c r="E23">
        <f t="shared" si="0"/>
        <v>24</v>
      </c>
    </row>
    <row r="24" spans="1:5" x14ac:dyDescent="0.3">
      <c r="A24" t="s">
        <v>54</v>
      </c>
      <c r="B24" s="2">
        <v>10000</v>
      </c>
      <c r="C24" s="6">
        <v>34383</v>
      </c>
      <c r="D24" s="5">
        <v>43286</v>
      </c>
      <c r="E24">
        <f t="shared" si="0"/>
        <v>24</v>
      </c>
    </row>
    <row r="25" spans="1:5" x14ac:dyDescent="0.3">
      <c r="A25" t="s">
        <v>55</v>
      </c>
      <c r="B25" s="2">
        <v>130000</v>
      </c>
      <c r="C25" s="6">
        <v>35030</v>
      </c>
      <c r="D25" s="5">
        <v>43105</v>
      </c>
      <c r="E25">
        <f t="shared" si="0"/>
        <v>23</v>
      </c>
    </row>
    <row r="26" spans="1:5" x14ac:dyDescent="0.3">
      <c r="A26" t="s">
        <v>56</v>
      </c>
      <c r="B26" s="2">
        <v>130000</v>
      </c>
      <c r="C26" s="6">
        <v>31221</v>
      </c>
      <c r="D26" s="5">
        <v>43677</v>
      </c>
      <c r="E26">
        <f t="shared" si="0"/>
        <v>34</v>
      </c>
    </row>
    <row r="27" spans="1:5" x14ac:dyDescent="0.3">
      <c r="A27" t="s">
        <v>57</v>
      </c>
      <c r="B27" s="2">
        <v>140000</v>
      </c>
      <c r="C27" s="6">
        <v>33977</v>
      </c>
      <c r="D27" s="5">
        <v>43431</v>
      </c>
      <c r="E27">
        <f t="shared" si="0"/>
        <v>25</v>
      </c>
    </row>
    <row r="28" spans="1:5" x14ac:dyDescent="0.3">
      <c r="A28" t="s">
        <v>58</v>
      </c>
      <c r="B28" s="2">
        <v>45000</v>
      </c>
      <c r="C28" s="6">
        <v>35134</v>
      </c>
      <c r="D28" s="5">
        <v>43116</v>
      </c>
      <c r="E28">
        <f t="shared" si="0"/>
        <v>22</v>
      </c>
    </row>
    <row r="29" spans="1:5" x14ac:dyDescent="0.3">
      <c r="A29" t="s">
        <v>59</v>
      </c>
      <c r="B29" s="2">
        <v>89700</v>
      </c>
      <c r="C29" s="6">
        <v>35202</v>
      </c>
      <c r="D29" s="5">
        <v>43214</v>
      </c>
      <c r="E29">
        <f t="shared" si="0"/>
        <v>22</v>
      </c>
    </row>
    <row r="30" spans="1:5" x14ac:dyDescent="0.3">
      <c r="A30" t="s">
        <v>60</v>
      </c>
      <c r="B30" s="2">
        <v>150000</v>
      </c>
      <c r="C30" s="6">
        <v>35167</v>
      </c>
      <c r="D30" s="5">
        <v>43219</v>
      </c>
      <c r="E30">
        <f t="shared" si="0"/>
        <v>22</v>
      </c>
    </row>
    <row r="31" spans="1:5" x14ac:dyDescent="0.3">
      <c r="A31" t="s">
        <v>62</v>
      </c>
      <c r="B31" s="2">
        <v>85000</v>
      </c>
      <c r="C31" s="6">
        <v>35397</v>
      </c>
      <c r="D31" s="5">
        <v>43370</v>
      </c>
      <c r="E31">
        <f t="shared" si="0"/>
        <v>22</v>
      </c>
    </row>
    <row r="32" spans="1:5" x14ac:dyDescent="0.3">
      <c r="A32" t="s">
        <v>63</v>
      </c>
      <c r="B32" s="2">
        <v>60000</v>
      </c>
      <c r="C32" s="6">
        <v>34033</v>
      </c>
      <c r="D32" s="5">
        <v>43337</v>
      </c>
      <c r="E32">
        <f t="shared" si="0"/>
        <v>25</v>
      </c>
    </row>
    <row r="33" spans="1:5" x14ac:dyDescent="0.3">
      <c r="A33" t="s">
        <v>64</v>
      </c>
      <c r="B33" s="2">
        <v>50000</v>
      </c>
      <c r="C33" s="6">
        <v>29946</v>
      </c>
      <c r="D33" s="5">
        <v>43833</v>
      </c>
      <c r="E33">
        <f t="shared" si="0"/>
        <v>39</v>
      </c>
    </row>
    <row r="34" spans="1:5" x14ac:dyDescent="0.3">
      <c r="A34" t="s">
        <v>65</v>
      </c>
      <c r="B34" s="2">
        <v>89000</v>
      </c>
      <c r="C34" s="6">
        <v>34648</v>
      </c>
      <c r="D34" s="5">
        <v>43932</v>
      </c>
      <c r="E34">
        <f t="shared" si="0"/>
        <v>26</v>
      </c>
    </row>
    <row r="35" spans="1:5" x14ac:dyDescent="0.3">
      <c r="A35" t="s">
        <v>68</v>
      </c>
      <c r="B35" s="2">
        <v>55000</v>
      </c>
      <c r="C35" s="6">
        <v>34375</v>
      </c>
      <c r="D35" s="5">
        <v>43709</v>
      </c>
      <c r="E35">
        <f t="shared" si="0"/>
        <v>25</v>
      </c>
    </row>
    <row r="36" spans="1:5" x14ac:dyDescent="0.3">
      <c r="A36" t="s">
        <v>70</v>
      </c>
      <c r="B36" s="2">
        <v>45000</v>
      </c>
      <c r="C36" s="6">
        <v>35340</v>
      </c>
      <c r="D36" s="5">
        <v>43756</v>
      </c>
      <c r="E36">
        <f t="shared" si="0"/>
        <v>23</v>
      </c>
    </row>
    <row r="37" spans="1:5" x14ac:dyDescent="0.3">
      <c r="A37" t="s">
        <v>72</v>
      </c>
      <c r="B37" s="2">
        <v>40000</v>
      </c>
      <c r="C37" s="6">
        <v>35278</v>
      </c>
      <c r="D37" s="5">
        <v>43589</v>
      </c>
      <c r="E37">
        <f t="shared" si="0"/>
        <v>23</v>
      </c>
    </row>
    <row r="38" spans="1:5" x14ac:dyDescent="0.3">
      <c r="A38" t="s">
        <v>74</v>
      </c>
      <c r="B38" s="2">
        <v>55000</v>
      </c>
      <c r="C38" s="6">
        <v>31531</v>
      </c>
      <c r="D38" s="5">
        <v>43522</v>
      </c>
      <c r="E38">
        <f t="shared" si="0"/>
        <v>33</v>
      </c>
    </row>
    <row r="39" spans="1:5" x14ac:dyDescent="0.3">
      <c r="A39" t="s">
        <v>76</v>
      </c>
      <c r="B39" s="2">
        <v>50000</v>
      </c>
      <c r="C39" s="6">
        <v>34576</v>
      </c>
      <c r="D39" s="5">
        <v>43682</v>
      </c>
      <c r="E39">
        <f t="shared" si="0"/>
        <v>25</v>
      </c>
    </row>
    <row r="40" spans="1:5" x14ac:dyDescent="0.3">
      <c r="A40" t="s">
        <v>78</v>
      </c>
      <c r="B40" s="2">
        <v>50000</v>
      </c>
      <c r="C40" s="6">
        <v>35113</v>
      </c>
      <c r="D40" s="5">
        <v>43426</v>
      </c>
      <c r="E40">
        <f t="shared" si="0"/>
        <v>22</v>
      </c>
    </row>
    <row r="41" spans="1:5" x14ac:dyDescent="0.3">
      <c r="A41" t="s">
        <v>80</v>
      </c>
      <c r="B41" s="2">
        <v>80000</v>
      </c>
      <c r="C41" s="6">
        <v>34989</v>
      </c>
      <c r="D41" s="5">
        <v>44242</v>
      </c>
      <c r="E41">
        <f t="shared" si="0"/>
        <v>26</v>
      </c>
    </row>
    <row r="42" spans="1:5" x14ac:dyDescent="0.3">
      <c r="A42" t="s">
        <v>83</v>
      </c>
      <c r="B42" s="2">
        <v>89700</v>
      </c>
      <c r="C42" s="6">
        <v>34530</v>
      </c>
      <c r="D42" s="5">
        <v>43397</v>
      </c>
      <c r="E42">
        <f t="shared" si="0"/>
        <v>24</v>
      </c>
    </row>
    <row r="43" spans="1:5" x14ac:dyDescent="0.3">
      <c r="A43" t="s">
        <v>85</v>
      </c>
      <c r="B43" s="2">
        <v>40000</v>
      </c>
      <c r="C43" s="6">
        <v>34740</v>
      </c>
      <c r="D43" s="5">
        <v>44270</v>
      </c>
      <c r="E43">
        <f t="shared" si="0"/>
        <v>26</v>
      </c>
    </row>
    <row r="44" spans="1:5" x14ac:dyDescent="0.3">
      <c r="A44" t="s">
        <v>87</v>
      </c>
      <c r="B44" s="4">
        <v>45000</v>
      </c>
      <c r="C44" s="6">
        <v>34293</v>
      </c>
      <c r="D44" s="5">
        <v>43453</v>
      </c>
      <c r="E44">
        <f t="shared" si="0"/>
        <v>25</v>
      </c>
    </row>
    <row r="45" spans="1:5" x14ac:dyDescent="0.3">
      <c r="A45" t="s">
        <v>89</v>
      </c>
      <c r="B45" s="4">
        <v>50000</v>
      </c>
      <c r="C45" s="6">
        <v>32366</v>
      </c>
      <c r="D45" s="5">
        <v>44263</v>
      </c>
      <c r="E45">
        <f t="shared" si="0"/>
        <v>33</v>
      </c>
    </row>
    <row r="46" spans="1:5" x14ac:dyDescent="0.3">
      <c r="A46" t="s">
        <v>91</v>
      </c>
      <c r="B46" s="2">
        <v>80000</v>
      </c>
      <c r="C46" s="6">
        <v>32203</v>
      </c>
      <c r="D46" s="5">
        <v>43820</v>
      </c>
      <c r="E46">
        <f t="shared" si="0"/>
        <v>31</v>
      </c>
    </row>
    <row r="50" spans="8:18" x14ac:dyDescent="0.3">
      <c r="H50" s="28" t="s">
        <v>121</v>
      </c>
      <c r="I50" s="9"/>
      <c r="J50" s="9"/>
      <c r="K50" s="28" t="s">
        <v>122</v>
      </c>
      <c r="L50" s="9"/>
      <c r="M50" s="9"/>
      <c r="N50" s="28" t="s">
        <v>123</v>
      </c>
      <c r="O50" s="9"/>
      <c r="P50" s="9"/>
      <c r="Q50" s="28" t="s">
        <v>124</v>
      </c>
      <c r="R50" s="9"/>
    </row>
    <row r="51" spans="8:18" x14ac:dyDescent="0.3">
      <c r="H51" s="10" t="s">
        <v>99</v>
      </c>
      <c r="I51" s="11">
        <f>AVERAGE(B8:B42)</f>
        <v>80205.71428571429</v>
      </c>
      <c r="J51" s="9"/>
      <c r="K51" s="10" t="s">
        <v>99</v>
      </c>
      <c r="L51" s="11">
        <f>AVERAGE(B2:B44)</f>
        <v>80625.58139534884</v>
      </c>
      <c r="M51" s="9"/>
      <c r="N51" s="10" t="s">
        <v>99</v>
      </c>
      <c r="O51" s="11">
        <f>AVERAGE(B3:B46)</f>
        <v>76520.454545454544</v>
      </c>
      <c r="P51" s="9"/>
      <c r="Q51" s="10" t="s">
        <v>99</v>
      </c>
      <c r="R51" s="11">
        <f>AVERAGE(B33)</f>
        <v>50000</v>
      </c>
    </row>
    <row r="52" spans="8:18" x14ac:dyDescent="0.3">
      <c r="H52" s="10" t="s">
        <v>101</v>
      </c>
      <c r="I52" s="11">
        <f>MEDIAN(B8:B42)</f>
        <v>80000</v>
      </c>
      <c r="J52" s="9"/>
      <c r="K52" s="10" t="s">
        <v>101</v>
      </c>
      <c r="L52" s="11">
        <f>MEDIAN(B2:B44)</f>
        <v>80000</v>
      </c>
      <c r="M52" s="9"/>
      <c r="N52" s="10" t="s">
        <v>101</v>
      </c>
      <c r="O52" s="11">
        <f>MEDIAN(B3:B46)</f>
        <v>80000</v>
      </c>
      <c r="P52" s="9"/>
      <c r="Q52" s="10" t="s">
        <v>101</v>
      </c>
      <c r="R52" s="11">
        <f>MEDIAN(B33)</f>
        <v>50000</v>
      </c>
    </row>
    <row r="53" spans="8:18" x14ac:dyDescent="0.3">
      <c r="H53" s="10" t="s">
        <v>100</v>
      </c>
      <c r="I53" s="9">
        <f>MODE(B8:B42)</f>
        <v>89700</v>
      </c>
      <c r="J53" s="9"/>
      <c r="K53" s="10" t="s">
        <v>100</v>
      </c>
      <c r="L53" s="9">
        <f>MODE(B1:B44)</f>
        <v>89700</v>
      </c>
      <c r="M53" s="9"/>
      <c r="N53" s="10" t="s">
        <v>100</v>
      </c>
      <c r="O53" s="9">
        <f>MODE(B3:B46)</f>
        <v>89700</v>
      </c>
      <c r="P53" s="9"/>
      <c r="Q53" s="10" t="s">
        <v>100</v>
      </c>
      <c r="R53" s="9" t="e">
        <f>MODE(B33)</f>
        <v>#N/A</v>
      </c>
    </row>
    <row r="56" spans="8:18" ht="18" x14ac:dyDescent="0.35">
      <c r="H56" s="36" t="s">
        <v>137</v>
      </c>
    </row>
    <row r="57" spans="8:18" ht="36" x14ac:dyDescent="0.35">
      <c r="H57" s="24" t="s">
        <v>138</v>
      </c>
    </row>
    <row r="58" spans="8:18" ht="54" x14ac:dyDescent="0.35">
      <c r="H58" s="24" t="s">
        <v>139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4A780-FC77-493B-9987-DA6E9AFCA2EF}">
  <dimension ref="A1:G46"/>
  <sheetViews>
    <sheetView topLeftCell="A5" workbookViewId="0">
      <selection activeCell="F24" sqref="F24"/>
    </sheetView>
  </sheetViews>
  <sheetFormatPr defaultRowHeight="14.4" x14ac:dyDescent="0.3"/>
  <cols>
    <col min="1" max="1" width="15.33203125" bestFit="1" customWidth="1"/>
    <col min="2" max="2" width="18.33203125" customWidth="1"/>
    <col min="6" max="6" width="52" customWidth="1"/>
  </cols>
  <sheetData>
    <row r="1" spans="1:7" ht="31.2" x14ac:dyDescent="0.3">
      <c r="A1" s="29" t="s">
        <v>8</v>
      </c>
      <c r="B1" s="30" t="s">
        <v>10</v>
      </c>
      <c r="C1" s="31" t="s">
        <v>128</v>
      </c>
    </row>
    <row r="2" spans="1:7" x14ac:dyDescent="0.3">
      <c r="A2" s="6">
        <v>32929</v>
      </c>
      <c r="B2" s="5">
        <v>43459</v>
      </c>
      <c r="C2">
        <f>YEAR(B2)-YEAR(A2)</f>
        <v>28</v>
      </c>
    </row>
    <row r="3" spans="1:7" x14ac:dyDescent="0.3">
      <c r="A3" s="6">
        <v>32556</v>
      </c>
      <c r="B3" s="5">
        <v>43749</v>
      </c>
      <c r="C3">
        <f t="shared" ref="C3:C46" si="0">YEAR(B3)-YEAR(A3)</f>
        <v>30</v>
      </c>
    </row>
    <row r="4" spans="1:7" x14ac:dyDescent="0.3">
      <c r="A4" s="6">
        <v>33440</v>
      </c>
      <c r="B4" s="5">
        <v>43484</v>
      </c>
      <c r="C4">
        <f t="shared" si="0"/>
        <v>28</v>
      </c>
    </row>
    <row r="5" spans="1:7" x14ac:dyDescent="0.3">
      <c r="A5" s="6">
        <v>32940</v>
      </c>
      <c r="B5" s="5">
        <v>44271</v>
      </c>
      <c r="C5">
        <f t="shared" si="0"/>
        <v>31</v>
      </c>
    </row>
    <row r="6" spans="1:7" x14ac:dyDescent="0.3">
      <c r="A6" s="6">
        <v>32752</v>
      </c>
      <c r="B6" s="5">
        <v>43644</v>
      </c>
      <c r="C6">
        <f t="shared" si="0"/>
        <v>30</v>
      </c>
    </row>
    <row r="7" spans="1:7" x14ac:dyDescent="0.3">
      <c r="A7" s="6">
        <v>33610</v>
      </c>
      <c r="B7" s="5">
        <v>43689</v>
      </c>
      <c r="C7">
        <f t="shared" si="0"/>
        <v>27</v>
      </c>
    </row>
    <row r="8" spans="1:7" x14ac:dyDescent="0.3">
      <c r="A8" s="6">
        <v>34856</v>
      </c>
      <c r="B8" s="5">
        <v>43291</v>
      </c>
      <c r="C8">
        <f t="shared" si="0"/>
        <v>23</v>
      </c>
      <c r="F8" s="10" t="s">
        <v>93</v>
      </c>
      <c r="G8" s="9">
        <f>QUARTILE(C2:C46,1)</f>
        <v>24</v>
      </c>
    </row>
    <row r="9" spans="1:7" x14ac:dyDescent="0.3">
      <c r="A9" s="6">
        <v>33443</v>
      </c>
      <c r="B9" s="5">
        <v>43829</v>
      </c>
      <c r="C9">
        <f t="shared" si="0"/>
        <v>28</v>
      </c>
      <c r="F9" s="10" t="s">
        <v>94</v>
      </c>
      <c r="G9" s="9">
        <f>QUARTILE(C2:C46,2)</f>
        <v>26</v>
      </c>
    </row>
    <row r="10" spans="1:7" x14ac:dyDescent="0.3">
      <c r="A10" s="6">
        <v>34126</v>
      </c>
      <c r="B10" s="5">
        <v>43361</v>
      </c>
      <c r="C10">
        <f t="shared" si="0"/>
        <v>25</v>
      </c>
      <c r="F10" s="10" t="s">
        <v>95</v>
      </c>
      <c r="G10" s="9">
        <f>QUARTILE(C2:C46,3)</f>
        <v>29</v>
      </c>
    </row>
    <row r="11" spans="1:7" x14ac:dyDescent="0.3">
      <c r="A11" s="6">
        <v>31514</v>
      </c>
      <c r="B11" s="5">
        <v>43756</v>
      </c>
      <c r="C11">
        <f t="shared" si="0"/>
        <v>33</v>
      </c>
      <c r="F11" s="10" t="s">
        <v>96</v>
      </c>
      <c r="G11" s="9">
        <f>G10-G8</f>
        <v>5</v>
      </c>
    </row>
    <row r="12" spans="1:7" x14ac:dyDescent="0.3">
      <c r="A12" s="6">
        <v>33420</v>
      </c>
      <c r="B12" s="5">
        <v>43699</v>
      </c>
      <c r="C12">
        <f t="shared" si="0"/>
        <v>28</v>
      </c>
      <c r="F12" s="10" t="s">
        <v>97</v>
      </c>
      <c r="G12" s="9">
        <f>G10+1.5*G11</f>
        <v>36.5</v>
      </c>
    </row>
    <row r="13" spans="1:7" x14ac:dyDescent="0.3">
      <c r="A13" s="6">
        <v>32675</v>
      </c>
      <c r="B13" s="5">
        <v>43643</v>
      </c>
      <c r="C13">
        <f t="shared" si="0"/>
        <v>30</v>
      </c>
      <c r="F13" s="10" t="s">
        <v>98</v>
      </c>
      <c r="G13" s="9">
        <f>G8-1.5*G11</f>
        <v>16.5</v>
      </c>
    </row>
    <row r="14" spans="1:7" x14ac:dyDescent="0.3">
      <c r="A14" s="6">
        <v>33484</v>
      </c>
      <c r="B14" s="5">
        <v>43357</v>
      </c>
      <c r="C14">
        <f t="shared" si="0"/>
        <v>27</v>
      </c>
    </row>
    <row r="15" spans="1:7" x14ac:dyDescent="0.3">
      <c r="A15" s="6">
        <v>33348</v>
      </c>
      <c r="B15" s="5">
        <v>43775</v>
      </c>
      <c r="C15">
        <f t="shared" si="0"/>
        <v>28</v>
      </c>
    </row>
    <row r="16" spans="1:7" x14ac:dyDescent="0.3">
      <c r="A16" s="6">
        <v>33211</v>
      </c>
      <c r="B16" s="5">
        <v>43455</v>
      </c>
      <c r="C16">
        <f t="shared" si="0"/>
        <v>28</v>
      </c>
      <c r="F16" s="10" t="s">
        <v>129</v>
      </c>
      <c r="G16" s="9">
        <f>MAX(C2:C46)</f>
        <v>39</v>
      </c>
    </row>
    <row r="17" spans="1:7" x14ac:dyDescent="0.3">
      <c r="A17" s="6">
        <v>33365</v>
      </c>
      <c r="B17" s="5">
        <v>43448</v>
      </c>
      <c r="C17">
        <f t="shared" si="0"/>
        <v>27</v>
      </c>
      <c r="F17" s="10" t="s">
        <v>130</v>
      </c>
      <c r="G17" s="9">
        <f>AVERAGE(C2:C46)</f>
        <v>26.888888888888889</v>
      </c>
    </row>
    <row r="18" spans="1:7" x14ac:dyDescent="0.3">
      <c r="A18" s="6">
        <v>34560</v>
      </c>
      <c r="B18" s="5">
        <v>43491</v>
      </c>
      <c r="C18">
        <f t="shared" si="0"/>
        <v>25</v>
      </c>
      <c r="F18" s="10" t="s">
        <v>131</v>
      </c>
      <c r="G18" s="9">
        <f>MEDIAN(C2:C46)</f>
        <v>26</v>
      </c>
    </row>
    <row r="19" spans="1:7" x14ac:dyDescent="0.3">
      <c r="A19" s="6">
        <v>32863</v>
      </c>
      <c r="B19" s="5">
        <v>43248</v>
      </c>
      <c r="C19">
        <f t="shared" si="0"/>
        <v>29</v>
      </c>
      <c r="F19" s="10" t="s">
        <v>132</v>
      </c>
      <c r="G19" s="9"/>
    </row>
    <row r="20" spans="1:7" x14ac:dyDescent="0.3">
      <c r="A20" s="6">
        <v>32112</v>
      </c>
      <c r="B20" s="5">
        <v>43282</v>
      </c>
      <c r="C20">
        <f t="shared" si="0"/>
        <v>31</v>
      </c>
    </row>
    <row r="21" spans="1:7" x14ac:dyDescent="0.3">
      <c r="A21" s="6">
        <v>34921</v>
      </c>
      <c r="B21" s="5">
        <v>43516</v>
      </c>
      <c r="C21">
        <f t="shared" si="0"/>
        <v>24</v>
      </c>
    </row>
    <row r="22" spans="1:7" x14ac:dyDescent="0.3">
      <c r="A22" s="6">
        <v>34602</v>
      </c>
      <c r="B22" s="5">
        <v>43861</v>
      </c>
      <c r="C22">
        <f t="shared" si="0"/>
        <v>26</v>
      </c>
    </row>
    <row r="23" spans="1:7" x14ac:dyDescent="0.3">
      <c r="A23" s="6">
        <v>34602</v>
      </c>
      <c r="B23" s="5">
        <v>43290</v>
      </c>
      <c r="C23">
        <f t="shared" si="0"/>
        <v>24</v>
      </c>
    </row>
    <row r="24" spans="1:7" ht="21" x14ac:dyDescent="0.4">
      <c r="A24" s="6">
        <v>34383</v>
      </c>
      <c r="B24" s="5">
        <v>43286</v>
      </c>
      <c r="C24">
        <f t="shared" si="0"/>
        <v>24</v>
      </c>
      <c r="F24" s="37" t="s">
        <v>140</v>
      </c>
    </row>
    <row r="25" spans="1:7" ht="90" x14ac:dyDescent="0.35">
      <c r="A25" s="6">
        <v>35030</v>
      </c>
      <c r="B25" s="5">
        <v>43105</v>
      </c>
      <c r="C25">
        <f t="shared" si="0"/>
        <v>23</v>
      </c>
      <c r="F25" s="24" t="s">
        <v>141</v>
      </c>
    </row>
    <row r="26" spans="1:7" ht="72" x14ac:dyDescent="0.35">
      <c r="A26" s="6">
        <v>31221</v>
      </c>
      <c r="B26" s="5">
        <v>43677</v>
      </c>
      <c r="C26">
        <f t="shared" si="0"/>
        <v>34</v>
      </c>
      <c r="F26" s="24" t="s">
        <v>142</v>
      </c>
    </row>
    <row r="27" spans="1:7" ht="72" x14ac:dyDescent="0.35">
      <c r="A27" s="6">
        <v>33977</v>
      </c>
      <c r="B27" s="5">
        <v>43431</v>
      </c>
      <c r="C27">
        <f t="shared" si="0"/>
        <v>25</v>
      </c>
      <c r="F27" s="24" t="s">
        <v>143</v>
      </c>
    </row>
    <row r="28" spans="1:7" x14ac:dyDescent="0.3">
      <c r="A28" s="6">
        <v>35134</v>
      </c>
      <c r="B28" s="5">
        <v>43116</v>
      </c>
      <c r="C28">
        <f t="shared" si="0"/>
        <v>22</v>
      </c>
    </row>
    <row r="29" spans="1:7" x14ac:dyDescent="0.3">
      <c r="A29" s="6">
        <v>35202</v>
      </c>
      <c r="B29" s="5">
        <v>43214</v>
      </c>
      <c r="C29">
        <f t="shared" si="0"/>
        <v>22</v>
      </c>
    </row>
    <row r="30" spans="1:7" x14ac:dyDescent="0.3">
      <c r="A30" s="6">
        <v>35167</v>
      </c>
      <c r="B30" s="5">
        <v>43219</v>
      </c>
      <c r="C30">
        <f t="shared" si="0"/>
        <v>22</v>
      </c>
    </row>
    <row r="31" spans="1:7" x14ac:dyDescent="0.3">
      <c r="A31" s="6">
        <v>35397</v>
      </c>
      <c r="B31" s="5">
        <v>43370</v>
      </c>
      <c r="C31">
        <f t="shared" si="0"/>
        <v>22</v>
      </c>
    </row>
    <row r="32" spans="1:7" x14ac:dyDescent="0.3">
      <c r="A32" s="6">
        <v>34033</v>
      </c>
      <c r="B32" s="5">
        <v>43337</v>
      </c>
      <c r="C32">
        <f t="shared" si="0"/>
        <v>25</v>
      </c>
    </row>
    <row r="33" spans="1:3" x14ac:dyDescent="0.3">
      <c r="A33" s="6">
        <v>29946</v>
      </c>
      <c r="B33" s="5">
        <v>43833</v>
      </c>
      <c r="C33">
        <f t="shared" si="0"/>
        <v>39</v>
      </c>
    </row>
    <row r="34" spans="1:3" x14ac:dyDescent="0.3">
      <c r="A34" s="6">
        <v>34648</v>
      </c>
      <c r="B34" s="5">
        <v>43932</v>
      </c>
      <c r="C34">
        <f t="shared" si="0"/>
        <v>26</v>
      </c>
    </row>
    <row r="35" spans="1:3" x14ac:dyDescent="0.3">
      <c r="A35" s="6">
        <v>34375</v>
      </c>
      <c r="B35" s="5">
        <v>43709</v>
      </c>
      <c r="C35">
        <f t="shared" si="0"/>
        <v>25</v>
      </c>
    </row>
    <row r="36" spans="1:3" x14ac:dyDescent="0.3">
      <c r="A36" s="6">
        <v>35340</v>
      </c>
      <c r="B36" s="5">
        <v>43756</v>
      </c>
      <c r="C36">
        <f t="shared" si="0"/>
        <v>23</v>
      </c>
    </row>
    <row r="37" spans="1:3" x14ac:dyDescent="0.3">
      <c r="A37" s="6">
        <v>35278</v>
      </c>
      <c r="B37" s="5">
        <v>43589</v>
      </c>
      <c r="C37">
        <f t="shared" si="0"/>
        <v>23</v>
      </c>
    </row>
    <row r="38" spans="1:3" x14ac:dyDescent="0.3">
      <c r="A38" s="6">
        <v>31531</v>
      </c>
      <c r="B38" s="5">
        <v>43522</v>
      </c>
      <c r="C38">
        <f t="shared" si="0"/>
        <v>33</v>
      </c>
    </row>
    <row r="39" spans="1:3" x14ac:dyDescent="0.3">
      <c r="A39" s="6">
        <v>34576</v>
      </c>
      <c r="B39" s="5">
        <v>43682</v>
      </c>
      <c r="C39">
        <f t="shared" si="0"/>
        <v>25</v>
      </c>
    </row>
    <row r="40" spans="1:3" x14ac:dyDescent="0.3">
      <c r="A40" s="6">
        <v>35113</v>
      </c>
      <c r="B40" s="5">
        <v>43426</v>
      </c>
      <c r="C40">
        <f t="shared" si="0"/>
        <v>22</v>
      </c>
    </row>
    <row r="41" spans="1:3" x14ac:dyDescent="0.3">
      <c r="A41" s="6">
        <v>34989</v>
      </c>
      <c r="B41" s="5">
        <v>44242</v>
      </c>
      <c r="C41">
        <f t="shared" si="0"/>
        <v>26</v>
      </c>
    </row>
    <row r="42" spans="1:3" x14ac:dyDescent="0.3">
      <c r="A42" s="6">
        <v>34530</v>
      </c>
      <c r="B42" s="5">
        <v>43397</v>
      </c>
      <c r="C42">
        <f t="shared" si="0"/>
        <v>24</v>
      </c>
    </row>
    <row r="43" spans="1:3" x14ac:dyDescent="0.3">
      <c r="A43" s="6">
        <v>34740</v>
      </c>
      <c r="B43" s="5">
        <v>44270</v>
      </c>
      <c r="C43">
        <f t="shared" si="0"/>
        <v>26</v>
      </c>
    </row>
    <row r="44" spans="1:3" x14ac:dyDescent="0.3">
      <c r="A44" s="6">
        <v>34293</v>
      </c>
      <c r="B44" s="5">
        <v>43453</v>
      </c>
      <c r="C44">
        <f t="shared" si="0"/>
        <v>25</v>
      </c>
    </row>
    <row r="45" spans="1:3" x14ac:dyDescent="0.3">
      <c r="A45" s="6">
        <v>32366</v>
      </c>
      <c r="B45" s="5">
        <v>44263</v>
      </c>
      <c r="C45">
        <f t="shared" si="0"/>
        <v>33</v>
      </c>
    </row>
    <row r="46" spans="1:3" x14ac:dyDescent="0.3">
      <c r="A46" s="6">
        <v>32203</v>
      </c>
      <c r="B46" s="5">
        <v>43820</v>
      </c>
      <c r="C46">
        <f t="shared" si="0"/>
        <v>31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2199A-80FB-4F36-B8DD-EAD4B3185B9D}">
  <dimension ref="A1:H46"/>
  <sheetViews>
    <sheetView tabSelected="1" workbookViewId="0">
      <selection activeCell="G4" sqref="G4"/>
    </sheetView>
  </sheetViews>
  <sheetFormatPr defaultRowHeight="14.4" x14ac:dyDescent="0.3"/>
  <cols>
    <col min="1" max="1" width="18.33203125" customWidth="1"/>
    <col min="4" max="4" width="31.77734375" style="39" bestFit="1" customWidth="1"/>
    <col min="8" max="8" width="51.77734375" customWidth="1"/>
  </cols>
  <sheetData>
    <row r="1" spans="1:8" ht="28.8" x14ac:dyDescent="0.3">
      <c r="A1" s="34" t="s">
        <v>10</v>
      </c>
      <c r="B1" s="35" t="s">
        <v>127</v>
      </c>
    </row>
    <row r="2" spans="1:8" x14ac:dyDescent="0.3">
      <c r="A2" s="5">
        <v>43459</v>
      </c>
      <c r="B2">
        <f>MONTH(A2)</f>
        <v>12</v>
      </c>
    </row>
    <row r="3" spans="1:8" ht="21" x14ac:dyDescent="0.4">
      <c r="A3" s="5">
        <v>43749</v>
      </c>
      <c r="B3">
        <f t="shared" ref="B3:B46" si="0">MONTH(A3)</f>
        <v>10</v>
      </c>
      <c r="D3" s="10" t="s">
        <v>125</v>
      </c>
      <c r="H3" s="33" t="s">
        <v>149</v>
      </c>
    </row>
    <row r="4" spans="1:8" ht="126" x14ac:dyDescent="0.4">
      <c r="A4" s="5">
        <v>43484</v>
      </c>
      <c r="B4">
        <f t="shared" si="0"/>
        <v>1</v>
      </c>
      <c r="D4" s="10">
        <f>MODE(B2:B46)</f>
        <v>12</v>
      </c>
      <c r="H4" s="32" t="s">
        <v>144</v>
      </c>
    </row>
    <row r="5" spans="1:8" ht="105" x14ac:dyDescent="0.4">
      <c r="A5" s="5">
        <v>44271</v>
      </c>
      <c r="B5">
        <f t="shared" si="0"/>
        <v>3</v>
      </c>
      <c r="D5" s="41" t="s">
        <v>150</v>
      </c>
      <c r="H5" s="32" t="s">
        <v>145</v>
      </c>
    </row>
    <row r="6" spans="1:8" ht="107.4" x14ac:dyDescent="0.4">
      <c r="A6" s="5">
        <v>43644</v>
      </c>
      <c r="B6">
        <f t="shared" si="0"/>
        <v>6</v>
      </c>
      <c r="D6" s="40" t="s">
        <v>151</v>
      </c>
      <c r="H6" s="32" t="s">
        <v>146</v>
      </c>
    </row>
    <row r="7" spans="1:8" ht="63" x14ac:dyDescent="0.4">
      <c r="A7" s="5">
        <v>43689</v>
      </c>
      <c r="B7">
        <f t="shared" si="0"/>
        <v>8</v>
      </c>
      <c r="H7" s="32" t="s">
        <v>147</v>
      </c>
    </row>
    <row r="8" spans="1:8" ht="84" x14ac:dyDescent="0.4">
      <c r="A8" s="5">
        <v>43291</v>
      </c>
      <c r="B8">
        <f t="shared" si="0"/>
        <v>7</v>
      </c>
      <c r="H8" s="32" t="s">
        <v>148</v>
      </c>
    </row>
    <row r="9" spans="1:8" x14ac:dyDescent="0.3">
      <c r="A9" s="5">
        <v>43829</v>
      </c>
      <c r="B9">
        <f t="shared" si="0"/>
        <v>12</v>
      </c>
    </row>
    <row r="10" spans="1:8" x14ac:dyDescent="0.3">
      <c r="A10" s="5">
        <v>43361</v>
      </c>
      <c r="B10">
        <f t="shared" si="0"/>
        <v>9</v>
      </c>
    </row>
    <row r="11" spans="1:8" x14ac:dyDescent="0.3">
      <c r="A11" s="5">
        <v>43756</v>
      </c>
      <c r="B11">
        <f t="shared" si="0"/>
        <v>10</v>
      </c>
    </row>
    <row r="12" spans="1:8" x14ac:dyDescent="0.3">
      <c r="A12" s="5">
        <v>43699</v>
      </c>
      <c r="B12">
        <f t="shared" si="0"/>
        <v>8</v>
      </c>
    </row>
    <row r="13" spans="1:8" x14ac:dyDescent="0.3">
      <c r="A13" s="5">
        <v>43643</v>
      </c>
      <c r="B13">
        <f t="shared" si="0"/>
        <v>6</v>
      </c>
    </row>
    <row r="14" spans="1:8" x14ac:dyDescent="0.3">
      <c r="A14" s="5">
        <v>43357</v>
      </c>
      <c r="B14">
        <f t="shared" si="0"/>
        <v>9</v>
      </c>
    </row>
    <row r="15" spans="1:8" x14ac:dyDescent="0.3">
      <c r="A15" s="5">
        <v>43775</v>
      </c>
      <c r="B15">
        <f t="shared" si="0"/>
        <v>11</v>
      </c>
    </row>
    <row r="16" spans="1:8" x14ac:dyDescent="0.3">
      <c r="A16" s="5">
        <v>43455</v>
      </c>
      <c r="B16">
        <f t="shared" si="0"/>
        <v>12</v>
      </c>
    </row>
    <row r="17" spans="1:2" x14ac:dyDescent="0.3">
      <c r="A17" s="5">
        <v>43448</v>
      </c>
      <c r="B17">
        <f t="shared" si="0"/>
        <v>12</v>
      </c>
    </row>
    <row r="18" spans="1:2" x14ac:dyDescent="0.3">
      <c r="A18" s="5">
        <v>43491</v>
      </c>
      <c r="B18">
        <f t="shared" si="0"/>
        <v>1</v>
      </c>
    </row>
    <row r="19" spans="1:2" x14ac:dyDescent="0.3">
      <c r="A19" s="5">
        <v>43248</v>
      </c>
      <c r="B19">
        <f t="shared" si="0"/>
        <v>5</v>
      </c>
    </row>
    <row r="20" spans="1:2" x14ac:dyDescent="0.3">
      <c r="A20" s="5">
        <v>43282</v>
      </c>
      <c r="B20">
        <f t="shared" si="0"/>
        <v>7</v>
      </c>
    </row>
    <row r="21" spans="1:2" x14ac:dyDescent="0.3">
      <c r="A21" s="5">
        <v>43516</v>
      </c>
      <c r="B21">
        <f t="shared" si="0"/>
        <v>2</v>
      </c>
    </row>
    <row r="22" spans="1:2" x14ac:dyDescent="0.3">
      <c r="A22" s="5">
        <v>43861</v>
      </c>
      <c r="B22">
        <f t="shared" si="0"/>
        <v>1</v>
      </c>
    </row>
    <row r="23" spans="1:2" x14ac:dyDescent="0.3">
      <c r="A23" s="5">
        <v>43290</v>
      </c>
      <c r="B23">
        <f t="shared" si="0"/>
        <v>7</v>
      </c>
    </row>
    <row r="24" spans="1:2" x14ac:dyDescent="0.3">
      <c r="A24" s="5">
        <v>43286</v>
      </c>
      <c r="B24">
        <f t="shared" si="0"/>
        <v>7</v>
      </c>
    </row>
    <row r="25" spans="1:2" x14ac:dyDescent="0.3">
      <c r="A25" s="5">
        <v>43105</v>
      </c>
      <c r="B25">
        <f t="shared" si="0"/>
        <v>1</v>
      </c>
    </row>
    <row r="26" spans="1:2" x14ac:dyDescent="0.3">
      <c r="A26" s="5">
        <v>43677</v>
      </c>
      <c r="B26">
        <f t="shared" si="0"/>
        <v>7</v>
      </c>
    </row>
    <row r="27" spans="1:2" x14ac:dyDescent="0.3">
      <c r="A27" s="5">
        <v>43431</v>
      </c>
      <c r="B27">
        <f t="shared" si="0"/>
        <v>11</v>
      </c>
    </row>
    <row r="28" spans="1:2" x14ac:dyDescent="0.3">
      <c r="A28" s="5">
        <v>43116</v>
      </c>
      <c r="B28">
        <f t="shared" si="0"/>
        <v>1</v>
      </c>
    </row>
    <row r="29" spans="1:2" x14ac:dyDescent="0.3">
      <c r="A29" s="5">
        <v>43214</v>
      </c>
      <c r="B29">
        <f t="shared" si="0"/>
        <v>4</v>
      </c>
    </row>
    <row r="30" spans="1:2" x14ac:dyDescent="0.3">
      <c r="A30" s="5">
        <v>43219</v>
      </c>
      <c r="B30">
        <f t="shared" si="0"/>
        <v>4</v>
      </c>
    </row>
    <row r="31" spans="1:2" x14ac:dyDescent="0.3">
      <c r="A31" s="5">
        <v>43370</v>
      </c>
      <c r="B31">
        <f t="shared" si="0"/>
        <v>9</v>
      </c>
    </row>
    <row r="32" spans="1:2" x14ac:dyDescent="0.3">
      <c r="A32" s="5">
        <v>43337</v>
      </c>
      <c r="B32">
        <f t="shared" si="0"/>
        <v>8</v>
      </c>
    </row>
    <row r="33" spans="1:2" x14ac:dyDescent="0.3">
      <c r="A33" s="5">
        <v>43833</v>
      </c>
      <c r="B33">
        <f t="shared" si="0"/>
        <v>1</v>
      </c>
    </row>
    <row r="34" spans="1:2" x14ac:dyDescent="0.3">
      <c r="A34" s="5">
        <v>43932</v>
      </c>
      <c r="B34">
        <f t="shared" si="0"/>
        <v>4</v>
      </c>
    </row>
    <row r="35" spans="1:2" x14ac:dyDescent="0.3">
      <c r="A35" s="5">
        <v>43709</v>
      </c>
      <c r="B35">
        <f t="shared" si="0"/>
        <v>9</v>
      </c>
    </row>
    <row r="36" spans="1:2" x14ac:dyDescent="0.3">
      <c r="A36" s="5">
        <v>43756</v>
      </c>
      <c r="B36">
        <f t="shared" si="0"/>
        <v>10</v>
      </c>
    </row>
    <row r="37" spans="1:2" x14ac:dyDescent="0.3">
      <c r="A37" s="5">
        <v>43589</v>
      </c>
      <c r="B37">
        <f t="shared" si="0"/>
        <v>5</v>
      </c>
    </row>
    <row r="38" spans="1:2" x14ac:dyDescent="0.3">
      <c r="A38" s="5">
        <v>43522</v>
      </c>
      <c r="B38">
        <f t="shared" si="0"/>
        <v>2</v>
      </c>
    </row>
    <row r="39" spans="1:2" x14ac:dyDescent="0.3">
      <c r="A39" s="5">
        <v>43682</v>
      </c>
      <c r="B39">
        <f t="shared" si="0"/>
        <v>8</v>
      </c>
    </row>
    <row r="40" spans="1:2" x14ac:dyDescent="0.3">
      <c r="A40" s="5">
        <v>43426</v>
      </c>
      <c r="B40">
        <f t="shared" si="0"/>
        <v>11</v>
      </c>
    </row>
    <row r="41" spans="1:2" x14ac:dyDescent="0.3">
      <c r="A41" s="5">
        <v>44242</v>
      </c>
      <c r="B41">
        <f t="shared" si="0"/>
        <v>2</v>
      </c>
    </row>
    <row r="42" spans="1:2" x14ac:dyDescent="0.3">
      <c r="A42" s="5">
        <v>43397</v>
      </c>
      <c r="B42">
        <f t="shared" si="0"/>
        <v>10</v>
      </c>
    </row>
    <row r="43" spans="1:2" x14ac:dyDescent="0.3">
      <c r="A43" s="5">
        <v>44270</v>
      </c>
      <c r="B43">
        <f t="shared" si="0"/>
        <v>3</v>
      </c>
    </row>
    <row r="44" spans="1:2" x14ac:dyDescent="0.3">
      <c r="A44" s="5">
        <v>43453</v>
      </c>
      <c r="B44">
        <f t="shared" si="0"/>
        <v>12</v>
      </c>
    </row>
    <row r="45" spans="1:2" x14ac:dyDescent="0.3">
      <c r="A45" s="5">
        <v>44263</v>
      </c>
      <c r="B45">
        <f t="shared" si="0"/>
        <v>3</v>
      </c>
    </row>
    <row r="46" spans="1:2" x14ac:dyDescent="0.3">
      <c r="A46" s="5">
        <v>43820</v>
      </c>
      <c r="B46">
        <f t="shared" si="0"/>
        <v>12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7" ma:contentTypeDescription="Create a new document." ma:contentTypeScope="" ma:versionID="7e4e6166811e290efa71bd0307610fb2">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b02d75aaf52b99117f1e6e7b190e2384"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B5FB3E9-CF6F-4533-B0D7-FE72AF14AC8D}">
  <ds:schemaRefs>
    <ds:schemaRef ds:uri="http://schemas.microsoft.com/sharepoint/v3/contenttype/forms"/>
  </ds:schemaRefs>
</ds:datastoreItem>
</file>

<file path=customXml/itemProps2.xml><?xml version="1.0" encoding="utf-8"?>
<ds:datastoreItem xmlns:ds="http://schemas.openxmlformats.org/officeDocument/2006/customXml" ds:itemID="{0C613922-848E-4938-B6DD-2026B82FF2B2}">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customXml/itemProps3.xml><?xml version="1.0" encoding="utf-8"?>
<ds:datastoreItem xmlns:ds="http://schemas.openxmlformats.org/officeDocument/2006/customXml" ds:itemID="{8F04AA7A-29E7-4D72-991B-FC6A6B03C2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TASK1</vt:lpstr>
      <vt:lpstr> TASK2</vt:lpstr>
      <vt:lpstr>task3</vt:lpstr>
      <vt:lpstr>TASK4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Hridhthik</cp:lastModifiedBy>
  <cp:revision/>
  <dcterms:created xsi:type="dcterms:W3CDTF">2021-05-24T07:11:16Z</dcterms:created>
  <dcterms:modified xsi:type="dcterms:W3CDTF">2024-08-29T14:47:58Z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y fmtid="{D5CDD505-2E9C-101B-9397-08002B2CF9AE}" pid="3" name="MediaServiceImageTags">
    <vt:lpwstr/>
  </property>
</Properties>
</file>